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data\common\Finance\Rates\_Alectra\Rate Applications\EDR Rate Applications\2022 EDR Application\0. Application and Adjudication Process\A. Complete Application and Evidence\Attachments\"/>
    </mc:Choice>
  </mc:AlternateContent>
  <xr:revisionPtr revIDLastSave="0" documentId="8_{2DE4AB91-23BE-4632-B748-2A81E6434A99}" xr6:coauthVersionLast="46" xr6:coauthVersionMax="46" xr10:uidLastSave="{00000000-0000-0000-0000-000000000000}"/>
  <bookViews>
    <workbookView xWindow="-28920" yWindow="-120" windowWidth="29040" windowHeight="15840" tabRatio="874" firstSheet="4" activeTab="12"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Report'!$C$26:$BT$220</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Report'!$A$1:$BT$35</definedName>
    <definedName name="_xlnm.Print_Area" localSheetId="0">Contents!$A$1:$D$27</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LRAM'!$B$769</definedName>
    <definedName name="Table_5_f.__2020_Lost_Revenues_Work_Form">'5.  2015-2020 LRAM'!$B$952</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872" i="79" l="1"/>
  <c r="D261" i="85" l="1"/>
  <c r="D262" i="85"/>
  <c r="D263" i="85"/>
  <c r="D264" i="85"/>
  <c r="D265" i="85"/>
  <c r="D266" i="85"/>
  <c r="D267" i="85"/>
  <c r="D268" i="85"/>
  <c r="D269" i="85"/>
  <c r="D270" i="85"/>
  <c r="D260" i="85"/>
  <c r="D184" i="85"/>
  <c r="P338" i="85"/>
  <c r="K338" i="85"/>
  <c r="P337" i="85"/>
  <c r="K337" i="85"/>
  <c r="P336" i="85"/>
  <c r="K336" i="85"/>
  <c r="P335" i="85"/>
  <c r="K335" i="85"/>
  <c r="P334" i="85"/>
  <c r="K334" i="85"/>
  <c r="P333" i="85"/>
  <c r="K333" i="85"/>
  <c r="P332" i="85"/>
  <c r="K332" i="85"/>
  <c r="P331" i="85"/>
  <c r="K331" i="85"/>
  <c r="P330" i="85"/>
  <c r="K330" i="85"/>
  <c r="P329" i="85"/>
  <c r="K329" i="85"/>
  <c r="P328" i="85"/>
  <c r="K328" i="85"/>
  <c r="P327" i="85"/>
  <c r="K327" i="85"/>
  <c r="P326" i="85"/>
  <c r="K326" i="85"/>
  <c r="P325" i="85"/>
  <c r="K325" i="85"/>
  <c r="P324" i="85"/>
  <c r="K324" i="85"/>
  <c r="P323" i="85"/>
  <c r="K323" i="85"/>
  <c r="P322" i="85"/>
  <c r="K322" i="85"/>
  <c r="P321" i="85"/>
  <c r="K321" i="85"/>
  <c r="P320" i="85"/>
  <c r="K320" i="85"/>
  <c r="P319" i="85"/>
  <c r="K319" i="85"/>
  <c r="P318" i="85"/>
  <c r="K318" i="85"/>
  <c r="P317" i="85"/>
  <c r="K317" i="85"/>
  <c r="P316" i="85"/>
  <c r="K316" i="85"/>
  <c r="P315" i="85"/>
  <c r="K315" i="85"/>
  <c r="P314" i="85"/>
  <c r="K314" i="85"/>
  <c r="P313" i="85"/>
  <c r="K313" i="85"/>
  <c r="P312" i="85"/>
  <c r="K312" i="85"/>
  <c r="P311" i="85"/>
  <c r="K311" i="85"/>
  <c r="P310" i="85"/>
  <c r="K310" i="85"/>
  <c r="P309" i="85"/>
  <c r="K309" i="85"/>
  <c r="P308" i="85"/>
  <c r="K308" i="85"/>
  <c r="P307" i="85"/>
  <c r="K307" i="85"/>
  <c r="P306" i="85"/>
  <c r="K306" i="85"/>
  <c r="P305" i="85"/>
  <c r="K305" i="85"/>
  <c r="P304" i="85"/>
  <c r="K304" i="85"/>
  <c r="P303" i="85"/>
  <c r="K303" i="85"/>
  <c r="P302" i="85"/>
  <c r="K302" i="85"/>
  <c r="P301" i="85"/>
  <c r="K301" i="85"/>
  <c r="P300" i="85"/>
  <c r="K300" i="85"/>
  <c r="P299" i="85"/>
  <c r="K299" i="85"/>
  <c r="P298" i="85"/>
  <c r="K298" i="85"/>
  <c r="P297" i="85"/>
  <c r="K297" i="85"/>
  <c r="P296" i="85"/>
  <c r="K296" i="85"/>
  <c r="P295" i="85"/>
  <c r="K295" i="85"/>
  <c r="P294" i="85"/>
  <c r="K294" i="85"/>
  <c r="P293" i="85"/>
  <c r="K293" i="85"/>
  <c r="P292" i="85"/>
  <c r="K292" i="85"/>
  <c r="P291" i="85"/>
  <c r="K291" i="85"/>
  <c r="P290" i="85"/>
  <c r="K290" i="85"/>
  <c r="P289" i="85"/>
  <c r="K289" i="85"/>
  <c r="P288" i="85"/>
  <c r="K288" i="85"/>
  <c r="P287" i="85"/>
  <c r="K287" i="85"/>
  <c r="P286" i="85"/>
  <c r="K286" i="85"/>
  <c r="P285" i="85"/>
  <c r="K285" i="85"/>
  <c r="P284" i="85"/>
  <c r="K284" i="85"/>
  <c r="P283" i="85"/>
  <c r="K283" i="85"/>
  <c r="P282" i="85"/>
  <c r="K282" i="85"/>
  <c r="P281" i="85"/>
  <c r="K281" i="85"/>
  <c r="P280" i="85"/>
  <c r="K280" i="85"/>
  <c r="P279" i="85"/>
  <c r="K279" i="85"/>
  <c r="P278" i="85"/>
  <c r="K278" i="85"/>
  <c r="P277" i="85"/>
  <c r="K277" i="85"/>
  <c r="P276" i="85"/>
  <c r="K276" i="85"/>
  <c r="P275" i="85"/>
  <c r="K275" i="85"/>
  <c r="P274" i="85"/>
  <c r="K274" i="85"/>
  <c r="P273" i="85"/>
  <c r="K273" i="85"/>
  <c r="P272" i="85"/>
  <c r="K272" i="85"/>
  <c r="P271" i="85"/>
  <c r="K271" i="85"/>
  <c r="P270" i="85"/>
  <c r="K270" i="85"/>
  <c r="P269" i="85"/>
  <c r="K269" i="85"/>
  <c r="P268" i="85"/>
  <c r="K268" i="85"/>
  <c r="P267" i="85"/>
  <c r="K267" i="85"/>
  <c r="P266" i="85"/>
  <c r="K266" i="85"/>
  <c r="P265" i="85"/>
  <c r="K265" i="85"/>
  <c r="P264" i="85"/>
  <c r="K264" i="85"/>
  <c r="P263" i="85"/>
  <c r="K263" i="85"/>
  <c r="P262" i="85"/>
  <c r="K262" i="85"/>
  <c r="P261" i="85"/>
  <c r="K261" i="85"/>
  <c r="P260" i="85"/>
  <c r="K260" i="85"/>
  <c r="P259" i="85"/>
  <c r="P339" i="85" s="1"/>
  <c r="C260" i="85" s="1"/>
  <c r="K259" i="85"/>
  <c r="O249" i="85"/>
  <c r="J249" i="85"/>
  <c r="P247" i="85"/>
  <c r="K247" i="85"/>
  <c r="P246" i="85"/>
  <c r="K246" i="85"/>
  <c r="P245" i="85"/>
  <c r="K245" i="85"/>
  <c r="P244" i="85"/>
  <c r="K244" i="85"/>
  <c r="P243" i="85"/>
  <c r="K243" i="85"/>
  <c r="P242" i="85"/>
  <c r="K242" i="85"/>
  <c r="P241" i="85"/>
  <c r="K241" i="85"/>
  <c r="P240" i="85"/>
  <c r="K240" i="85"/>
  <c r="P239" i="85"/>
  <c r="K239" i="85"/>
  <c r="P238" i="85"/>
  <c r="K238" i="85"/>
  <c r="P237" i="85"/>
  <c r="K237" i="85"/>
  <c r="P236" i="85"/>
  <c r="K236" i="85"/>
  <c r="P235" i="85"/>
  <c r="K235" i="85"/>
  <c r="P234" i="85"/>
  <c r="K234" i="85"/>
  <c r="P233" i="85"/>
  <c r="K233" i="85"/>
  <c r="P232" i="85"/>
  <c r="K232" i="85"/>
  <c r="P231" i="85"/>
  <c r="K231" i="85"/>
  <c r="P230" i="85"/>
  <c r="K230" i="85"/>
  <c r="P229" i="85"/>
  <c r="K229" i="85"/>
  <c r="P228" i="85"/>
  <c r="K228" i="85"/>
  <c r="P227" i="85"/>
  <c r="K227" i="85"/>
  <c r="P226" i="85"/>
  <c r="K226" i="85"/>
  <c r="P225" i="85"/>
  <c r="K225" i="85"/>
  <c r="P224" i="85"/>
  <c r="K224" i="85"/>
  <c r="P223" i="85"/>
  <c r="K223" i="85"/>
  <c r="P222" i="85"/>
  <c r="K222" i="85"/>
  <c r="P221" i="85"/>
  <c r="K221" i="85"/>
  <c r="P220" i="85"/>
  <c r="K220" i="85"/>
  <c r="P219" i="85"/>
  <c r="K219" i="85"/>
  <c r="P218" i="85"/>
  <c r="K218" i="85"/>
  <c r="P217" i="85"/>
  <c r="K217" i="85"/>
  <c r="P216" i="85"/>
  <c r="K216" i="85"/>
  <c r="P215" i="85"/>
  <c r="K215" i="85"/>
  <c r="P214" i="85"/>
  <c r="K214" i="85"/>
  <c r="P213" i="85"/>
  <c r="K213" i="85"/>
  <c r="P212" i="85"/>
  <c r="K212" i="85"/>
  <c r="P211" i="85"/>
  <c r="K211" i="85"/>
  <c r="P210" i="85"/>
  <c r="K210" i="85"/>
  <c r="P209" i="85"/>
  <c r="K209" i="85"/>
  <c r="P208" i="85"/>
  <c r="K208" i="85"/>
  <c r="P207" i="85"/>
  <c r="K207" i="85"/>
  <c r="P206" i="85"/>
  <c r="K206" i="85"/>
  <c r="P205" i="85"/>
  <c r="K205" i="85"/>
  <c r="P204" i="85"/>
  <c r="K204" i="85"/>
  <c r="P203" i="85"/>
  <c r="K203" i="85"/>
  <c r="P202" i="85"/>
  <c r="K202" i="85"/>
  <c r="P201" i="85"/>
  <c r="K201" i="85"/>
  <c r="P200" i="85"/>
  <c r="K200" i="85"/>
  <c r="P199" i="85"/>
  <c r="K199" i="85"/>
  <c r="P198" i="85"/>
  <c r="K198" i="85"/>
  <c r="P197" i="85"/>
  <c r="K197" i="85"/>
  <c r="P196" i="85"/>
  <c r="K196" i="85"/>
  <c r="P195" i="85"/>
  <c r="K195" i="85"/>
  <c r="P194" i="85"/>
  <c r="K194" i="85"/>
  <c r="P193" i="85"/>
  <c r="K193" i="85"/>
  <c r="K249" i="85" s="1"/>
  <c r="C183" i="85" s="1"/>
  <c r="P192" i="85"/>
  <c r="K192" i="85"/>
  <c r="P191" i="85"/>
  <c r="K191" i="85"/>
  <c r="P190" i="85"/>
  <c r="K190" i="85"/>
  <c r="P189" i="85"/>
  <c r="K189" i="85"/>
  <c r="P188" i="85"/>
  <c r="K188" i="85"/>
  <c r="P187" i="85"/>
  <c r="K187" i="85"/>
  <c r="P186" i="85"/>
  <c r="K186" i="85"/>
  <c r="P185" i="85"/>
  <c r="K185" i="85"/>
  <c r="P184" i="85"/>
  <c r="K184" i="85"/>
  <c r="P183" i="85"/>
  <c r="K183" i="85"/>
  <c r="O175" i="85"/>
  <c r="J175" i="85"/>
  <c r="P174" i="85"/>
  <c r="P173" i="85"/>
  <c r="K173" i="85"/>
  <c r="P172" i="85"/>
  <c r="K172" i="85"/>
  <c r="P171" i="85"/>
  <c r="K171" i="85"/>
  <c r="P170" i="85"/>
  <c r="K170" i="85"/>
  <c r="P169" i="85"/>
  <c r="K169" i="85"/>
  <c r="P168" i="85"/>
  <c r="K168" i="85"/>
  <c r="P167" i="85"/>
  <c r="K167" i="85"/>
  <c r="P166" i="85"/>
  <c r="K166" i="85"/>
  <c r="P165" i="85"/>
  <c r="K165" i="85"/>
  <c r="P164" i="85"/>
  <c r="K164" i="85"/>
  <c r="P163" i="85"/>
  <c r="K163" i="85"/>
  <c r="P162" i="85"/>
  <c r="K162" i="85"/>
  <c r="P161" i="85"/>
  <c r="K161" i="85"/>
  <c r="P160" i="85"/>
  <c r="K160" i="85"/>
  <c r="P159" i="85"/>
  <c r="K159" i="85"/>
  <c r="P158" i="85"/>
  <c r="K158" i="85"/>
  <c r="P157" i="85"/>
  <c r="K157" i="85"/>
  <c r="P156" i="85"/>
  <c r="K156" i="85"/>
  <c r="P155" i="85"/>
  <c r="K155" i="85"/>
  <c r="P154" i="85"/>
  <c r="K154" i="85"/>
  <c r="P153" i="85"/>
  <c r="K153" i="85"/>
  <c r="P152" i="85"/>
  <c r="K152" i="85"/>
  <c r="P151" i="85"/>
  <c r="K151" i="85"/>
  <c r="P150" i="85"/>
  <c r="K150" i="85"/>
  <c r="P149" i="85"/>
  <c r="K149" i="85"/>
  <c r="P148" i="85"/>
  <c r="K148" i="85"/>
  <c r="P147" i="85"/>
  <c r="K147" i="85"/>
  <c r="P146" i="85"/>
  <c r="K146" i="85"/>
  <c r="P145" i="85"/>
  <c r="K145" i="85"/>
  <c r="P144" i="85"/>
  <c r="K144" i="85"/>
  <c r="P143" i="85"/>
  <c r="K143" i="85"/>
  <c r="P142" i="85"/>
  <c r="K142" i="85"/>
  <c r="P141" i="85"/>
  <c r="K141" i="85"/>
  <c r="P140" i="85"/>
  <c r="K140" i="85"/>
  <c r="P139" i="85"/>
  <c r="K139" i="85"/>
  <c r="P138" i="85"/>
  <c r="K138" i="85"/>
  <c r="P137" i="85"/>
  <c r="K137" i="85"/>
  <c r="P136" i="85"/>
  <c r="K136" i="85"/>
  <c r="P135" i="85"/>
  <c r="K135" i="85"/>
  <c r="P134" i="85"/>
  <c r="K134" i="85"/>
  <c r="P133" i="85"/>
  <c r="K133" i="85"/>
  <c r="P132" i="85"/>
  <c r="K132" i="85"/>
  <c r="P131" i="85"/>
  <c r="K131" i="85"/>
  <c r="P130" i="85"/>
  <c r="K130" i="85"/>
  <c r="P129" i="85"/>
  <c r="K129" i="85"/>
  <c r="P128" i="85"/>
  <c r="K128" i="85"/>
  <c r="P127" i="85"/>
  <c r="K127" i="85"/>
  <c r="P126" i="85"/>
  <c r="K126" i="85"/>
  <c r="P125" i="85"/>
  <c r="K125" i="85"/>
  <c r="P124" i="85"/>
  <c r="K124" i="85"/>
  <c r="P123" i="85"/>
  <c r="K123" i="85"/>
  <c r="P122" i="85"/>
  <c r="K122" i="85"/>
  <c r="P121" i="85"/>
  <c r="K121" i="85"/>
  <c r="P120" i="85"/>
  <c r="K120" i="85"/>
  <c r="P119" i="85"/>
  <c r="K119" i="85"/>
  <c r="P118" i="85"/>
  <c r="K118" i="85"/>
  <c r="P117" i="85"/>
  <c r="K117" i="85"/>
  <c r="P116" i="85"/>
  <c r="K116" i="85"/>
  <c r="P115" i="85"/>
  <c r="K115" i="85"/>
  <c r="P114" i="85"/>
  <c r="K114" i="85"/>
  <c r="P113" i="85"/>
  <c r="K113" i="85"/>
  <c r="P112" i="85"/>
  <c r="K112" i="85"/>
  <c r="P111" i="85"/>
  <c r="K111" i="85"/>
  <c r="P110" i="85"/>
  <c r="K110" i="85"/>
  <c r="P109" i="85"/>
  <c r="K109" i="85"/>
  <c r="P108" i="85"/>
  <c r="K108" i="85"/>
  <c r="P107" i="85"/>
  <c r="K107" i="85"/>
  <c r="P106" i="85"/>
  <c r="K106" i="85"/>
  <c r="C29" i="85"/>
  <c r="C30" i="85"/>
  <c r="C31" i="85"/>
  <c r="C32" i="85"/>
  <c r="C33" i="85"/>
  <c r="C34" i="85"/>
  <c r="C35" i="85"/>
  <c r="C36" i="85"/>
  <c r="C37" i="85"/>
  <c r="C38" i="85"/>
  <c r="C28" i="85"/>
  <c r="K95" i="85"/>
  <c r="K94" i="85"/>
  <c r="K93" i="85"/>
  <c r="K92" i="85"/>
  <c r="K91" i="85"/>
  <c r="K90" i="85"/>
  <c r="K89" i="85"/>
  <c r="K88" i="85"/>
  <c r="K87" i="85"/>
  <c r="K86" i="85"/>
  <c r="K85" i="85"/>
  <c r="K84" i="85"/>
  <c r="K83" i="85"/>
  <c r="K82" i="85"/>
  <c r="K81" i="85"/>
  <c r="K80" i="85"/>
  <c r="K79" i="85"/>
  <c r="K78" i="85"/>
  <c r="K77" i="85"/>
  <c r="K76" i="85"/>
  <c r="K75" i="85"/>
  <c r="K74" i="85"/>
  <c r="K73" i="85"/>
  <c r="K72" i="85"/>
  <c r="K71" i="85"/>
  <c r="K70" i="85"/>
  <c r="K69" i="85"/>
  <c r="K68" i="85"/>
  <c r="K67" i="85"/>
  <c r="K66" i="85"/>
  <c r="K65" i="85"/>
  <c r="K64" i="85"/>
  <c r="K63" i="85"/>
  <c r="K62" i="85"/>
  <c r="K61" i="85"/>
  <c r="K60" i="85"/>
  <c r="K59" i="85"/>
  <c r="K58" i="85"/>
  <c r="K57" i="85"/>
  <c r="K56" i="85"/>
  <c r="K55" i="85"/>
  <c r="K54" i="85"/>
  <c r="K53" i="85"/>
  <c r="K52" i="85"/>
  <c r="K51" i="85"/>
  <c r="K50" i="85"/>
  <c r="K49" i="85"/>
  <c r="K48" i="85"/>
  <c r="K47" i="85"/>
  <c r="K46" i="85"/>
  <c r="K45" i="85"/>
  <c r="K44" i="85"/>
  <c r="K43" i="85"/>
  <c r="K42" i="85"/>
  <c r="K41" i="85"/>
  <c r="K40" i="85"/>
  <c r="K39" i="85"/>
  <c r="K38" i="85"/>
  <c r="K37" i="85"/>
  <c r="K36" i="85"/>
  <c r="K35" i="85"/>
  <c r="K34" i="85"/>
  <c r="K33" i="85"/>
  <c r="K32" i="85"/>
  <c r="K31" i="85"/>
  <c r="K30" i="85"/>
  <c r="K29" i="85"/>
  <c r="K28" i="85"/>
  <c r="K27" i="85"/>
  <c r="P97" i="85"/>
  <c r="H175" i="47"/>
  <c r="H176" i="47"/>
  <c r="H174" i="47"/>
  <c r="H172" i="47"/>
  <c r="H173" i="47"/>
  <c r="H171" i="47"/>
  <c r="P748" i="79"/>
  <c r="Q748" i="79"/>
  <c r="R748" i="79"/>
  <c r="S748" i="79"/>
  <c r="T748" i="79"/>
  <c r="U748" i="79"/>
  <c r="V748" i="79"/>
  <c r="W748" i="79"/>
  <c r="X748" i="79"/>
  <c r="E748" i="79"/>
  <c r="F748" i="79"/>
  <c r="G748" i="79"/>
  <c r="H748" i="79"/>
  <c r="I748" i="79"/>
  <c r="J748" i="79"/>
  <c r="K748" i="79"/>
  <c r="L748" i="79"/>
  <c r="M748" i="79"/>
  <c r="P561" i="79"/>
  <c r="Q561" i="79"/>
  <c r="R561" i="79"/>
  <c r="S561" i="79"/>
  <c r="T561" i="79"/>
  <c r="U561" i="79"/>
  <c r="V561" i="79"/>
  <c r="W561" i="79"/>
  <c r="X561" i="79"/>
  <c r="E561" i="79"/>
  <c r="F561" i="79"/>
  <c r="G561" i="79"/>
  <c r="H561" i="79"/>
  <c r="I561" i="79"/>
  <c r="J561" i="79"/>
  <c r="K561" i="79"/>
  <c r="L561" i="79"/>
  <c r="M561" i="79"/>
  <c r="AE295" i="79"/>
  <c r="AD295" i="79"/>
  <c r="AC295" i="79"/>
  <c r="AB295" i="79"/>
  <c r="AA295" i="79"/>
  <c r="Z295" i="79"/>
  <c r="Y295" i="79"/>
  <c r="AE292" i="79"/>
  <c r="AD292" i="79"/>
  <c r="AC292" i="79"/>
  <c r="AB292" i="79"/>
  <c r="AA292" i="79"/>
  <c r="Z292" i="79"/>
  <c r="Y292" i="79"/>
  <c r="AE289" i="79"/>
  <c r="AD289" i="79"/>
  <c r="AC289" i="79"/>
  <c r="AB289" i="79"/>
  <c r="AA289" i="79"/>
  <c r="Z289" i="79"/>
  <c r="Y289" i="79"/>
  <c r="P378" i="79"/>
  <c r="Q378" i="79"/>
  <c r="R378" i="79"/>
  <c r="S378" i="79"/>
  <c r="T378" i="79"/>
  <c r="U378" i="79"/>
  <c r="V378" i="79"/>
  <c r="W378" i="79"/>
  <c r="X378" i="79"/>
  <c r="E378" i="79"/>
  <c r="F378" i="79"/>
  <c r="G378" i="79"/>
  <c r="H378" i="79"/>
  <c r="I378" i="79"/>
  <c r="J378" i="79"/>
  <c r="K378" i="79"/>
  <c r="L378" i="79"/>
  <c r="M378" i="79"/>
  <c r="AE308" i="79"/>
  <c r="AD308" i="79"/>
  <c r="AC308" i="79"/>
  <c r="AB308" i="79"/>
  <c r="AA308" i="79"/>
  <c r="Z308" i="79"/>
  <c r="Y308" i="79"/>
  <c r="AE305" i="79"/>
  <c r="AD305" i="79"/>
  <c r="AC305" i="79"/>
  <c r="AB305" i="79"/>
  <c r="AA305" i="79"/>
  <c r="Z305" i="79"/>
  <c r="Y305" i="79"/>
  <c r="AE302" i="79"/>
  <c r="AD302" i="79"/>
  <c r="AC302" i="79"/>
  <c r="AB302" i="79"/>
  <c r="AA302" i="79"/>
  <c r="Z302" i="79"/>
  <c r="Y302" i="79"/>
  <c r="AM274" i="79"/>
  <c r="AE193" i="79"/>
  <c r="AD193" i="79"/>
  <c r="AC193" i="79"/>
  <c r="AB193" i="79"/>
  <c r="AA193" i="79"/>
  <c r="Z193" i="79"/>
  <c r="Y193" i="79"/>
  <c r="AE190" i="79"/>
  <c r="AD190" i="79"/>
  <c r="AC190" i="79"/>
  <c r="AB190" i="79"/>
  <c r="AA190" i="79"/>
  <c r="Z190" i="79"/>
  <c r="Y190" i="79"/>
  <c r="AE187" i="79"/>
  <c r="AD187" i="79"/>
  <c r="AC187" i="79"/>
  <c r="AB187" i="79"/>
  <c r="AA187" i="79"/>
  <c r="Z187" i="79"/>
  <c r="Y187" i="79"/>
  <c r="AE184" i="79"/>
  <c r="AD184" i="79"/>
  <c r="AC184" i="79"/>
  <c r="AB184" i="79"/>
  <c r="AA184" i="79"/>
  <c r="Z184" i="79"/>
  <c r="Y184" i="79"/>
  <c r="AE181" i="79"/>
  <c r="AD181" i="79"/>
  <c r="AC181" i="79"/>
  <c r="AB181" i="79"/>
  <c r="AA181" i="79"/>
  <c r="Z181" i="79"/>
  <c r="Y181" i="79"/>
  <c r="AE178" i="79"/>
  <c r="AD178" i="79"/>
  <c r="AC178" i="79"/>
  <c r="AB178" i="79"/>
  <c r="AA178" i="79"/>
  <c r="Z178" i="79"/>
  <c r="Y178" i="79"/>
  <c r="AE175" i="79"/>
  <c r="AD175" i="79"/>
  <c r="AC175" i="79"/>
  <c r="AB175" i="79"/>
  <c r="AA175" i="79"/>
  <c r="Z175" i="79"/>
  <c r="Y175" i="79"/>
  <c r="AE172" i="79"/>
  <c r="AD172" i="79"/>
  <c r="AC172" i="79"/>
  <c r="AB172" i="79"/>
  <c r="AA172" i="79"/>
  <c r="Z172" i="79"/>
  <c r="Y172" i="79"/>
  <c r="AE169" i="79"/>
  <c r="AD169" i="79"/>
  <c r="AC169" i="79"/>
  <c r="AB169" i="79"/>
  <c r="AA169" i="79"/>
  <c r="Z169" i="79"/>
  <c r="Y169" i="79"/>
  <c r="AE166" i="79"/>
  <c r="AD166" i="79"/>
  <c r="AC166" i="79"/>
  <c r="AB166" i="79"/>
  <c r="AA166" i="79"/>
  <c r="Z166" i="79"/>
  <c r="Y166" i="79"/>
  <c r="AE163" i="79"/>
  <c r="AD163" i="79"/>
  <c r="AC163" i="79"/>
  <c r="AB163" i="79"/>
  <c r="AA163" i="79"/>
  <c r="Z163" i="79"/>
  <c r="Y163" i="79"/>
  <c r="AE160" i="79"/>
  <c r="AD160" i="79"/>
  <c r="AC160" i="79"/>
  <c r="AB160" i="79"/>
  <c r="AA160" i="79"/>
  <c r="Z160" i="79"/>
  <c r="Y160" i="79"/>
  <c r="AE157" i="79"/>
  <c r="AD157" i="79"/>
  <c r="AC157" i="79"/>
  <c r="AB157" i="79"/>
  <c r="AA157" i="79"/>
  <c r="Z157" i="79"/>
  <c r="Y157" i="79"/>
  <c r="AE154" i="79"/>
  <c r="AD154" i="79"/>
  <c r="AC154" i="79"/>
  <c r="AB154" i="79"/>
  <c r="AA154" i="79"/>
  <c r="Z154" i="79"/>
  <c r="Y154" i="79"/>
  <c r="AE150" i="79"/>
  <c r="AD150" i="79"/>
  <c r="AC150" i="79"/>
  <c r="AB150" i="79"/>
  <c r="AA150" i="79"/>
  <c r="Z150" i="79"/>
  <c r="Y150" i="79"/>
  <c r="AE147" i="79"/>
  <c r="AD147" i="79"/>
  <c r="AC147" i="79"/>
  <c r="AB147" i="79"/>
  <c r="AA147" i="79"/>
  <c r="Z147" i="79"/>
  <c r="Y147" i="79"/>
  <c r="AE144" i="79"/>
  <c r="AD144" i="79"/>
  <c r="AC144" i="79"/>
  <c r="AB144" i="79"/>
  <c r="AA144" i="79"/>
  <c r="Z144" i="79"/>
  <c r="Y144" i="79"/>
  <c r="AE140" i="79"/>
  <c r="AD140" i="79"/>
  <c r="AC140" i="79"/>
  <c r="AB140" i="79"/>
  <c r="AA140" i="79"/>
  <c r="Z140" i="79"/>
  <c r="Y140" i="79"/>
  <c r="AE137" i="79"/>
  <c r="AD137" i="79"/>
  <c r="AC137" i="79"/>
  <c r="AB137" i="79"/>
  <c r="AA137" i="79"/>
  <c r="Z137" i="79"/>
  <c r="Y137" i="79"/>
  <c r="AE134" i="79"/>
  <c r="AD134" i="79"/>
  <c r="AC134" i="79"/>
  <c r="AB134" i="79"/>
  <c r="AA134" i="79"/>
  <c r="Z134" i="79"/>
  <c r="Y134" i="79"/>
  <c r="AE131" i="79"/>
  <c r="AD131" i="79"/>
  <c r="AC131" i="79"/>
  <c r="AB131" i="79"/>
  <c r="AA131" i="79"/>
  <c r="Z131" i="79"/>
  <c r="Y131" i="79"/>
  <c r="AE115" i="79"/>
  <c r="AD115" i="79"/>
  <c r="AC115" i="79"/>
  <c r="AB115" i="79"/>
  <c r="AA115" i="79"/>
  <c r="Z115" i="79"/>
  <c r="Y115" i="79"/>
  <c r="AE112" i="79"/>
  <c r="AD112" i="79"/>
  <c r="AC112" i="79"/>
  <c r="AB112" i="79"/>
  <c r="AA112" i="79"/>
  <c r="Z112" i="79"/>
  <c r="Y112" i="79"/>
  <c r="AE109" i="79"/>
  <c r="AD109" i="79"/>
  <c r="AC109" i="79"/>
  <c r="AB109" i="79"/>
  <c r="AA109" i="79"/>
  <c r="Z109" i="79"/>
  <c r="Y109" i="79"/>
  <c r="AE106" i="79"/>
  <c r="AD106" i="79"/>
  <c r="AC106" i="79"/>
  <c r="AB106" i="79"/>
  <c r="AA106" i="79"/>
  <c r="Z106" i="79"/>
  <c r="Y106" i="79"/>
  <c r="AE101" i="79"/>
  <c r="AD101" i="79"/>
  <c r="AC101" i="79"/>
  <c r="AB101" i="79"/>
  <c r="AA101" i="79"/>
  <c r="Z101" i="79"/>
  <c r="Y101" i="79"/>
  <c r="AE95" i="79"/>
  <c r="AD95" i="79"/>
  <c r="AC95" i="79"/>
  <c r="AB95" i="79"/>
  <c r="AA95" i="79"/>
  <c r="Z95" i="79"/>
  <c r="Y95" i="79"/>
  <c r="AE92" i="79"/>
  <c r="AD92" i="79"/>
  <c r="AC92" i="79"/>
  <c r="AB92" i="79"/>
  <c r="AA92" i="79"/>
  <c r="Z92" i="79"/>
  <c r="Y92" i="79"/>
  <c r="AE88" i="79"/>
  <c r="AD88" i="79"/>
  <c r="AC88" i="79"/>
  <c r="AB88" i="79"/>
  <c r="AA88" i="79"/>
  <c r="Z88" i="79"/>
  <c r="Y88" i="79"/>
  <c r="AE85" i="79"/>
  <c r="AD85" i="79"/>
  <c r="AC85" i="79"/>
  <c r="AB85" i="79"/>
  <c r="AA85" i="79"/>
  <c r="Z85" i="79"/>
  <c r="Y85" i="79"/>
  <c r="AE74" i="79"/>
  <c r="AD74" i="79"/>
  <c r="AC74" i="79"/>
  <c r="AB74" i="79"/>
  <c r="AA74" i="79"/>
  <c r="Z74" i="79"/>
  <c r="Y74" i="79"/>
  <c r="AE71" i="79"/>
  <c r="AD71" i="79"/>
  <c r="AC71" i="79"/>
  <c r="AB71" i="79"/>
  <c r="AA71" i="79"/>
  <c r="Z71" i="79"/>
  <c r="Y71" i="79"/>
  <c r="AE67" i="79"/>
  <c r="AD67" i="79"/>
  <c r="AC67" i="79"/>
  <c r="AB67" i="79"/>
  <c r="AA67" i="79"/>
  <c r="Z67" i="79"/>
  <c r="Y67" i="79"/>
  <c r="AF39" i="79"/>
  <c r="AF42" i="79"/>
  <c r="AF45" i="79"/>
  <c r="AF48" i="79"/>
  <c r="AF51" i="79"/>
  <c r="AF55" i="79"/>
  <c r="AF58" i="79"/>
  <c r="AF61" i="79"/>
  <c r="AF64" i="79"/>
  <c r="AF67" i="79"/>
  <c r="AF71" i="79"/>
  <c r="AF74" i="79"/>
  <c r="AF77" i="79"/>
  <c r="AF81" i="79"/>
  <c r="AF85" i="79"/>
  <c r="AF88" i="79"/>
  <c r="AF92" i="79"/>
  <c r="AF95" i="79"/>
  <c r="AF98" i="79"/>
  <c r="AF101" i="79"/>
  <c r="AF106" i="79"/>
  <c r="AF109" i="79"/>
  <c r="AF112" i="79"/>
  <c r="AF115" i="79"/>
  <c r="AF119" i="79"/>
  <c r="AF122" i="79"/>
  <c r="AF125" i="79"/>
  <c r="AF128" i="79"/>
  <c r="AF131" i="79"/>
  <c r="AF134" i="79"/>
  <c r="AF137" i="79"/>
  <c r="AF140" i="79"/>
  <c r="AF144" i="79"/>
  <c r="AF147" i="79"/>
  <c r="AF150" i="79"/>
  <c r="AF154" i="79"/>
  <c r="AF157" i="79"/>
  <c r="AF160" i="79"/>
  <c r="AF163" i="79"/>
  <c r="AF166" i="79"/>
  <c r="AF169" i="79"/>
  <c r="AF172" i="79"/>
  <c r="AF175" i="79"/>
  <c r="AF178" i="79"/>
  <c r="AF181" i="79"/>
  <c r="AF184" i="79"/>
  <c r="AF187" i="79"/>
  <c r="AF190" i="79"/>
  <c r="AF193" i="79"/>
  <c r="P195" i="79"/>
  <c r="Q195" i="79"/>
  <c r="R195" i="79"/>
  <c r="S195" i="79"/>
  <c r="T195" i="79"/>
  <c r="U195" i="79"/>
  <c r="V195" i="79"/>
  <c r="W195" i="79"/>
  <c r="X195" i="79"/>
  <c r="N169" i="79"/>
  <c r="N166" i="79"/>
  <c r="N163" i="79"/>
  <c r="N160" i="79"/>
  <c r="N157" i="79"/>
  <c r="N154" i="79"/>
  <c r="N150" i="79"/>
  <c r="N147" i="79"/>
  <c r="N144" i="79"/>
  <c r="N140" i="79"/>
  <c r="N137" i="79"/>
  <c r="N134" i="79"/>
  <c r="N131" i="79"/>
  <c r="N125" i="79"/>
  <c r="N81" i="79"/>
  <c r="N77" i="79"/>
  <c r="N74" i="79"/>
  <c r="N71" i="79"/>
  <c r="AD511" i="46"/>
  <c r="AC511" i="46"/>
  <c r="AB511" i="46"/>
  <c r="AA511" i="46"/>
  <c r="Z511" i="46"/>
  <c r="Y511" i="46"/>
  <c r="AD508" i="46"/>
  <c r="AC508" i="46"/>
  <c r="AB508" i="46"/>
  <c r="AA508" i="46"/>
  <c r="Z508" i="46"/>
  <c r="Y508" i="46"/>
  <c r="AD505" i="46"/>
  <c r="AC505" i="46"/>
  <c r="AB505" i="46"/>
  <c r="AA505" i="46"/>
  <c r="Z505" i="46"/>
  <c r="Y505" i="46"/>
  <c r="AD501" i="46"/>
  <c r="AC501" i="46"/>
  <c r="AB501" i="46"/>
  <c r="AA501" i="46"/>
  <c r="Z501" i="46"/>
  <c r="Y501" i="46"/>
  <c r="AD498" i="46"/>
  <c r="AC498" i="46"/>
  <c r="AB498" i="46"/>
  <c r="AA498" i="46"/>
  <c r="Z498" i="46"/>
  <c r="Y498" i="46"/>
  <c r="AD495" i="46"/>
  <c r="AC495" i="46"/>
  <c r="AB495" i="46"/>
  <c r="AA495" i="46"/>
  <c r="Z495" i="46"/>
  <c r="Y495" i="46"/>
  <c r="AD492" i="46"/>
  <c r="AC492" i="46"/>
  <c r="AB492" i="46"/>
  <c r="AA492" i="46"/>
  <c r="Z492" i="46"/>
  <c r="Y492" i="46"/>
  <c r="AD489" i="46"/>
  <c r="AC489" i="46"/>
  <c r="AB489" i="46"/>
  <c r="AA489" i="46"/>
  <c r="Z489" i="46"/>
  <c r="Y489" i="46"/>
  <c r="AD485" i="46"/>
  <c r="AC485" i="46"/>
  <c r="AB485" i="46"/>
  <c r="AA485" i="46"/>
  <c r="Z485" i="46"/>
  <c r="Y485" i="46"/>
  <c r="AD482" i="46"/>
  <c r="AC482" i="46"/>
  <c r="AB482" i="46"/>
  <c r="AA482" i="46"/>
  <c r="Z482" i="46"/>
  <c r="Y482" i="46"/>
  <c r="AD478" i="46"/>
  <c r="AC478" i="46"/>
  <c r="AB478" i="46"/>
  <c r="AA478" i="46"/>
  <c r="Z478" i="46"/>
  <c r="Y478" i="46"/>
  <c r="AD474" i="46"/>
  <c r="AC474" i="46"/>
  <c r="AB474" i="46"/>
  <c r="AA474" i="46"/>
  <c r="Z474" i="46"/>
  <c r="Y474" i="46"/>
  <c r="AD471" i="46"/>
  <c r="AC471" i="46"/>
  <c r="AB471" i="46"/>
  <c r="AA471" i="46"/>
  <c r="Z471" i="46"/>
  <c r="Y471" i="46"/>
  <c r="AD468" i="46"/>
  <c r="AC468" i="46"/>
  <c r="AB468" i="46"/>
  <c r="AA468" i="46"/>
  <c r="Z468" i="46"/>
  <c r="Y468" i="46"/>
  <c r="AD465" i="46"/>
  <c r="AC465" i="46"/>
  <c r="AB465" i="46"/>
  <c r="AA465" i="46"/>
  <c r="Z465" i="46"/>
  <c r="Y465" i="46"/>
  <c r="AD462" i="46"/>
  <c r="AC462" i="46"/>
  <c r="AB462" i="46"/>
  <c r="AA462" i="46"/>
  <c r="Z462" i="46"/>
  <c r="Y462" i="46"/>
  <c r="AD458" i="46"/>
  <c r="AC458" i="46"/>
  <c r="AB458" i="46"/>
  <c r="AA458" i="46"/>
  <c r="Z458" i="46"/>
  <c r="Y458" i="46"/>
  <c r="AD455" i="46"/>
  <c r="AC455" i="46"/>
  <c r="AB455" i="46"/>
  <c r="AA455" i="46"/>
  <c r="Z455" i="46"/>
  <c r="Y455" i="46"/>
  <c r="AD452" i="46"/>
  <c r="AC452" i="46"/>
  <c r="AB452" i="46"/>
  <c r="AA452" i="46"/>
  <c r="Z452" i="46"/>
  <c r="Y452" i="46"/>
  <c r="AD449" i="46"/>
  <c r="AC449" i="46"/>
  <c r="AB449" i="46"/>
  <c r="AA449" i="46"/>
  <c r="Z449" i="46"/>
  <c r="Y449" i="46"/>
  <c r="AD446" i="46"/>
  <c r="AC446" i="46"/>
  <c r="AB446" i="46"/>
  <c r="AA446" i="46"/>
  <c r="Z446" i="46"/>
  <c r="Y446" i="46"/>
  <c r="AD443" i="46"/>
  <c r="AC443" i="46"/>
  <c r="AB443" i="46"/>
  <c r="AA443" i="46"/>
  <c r="Z443" i="46"/>
  <c r="Y443" i="46"/>
  <c r="AD440" i="46"/>
  <c r="AC440" i="46"/>
  <c r="AB440" i="46"/>
  <c r="AA440" i="46"/>
  <c r="Z440" i="46"/>
  <c r="Y440" i="46"/>
  <c r="AD437" i="46"/>
  <c r="AC437" i="46"/>
  <c r="AB437" i="46"/>
  <c r="AA437" i="46"/>
  <c r="Z437" i="46"/>
  <c r="Y437" i="46"/>
  <c r="AD433" i="46"/>
  <c r="AC433" i="46"/>
  <c r="AB433" i="46"/>
  <c r="AA433" i="46"/>
  <c r="Z433" i="46"/>
  <c r="Y433" i="46"/>
  <c r="AD430" i="46"/>
  <c r="AC430" i="46"/>
  <c r="AB430" i="46"/>
  <c r="AA430" i="46"/>
  <c r="Z430" i="46"/>
  <c r="Y430" i="46"/>
  <c r="AD427" i="46"/>
  <c r="AC427" i="46"/>
  <c r="AB427" i="46"/>
  <c r="AA427" i="46"/>
  <c r="Z427" i="46"/>
  <c r="Y427" i="46"/>
  <c r="AD424" i="46"/>
  <c r="AC424" i="46"/>
  <c r="AB424" i="46"/>
  <c r="AA424" i="46"/>
  <c r="Z424" i="46"/>
  <c r="Y424" i="46"/>
  <c r="AD421" i="46"/>
  <c r="AC421" i="46"/>
  <c r="AB421" i="46"/>
  <c r="AA421" i="46"/>
  <c r="Z421" i="46"/>
  <c r="Y421" i="46"/>
  <c r="AD418" i="46"/>
  <c r="AC418" i="46"/>
  <c r="AB418" i="46"/>
  <c r="AA418" i="46"/>
  <c r="Z418" i="46"/>
  <c r="Y418" i="46"/>
  <c r="AD415" i="46"/>
  <c r="AC415" i="46"/>
  <c r="AB415" i="46"/>
  <c r="AA415" i="46"/>
  <c r="Z415" i="46"/>
  <c r="Y415" i="46"/>
  <c r="AD412" i="46"/>
  <c r="AC412" i="46"/>
  <c r="AB412" i="46"/>
  <c r="AA412" i="46"/>
  <c r="Z412" i="46"/>
  <c r="Y412" i="46"/>
  <c r="AD409" i="46"/>
  <c r="AC409" i="46"/>
  <c r="AB409" i="46"/>
  <c r="AA409" i="46"/>
  <c r="Z409" i="46"/>
  <c r="Y409" i="46"/>
  <c r="E195" i="79"/>
  <c r="F195" i="79"/>
  <c r="G195" i="79"/>
  <c r="H195" i="79"/>
  <c r="I195" i="79"/>
  <c r="J195" i="79"/>
  <c r="K195" i="79"/>
  <c r="L195" i="79"/>
  <c r="M195" i="79"/>
  <c r="P513" i="46"/>
  <c r="Q513" i="46"/>
  <c r="R513" i="46"/>
  <c r="S513" i="46"/>
  <c r="T513" i="46"/>
  <c r="U513" i="46"/>
  <c r="V513" i="46"/>
  <c r="W513" i="46"/>
  <c r="X513" i="46"/>
  <c r="N511" i="46"/>
  <c r="N508" i="46"/>
  <c r="N505" i="46"/>
  <c r="N501" i="46"/>
  <c r="N498" i="46"/>
  <c r="N495" i="46"/>
  <c r="N492" i="46"/>
  <c r="N489" i="46"/>
  <c r="N485" i="46"/>
  <c r="N471" i="46"/>
  <c r="N468" i="46"/>
  <c r="N465" i="46"/>
  <c r="N462" i="46"/>
  <c r="N449" i="46"/>
  <c r="N446" i="46"/>
  <c r="N443" i="46"/>
  <c r="N440" i="46"/>
  <c r="N437" i="46"/>
  <c r="E513" i="46"/>
  <c r="F513" i="46"/>
  <c r="G513" i="46"/>
  <c r="H513" i="46"/>
  <c r="I513" i="46"/>
  <c r="J513" i="46"/>
  <c r="K513" i="46"/>
  <c r="L513" i="46"/>
  <c r="M513" i="46"/>
  <c r="P384" i="46"/>
  <c r="Q384" i="46"/>
  <c r="R384" i="46"/>
  <c r="S384" i="46"/>
  <c r="T384" i="46"/>
  <c r="U384" i="46"/>
  <c r="V384" i="46"/>
  <c r="W384" i="46"/>
  <c r="X384" i="46"/>
  <c r="N382" i="46"/>
  <c r="N379" i="46"/>
  <c r="N376" i="46"/>
  <c r="N372" i="46"/>
  <c r="N369" i="46"/>
  <c r="N366" i="46"/>
  <c r="N363" i="46"/>
  <c r="N360" i="46"/>
  <c r="N356" i="46"/>
  <c r="N342" i="46"/>
  <c r="N339" i="46"/>
  <c r="N336" i="46"/>
  <c r="N333" i="46"/>
  <c r="N320" i="46"/>
  <c r="N317" i="46"/>
  <c r="N314" i="46"/>
  <c r="N311" i="46"/>
  <c r="N308" i="46"/>
  <c r="E384" i="46"/>
  <c r="F384" i="46"/>
  <c r="G384" i="46"/>
  <c r="H384" i="46"/>
  <c r="I384" i="46"/>
  <c r="J384" i="46"/>
  <c r="K384" i="46"/>
  <c r="L384" i="46"/>
  <c r="M384" i="46"/>
  <c r="C16" i="44"/>
  <c r="C15" i="44"/>
  <c r="J52" i="43"/>
  <c r="I52" i="43"/>
  <c r="H52" i="43"/>
  <c r="G52" i="43"/>
  <c r="F52" i="43"/>
  <c r="K97" i="85" l="1"/>
  <c r="P175" i="85"/>
  <c r="C107" i="85" s="1"/>
  <c r="C261" i="85"/>
  <c r="F260" i="85"/>
  <c r="K175" i="85"/>
  <c r="C106" i="85" s="1"/>
  <c r="P249" i="85"/>
  <c r="C184" i="85" s="1"/>
  <c r="K339" i="85"/>
  <c r="C259" i="85" s="1"/>
  <c r="D107" i="85" l="1"/>
  <c r="F107" i="85" s="1"/>
  <c r="C108" i="85"/>
  <c r="D108" i="85" s="1"/>
  <c r="C262" i="85"/>
  <c r="F261" i="85"/>
  <c r="C185" i="85"/>
  <c r="D185" i="85" s="1"/>
  <c r="F184" i="85"/>
  <c r="F108" i="85"/>
  <c r="C109" i="85" l="1"/>
  <c r="D109" i="85" s="1"/>
  <c r="C110" i="85"/>
  <c r="D110" i="85" s="1"/>
  <c r="F109" i="85"/>
  <c r="C186" i="85"/>
  <c r="D186" i="85" s="1"/>
  <c r="F185" i="85"/>
  <c r="C263" i="85"/>
  <c r="F262" i="85"/>
  <c r="C264" i="85" l="1"/>
  <c r="F263" i="85"/>
  <c r="C111" i="85"/>
  <c r="D111" i="85" s="1"/>
  <c r="F110" i="85"/>
  <c r="C187" i="85"/>
  <c r="D187" i="85" s="1"/>
  <c r="F186" i="85"/>
  <c r="F111" i="85" l="1"/>
  <c r="C112" i="85"/>
  <c r="D112" i="85" s="1"/>
  <c r="C188" i="85"/>
  <c r="D188" i="85" s="1"/>
  <c r="F187" i="85"/>
  <c r="C265" i="85"/>
  <c r="F264" i="85"/>
  <c r="F265" i="85" l="1"/>
  <c r="C266" i="85"/>
  <c r="C113" i="85"/>
  <c r="D113" i="85" s="1"/>
  <c r="F112" i="85"/>
  <c r="C189" i="85"/>
  <c r="D189" i="85" s="1"/>
  <c r="F188" i="85"/>
  <c r="C190" i="85" l="1"/>
  <c r="D190" i="85" s="1"/>
  <c r="F189" i="85"/>
  <c r="C114" i="85"/>
  <c r="D114" i="85" s="1"/>
  <c r="F113" i="85"/>
  <c r="C267" i="85"/>
  <c r="F266" i="85"/>
  <c r="C115" i="85" l="1"/>
  <c r="D115" i="85" s="1"/>
  <c r="F114" i="85"/>
  <c r="C268" i="85"/>
  <c r="F267" i="85"/>
  <c r="C191" i="85"/>
  <c r="D191" i="85" s="1"/>
  <c r="F190" i="85"/>
  <c r="C269" i="85" l="1"/>
  <c r="F268" i="85"/>
  <c r="F191" i="85"/>
  <c r="C192" i="85"/>
  <c r="D192" i="85" s="1"/>
  <c r="F115" i="85"/>
  <c r="C116" i="85"/>
  <c r="D116" i="85" s="1"/>
  <c r="C193" i="85" l="1"/>
  <c r="D193" i="85" s="1"/>
  <c r="F192" i="85"/>
  <c r="C117" i="85"/>
  <c r="F116" i="85"/>
  <c r="F269" i="85"/>
  <c r="C270" i="85"/>
  <c r="F270" i="85" s="1"/>
  <c r="F271" i="85" s="1"/>
  <c r="D117" i="85" l="1"/>
  <c r="F117" i="85" s="1"/>
  <c r="F118" i="85" s="1"/>
  <c r="F119" i="85" s="1"/>
  <c r="C194" i="85"/>
  <c r="F193" i="85"/>
  <c r="D194" i="85" l="1"/>
  <c r="F194" i="85" s="1"/>
  <c r="F195" i="85" s="1"/>
  <c r="F196" i="85" s="1"/>
  <c r="N114" i="45" l="1"/>
  <c r="N107" i="45"/>
  <c r="N100" i="45"/>
  <c r="N93" i="45"/>
  <c r="N79" i="45"/>
  <c r="AM957" i="79" l="1"/>
  <c r="AM960" i="79"/>
  <c r="AM963" i="79"/>
  <c r="AM966" i="79"/>
  <c r="AM969" i="79"/>
  <c r="AM973" i="79"/>
  <c r="AM976" i="79"/>
  <c r="AM979" i="79"/>
  <c r="AM982" i="79"/>
  <c r="AM985" i="79"/>
  <c r="AM989" i="79"/>
  <c r="AM992" i="79"/>
  <c r="AM995" i="79"/>
  <c r="AM999" i="79"/>
  <c r="AM1003" i="79"/>
  <c r="AM1006" i="79"/>
  <c r="AM1010" i="79"/>
  <c r="AM1013" i="79"/>
  <c r="AM1016" i="79"/>
  <c r="AM1019" i="79"/>
  <c r="AM1024" i="79"/>
  <c r="AM1027" i="79"/>
  <c r="AM1030" i="79"/>
  <c r="AM1033" i="79"/>
  <c r="AM1037" i="79"/>
  <c r="AM1040" i="79"/>
  <c r="AM1043" i="79"/>
  <c r="AM1046" i="79"/>
  <c r="AM1049" i="79"/>
  <c r="AM1052" i="79"/>
  <c r="AM1055" i="79"/>
  <c r="AM1058" i="79"/>
  <c r="AM1062" i="79"/>
  <c r="AM1065" i="79"/>
  <c r="AM1068" i="79"/>
  <c r="AM1072" i="79"/>
  <c r="AM1075" i="79"/>
  <c r="AM1078" i="79"/>
  <c r="AM1081" i="79"/>
  <c r="AM1084" i="79"/>
  <c r="AM1087" i="79"/>
  <c r="AM1090" i="79"/>
  <c r="AM1093" i="79"/>
  <c r="AM1096" i="79"/>
  <c r="AM1099" i="79"/>
  <c r="AM1102" i="79"/>
  <c r="AM1105" i="79"/>
  <c r="AM1108" i="79"/>
  <c r="AM1111" i="79"/>
  <c r="H169" i="47" l="1"/>
  <c r="H170" i="47"/>
  <c r="H168" i="47"/>
  <c r="H166" i="47"/>
  <c r="H167" i="47"/>
  <c r="H165" i="47"/>
  <c r="H161" i="47"/>
  <c r="H160" i="47"/>
  <c r="H159" i="47"/>
  <c r="H158" i="47"/>
  <c r="H157" i="47"/>
  <c r="H156" i="47"/>
  <c r="H155" i="47"/>
  <c r="H154" i="47"/>
  <c r="H153" i="47"/>
  <c r="C27" i="85" l="1"/>
  <c r="D30" i="85" l="1"/>
  <c r="F30" i="85" s="1"/>
  <c r="D38" i="85"/>
  <c r="F38" i="85" s="1"/>
  <c r="D31" i="85"/>
  <c r="F31" i="85" s="1"/>
  <c r="D28" i="85"/>
  <c r="F28" i="85" s="1"/>
  <c r="F39" i="85" s="1"/>
  <c r="D34" i="85"/>
  <c r="F34" i="85" s="1"/>
  <c r="D35" i="85"/>
  <c r="F35" i="85" s="1"/>
  <c r="D33" i="85"/>
  <c r="F33" i="85" s="1"/>
  <c r="D32" i="85"/>
  <c r="F32" i="85" s="1"/>
  <c r="D36" i="85"/>
  <c r="F36" i="85" s="1"/>
  <c r="D37" i="85"/>
  <c r="F37" i="85" s="1"/>
  <c r="D29" i="85"/>
  <c r="F29" i="85" s="1"/>
  <c r="F40" i="85" l="1"/>
  <c r="O690" i="79"/>
  <c r="I50" i="44"/>
  <c r="H50" i="44"/>
  <c r="G50" i="44"/>
  <c r="F50" i="44"/>
  <c r="E50" i="44"/>
  <c r="D50" i="44"/>
  <c r="D22" i="45" l="1"/>
  <c r="O931" i="79" l="1"/>
  <c r="E44" i="44" l="1"/>
  <c r="AM139" i="79" l="1"/>
  <c r="Q46" i="44"/>
  <c r="P46" i="44"/>
  <c r="O46" i="44"/>
  <c r="N46" i="44"/>
  <c r="M46" i="44"/>
  <c r="L46" i="44"/>
  <c r="K46" i="44"/>
  <c r="J46" i="44"/>
  <c r="I46" i="44"/>
  <c r="H46" i="44"/>
  <c r="G46" i="44"/>
  <c r="F46" i="44"/>
  <c r="E46" i="44"/>
  <c r="D46" i="44"/>
  <c r="O1114" i="79" l="1"/>
  <c r="O748" i="79"/>
  <c r="O561" i="79"/>
  <c r="O378" i="79"/>
  <c r="O195" i="79"/>
  <c r="O513" i="46"/>
  <c r="O127" i="46"/>
  <c r="D195" i="79"/>
  <c r="N620" i="79" l="1"/>
  <c r="N437" i="79"/>
  <c r="N254"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2" i="79"/>
  <c r="N1109" i="79"/>
  <c r="N1106" i="79"/>
  <c r="N1103" i="79"/>
  <c r="N1100" i="79"/>
  <c r="N1097" i="79"/>
  <c r="N1094" i="79"/>
  <c r="N1088" i="79"/>
  <c r="N1085" i="79"/>
  <c r="N1082" i="79"/>
  <c r="N1079" i="79"/>
  <c r="N1076" i="79"/>
  <c r="N1073" i="79"/>
  <c r="N1069" i="79"/>
  <c r="N1066" i="79"/>
  <c r="N1063" i="79"/>
  <c r="N1059" i="79"/>
  <c r="N1056" i="79"/>
  <c r="N1053" i="79"/>
  <c r="N1050" i="79"/>
  <c r="N1047" i="79"/>
  <c r="N1044" i="79"/>
  <c r="N1041" i="79"/>
  <c r="N1038" i="79"/>
  <c r="N1020" i="79"/>
  <c r="N1017" i="79"/>
  <c r="N1014" i="79"/>
  <c r="N1011" i="79"/>
  <c r="N1007" i="79"/>
  <c r="N1004" i="79"/>
  <c r="N1000" i="79"/>
  <c r="N996" i="79"/>
  <c r="N993" i="79"/>
  <c r="N990" i="79"/>
  <c r="N986" i="79"/>
  <c r="N983" i="79"/>
  <c r="N980" i="79"/>
  <c r="N977" i="79"/>
  <c r="N974" i="79"/>
  <c r="N929" i="79"/>
  <c r="N926" i="79"/>
  <c r="N923" i="79"/>
  <c r="N920" i="79"/>
  <c r="N917" i="79"/>
  <c r="N914" i="79"/>
  <c r="N911" i="79"/>
  <c r="N905" i="79"/>
  <c r="N902" i="79"/>
  <c r="N899" i="79"/>
  <c r="N896" i="79"/>
  <c r="N893" i="79"/>
  <c r="N890" i="79"/>
  <c r="N886" i="79"/>
  <c r="N883" i="79"/>
  <c r="N880" i="79"/>
  <c r="N876" i="79"/>
  <c r="N873" i="79"/>
  <c r="N870" i="79"/>
  <c r="N867" i="79"/>
  <c r="N864" i="79"/>
  <c r="N861" i="79"/>
  <c r="N858" i="79"/>
  <c r="N855" i="79"/>
  <c r="N837" i="79"/>
  <c r="N834" i="79"/>
  <c r="N831" i="79"/>
  <c r="N828" i="79"/>
  <c r="N824" i="79"/>
  <c r="N821" i="79"/>
  <c r="N817" i="79"/>
  <c r="N813" i="79"/>
  <c r="N810" i="79"/>
  <c r="N807" i="79"/>
  <c r="N803" i="79"/>
  <c r="N800" i="79"/>
  <c r="N797" i="79"/>
  <c r="N794" i="79"/>
  <c r="N791" i="79"/>
  <c r="N746" i="79"/>
  <c r="N743" i="79"/>
  <c r="N740" i="79"/>
  <c r="N737" i="79"/>
  <c r="N734" i="79"/>
  <c r="N731" i="79"/>
  <c r="N728" i="79"/>
  <c r="N722" i="79"/>
  <c r="N719" i="79"/>
  <c r="N716" i="79"/>
  <c r="N713" i="79"/>
  <c r="N710" i="79"/>
  <c r="N707" i="79"/>
  <c r="N703" i="79"/>
  <c r="N700" i="79"/>
  <c r="N697"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0"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0" i="79"/>
  <c r="N317" i="79"/>
  <c r="N314" i="79"/>
  <c r="N311" i="79"/>
  <c r="N284" i="79"/>
  <c r="N281" i="79"/>
  <c r="N278" i="79"/>
  <c r="N275" i="79"/>
  <c r="N271" i="79"/>
  <c r="N268" i="79"/>
  <c r="N264" i="79"/>
  <c r="N260" i="79"/>
  <c r="N257" i="79"/>
  <c r="N250" i="79"/>
  <c r="N247" i="79"/>
  <c r="N244" i="79"/>
  <c r="N241" i="79"/>
  <c r="N238" i="79"/>
  <c r="AE1047" i="79" l="1"/>
  <c r="Z1047" i="79"/>
  <c r="Y1034" i="79"/>
  <c r="Y1031" i="79"/>
  <c r="AD1004" i="79"/>
  <c r="Z1004" i="79"/>
  <c r="Y1004" i="79"/>
  <c r="Y1011"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C1004" i="79"/>
  <c r="AB1004" i="79"/>
  <c r="AA1004" i="79"/>
  <c r="Y1000" i="79"/>
  <c r="Y993" i="79"/>
  <c r="Y990" i="79"/>
  <c r="Y986" i="79"/>
  <c r="Y977" i="79"/>
  <c r="Y974" i="79"/>
  <c r="Y970" i="79"/>
  <c r="AL876" i="79"/>
  <c r="Y837" i="79"/>
  <c r="Y824" i="79"/>
  <c r="AL824" i="79"/>
  <c r="AK824" i="79"/>
  <c r="AJ824" i="79"/>
  <c r="AI824" i="79"/>
  <c r="AH824" i="79"/>
  <c r="AG824" i="79"/>
  <c r="AF824" i="79"/>
  <c r="AE824" i="79"/>
  <c r="AD824" i="79"/>
  <c r="AC824" i="79"/>
  <c r="AB824" i="79"/>
  <c r="AA824" i="79"/>
  <c r="Z824" i="79"/>
  <c r="AM823" i="79"/>
  <c r="AL821" i="79"/>
  <c r="AK821" i="79"/>
  <c r="AJ821" i="79"/>
  <c r="AI821" i="79"/>
  <c r="AH821" i="79"/>
  <c r="AG821" i="79"/>
  <c r="AF821" i="79"/>
  <c r="AE821" i="79"/>
  <c r="AD821" i="79"/>
  <c r="AC821" i="79"/>
  <c r="AB821" i="79"/>
  <c r="AA821" i="79"/>
  <c r="Z821" i="79"/>
  <c r="Y821" i="79"/>
  <c r="AM820" i="79"/>
  <c r="Y817" i="79"/>
  <c r="Y703"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M80" i="79"/>
  <c r="AL85" i="79"/>
  <c r="AK85" i="79"/>
  <c r="AJ85" i="79"/>
  <c r="AI85" i="79"/>
  <c r="AH85" i="79"/>
  <c r="AG85" i="79"/>
  <c r="AM84" i="79"/>
  <c r="AM928" i="79"/>
  <c r="AM925" i="79"/>
  <c r="AM922" i="79"/>
  <c r="AM919" i="79"/>
  <c r="AM916" i="79"/>
  <c r="AM913" i="79"/>
  <c r="AM910" i="79"/>
  <c r="AM907" i="79"/>
  <c r="AM904" i="79"/>
  <c r="AM901" i="79"/>
  <c r="AM898" i="79"/>
  <c r="AM895" i="79"/>
  <c r="AM892" i="79"/>
  <c r="AM889" i="79"/>
  <c r="AM885" i="79"/>
  <c r="AM882" i="79"/>
  <c r="AM879" i="79"/>
  <c r="AM875" i="79"/>
  <c r="AM872" i="79"/>
  <c r="AM869" i="79"/>
  <c r="AM866" i="79"/>
  <c r="AM863" i="79"/>
  <c r="AM860" i="79"/>
  <c r="AM857" i="79"/>
  <c r="AM854" i="79"/>
  <c r="AM850" i="79"/>
  <c r="AM847" i="79"/>
  <c r="AM844" i="79"/>
  <c r="AM841" i="79"/>
  <c r="AM836" i="79"/>
  <c r="AM833" i="79"/>
  <c r="AM830" i="79"/>
  <c r="AM827" i="79"/>
  <c r="AM816" i="79"/>
  <c r="AM812" i="79"/>
  <c r="AM809" i="79"/>
  <c r="AM806" i="79"/>
  <c r="AM802" i="79"/>
  <c r="AM799" i="79"/>
  <c r="AM796" i="79"/>
  <c r="AM793" i="79"/>
  <c r="AM790" i="79"/>
  <c r="AM786" i="79"/>
  <c r="AM783" i="79"/>
  <c r="AM780" i="79"/>
  <c r="AM777" i="79"/>
  <c r="AM774" i="79"/>
  <c r="AM745" i="79"/>
  <c r="AM742" i="79"/>
  <c r="AM739" i="79"/>
  <c r="AM736" i="79"/>
  <c r="AM733" i="79"/>
  <c r="AM730" i="79"/>
  <c r="AM727" i="79"/>
  <c r="AM724" i="79"/>
  <c r="AM721" i="79"/>
  <c r="AM718" i="79"/>
  <c r="AM715" i="79"/>
  <c r="AM712" i="79"/>
  <c r="AM709" i="79"/>
  <c r="AM706" i="79"/>
  <c r="AM702" i="79"/>
  <c r="AM699" i="79"/>
  <c r="AM696" i="79"/>
  <c r="AM692" i="79"/>
  <c r="AM689" i="79"/>
  <c r="AM685" i="79"/>
  <c r="AM682" i="79"/>
  <c r="AM678" i="79"/>
  <c r="AM675" i="79"/>
  <c r="AM671"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Y1017"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AL837" i="79"/>
  <c r="AK837" i="79"/>
  <c r="AJ837" i="79"/>
  <c r="AI837" i="79"/>
  <c r="AH837" i="79"/>
  <c r="AG837" i="79"/>
  <c r="AF837" i="79"/>
  <c r="AE837" i="79"/>
  <c r="AD837" i="79"/>
  <c r="AC837" i="79"/>
  <c r="AB837" i="79"/>
  <c r="AA837" i="79"/>
  <c r="Z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E498" i="46"/>
  <c r="AF498" i="46"/>
  <c r="AG498" i="46"/>
  <c r="AH498" i="46"/>
  <c r="AI498" i="46"/>
  <c r="AJ498" i="46"/>
  <c r="AK498" i="46"/>
  <c r="AL498" i="46"/>
  <c r="AE501" i="46"/>
  <c r="AF501" i="46"/>
  <c r="AG501" i="46"/>
  <c r="AH501" i="46"/>
  <c r="AI501" i="46"/>
  <c r="AJ501" i="46"/>
  <c r="AK501" i="46"/>
  <c r="AL501" i="46"/>
  <c r="AE505" i="46"/>
  <c r="AF505" i="46"/>
  <c r="AG505" i="46"/>
  <c r="AH505" i="46"/>
  <c r="AI505" i="46"/>
  <c r="AJ505" i="46"/>
  <c r="AK505" i="46"/>
  <c r="AL505" i="46"/>
  <c r="AE508" i="46"/>
  <c r="AF508" i="46"/>
  <c r="AG508" i="46"/>
  <c r="AH508" i="46"/>
  <c r="AI508" i="46"/>
  <c r="AJ508" i="46"/>
  <c r="AK508" i="46"/>
  <c r="AL508"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F485" i="46"/>
  <c r="AE485" i="46"/>
  <c r="AL482" i="46"/>
  <c r="AK482" i="46"/>
  <c r="AJ482" i="46"/>
  <c r="AI482" i="46"/>
  <c r="AH482" i="46"/>
  <c r="AG482" i="46"/>
  <c r="AF482" i="46"/>
  <c r="AE482" i="46"/>
  <c r="AL455" i="46"/>
  <c r="AK455" i="46"/>
  <c r="AJ455" i="46"/>
  <c r="AI455" i="46"/>
  <c r="AH455" i="46"/>
  <c r="AG455" i="46"/>
  <c r="AF455" i="46"/>
  <c r="AE455" i="46"/>
  <c r="AL452" i="46"/>
  <c r="AK452" i="46"/>
  <c r="AJ452" i="46"/>
  <c r="AI452" i="46"/>
  <c r="AH452" i="46"/>
  <c r="AG452" i="46"/>
  <c r="AF452" i="46"/>
  <c r="AE452" i="46"/>
  <c r="AL430" i="46"/>
  <c r="AK430" i="46"/>
  <c r="AJ430" i="46"/>
  <c r="AI430" i="46"/>
  <c r="AH430" i="46"/>
  <c r="AG430" i="46"/>
  <c r="AF430" i="46"/>
  <c r="AE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12" i="79" l="1"/>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D1047" i="79"/>
  <c r="AC1047" i="79"/>
  <c r="AB1047" i="79"/>
  <c r="AA1047" i="79"/>
  <c r="Y1047" i="79"/>
  <c r="AL1044" i="79"/>
  <c r="AK1044" i="79"/>
  <c r="AJ1044" i="79"/>
  <c r="AI1044" i="79"/>
  <c r="AH1044" i="79"/>
  <c r="AG1044" i="79"/>
  <c r="AF1044" i="79"/>
  <c r="AE1044" i="79"/>
  <c r="AD1044" i="79"/>
  <c r="AC1044" i="79"/>
  <c r="AB1044" i="79"/>
  <c r="AA1044" i="79"/>
  <c r="Z1044" i="79"/>
  <c r="Y1044" i="79"/>
  <c r="AL1041" i="79"/>
  <c r="AK1041" i="79"/>
  <c r="AJ1041" i="79"/>
  <c r="AI1041" i="79"/>
  <c r="AH1041" i="79"/>
  <c r="AG1041" i="79"/>
  <c r="AF1041" i="79"/>
  <c r="AE1041" i="79"/>
  <c r="AD1041" i="79"/>
  <c r="AC1041" i="79"/>
  <c r="AB1041" i="79"/>
  <c r="AA1041" i="79"/>
  <c r="Z1041" i="79"/>
  <c r="Y1041" i="79"/>
  <c r="AL1038" i="79"/>
  <c r="AK1038" i="79"/>
  <c r="AJ1038" i="79"/>
  <c r="AI1038" i="79"/>
  <c r="AH1038" i="79"/>
  <c r="AG1038" i="79"/>
  <c r="AF1038" i="79"/>
  <c r="AE1038" i="79"/>
  <c r="AD1038" i="79"/>
  <c r="AC1038" i="79"/>
  <c r="AB1038" i="79"/>
  <c r="AA1038" i="79"/>
  <c r="Z1038" i="79"/>
  <c r="Y1038" i="79"/>
  <c r="AL1034" i="79"/>
  <c r="AK1034" i="79"/>
  <c r="AJ1034" i="79"/>
  <c r="AI1034" i="79"/>
  <c r="AH1034" i="79"/>
  <c r="AG1034" i="79"/>
  <c r="AF1034" i="79"/>
  <c r="AE1034" i="79"/>
  <c r="AD1034" i="79"/>
  <c r="AC1034" i="79"/>
  <c r="AB1034" i="79"/>
  <c r="AA1034" i="79"/>
  <c r="Z1034" i="79"/>
  <c r="AL1031" i="79"/>
  <c r="AK1031" i="79"/>
  <c r="AJ1031" i="79"/>
  <c r="AI1031" i="79"/>
  <c r="AH1031" i="79"/>
  <c r="AG1031" i="79"/>
  <c r="AF1031" i="79"/>
  <c r="AE1031" i="79"/>
  <c r="AD1031" i="79"/>
  <c r="AC1031" i="79"/>
  <c r="AB1031" i="79"/>
  <c r="AA1031" i="79"/>
  <c r="Z1031" i="79"/>
  <c r="AL1028" i="79"/>
  <c r="AK1028" i="79"/>
  <c r="AJ1028" i="79"/>
  <c r="AI1028" i="79"/>
  <c r="AH1028" i="79"/>
  <c r="AG1028" i="79"/>
  <c r="AF1028" i="79"/>
  <c r="AE1028" i="79"/>
  <c r="AD1028" i="79"/>
  <c r="AC1028" i="79"/>
  <c r="AB1028" i="79"/>
  <c r="AA1028" i="79"/>
  <c r="Z1028" i="79"/>
  <c r="Y1028" i="79"/>
  <c r="AL1025" i="79"/>
  <c r="AK1025" i="79"/>
  <c r="AJ1025" i="79"/>
  <c r="AI1025" i="79"/>
  <c r="AH1025" i="79"/>
  <c r="AG1025" i="79"/>
  <c r="AF1025" i="79"/>
  <c r="AE1025" i="79"/>
  <c r="AD1025" i="79"/>
  <c r="AC1025" i="79"/>
  <c r="AB1025" i="79"/>
  <c r="AA1025" i="79"/>
  <c r="Z1025" i="79"/>
  <c r="Y1025" i="79"/>
  <c r="AL1000" i="79"/>
  <c r="AK1000" i="79"/>
  <c r="AJ1000" i="79"/>
  <c r="AI1000" i="79"/>
  <c r="AH1000" i="79"/>
  <c r="AG1000" i="79"/>
  <c r="AF1000" i="79"/>
  <c r="AE1000" i="79"/>
  <c r="AD1000" i="79"/>
  <c r="AC1000" i="79"/>
  <c r="AB1000" i="79"/>
  <c r="AA1000" i="79"/>
  <c r="Z1000" i="79"/>
  <c r="AL996" i="79"/>
  <c r="AK996" i="79"/>
  <c r="AJ996" i="79"/>
  <c r="AI996" i="79"/>
  <c r="AH996" i="79"/>
  <c r="AG996" i="79"/>
  <c r="AF996" i="79"/>
  <c r="AE996" i="79"/>
  <c r="AD996" i="79"/>
  <c r="AC996" i="79"/>
  <c r="AB996" i="79"/>
  <c r="AA996" i="79"/>
  <c r="Z996" i="79"/>
  <c r="Y996"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AL986" i="79"/>
  <c r="AK986" i="79"/>
  <c r="AJ986" i="79"/>
  <c r="AI986" i="79"/>
  <c r="AH986" i="79"/>
  <c r="AG986" i="79"/>
  <c r="AF986" i="79"/>
  <c r="AE986" i="79"/>
  <c r="AD986" i="79"/>
  <c r="AC986" i="79"/>
  <c r="AB986" i="79"/>
  <c r="AA986" i="79"/>
  <c r="Z986" i="79"/>
  <c r="AL983" i="79"/>
  <c r="AK983" i="79"/>
  <c r="AJ983" i="79"/>
  <c r="AI983" i="79"/>
  <c r="AH983" i="79"/>
  <c r="AG983" i="79"/>
  <c r="AF983" i="79"/>
  <c r="AE983" i="79"/>
  <c r="AD983" i="79"/>
  <c r="AC983" i="79"/>
  <c r="AB983" i="79"/>
  <c r="AA983" i="79"/>
  <c r="Z983" i="79"/>
  <c r="Y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AL974" i="79"/>
  <c r="AK974" i="79"/>
  <c r="AJ974" i="79"/>
  <c r="AI974" i="79"/>
  <c r="AH974" i="79"/>
  <c r="AG974" i="79"/>
  <c r="AF974" i="79"/>
  <c r="AE974" i="79"/>
  <c r="AD974" i="79"/>
  <c r="AC974" i="79"/>
  <c r="AB974" i="79"/>
  <c r="AA974" i="79"/>
  <c r="Z974" i="79"/>
  <c r="AL970" i="79"/>
  <c r="AK970" i="79"/>
  <c r="AJ970" i="79"/>
  <c r="AI970" i="79"/>
  <c r="AH970" i="79"/>
  <c r="AG970" i="79"/>
  <c r="AF970" i="79"/>
  <c r="AE970" i="79"/>
  <c r="AD970" i="79"/>
  <c r="AC970" i="79"/>
  <c r="AB970" i="79"/>
  <c r="AA970" i="79"/>
  <c r="Z970" i="79"/>
  <c r="AL967" i="79"/>
  <c r="AK967" i="79"/>
  <c r="AJ967" i="79"/>
  <c r="AI967" i="79"/>
  <c r="AH967" i="79"/>
  <c r="AG967" i="79"/>
  <c r="AF967" i="79"/>
  <c r="AE967" i="79"/>
  <c r="AD967" i="79"/>
  <c r="AC967" i="79"/>
  <c r="AB967" i="79"/>
  <c r="AA967" i="79"/>
  <c r="Z967" i="79"/>
  <c r="Y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D958" i="79"/>
  <c r="AC958" i="79"/>
  <c r="AB958" i="79"/>
  <c r="AA958" i="79"/>
  <c r="Z958" i="79"/>
  <c r="Y958"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L880" i="79"/>
  <c r="AK880" i="79"/>
  <c r="AJ880" i="79"/>
  <c r="AI880" i="79"/>
  <c r="AH880" i="79"/>
  <c r="AG880" i="79"/>
  <c r="AF880" i="79"/>
  <c r="AK876" i="79"/>
  <c r="AJ876" i="79"/>
  <c r="AI876" i="79"/>
  <c r="AH876" i="79"/>
  <c r="AG876" i="79"/>
  <c r="AF876" i="79"/>
  <c r="AL873" i="79"/>
  <c r="AK873" i="79"/>
  <c r="AJ873" i="79"/>
  <c r="AI873" i="79"/>
  <c r="AH873" i="79"/>
  <c r="AG873" i="79"/>
  <c r="AF873" i="79"/>
  <c r="AL870" i="79"/>
  <c r="AK870" i="79"/>
  <c r="AJ870" i="79"/>
  <c r="AI870" i="79"/>
  <c r="AH870" i="79"/>
  <c r="AG870" i="79"/>
  <c r="AF870" i="79"/>
  <c r="AL867" i="79"/>
  <c r="AK867" i="79"/>
  <c r="AJ867" i="79"/>
  <c r="AI867" i="79"/>
  <c r="AH867" i="79"/>
  <c r="AG867" i="79"/>
  <c r="AF867" i="79"/>
  <c r="AL864" i="79"/>
  <c r="AK864" i="79"/>
  <c r="AJ864" i="79"/>
  <c r="AI864" i="79"/>
  <c r="AH864" i="79"/>
  <c r="AG864" i="79"/>
  <c r="AF864" i="79"/>
  <c r="AL861" i="79"/>
  <c r="AK861" i="79"/>
  <c r="AJ861" i="79"/>
  <c r="AI861" i="79"/>
  <c r="AH861" i="79"/>
  <c r="AG861" i="79"/>
  <c r="AF861" i="79"/>
  <c r="AL858" i="79"/>
  <c r="AK858" i="79"/>
  <c r="AJ858" i="79"/>
  <c r="AI858" i="79"/>
  <c r="AH858" i="79"/>
  <c r="AG858" i="79"/>
  <c r="AF858" i="79"/>
  <c r="AL855" i="79"/>
  <c r="AK855" i="79"/>
  <c r="AJ855" i="79"/>
  <c r="AI855" i="79"/>
  <c r="AH855" i="79"/>
  <c r="AG855" i="79"/>
  <c r="AF855"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17" i="79"/>
  <c r="AK817" i="79"/>
  <c r="AJ817" i="79"/>
  <c r="AI817" i="79"/>
  <c r="AH817" i="79"/>
  <c r="AG817" i="79"/>
  <c r="AF817" i="79"/>
  <c r="AE817" i="79"/>
  <c r="AD817" i="79"/>
  <c r="AC817" i="79"/>
  <c r="AB817" i="79"/>
  <c r="AA817" i="79"/>
  <c r="Z817"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L746" i="79"/>
  <c r="AK746" i="79"/>
  <c r="AJ746" i="79"/>
  <c r="AI746" i="79"/>
  <c r="AH746" i="79"/>
  <c r="AG746" i="79"/>
  <c r="AF746" i="79"/>
  <c r="AE746" i="79"/>
  <c r="AD746" i="79"/>
  <c r="AC746" i="79"/>
  <c r="AB746" i="79"/>
  <c r="AA746" i="79"/>
  <c r="Z746" i="79"/>
  <c r="Y746"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9" i="79"/>
  <c r="AK719" i="79"/>
  <c r="AJ719" i="79"/>
  <c r="AI719" i="79"/>
  <c r="AH719" i="79"/>
  <c r="AG719" i="79"/>
  <c r="AF719" i="79"/>
  <c r="AE719" i="79"/>
  <c r="AD719" i="79"/>
  <c r="AC719" i="79"/>
  <c r="AB719" i="79"/>
  <c r="AA719" i="79"/>
  <c r="Z719" i="79"/>
  <c r="Y719"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Y713" i="79"/>
  <c r="AL710" i="79"/>
  <c r="AK710" i="79"/>
  <c r="AJ710" i="79"/>
  <c r="AI710" i="79"/>
  <c r="AH710" i="79"/>
  <c r="AG710" i="79"/>
  <c r="AF710" i="79"/>
  <c r="AE710" i="79"/>
  <c r="AD710" i="79"/>
  <c r="AC710" i="79"/>
  <c r="AB710" i="79"/>
  <c r="AA710" i="79"/>
  <c r="Z710" i="79"/>
  <c r="Y710" i="79"/>
  <c r="AL707" i="79"/>
  <c r="AK707" i="79"/>
  <c r="AJ707" i="79"/>
  <c r="AI707" i="79"/>
  <c r="AH707" i="79"/>
  <c r="AG707" i="79"/>
  <c r="AF707" i="79"/>
  <c r="AE707" i="79"/>
  <c r="AD707" i="79"/>
  <c r="AC707" i="79"/>
  <c r="AB707" i="79"/>
  <c r="AA707" i="79"/>
  <c r="Z707" i="79"/>
  <c r="Y707" i="79"/>
  <c r="AL703" i="79"/>
  <c r="AK703" i="79"/>
  <c r="AJ703" i="79"/>
  <c r="AI703" i="79"/>
  <c r="AH703" i="79"/>
  <c r="AG703" i="79"/>
  <c r="AF703" i="79"/>
  <c r="AE703" i="79"/>
  <c r="AD703" i="79"/>
  <c r="AC703" i="79"/>
  <c r="AB703" i="79"/>
  <c r="AA703" i="79"/>
  <c r="Z703" i="79"/>
  <c r="AL700" i="79"/>
  <c r="AK700" i="79"/>
  <c r="AJ700" i="79"/>
  <c r="AI700" i="79"/>
  <c r="AH700" i="79"/>
  <c r="AG700" i="79"/>
  <c r="AF700" i="79"/>
  <c r="AE700" i="79"/>
  <c r="AD700" i="79"/>
  <c r="AC700" i="79"/>
  <c r="AB700" i="79"/>
  <c r="AA700" i="79"/>
  <c r="Z700" i="79"/>
  <c r="Y700" i="79"/>
  <c r="AL697" i="79"/>
  <c r="AK697" i="79"/>
  <c r="AJ697" i="79"/>
  <c r="AI697" i="79"/>
  <c r="AH697" i="79"/>
  <c r="AG697" i="79"/>
  <c r="AF697" i="79"/>
  <c r="AL693" i="79"/>
  <c r="AK693" i="79"/>
  <c r="AJ693" i="79"/>
  <c r="AI693" i="79"/>
  <c r="AH693" i="79"/>
  <c r="AG693" i="79"/>
  <c r="AF693" i="79"/>
  <c r="AL690" i="79"/>
  <c r="AK690" i="79"/>
  <c r="AJ690" i="79"/>
  <c r="AI690" i="79"/>
  <c r="AH690" i="79"/>
  <c r="AG690" i="79"/>
  <c r="AF690" i="79"/>
  <c r="AL686" i="79"/>
  <c r="AK686" i="79"/>
  <c r="AJ686" i="79"/>
  <c r="AI686" i="79"/>
  <c r="AH686" i="79"/>
  <c r="AG686" i="79"/>
  <c r="AF686" i="79"/>
  <c r="AL683" i="79"/>
  <c r="AK683" i="79"/>
  <c r="AJ683" i="79"/>
  <c r="AI683" i="79"/>
  <c r="AH683" i="79"/>
  <c r="AG683" i="79"/>
  <c r="AF683" i="79"/>
  <c r="AL679" i="79"/>
  <c r="AK679" i="79"/>
  <c r="AJ679" i="79"/>
  <c r="AI679" i="79"/>
  <c r="AH679" i="79"/>
  <c r="AG679" i="79"/>
  <c r="AF679" i="79"/>
  <c r="AL676" i="79"/>
  <c r="AK676" i="79"/>
  <c r="AJ676" i="79"/>
  <c r="AI676" i="79"/>
  <c r="AH676" i="79"/>
  <c r="AG676" i="79"/>
  <c r="AF676" i="79"/>
  <c r="AL672" i="79"/>
  <c r="AK672" i="79"/>
  <c r="AJ672" i="79"/>
  <c r="AI672" i="79"/>
  <c r="AH672" i="79"/>
  <c r="AG672" i="79"/>
  <c r="AF672" i="79"/>
  <c r="AL668" i="79"/>
  <c r="AK668" i="79"/>
  <c r="AJ668" i="79"/>
  <c r="AI668" i="79"/>
  <c r="AH668" i="79"/>
  <c r="AG668" i="79"/>
  <c r="AF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AL658" i="79"/>
  <c r="AK658" i="79"/>
  <c r="AJ658" i="79"/>
  <c r="AI658" i="79"/>
  <c r="AH658" i="79"/>
  <c r="AG658" i="79"/>
  <c r="AF658" i="79"/>
  <c r="AE658" i="79"/>
  <c r="AD658" i="79"/>
  <c r="AC658" i="79"/>
  <c r="AB658" i="79"/>
  <c r="AA658" i="79"/>
  <c r="Z658" i="79"/>
  <c r="AL655" i="79"/>
  <c r="AK655" i="79"/>
  <c r="AJ655" i="79"/>
  <c r="AI655" i="79"/>
  <c r="AH655" i="79"/>
  <c r="AG655" i="79"/>
  <c r="AF655" i="79"/>
  <c r="AE655" i="79"/>
  <c r="AD655" i="79"/>
  <c r="AC655" i="79"/>
  <c r="AB655" i="79"/>
  <c r="AA655" i="79"/>
  <c r="Z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L513" i="79"/>
  <c r="AK513" i="79"/>
  <c r="AJ513" i="79"/>
  <c r="AI513" i="79"/>
  <c r="AH513" i="79"/>
  <c r="AG513" i="79"/>
  <c r="AF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L373" i="79"/>
  <c r="AK373" i="79"/>
  <c r="AJ373" i="79"/>
  <c r="AI373" i="79"/>
  <c r="AH373" i="79"/>
  <c r="AG373" i="79"/>
  <c r="AF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0" i="79"/>
  <c r="AK320" i="79"/>
  <c r="AJ320" i="79"/>
  <c r="AI320" i="79"/>
  <c r="AH320" i="79"/>
  <c r="AG320" i="79"/>
  <c r="AF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L305" i="79"/>
  <c r="AK305" i="79"/>
  <c r="AJ305" i="79"/>
  <c r="AI305" i="79"/>
  <c r="AH305" i="79"/>
  <c r="AG305" i="79"/>
  <c r="AF305" i="79"/>
  <c r="AL302" i="79"/>
  <c r="AK302" i="79"/>
  <c r="AJ302" i="79"/>
  <c r="AI302" i="79"/>
  <c r="AH302" i="79"/>
  <c r="AG302" i="79"/>
  <c r="AF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L292" i="79"/>
  <c r="AK292" i="79"/>
  <c r="AJ292" i="79"/>
  <c r="AI292" i="79"/>
  <c r="AH292" i="79"/>
  <c r="AG292" i="79"/>
  <c r="AF292" i="79"/>
  <c r="AL289" i="79"/>
  <c r="AK289" i="79"/>
  <c r="AJ289" i="79"/>
  <c r="AI289" i="79"/>
  <c r="AH289" i="79"/>
  <c r="AG289" i="79"/>
  <c r="AF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F495" i="46"/>
  <c r="AE495" i="46"/>
  <c r="AL492" i="46"/>
  <c r="AK492" i="46"/>
  <c r="AJ492" i="46"/>
  <c r="AI492" i="46"/>
  <c r="AH492" i="46"/>
  <c r="AG492" i="46"/>
  <c r="AF492" i="46"/>
  <c r="AE492" i="46"/>
  <c r="AL489" i="46"/>
  <c r="AK489" i="46"/>
  <c r="AJ489" i="46"/>
  <c r="AI489" i="46"/>
  <c r="AH489" i="46"/>
  <c r="AG489" i="46"/>
  <c r="AF489" i="46"/>
  <c r="AE489" i="46"/>
  <c r="AL478" i="46"/>
  <c r="AK478" i="46"/>
  <c r="AJ478" i="46"/>
  <c r="AI478" i="46"/>
  <c r="AH478" i="46"/>
  <c r="AG478" i="46"/>
  <c r="AF478" i="46"/>
  <c r="AE478" i="46"/>
  <c r="AL474" i="46"/>
  <c r="AK474" i="46"/>
  <c r="AJ474" i="46"/>
  <c r="AI474" i="46"/>
  <c r="AH474" i="46"/>
  <c r="AG474" i="46"/>
  <c r="AF474" i="46"/>
  <c r="AE474" i="46"/>
  <c r="AL471" i="46"/>
  <c r="AK471" i="46"/>
  <c r="AJ471" i="46"/>
  <c r="AI471" i="46"/>
  <c r="AH471" i="46"/>
  <c r="AG471" i="46"/>
  <c r="AF471" i="46"/>
  <c r="AE471" i="46"/>
  <c r="AL468" i="46"/>
  <c r="AK468" i="46"/>
  <c r="AJ468" i="46"/>
  <c r="AI468" i="46"/>
  <c r="AH468" i="46"/>
  <c r="AG468" i="46"/>
  <c r="AF468" i="46"/>
  <c r="AE468" i="46"/>
  <c r="AL465" i="46"/>
  <c r="AK465" i="46"/>
  <c r="AJ465" i="46"/>
  <c r="AI465" i="46"/>
  <c r="AH465" i="46"/>
  <c r="AG465" i="46"/>
  <c r="AF465" i="46"/>
  <c r="AE465" i="46"/>
  <c r="AL462" i="46"/>
  <c r="AK462" i="46"/>
  <c r="AJ462" i="46"/>
  <c r="AI462" i="46"/>
  <c r="AH462" i="46"/>
  <c r="AG462" i="46"/>
  <c r="AF462" i="46"/>
  <c r="AE462" i="46"/>
  <c r="AL458" i="46"/>
  <c r="AK458" i="46"/>
  <c r="AJ458" i="46"/>
  <c r="AI458" i="46"/>
  <c r="AH458" i="46"/>
  <c r="AG458" i="46"/>
  <c r="AF458" i="46"/>
  <c r="AE458" i="46"/>
  <c r="AL449" i="46"/>
  <c r="AK449" i="46"/>
  <c r="AJ449" i="46"/>
  <c r="AI449" i="46"/>
  <c r="AH449" i="46"/>
  <c r="AG449" i="46"/>
  <c r="AF449" i="46"/>
  <c r="AE449" i="46"/>
  <c r="AL446" i="46"/>
  <c r="AK446" i="46"/>
  <c r="AJ446" i="46"/>
  <c r="AI446" i="46"/>
  <c r="AH446" i="46"/>
  <c r="AG446" i="46"/>
  <c r="AF446" i="46"/>
  <c r="AE446" i="46"/>
  <c r="AL443" i="46"/>
  <c r="AK443" i="46"/>
  <c r="AJ443" i="46"/>
  <c r="AI443" i="46"/>
  <c r="AH443" i="46"/>
  <c r="AG443" i="46"/>
  <c r="AF443" i="46"/>
  <c r="AE443" i="46"/>
  <c r="AL440" i="46"/>
  <c r="AK440" i="46"/>
  <c r="AJ440" i="46"/>
  <c r="AI440" i="46"/>
  <c r="AH440" i="46"/>
  <c r="AG440" i="46"/>
  <c r="AF440" i="46"/>
  <c r="AE440" i="46"/>
  <c r="AL437" i="46"/>
  <c r="AK437" i="46"/>
  <c r="AJ437" i="46"/>
  <c r="AI437" i="46"/>
  <c r="AH437" i="46"/>
  <c r="AG437" i="46"/>
  <c r="AF437" i="46"/>
  <c r="AE437" i="46"/>
  <c r="AL433" i="46"/>
  <c r="AK433" i="46"/>
  <c r="AJ433" i="46"/>
  <c r="AI433" i="46"/>
  <c r="AH433" i="46"/>
  <c r="AG433" i="46"/>
  <c r="AF433" i="46"/>
  <c r="AE433" i="46"/>
  <c r="AL427" i="46"/>
  <c r="AK427" i="46"/>
  <c r="AJ427" i="46"/>
  <c r="AI427" i="46"/>
  <c r="AH427" i="46"/>
  <c r="AG427" i="46"/>
  <c r="AF427" i="46"/>
  <c r="AE427" i="46"/>
  <c r="AL424" i="46"/>
  <c r="AK424" i="46"/>
  <c r="AJ424" i="46"/>
  <c r="AI424" i="46"/>
  <c r="AH424" i="46"/>
  <c r="AG424" i="46"/>
  <c r="AF424" i="46"/>
  <c r="AE424" i="46"/>
  <c r="AL421" i="46"/>
  <c r="AK421" i="46"/>
  <c r="AJ421" i="46"/>
  <c r="AI421" i="46"/>
  <c r="AH421" i="46"/>
  <c r="AG421" i="46"/>
  <c r="AF421" i="46"/>
  <c r="AE421" i="46"/>
  <c r="AL418" i="46"/>
  <c r="AK418" i="46"/>
  <c r="AJ418" i="46"/>
  <c r="AI418" i="46"/>
  <c r="AH418" i="46"/>
  <c r="AG418" i="46"/>
  <c r="AF418" i="46"/>
  <c r="AE418" i="46"/>
  <c r="AL415" i="46"/>
  <c r="AK415" i="46"/>
  <c r="AJ415" i="46"/>
  <c r="AI415" i="46"/>
  <c r="AH415" i="46"/>
  <c r="AG415" i="46"/>
  <c r="AF415" i="46"/>
  <c r="AE415" i="46"/>
  <c r="AL412" i="46"/>
  <c r="AK412" i="46"/>
  <c r="AJ412" i="46"/>
  <c r="AI412" i="46"/>
  <c r="AH412" i="46"/>
  <c r="AG412" i="46"/>
  <c r="AF412" i="46"/>
  <c r="AE412" i="46"/>
  <c r="AL409" i="46"/>
  <c r="AK409" i="46"/>
  <c r="AJ409" i="46"/>
  <c r="AI409" i="46"/>
  <c r="AH409" i="46"/>
  <c r="AG409" i="46"/>
  <c r="AF409" i="46"/>
  <c r="AE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4" i="79"/>
  <c r="Y948" i="79"/>
  <c r="Y268" i="46"/>
  <c r="Y265" i="46"/>
  <c r="Y526" i="46"/>
  <c r="Y395" i="46"/>
  <c r="Y135" i="46"/>
  <c r="E3" i="80"/>
  <c r="E2" i="80"/>
  <c r="P52" i="43" l="1"/>
  <c r="O52" i="43"/>
  <c r="N52" i="43"/>
  <c r="M52" i="43"/>
  <c r="L52" i="43"/>
  <c r="K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5"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4" i="79" l="1"/>
  <c r="AM771"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72" i="79"/>
  <c r="AF772" i="79"/>
  <c r="AJ955" i="79"/>
  <c r="AF955" i="79"/>
  <c r="K14" i="44"/>
  <c r="K18" i="44" s="1"/>
  <c r="O14" i="44"/>
  <c r="O18" i="44" s="1"/>
  <c r="O29" i="44"/>
  <c r="O33" i="44" s="1"/>
  <c r="O43" i="44"/>
  <c r="C95" i="45" s="1"/>
  <c r="AF21" i="46"/>
  <c r="AI149" i="46"/>
  <c r="AI278" i="46"/>
  <c r="AI407" i="46"/>
  <c r="AI36" i="79"/>
  <c r="AI219" i="79"/>
  <c r="AI402" i="79"/>
  <c r="AI585" i="79"/>
  <c r="AI772" i="79"/>
  <c r="AI955" i="79"/>
  <c r="M43" i="44"/>
  <c r="AL21" i="46"/>
  <c r="AL149" i="46"/>
  <c r="AH149" i="46"/>
  <c r="AL278" i="46"/>
  <c r="AH278" i="46"/>
  <c r="AL407" i="46"/>
  <c r="AH407" i="46"/>
  <c r="AL36" i="79"/>
  <c r="AH36" i="79"/>
  <c r="AL219" i="79"/>
  <c r="AH219" i="79"/>
  <c r="AL402" i="79"/>
  <c r="AH402" i="79"/>
  <c r="AL585" i="79"/>
  <c r="AH585" i="79"/>
  <c r="AL772" i="79"/>
  <c r="AH772" i="79"/>
  <c r="AL955" i="79"/>
  <c r="AH955" i="79"/>
  <c r="N29" i="44"/>
  <c r="N33" i="44" s="1"/>
  <c r="K43" i="44"/>
  <c r="K53" i="44" s="1"/>
  <c r="AH21" i="46"/>
  <c r="AK21" i="46"/>
  <c r="AK149" i="46"/>
  <c r="AG149" i="46"/>
  <c r="AK278" i="46"/>
  <c r="AG278" i="46"/>
  <c r="AK407" i="46"/>
  <c r="AG407" i="46"/>
  <c r="AK36" i="79"/>
  <c r="AG36" i="79"/>
  <c r="AK219" i="79"/>
  <c r="AG219" i="79"/>
  <c r="AK402" i="79"/>
  <c r="AG402" i="79"/>
  <c r="AK585" i="79"/>
  <c r="AG585" i="79"/>
  <c r="AK772" i="79"/>
  <c r="AG772" i="79"/>
  <c r="AK955" i="79"/>
  <c r="AK1114" i="79" s="1"/>
  <c r="AG955" i="79"/>
  <c r="K122" i="45"/>
  <c r="AK401" i="79"/>
  <c r="AJ20" i="46"/>
  <c r="AG584" i="79"/>
  <c r="AG148" i="46"/>
  <c r="AK406" i="46"/>
  <c r="AF771" i="79"/>
  <c r="AG35" i="79"/>
  <c r="L13" i="44"/>
  <c r="P13" i="44"/>
  <c r="S14" i="47"/>
  <c r="AF148" i="46"/>
  <c r="AK277" i="46"/>
  <c r="AG406" i="46"/>
  <c r="AF35" i="79"/>
  <c r="AI401" i="79"/>
  <c r="AK771" i="79"/>
  <c r="AJ954" i="79"/>
  <c r="N28" i="44"/>
  <c r="Q14" i="47"/>
  <c r="AI20" i="46"/>
  <c r="AK148" i="46"/>
  <c r="AI277" i="46"/>
  <c r="AK35" i="79"/>
  <c r="AJ218" i="79"/>
  <c r="AG401" i="79"/>
  <c r="AJ771" i="79"/>
  <c r="AF954" i="79"/>
  <c r="O122" i="45"/>
  <c r="U14" i="47"/>
  <c r="AG20" i="46"/>
  <c r="AK20" i="46"/>
  <c r="AJ148" i="46"/>
  <c r="AG277" i="46"/>
  <c r="AJ35" i="79"/>
  <c r="AF218" i="79"/>
  <c r="AK584" i="79"/>
  <c r="AG771" i="79"/>
  <c r="V14" i="47"/>
  <c r="AL406" i="46"/>
  <c r="AH406" i="46"/>
  <c r="AL584" i="79"/>
  <c r="AH584" i="79"/>
  <c r="N13" i="44"/>
  <c r="M122" i="45"/>
  <c r="M28" i="44"/>
  <c r="Q42" i="44"/>
  <c r="R14" i="47"/>
  <c r="AH20" i="46"/>
  <c r="AL277" i="46"/>
  <c r="AH277" i="46"/>
  <c r="AI218" i="79"/>
  <c r="AL401" i="79"/>
  <c r="AH401" i="79"/>
  <c r="AI954" i="79"/>
  <c r="Q28" i="44"/>
  <c r="M42" i="44"/>
  <c r="AI148" i="46"/>
  <c r="AJ406" i="46"/>
  <c r="AF406" i="46"/>
  <c r="AI35" i="79"/>
  <c r="AL218" i="79"/>
  <c r="AH218" i="79"/>
  <c r="AJ584" i="79"/>
  <c r="AF584" i="79"/>
  <c r="AI771" i="79"/>
  <c r="AL954" i="79"/>
  <c r="AH954" i="79"/>
  <c r="T14" i="47"/>
  <c r="P14" i="47"/>
  <c r="AF20" i="46"/>
  <c r="AL20" i="46"/>
  <c r="AL148" i="46"/>
  <c r="AH148" i="46"/>
  <c r="AJ277" i="46"/>
  <c r="AF277" i="46"/>
  <c r="AI406" i="46"/>
  <c r="AL35" i="79"/>
  <c r="AH35" i="79"/>
  <c r="AK218" i="79"/>
  <c r="AG218" i="79"/>
  <c r="AJ401" i="79"/>
  <c r="AF401" i="79"/>
  <c r="AI584" i="79"/>
  <c r="AL771" i="79"/>
  <c r="AH771" i="79"/>
  <c r="AK954" i="79"/>
  <c r="AG954"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8" i="79"/>
  <c r="AK931" i="79"/>
  <c r="AK578" i="79"/>
  <c r="AK577" i="79"/>
  <c r="AK561" i="79"/>
  <c r="AK576" i="79"/>
  <c r="AK212" i="79"/>
  <c r="AK211" i="79"/>
  <c r="AK195" i="79"/>
  <c r="AK210" i="79"/>
  <c r="AK209" i="79"/>
  <c r="AK208" i="79"/>
  <c r="AK765" i="79"/>
  <c r="AK748" i="79"/>
  <c r="AK764"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5" i="45" s="1"/>
  <c r="N64" i="45"/>
  <c r="E57" i="45"/>
  <c r="F57" i="45"/>
  <c r="G57" i="45"/>
  <c r="H57" i="45"/>
  <c r="I57" i="45"/>
  <c r="J57" i="45"/>
  <c r="K57" i="45"/>
  <c r="L57" i="45"/>
  <c r="M57" i="45"/>
  <c r="N58" i="45" s="1"/>
  <c r="N57" i="45"/>
  <c r="E50" i="45"/>
  <c r="F50" i="45"/>
  <c r="G50" i="45"/>
  <c r="H50" i="45"/>
  <c r="I50" i="45"/>
  <c r="J50" i="45"/>
  <c r="K50" i="45"/>
  <c r="L50" i="45"/>
  <c r="M50" i="45"/>
  <c r="N51" i="45" s="1"/>
  <c r="N50" i="45"/>
  <c r="E43" i="45"/>
  <c r="F43" i="45"/>
  <c r="G43" i="45"/>
  <c r="H43" i="45"/>
  <c r="I43" i="45"/>
  <c r="J43" i="45"/>
  <c r="K43" i="45"/>
  <c r="L43" i="45"/>
  <c r="M43" i="45"/>
  <c r="N44" i="45" s="1"/>
  <c r="N43" i="45"/>
  <c r="N36" i="45"/>
  <c r="F36" i="45"/>
  <c r="G36" i="45"/>
  <c r="H36" i="45"/>
  <c r="I36" i="45"/>
  <c r="J36" i="45"/>
  <c r="K36" i="45"/>
  <c r="L36" i="45"/>
  <c r="M36" i="45"/>
  <c r="N37" i="45" s="1"/>
  <c r="E29" i="45"/>
  <c r="F29" i="45"/>
  <c r="G29" i="45"/>
  <c r="H29" i="45"/>
  <c r="I29" i="45"/>
  <c r="J29" i="45"/>
  <c r="K29" i="45"/>
  <c r="L29" i="45"/>
  <c r="M29" i="45"/>
  <c r="N30" i="45" s="1"/>
  <c r="N29" i="45"/>
  <c r="G22" i="45"/>
  <c r="H22" i="45"/>
  <c r="I22" i="45"/>
  <c r="J22" i="45"/>
  <c r="K22" i="45"/>
  <c r="L22" i="45"/>
  <c r="M22" i="45"/>
  <c r="N22" i="45"/>
  <c r="D64" i="45"/>
  <c r="D57" i="45"/>
  <c r="D50" i="45"/>
  <c r="D43" i="45"/>
  <c r="D36" i="45"/>
  <c r="D29" i="45"/>
  <c r="D1114" i="79"/>
  <c r="D931" i="79"/>
  <c r="D748" i="79"/>
  <c r="D561" i="79"/>
  <c r="D378" i="79"/>
  <c r="AL378" i="79" l="1"/>
  <c r="AL393" i="79"/>
  <c r="AL392" i="79"/>
  <c r="AL394" i="79"/>
  <c r="AL395" i="79"/>
  <c r="AL577" i="79"/>
  <c r="AL576" i="79"/>
  <c r="AL578" i="79"/>
  <c r="AL561" i="79"/>
  <c r="AL748" i="79"/>
  <c r="AL764" i="79"/>
  <c r="AL765" i="79"/>
  <c r="AL948" i="79"/>
  <c r="AL931" i="79"/>
  <c r="AL1114" i="79"/>
  <c r="AH948" i="79"/>
  <c r="AI948" i="79"/>
  <c r="AF948" i="79"/>
  <c r="AJ948" i="79"/>
  <c r="AG948" i="79"/>
  <c r="AF764" i="79"/>
  <c r="AJ764" i="79"/>
  <c r="AG765" i="79"/>
  <c r="AG764" i="79"/>
  <c r="AI765" i="79"/>
  <c r="AI764" i="79"/>
  <c r="AF765" i="79"/>
  <c r="AJ765" i="79"/>
  <c r="AH765" i="79"/>
  <c r="AH764" i="79"/>
  <c r="AH931" i="79"/>
  <c r="AJ931" i="79"/>
  <c r="AG931" i="79"/>
  <c r="AF931" i="79"/>
  <c r="AI931" i="79"/>
  <c r="AJ1114" i="79"/>
  <c r="AF1114" i="79"/>
  <c r="AG1114" i="79"/>
  <c r="AI1114" i="79"/>
  <c r="AH1114" i="79"/>
  <c r="AJ748" i="79"/>
  <c r="AF748" i="79"/>
  <c r="AG748" i="79"/>
  <c r="AI748" i="79"/>
  <c r="AH748"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8" i="79"/>
  <c r="Z765" i="79"/>
  <c r="Z764"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71" i="79"/>
  <c r="Z218" i="79"/>
  <c r="Z954" i="79"/>
  <c r="Z584" i="79"/>
  <c r="Z35" i="79"/>
  <c r="D123" i="45"/>
  <c r="E14" i="44"/>
  <c r="E18" i="44" s="1"/>
  <c r="Z585" i="79"/>
  <c r="Z748" i="79" s="1"/>
  <c r="Z219" i="79"/>
  <c r="Z378" i="79" s="1"/>
  <c r="Z402" i="79"/>
  <c r="Z561" i="79" s="1"/>
  <c r="Z772" i="79"/>
  <c r="Z931" i="79" s="1"/>
  <c r="Z955" i="79"/>
  <c r="Z1114" i="79" s="1"/>
  <c r="Z36" i="79"/>
  <c r="Z195" i="79" s="1"/>
  <c r="AE406" i="46"/>
  <c r="AE954" i="79"/>
  <c r="AE401" i="79"/>
  <c r="AE771" i="79"/>
  <c r="AE584" i="79"/>
  <c r="AE218" i="79"/>
  <c r="AE35" i="79"/>
  <c r="J43" i="44"/>
  <c r="J53" i="44" s="1"/>
  <c r="J14" i="44"/>
  <c r="J18" i="44" s="1"/>
  <c r="AE402" i="79"/>
  <c r="AE585" i="79"/>
  <c r="AE955" i="79"/>
  <c r="AE1114" i="79" s="1"/>
  <c r="AE772" i="79"/>
  <c r="AE219" i="79"/>
  <c r="AE36" i="79"/>
  <c r="Y277" i="46"/>
  <c r="D13" i="44"/>
  <c r="Y771" i="79"/>
  <c r="Y584" i="79"/>
  <c r="Y218" i="79"/>
  <c r="Y954" i="79"/>
  <c r="Y401" i="79"/>
  <c r="Y35" i="79"/>
  <c r="AC148" i="46"/>
  <c r="AC771" i="79"/>
  <c r="AC954" i="79"/>
  <c r="AC401" i="79"/>
  <c r="AC584" i="79"/>
  <c r="AC218" i="79"/>
  <c r="AC35" i="79"/>
  <c r="Y407" i="46"/>
  <c r="Y513" i="46" s="1"/>
  <c r="D14" i="44"/>
  <c r="D18" i="44" s="1"/>
  <c r="Y955" i="79"/>
  <c r="Y1114" i="79" s="1"/>
  <c r="Y402" i="79"/>
  <c r="Y772" i="79"/>
  <c r="Y931" i="79" s="1"/>
  <c r="Y585" i="79"/>
  <c r="Y748" i="79" s="1"/>
  <c r="Y219" i="79"/>
  <c r="Y378" i="79" s="1"/>
  <c r="Y36" i="79"/>
  <c r="Y195" i="79" s="1"/>
  <c r="AC278" i="46"/>
  <c r="AC395" i="46" s="1"/>
  <c r="H14" i="44"/>
  <c r="H18" i="44" s="1"/>
  <c r="AC772" i="79"/>
  <c r="AC948" i="79" s="1"/>
  <c r="AC585" i="79"/>
  <c r="AC219" i="79"/>
  <c r="AC955" i="79"/>
  <c r="AC1114" i="79" s="1"/>
  <c r="AC402" i="79"/>
  <c r="AC36" i="79"/>
  <c r="AD148" i="46"/>
  <c r="AD401" i="79"/>
  <c r="AD584" i="79"/>
  <c r="AD954" i="79"/>
  <c r="AD771" i="79"/>
  <c r="AD218" i="79"/>
  <c r="AD35" i="79"/>
  <c r="H123" i="45"/>
  <c r="I14" i="44"/>
  <c r="I18" i="44" s="1"/>
  <c r="AD772" i="79"/>
  <c r="AD948" i="79" s="1"/>
  <c r="AD955" i="79"/>
  <c r="AD1114" i="79" s="1"/>
  <c r="AD402" i="79"/>
  <c r="AD576" i="79" s="1"/>
  <c r="AD585" i="79"/>
  <c r="AD219" i="79"/>
  <c r="AD392" i="79" s="1"/>
  <c r="AD36" i="79"/>
  <c r="AA406" i="46"/>
  <c r="AA954" i="79"/>
  <c r="AA771" i="79"/>
  <c r="AA584" i="79"/>
  <c r="AA218" i="79"/>
  <c r="AA401" i="79"/>
  <c r="AA35" i="79"/>
  <c r="F43" i="44"/>
  <c r="F53" i="44" s="1"/>
  <c r="F14" i="44"/>
  <c r="F18" i="44" s="1"/>
  <c r="AA402" i="79"/>
  <c r="AA576" i="79" s="1"/>
  <c r="AA772" i="79"/>
  <c r="AA219" i="79"/>
  <c r="AA955" i="79"/>
  <c r="AA1114" i="79" s="1"/>
  <c r="AA585" i="79"/>
  <c r="AA36" i="79"/>
  <c r="AA208" i="79" s="1"/>
  <c r="AB406" i="46"/>
  <c r="AB771" i="79"/>
  <c r="AB584" i="79"/>
  <c r="AB218" i="79"/>
  <c r="AB954" i="79"/>
  <c r="AB401" i="79"/>
  <c r="AB35" i="79"/>
  <c r="AB407" i="46"/>
  <c r="G14" i="44"/>
  <c r="G18" i="44" s="1"/>
  <c r="AB955" i="79"/>
  <c r="AB1114" i="79" s="1"/>
  <c r="AB772"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6" i="79" l="1"/>
  <c r="D53" i="44"/>
  <c r="AD208"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4" i="79"/>
  <c r="AB765" i="79"/>
  <c r="AB748" i="79"/>
  <c r="AD561" i="79"/>
  <c r="AC392" i="79"/>
  <c r="AC394" i="79"/>
  <c r="AC378" i="79"/>
  <c r="AC393" i="79"/>
  <c r="AC395" i="79"/>
  <c r="AB561" i="79"/>
  <c r="AA764" i="79"/>
  <c r="AA748" i="79"/>
  <c r="AA765" i="79"/>
  <c r="AA561" i="79"/>
  <c r="AD393" i="79"/>
  <c r="AD395" i="79"/>
  <c r="AD394" i="79"/>
  <c r="AD378" i="79"/>
  <c r="AD931" i="79"/>
  <c r="AC561" i="79"/>
  <c r="AC931" i="79"/>
  <c r="AE392" i="79"/>
  <c r="AE378" i="79"/>
  <c r="AE394" i="79"/>
  <c r="AE393" i="79"/>
  <c r="AE395" i="79"/>
  <c r="AE561" i="79"/>
  <c r="AE578" i="79"/>
  <c r="AE577" i="79"/>
  <c r="AE576" i="79"/>
  <c r="AD765" i="79"/>
  <c r="AD748" i="79"/>
  <c r="AD764" i="79"/>
  <c r="AE948" i="79"/>
  <c r="AE931" i="79"/>
  <c r="AA395" i="79"/>
  <c r="AA378" i="79"/>
  <c r="AA394" i="79"/>
  <c r="AA392" i="79"/>
  <c r="AA393" i="79"/>
  <c r="AB195" i="79"/>
  <c r="AB208" i="79"/>
  <c r="AB931" i="79"/>
  <c r="AB948" i="79"/>
  <c r="AA195" i="79"/>
  <c r="AA931" i="79"/>
  <c r="AA948" i="79"/>
  <c r="AD195" i="79"/>
  <c r="AC208" i="79"/>
  <c r="AC195" i="79"/>
  <c r="AC765" i="79"/>
  <c r="AC748" i="79"/>
  <c r="AC764" i="79"/>
  <c r="AE211" i="79"/>
  <c r="AE195" i="79"/>
  <c r="AE208" i="79"/>
  <c r="AE209" i="79"/>
  <c r="AE210" i="79"/>
  <c r="AE212" i="79"/>
  <c r="AE764" i="79"/>
  <c r="AE765" i="79"/>
  <c r="AE748"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C133" i="45" s="1"/>
  <c r="M17" i="45"/>
  <c r="M23" i="45" s="1"/>
  <c r="L17" i="45"/>
  <c r="L23" i="45" s="1"/>
  <c r="N60" i="46"/>
  <c r="N57" i="46"/>
  <c r="AA127" i="46" l="1"/>
  <c r="AD138" i="46"/>
  <c r="AD142" i="46"/>
  <c r="AD135" i="46"/>
  <c r="AB135" i="46"/>
  <c r="AD141" i="46"/>
  <c r="AD139" i="46"/>
  <c r="AD137" i="46"/>
  <c r="AD140" i="46"/>
  <c r="AD127" i="46"/>
  <c r="AD143"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L133" i="45"/>
  <c r="J132" i="45"/>
  <c r="E133" i="45"/>
  <c r="G132" i="45"/>
  <c r="J131" i="45"/>
  <c r="K132" i="45"/>
  <c r="F133" i="45"/>
  <c r="K131" i="45"/>
  <c r="I133" i="45"/>
  <c r="H133" i="45"/>
  <c r="K133" i="45"/>
  <c r="L131"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Y751" i="79"/>
  <c r="Y759" i="79" s="1"/>
  <c r="L129" i="45"/>
  <c r="J127" i="45"/>
  <c r="AJ516" i="46" s="1"/>
  <c r="AJ520" i="46" s="1"/>
  <c r="H130" i="45"/>
  <c r="Y1117" i="79"/>
  <c r="N130" i="45"/>
  <c r="K125" i="45"/>
  <c r="K128" i="45"/>
  <c r="N127" i="45"/>
  <c r="K126" i="45"/>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J387" i="46"/>
  <c r="AJ389" i="46" s="1"/>
  <c r="Y128" i="46"/>
  <c r="AJ749" i="79"/>
  <c r="AG749" i="79"/>
  <c r="AG379" i="79"/>
  <c r="AK932" i="79"/>
  <c r="AF749" i="79"/>
  <c r="AH562" i="79"/>
  <c r="AL196" i="79"/>
  <c r="AG514" i="46"/>
  <c r="AI932" i="79"/>
  <c r="AJ932" i="79"/>
  <c r="AF379" i="79"/>
  <c r="AL562" i="79"/>
  <c r="AF932" i="79"/>
  <c r="AJ379" i="79"/>
  <c r="AH1115" i="79"/>
  <c r="AI1115" i="79"/>
  <c r="AK514" i="46"/>
  <c r="AI196" i="79"/>
  <c r="AK379" i="79"/>
  <c r="AF514" i="46"/>
  <c r="AF562" i="79"/>
  <c r="AL379" i="79"/>
  <c r="AL749" i="79"/>
  <c r="AJ562" i="79"/>
  <c r="AJ514" i="46"/>
  <c r="AK196" i="79"/>
  <c r="AG196" i="79"/>
  <c r="AG1115" i="79"/>
  <c r="AG562" i="79"/>
  <c r="AH514" i="46"/>
  <c r="AK1115" i="79"/>
  <c r="AH196" i="79"/>
  <c r="AH932" i="79"/>
  <c r="AJ1115" i="79"/>
  <c r="AF196" i="79"/>
  <c r="AF1115" i="79"/>
  <c r="AL932" i="79"/>
  <c r="AI379" i="79"/>
  <c r="AL514" i="46"/>
  <c r="AK749" i="79"/>
  <c r="AH379" i="79"/>
  <c r="AJ196" i="79"/>
  <c r="AL1115" i="79"/>
  <c r="AH749" i="79"/>
  <c r="AI514" i="46"/>
  <c r="AK562" i="79"/>
  <c r="AI562" i="79"/>
  <c r="AI749" i="79"/>
  <c r="AG932" i="79"/>
  <c r="Y514" i="46"/>
  <c r="AB514" i="46"/>
  <c r="AE1115" i="79"/>
  <c r="AD379" i="79"/>
  <c r="AC562" i="79"/>
  <c r="Y1115" i="79"/>
  <c r="Y562" i="79"/>
  <c r="AC514" i="46"/>
  <c r="AB932" i="79"/>
  <c r="AA1115" i="79"/>
  <c r="AD196" i="79"/>
  <c r="Y196" i="79"/>
  <c r="AE749" i="79"/>
  <c r="AA514" i="46"/>
  <c r="AE514" i="46"/>
  <c r="AC379" i="79"/>
  <c r="AB749" i="79"/>
  <c r="AC1115" i="79"/>
  <c r="AE379" i="79"/>
  <c r="Z932" i="79"/>
  <c r="AD514" i="46"/>
  <c r="AA562" i="79"/>
  <c r="AD1115" i="79"/>
  <c r="AE932" i="79"/>
  <c r="AB379" i="79"/>
  <c r="AB1115" i="79"/>
  <c r="AA749" i="79"/>
  <c r="AD562" i="79"/>
  <c r="Y749" i="79"/>
  <c r="AE562" i="79"/>
  <c r="Z749" i="79"/>
  <c r="Z514" i="46"/>
  <c r="AC932" i="79"/>
  <c r="AB562" i="79"/>
  <c r="Y379" i="79"/>
  <c r="Z379" i="79"/>
  <c r="AA196" i="79"/>
  <c r="AD932" i="79"/>
  <c r="AC196" i="79"/>
  <c r="Y932" i="79"/>
  <c r="AE196" i="79"/>
  <c r="AD749" i="79"/>
  <c r="AA379" i="79"/>
  <c r="AA932" i="79"/>
  <c r="AB196" i="79"/>
  <c r="AC749" i="79"/>
  <c r="Z562" i="79"/>
  <c r="Z196" i="79"/>
  <c r="Z1115"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I258" i="46" l="1"/>
  <c r="AI260" i="46" s="1"/>
  <c r="AK516" i="46"/>
  <c r="AK520" i="46" s="1"/>
  <c r="AH516" i="46"/>
  <c r="AF516" i="46"/>
  <c r="AF520" i="46" s="1"/>
  <c r="AL516" i="46"/>
  <c r="AL520" i="46" s="1"/>
  <c r="AI516" i="46"/>
  <c r="AI520" i="46" s="1"/>
  <c r="AL258" i="46"/>
  <c r="AL387" i="46"/>
  <c r="AL389" i="46" s="1"/>
  <c r="AK258" i="46"/>
  <c r="AK262" i="46" s="1"/>
  <c r="P58" i="43" s="1"/>
  <c r="AJ258" i="46"/>
  <c r="AJ260" i="46" s="1"/>
  <c r="AH258" i="46"/>
  <c r="AJ130" i="46"/>
  <c r="AJ131" i="46" s="1"/>
  <c r="O54" i="43" s="1"/>
  <c r="AI387" i="46"/>
  <c r="AI389" i="46" s="1"/>
  <c r="AK564" i="79"/>
  <c r="AK573" i="79" s="1"/>
  <c r="P73" i="43" s="1"/>
  <c r="AK130" i="46"/>
  <c r="AK131" i="46" s="1"/>
  <c r="P54" i="43" s="1"/>
  <c r="AI130" i="46"/>
  <c r="AI131" i="46" s="1"/>
  <c r="N54" i="43" s="1"/>
  <c r="AH130" i="46"/>
  <c r="AH131" i="46" s="1"/>
  <c r="M54" i="43" s="1"/>
  <c r="AG130" i="46"/>
  <c r="AG131" i="46" s="1"/>
  <c r="L54" i="43" s="1"/>
  <c r="AG387" i="46"/>
  <c r="AG390" i="46" s="1"/>
  <c r="AL130" i="46"/>
  <c r="AL131" i="46" s="1"/>
  <c r="Q54" i="43" s="1"/>
  <c r="AG258" i="46"/>
  <c r="AG259" i="46" s="1"/>
  <c r="Y1129" i="79"/>
  <c r="Y1127" i="79"/>
  <c r="Y1123" i="79"/>
  <c r="Y522" i="46"/>
  <c r="D64" i="43" s="1"/>
  <c r="AD522" i="46"/>
  <c r="I64" i="43" s="1"/>
  <c r="Y1121" i="79"/>
  <c r="AF518"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4" i="79"/>
  <c r="AH934" i="79"/>
  <c r="AH945" i="79" s="1"/>
  <c r="M79" i="43" s="1"/>
  <c r="AJ934" i="79"/>
  <c r="AJ945" i="79" s="1"/>
  <c r="O79" i="43" s="1"/>
  <c r="AI934" i="79"/>
  <c r="AI945" i="79" s="1"/>
  <c r="N79" i="43" s="1"/>
  <c r="Z934" i="79"/>
  <c r="Z945" i="79" s="1"/>
  <c r="E79" i="43" s="1"/>
  <c r="AK934" i="79"/>
  <c r="AK945" i="79" s="1"/>
  <c r="P79" i="43" s="1"/>
  <c r="AL934" i="79"/>
  <c r="AE934" i="79"/>
  <c r="AE945" i="79" s="1"/>
  <c r="J79" i="43" s="1"/>
  <c r="AF934" i="79"/>
  <c r="AC934" i="79"/>
  <c r="AC945" i="79" s="1"/>
  <c r="H79" i="43" s="1"/>
  <c r="AA934" i="79"/>
  <c r="AA945" i="79" s="1"/>
  <c r="F79" i="43" s="1"/>
  <c r="AB934" i="79"/>
  <c r="AB945" i="79" s="1"/>
  <c r="G79" i="43" s="1"/>
  <c r="AG934" i="79"/>
  <c r="AG945" i="79" s="1"/>
  <c r="L79" i="43" s="1"/>
  <c r="Z564" i="79"/>
  <c r="Y934" i="79"/>
  <c r="Y936" i="79" s="1"/>
  <c r="AA564" i="79"/>
  <c r="AA571" i="79" s="1"/>
  <c r="Y564" i="79"/>
  <c r="Y573" i="79" s="1"/>
  <c r="AJ1117" i="79"/>
  <c r="AJ1129" i="79" s="1"/>
  <c r="O82" i="43" s="1"/>
  <c r="AI1117" i="79"/>
  <c r="AL1117" i="79"/>
  <c r="AL1129" i="79" s="1"/>
  <c r="Q82" i="43" s="1"/>
  <c r="AG1117" i="79"/>
  <c r="AK1117" i="79"/>
  <c r="AK1129" i="79" s="1"/>
  <c r="P82" i="43" s="1"/>
  <c r="AH1117" i="79"/>
  <c r="AH1129" i="79" s="1"/>
  <c r="M82" i="43" s="1"/>
  <c r="AF1117" i="79"/>
  <c r="AC1117" i="79"/>
  <c r="AC1129" i="79" s="1"/>
  <c r="H82" i="43" s="1"/>
  <c r="AE1117" i="79"/>
  <c r="AE1129" i="79" s="1"/>
  <c r="J82" i="43" s="1"/>
  <c r="AB1117" i="79"/>
  <c r="AB1129" i="79" s="1"/>
  <c r="G82" i="43" s="1"/>
  <c r="AD1117" i="79"/>
  <c r="AD1129" i="79" s="1"/>
  <c r="I82" i="43" s="1"/>
  <c r="Z1117" i="79"/>
  <c r="Z1127" i="79" s="1"/>
  <c r="AA1117" i="79"/>
  <c r="AC564" i="79"/>
  <c r="AC570" i="79" s="1"/>
  <c r="AE199" i="79"/>
  <c r="AD198" i="79"/>
  <c r="AD201" i="79" s="1"/>
  <c r="AE381" i="79"/>
  <c r="AE384" i="79" s="1"/>
  <c r="AD564" i="79"/>
  <c r="AE203" i="79"/>
  <c r="AL751" i="79"/>
  <c r="AL761" i="79" s="1"/>
  <c r="Q76" i="43" s="1"/>
  <c r="AE751" i="79"/>
  <c r="AE761" i="79" s="1"/>
  <c r="J76" i="43" s="1"/>
  <c r="AI751" i="79"/>
  <c r="AG751" i="79"/>
  <c r="AF751" i="79"/>
  <c r="AF761" i="79" s="1"/>
  <c r="K76" i="43" s="1"/>
  <c r="Z751" i="79"/>
  <c r="Z761" i="79" s="1"/>
  <c r="E76" i="43" s="1"/>
  <c r="AD751" i="79"/>
  <c r="AC751" i="79"/>
  <c r="AC761" i="79" s="1"/>
  <c r="H76" i="43" s="1"/>
  <c r="AJ751" i="79"/>
  <c r="AJ761" i="79" s="1"/>
  <c r="O76" i="43" s="1"/>
  <c r="AH751" i="79"/>
  <c r="AH761" i="79" s="1"/>
  <c r="M76" i="43" s="1"/>
  <c r="AA751" i="79"/>
  <c r="AA761" i="79" s="1"/>
  <c r="F76" i="43" s="1"/>
  <c r="AB751" i="79"/>
  <c r="AB761" i="79" s="1"/>
  <c r="G76" i="43" s="1"/>
  <c r="AK751" i="79"/>
  <c r="AE200" i="79"/>
  <c r="AG198" i="79"/>
  <c r="AG202" i="79" s="1"/>
  <c r="AE201" i="79"/>
  <c r="AF564" i="79"/>
  <c r="AF568" i="79" s="1"/>
  <c r="Y381" i="79"/>
  <c r="Y389" i="79" s="1"/>
  <c r="AF198" i="79"/>
  <c r="AF201" i="79" s="1"/>
  <c r="AH381" i="79"/>
  <c r="AH389" i="79" s="1"/>
  <c r="M70" i="43" s="1"/>
  <c r="AH519" i="46"/>
  <c r="AI518" i="46"/>
  <c r="AH517" i="46"/>
  <c r="AI522" i="46"/>
  <c r="N64" i="43" s="1"/>
  <c r="AH522" i="46"/>
  <c r="M64" i="43" s="1"/>
  <c r="Y1122" i="79"/>
  <c r="AG389" i="46"/>
  <c r="Y1119"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7" i="79"/>
  <c r="Y752" i="79"/>
  <c r="Y756" i="79"/>
  <c r="Y754" i="79"/>
  <c r="Y753" i="79"/>
  <c r="Y755" i="79"/>
  <c r="AF260" i="46"/>
  <c r="AF259" i="46"/>
  <c r="AJ517" i="46"/>
  <c r="AJ519" i="46"/>
  <c r="AJ518" i="46"/>
  <c r="Y1125" i="79"/>
  <c r="Y1118" i="79"/>
  <c r="Y1120" i="79"/>
  <c r="Y1126" i="79"/>
  <c r="AF389" i="46"/>
  <c r="AF390" i="46"/>
  <c r="AF388" i="46"/>
  <c r="AH260" i="46"/>
  <c r="AH259" i="46"/>
  <c r="AG519" i="46"/>
  <c r="AG517" i="46"/>
  <c r="AG518" i="46"/>
  <c r="AF262" i="46"/>
  <c r="K58" i="43" s="1"/>
  <c r="AK387" i="46"/>
  <c r="AK389" i="46" s="1"/>
  <c r="AH262" i="46"/>
  <c r="M58" i="43" s="1"/>
  <c r="AH387" i="46"/>
  <c r="AH392" i="46" s="1"/>
  <c r="M61" i="43" s="1"/>
  <c r="AA389" i="79"/>
  <c r="F70" i="43" s="1"/>
  <c r="AI381" i="79"/>
  <c r="AI383" i="79" s="1"/>
  <c r="AG522" i="46"/>
  <c r="L64" i="43" s="1"/>
  <c r="Y761" i="79"/>
  <c r="AJ390" i="46"/>
  <c r="Y202" i="79"/>
  <c r="Y200" i="79"/>
  <c r="Y201" i="79"/>
  <c r="AJ388" i="46"/>
  <c r="Y205" i="79"/>
  <c r="AI259" i="46"/>
  <c r="AI261" i="46" s="1"/>
  <c r="N57" i="43" s="1"/>
  <c r="AI262" i="46"/>
  <c r="N58" i="43" s="1"/>
  <c r="AA388" i="46"/>
  <c r="AA389" i="46"/>
  <c r="AC519" i="46"/>
  <c r="AC518" i="46"/>
  <c r="AK518" i="46"/>
  <c r="AK519" i="46"/>
  <c r="AE519" i="46"/>
  <c r="AE518" i="46"/>
  <c r="Z518" i="46"/>
  <c r="Z519" i="46"/>
  <c r="AB518" i="46"/>
  <c r="AB519" i="46"/>
  <c r="AA518" i="46"/>
  <c r="AA519" i="46"/>
  <c r="Y388" i="46"/>
  <c r="Y389" i="46"/>
  <c r="AD388" i="46"/>
  <c r="AD389" i="46"/>
  <c r="AD519" i="46"/>
  <c r="AD518" i="46"/>
  <c r="AL132" i="46"/>
  <c r="Q55" i="43" s="1"/>
  <c r="AL262" i="46"/>
  <c r="Q58" i="43" s="1"/>
  <c r="AK517" i="46"/>
  <c r="AL388" i="46"/>
  <c r="AK522" i="46"/>
  <c r="P64" i="43" s="1"/>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390" i="46" l="1"/>
  <c r="AF519" i="46"/>
  <c r="AL392" i="46"/>
  <c r="Q61" i="43" s="1"/>
  <c r="AF522" i="46"/>
  <c r="K64" i="43" s="1"/>
  <c r="AJ132" i="46"/>
  <c r="O55" i="43" s="1"/>
  <c r="AF517" i="46"/>
  <c r="AI392" i="46"/>
  <c r="N61" i="43" s="1"/>
  <c r="AI388" i="46"/>
  <c r="AK260" i="46"/>
  <c r="AL519" i="46"/>
  <c r="AL522" i="46"/>
  <c r="Q64" i="43" s="1"/>
  <c r="AG262" i="46"/>
  <c r="L58" i="43" s="1"/>
  <c r="AH132" i="46"/>
  <c r="M55" i="43" s="1"/>
  <c r="AI390" i="46"/>
  <c r="AL517" i="46"/>
  <c r="AL518" i="46"/>
  <c r="AG260" i="46"/>
  <c r="AG261" i="46" s="1"/>
  <c r="L57" i="43" s="1"/>
  <c r="AI517" i="46"/>
  <c r="AI519" i="46"/>
  <c r="AK259" i="46"/>
  <c r="AK570" i="79"/>
  <c r="AK567" i="79"/>
  <c r="AG132" i="46"/>
  <c r="L55" i="43" s="1"/>
  <c r="Q15" i="47" s="1"/>
  <c r="AK565" i="79"/>
  <c r="AK566" i="79"/>
  <c r="AJ259" i="46"/>
  <c r="AJ261" i="46" s="1"/>
  <c r="O57" i="43" s="1"/>
  <c r="AK571" i="79"/>
  <c r="AJ262" i="46"/>
  <c r="O58" i="43" s="1"/>
  <c r="AI132" i="46"/>
  <c r="N55" i="43" s="1"/>
  <c r="S17" i="47" s="1"/>
  <c r="AG392" i="46"/>
  <c r="L61" i="43" s="1"/>
  <c r="AK569" i="79"/>
  <c r="AK568" i="79"/>
  <c r="AG388" i="46"/>
  <c r="AG391" i="46" s="1"/>
  <c r="L60" i="43" s="1"/>
  <c r="AK132" i="46"/>
  <c r="P55" i="43" s="1"/>
  <c r="U17" i="47" s="1"/>
  <c r="T18" i="47"/>
  <c r="P20" i="47"/>
  <c r="R26" i="47"/>
  <c r="AB570" i="79"/>
  <c r="AB201" i="79"/>
  <c r="AB202" i="79"/>
  <c r="AA199" i="79"/>
  <c r="AA202" i="79"/>
  <c r="AA203" i="79"/>
  <c r="AD573" i="79"/>
  <c r="I73" i="43" s="1"/>
  <c r="Z202" i="79"/>
  <c r="Z203" i="79"/>
  <c r="AJ570" i="79"/>
  <c r="AJ573" i="79"/>
  <c r="O73" i="43" s="1"/>
  <c r="Y567" i="79"/>
  <c r="Y570" i="79"/>
  <c r="Z568" i="79"/>
  <c r="Z570" i="79"/>
  <c r="Y521" i="46"/>
  <c r="V21" i="47"/>
  <c r="Z1129" i="79"/>
  <c r="E82" i="43" s="1"/>
  <c r="D70" i="43"/>
  <c r="AM131" i="46"/>
  <c r="C93" i="43" s="1"/>
  <c r="C103" i="43" s="1"/>
  <c r="AM518" i="46"/>
  <c r="D76" i="43"/>
  <c r="AM520" i="46"/>
  <c r="D67" i="43"/>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G568" i="79"/>
  <c r="AD386" i="79"/>
  <c r="AG200" i="79"/>
  <c r="AK390" i="46"/>
  <c r="AB567" i="79"/>
  <c r="AJ382" i="79"/>
  <c r="AL201" i="79"/>
  <c r="AK389" i="79"/>
  <c r="P70" i="43" s="1"/>
  <c r="AG383" i="79"/>
  <c r="AL202" i="79"/>
  <c r="AK383" i="79"/>
  <c r="AL386" i="79"/>
  <c r="AG384" i="79"/>
  <c r="AE566" i="79"/>
  <c r="AK382" i="79"/>
  <c r="Y939"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5" i="79"/>
  <c r="Q19" i="47"/>
  <c r="AC566" i="79"/>
  <c r="AD205" i="79"/>
  <c r="I67" i="43" s="1"/>
  <c r="AD203" i="79"/>
  <c r="AG203" i="79"/>
  <c r="AG201" i="79"/>
  <c r="AH521" i="46"/>
  <c r="M63" i="43" s="1"/>
  <c r="Q26" i="47"/>
  <c r="AK205" i="79"/>
  <c r="P67" i="43" s="1"/>
  <c r="AF200" i="79"/>
  <c r="Y937"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5" i="79"/>
  <c r="AJ385" i="79"/>
  <c r="Y566" i="79"/>
  <c r="AB565" i="79"/>
  <c r="AJ569" i="79"/>
  <c r="AF567" i="79"/>
  <c r="AD570" i="79"/>
  <c r="Y942" i="79"/>
  <c r="AC383" i="79"/>
  <c r="AE565" i="79"/>
  <c r="AF202" i="79"/>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43" i="79"/>
  <c r="AK199" i="79"/>
  <c r="AF389" i="79"/>
  <c r="K70" i="43" s="1"/>
  <c r="AG521" i="46"/>
  <c r="L63" i="43" s="1"/>
  <c r="AF261" i="46"/>
  <c r="K57" i="43" s="1"/>
  <c r="AE571" i="79"/>
  <c r="AD387" i="79"/>
  <c r="AC384" i="79"/>
  <c r="AE568" i="79"/>
  <c r="AC571" i="79"/>
  <c r="AE569" i="79"/>
  <c r="AD571" i="79"/>
  <c r="D73" i="43"/>
  <c r="AH571" i="79"/>
  <c r="AH570" i="79"/>
  <c r="AH567" i="79"/>
  <c r="AA1123" i="79"/>
  <c r="AA1121" i="79"/>
  <c r="AA1119" i="79"/>
  <c r="AA1126" i="79"/>
  <c r="AA1118" i="79"/>
  <c r="AA1125" i="79"/>
  <c r="AA1127" i="79"/>
  <c r="AA1120" i="79"/>
  <c r="AI387" i="79"/>
  <c r="Z565" i="79"/>
  <c r="Z567" i="79"/>
  <c r="Z573" i="79"/>
  <c r="E73" i="43" s="1"/>
  <c r="Z755" i="79"/>
  <c r="Z758" i="79"/>
  <c r="Z754" i="79"/>
  <c r="Z752" i="79"/>
  <c r="Z757" i="79"/>
  <c r="Z753" i="79"/>
  <c r="Z759" i="79"/>
  <c r="Z756" i="79"/>
  <c r="Z1124" i="79"/>
  <c r="Z1119" i="79"/>
  <c r="Z1120" i="79"/>
  <c r="Z1123" i="79"/>
  <c r="Z1118" i="79"/>
  <c r="Z1122" i="79"/>
  <c r="Z1121" i="79"/>
  <c r="Z1125" i="79"/>
  <c r="Z1126" i="79"/>
  <c r="AG1127" i="79"/>
  <c r="AG1118" i="79"/>
  <c r="AG1120" i="79"/>
  <c r="AG1126" i="79"/>
  <c r="AG1123" i="79"/>
  <c r="AG1124" i="79"/>
  <c r="AG1125" i="79"/>
  <c r="AG1119" i="79"/>
  <c r="AG1122" i="79"/>
  <c r="AG1121" i="79"/>
  <c r="AF938" i="79"/>
  <c r="AF935" i="79"/>
  <c r="AF939" i="79"/>
  <c r="AF940" i="79"/>
  <c r="AF942" i="79"/>
  <c r="AF937" i="79"/>
  <c r="AF943" i="79"/>
  <c r="AF941" i="79"/>
  <c r="AF936" i="79"/>
  <c r="AD937" i="79"/>
  <c r="AD942" i="79"/>
  <c r="AD936" i="79"/>
  <c r="AD935" i="79"/>
  <c r="AD940" i="79"/>
  <c r="AD943" i="79"/>
  <c r="AD938" i="79"/>
  <c r="AK392" i="46"/>
  <c r="P61" i="43" s="1"/>
  <c r="AK388" i="46"/>
  <c r="AL205" i="79"/>
  <c r="Q67" i="43" s="1"/>
  <c r="AE386" i="79"/>
  <c r="AK757" i="79"/>
  <c r="AK758" i="79"/>
  <c r="AK752" i="79"/>
  <c r="AK756" i="79"/>
  <c r="AK755" i="79"/>
  <c r="AK759" i="79"/>
  <c r="AK753" i="79"/>
  <c r="AK754" i="79"/>
  <c r="AF752" i="79"/>
  <c r="AF756" i="79"/>
  <c r="AF759" i="79"/>
  <c r="AF753" i="79"/>
  <c r="AF757" i="79"/>
  <c r="AF758" i="79"/>
  <c r="AF754" i="79"/>
  <c r="AF755" i="79"/>
  <c r="AD1126" i="79"/>
  <c r="AD1118" i="79"/>
  <c r="AD1125" i="79"/>
  <c r="AD1121" i="79"/>
  <c r="AD1123" i="79"/>
  <c r="AD1127" i="79"/>
  <c r="AD1120" i="79"/>
  <c r="AD1119" i="79"/>
  <c r="AL1118" i="79"/>
  <c r="AL1126" i="79"/>
  <c r="AL1121" i="79"/>
  <c r="AL1127" i="79"/>
  <c r="AL1125" i="79"/>
  <c r="AL1119" i="79"/>
  <c r="AL1124" i="79"/>
  <c r="AL1120" i="79"/>
  <c r="AL1122" i="79"/>
  <c r="AL1123" i="79"/>
  <c r="AE941" i="79"/>
  <c r="AE943" i="79"/>
  <c r="AE937" i="79"/>
  <c r="AE939" i="79"/>
  <c r="AE938" i="79"/>
  <c r="AE942" i="79"/>
  <c r="AE935" i="79"/>
  <c r="AE940" i="79"/>
  <c r="AE936" i="79"/>
  <c r="AC936" i="79"/>
  <c r="AC938" i="79"/>
  <c r="AC935" i="79"/>
  <c r="AC937" i="79"/>
  <c r="AC942" i="79"/>
  <c r="AC940" i="79"/>
  <c r="AC943" i="79"/>
  <c r="Z569" i="79"/>
  <c r="AB755" i="79"/>
  <c r="AB757" i="79"/>
  <c r="AB759" i="79"/>
  <c r="AB754" i="79"/>
  <c r="AB752" i="79"/>
  <c r="AB753" i="79"/>
  <c r="AB758" i="79"/>
  <c r="AG759" i="79"/>
  <c r="AG757" i="79"/>
  <c r="AG756" i="79"/>
  <c r="AG758" i="79"/>
  <c r="AG752" i="79"/>
  <c r="AG754" i="79"/>
  <c r="AG753" i="79"/>
  <c r="AG755" i="79"/>
  <c r="AE383" i="79"/>
  <c r="AE387" i="79"/>
  <c r="AB1125" i="79"/>
  <c r="AB1119" i="79"/>
  <c r="AB1120" i="79"/>
  <c r="AB1126" i="79"/>
  <c r="AB1121" i="79"/>
  <c r="AB1127" i="79"/>
  <c r="AB1123" i="79"/>
  <c r="AB1118" i="79"/>
  <c r="AI1127" i="79"/>
  <c r="AI1123" i="79"/>
  <c r="AI1122" i="79"/>
  <c r="AI1121" i="79"/>
  <c r="AI1120" i="79"/>
  <c r="AI1124" i="79"/>
  <c r="AI1125" i="79"/>
  <c r="AI1118" i="79"/>
  <c r="AI1119" i="79"/>
  <c r="AI1126" i="79"/>
  <c r="AL935" i="79"/>
  <c r="AL936" i="79"/>
  <c r="AL943" i="79"/>
  <c r="AL937" i="79"/>
  <c r="AL940" i="79"/>
  <c r="AL941" i="79"/>
  <c r="AL942" i="79"/>
  <c r="AL938" i="79"/>
  <c r="AL939" i="79"/>
  <c r="AI384" i="79"/>
  <c r="AF205" i="79"/>
  <c r="K67" i="43" s="1"/>
  <c r="AA753" i="79"/>
  <c r="AA755" i="79"/>
  <c r="AA754" i="79"/>
  <c r="AA752" i="79"/>
  <c r="AA758" i="79"/>
  <c r="AA759" i="79"/>
  <c r="AA757" i="79"/>
  <c r="AI758" i="79"/>
  <c r="AI756" i="79"/>
  <c r="AI759" i="79"/>
  <c r="AI752" i="79"/>
  <c r="AI757" i="79"/>
  <c r="AI754" i="79"/>
  <c r="AI755" i="79"/>
  <c r="AI753" i="79"/>
  <c r="AD202" i="79"/>
  <c r="AD199" i="79"/>
  <c r="AF945" i="79"/>
  <c r="K79" i="43" s="1"/>
  <c r="AE1119" i="79"/>
  <c r="AE1121" i="79"/>
  <c r="AE1126" i="79"/>
  <c r="AE1125" i="79"/>
  <c r="AE1124" i="79"/>
  <c r="AE1120" i="79"/>
  <c r="AE1118" i="79"/>
  <c r="AE1123" i="79"/>
  <c r="AE1127" i="79"/>
  <c r="AE1122" i="79"/>
  <c r="AJ1125" i="79"/>
  <c r="AJ1126" i="79"/>
  <c r="AJ1120" i="79"/>
  <c r="AJ1122" i="79"/>
  <c r="AJ1119" i="79"/>
  <c r="AJ1124" i="79"/>
  <c r="AJ1118" i="79"/>
  <c r="AJ1127" i="79"/>
  <c r="AJ1121" i="79"/>
  <c r="AJ1123" i="79"/>
  <c r="AK942" i="79"/>
  <c r="AK935" i="79"/>
  <c r="AK937" i="79"/>
  <c r="AK941" i="79"/>
  <c r="AK943" i="79"/>
  <c r="AK940" i="79"/>
  <c r="AK938" i="79"/>
  <c r="AK939" i="79"/>
  <c r="AK936" i="79"/>
  <c r="AD754" i="79"/>
  <c r="AD755" i="79"/>
  <c r="AD759" i="79"/>
  <c r="AD758" i="79"/>
  <c r="AD757" i="79"/>
  <c r="AD752" i="79"/>
  <c r="AD753" i="79"/>
  <c r="AK1123" i="79"/>
  <c r="AK1127" i="79"/>
  <c r="AK1122" i="79"/>
  <c r="AK1118" i="79"/>
  <c r="AK1124" i="79"/>
  <c r="AK1120" i="79"/>
  <c r="AK1126" i="79"/>
  <c r="AK1121" i="79"/>
  <c r="AK1125" i="79"/>
  <c r="AK1119" i="79"/>
  <c r="AI386" i="79"/>
  <c r="AH753" i="79"/>
  <c r="AH759" i="79"/>
  <c r="AH758" i="79"/>
  <c r="AH752" i="79"/>
  <c r="AH755" i="79"/>
  <c r="AH754" i="79"/>
  <c r="AH757" i="79"/>
  <c r="AH756" i="79"/>
  <c r="AL945" i="79"/>
  <c r="Q79" i="43" s="1"/>
  <c r="Y568" i="79"/>
  <c r="Y569" i="79"/>
  <c r="Z941" i="79"/>
  <c r="Z935" i="79"/>
  <c r="Z942" i="79"/>
  <c r="Z937" i="79"/>
  <c r="Z943" i="79"/>
  <c r="Z940" i="79"/>
  <c r="Z938" i="79"/>
  <c r="Z939" i="79"/>
  <c r="Z936" i="79"/>
  <c r="AI389" i="79"/>
  <c r="N70" i="43" s="1"/>
  <c r="AF203" i="79"/>
  <c r="Z566" i="79"/>
  <c r="Y385" i="79"/>
  <c r="Y387" i="79"/>
  <c r="AJ757" i="79"/>
  <c r="AJ758" i="79"/>
  <c r="AJ759" i="79"/>
  <c r="AJ753" i="79"/>
  <c r="AJ752" i="79"/>
  <c r="AJ755" i="79"/>
  <c r="AJ756" i="79"/>
  <c r="AJ754" i="79"/>
  <c r="AL752" i="79"/>
  <c r="AL753" i="79"/>
  <c r="AL758" i="79"/>
  <c r="AL759" i="79"/>
  <c r="AL755" i="79"/>
  <c r="AL756" i="79"/>
  <c r="AL757" i="79"/>
  <c r="AL754" i="79"/>
  <c r="AG1129" i="79"/>
  <c r="L82" i="43" s="1"/>
  <c r="AK761" i="79"/>
  <c r="P76" i="43" s="1"/>
  <c r="AF1120" i="79"/>
  <c r="AF1125" i="79"/>
  <c r="AF1124" i="79"/>
  <c r="AF1122" i="79"/>
  <c r="AF1127" i="79"/>
  <c r="AF1119" i="79"/>
  <c r="AF1123" i="79"/>
  <c r="AF1118" i="79"/>
  <c r="AF1121" i="79"/>
  <c r="AF1126" i="79"/>
  <c r="AB935" i="79"/>
  <c r="AB942" i="79"/>
  <c r="AB937" i="79"/>
  <c r="AB940" i="79"/>
  <c r="AB943" i="79"/>
  <c r="AB938" i="79"/>
  <c r="AB936" i="79"/>
  <c r="AI938" i="79"/>
  <c r="AI941" i="79"/>
  <c r="AI939" i="79"/>
  <c r="AI942" i="79"/>
  <c r="AI936" i="79"/>
  <c r="AI940" i="79"/>
  <c r="AI943" i="79"/>
  <c r="AI935" i="79"/>
  <c r="AI937" i="79"/>
  <c r="AG761" i="79"/>
  <c r="L76" i="43" s="1"/>
  <c r="AE759" i="79"/>
  <c r="AE756" i="79"/>
  <c r="AE752" i="79"/>
  <c r="AE757" i="79"/>
  <c r="AE758" i="79"/>
  <c r="AE755" i="79"/>
  <c r="AE753" i="79"/>
  <c r="AE754" i="79"/>
  <c r="AC1118" i="79"/>
  <c r="AC1119" i="79"/>
  <c r="AC1126" i="79"/>
  <c r="AC1127" i="79"/>
  <c r="AC1121" i="79"/>
  <c r="AC1120" i="79"/>
  <c r="AC1123" i="79"/>
  <c r="AC1125" i="79"/>
  <c r="AG937" i="79"/>
  <c r="AG940" i="79"/>
  <c r="AG938" i="79"/>
  <c r="AG942" i="79"/>
  <c r="AG939" i="79"/>
  <c r="AG935" i="79"/>
  <c r="AG943" i="79"/>
  <c r="AG936" i="79"/>
  <c r="AG941" i="79"/>
  <c r="AD945" i="79"/>
  <c r="I79" i="43" s="1"/>
  <c r="AI385" i="79"/>
  <c r="AF199" i="79"/>
  <c r="AE382" i="79"/>
  <c r="Z571" i="79"/>
  <c r="Y383" i="79"/>
  <c r="Y382" i="79"/>
  <c r="AA1129" i="79"/>
  <c r="F82" i="43" s="1"/>
  <c r="AD761" i="79"/>
  <c r="I76" i="43" s="1"/>
  <c r="AC757" i="79"/>
  <c r="AC755" i="79"/>
  <c r="AC754" i="79"/>
  <c r="AC758" i="79"/>
  <c r="AC759" i="79"/>
  <c r="AC752" i="79"/>
  <c r="AC753" i="79"/>
  <c r="AI1129" i="79"/>
  <c r="N82" i="43" s="1"/>
  <c r="AF1129" i="79"/>
  <c r="K82" i="43" s="1"/>
  <c r="AH1127" i="79"/>
  <c r="AH1125" i="79"/>
  <c r="AH1126" i="79"/>
  <c r="AH1118" i="79"/>
  <c r="AH1124" i="79"/>
  <c r="AH1122" i="79"/>
  <c r="AH1120" i="79"/>
  <c r="AH1121" i="79"/>
  <c r="AH1119" i="79"/>
  <c r="AH1123" i="79"/>
  <c r="Y940" i="79"/>
  <c r="Y938" i="79"/>
  <c r="AA943" i="79"/>
  <c r="AA938" i="79"/>
  <c r="AA937" i="79"/>
  <c r="AA935" i="79"/>
  <c r="AA940" i="79"/>
  <c r="AA936" i="79"/>
  <c r="AA942" i="79"/>
  <c r="AJ938" i="79"/>
  <c r="AJ939" i="79"/>
  <c r="AJ936" i="79"/>
  <c r="AJ941" i="79"/>
  <c r="AJ937" i="79"/>
  <c r="AJ935" i="79"/>
  <c r="AJ942" i="79"/>
  <c r="AJ940" i="79"/>
  <c r="AJ943" i="79"/>
  <c r="AI761" i="79"/>
  <c r="N76" i="43" s="1"/>
  <c r="AH939" i="79"/>
  <c r="AH937" i="79"/>
  <c r="AH936" i="79"/>
  <c r="AH940" i="79"/>
  <c r="AH941" i="79"/>
  <c r="AH935" i="79"/>
  <c r="AH942" i="79"/>
  <c r="AH943" i="79"/>
  <c r="AH938" i="79"/>
  <c r="P15" i="47"/>
  <c r="AI205" i="79"/>
  <c r="N67" i="43" s="1"/>
  <c r="AF391" i="46"/>
  <c r="K60" i="43" s="1"/>
  <c r="AJ521" i="46"/>
  <c r="O63" i="43" s="1"/>
  <c r="AF521" i="46"/>
  <c r="K63" i="43" s="1"/>
  <c r="AH261" i="46"/>
  <c r="M57" i="43" s="1"/>
  <c r="AA388" i="79"/>
  <c r="F69" i="43" s="1"/>
  <c r="D82" i="43"/>
  <c r="P17" i="47"/>
  <c r="P18" i="47"/>
  <c r="AJ202" i="79"/>
  <c r="AI200" i="79"/>
  <c r="P21" i="47"/>
  <c r="P24" i="47"/>
  <c r="Q22" i="47"/>
  <c r="Q25" i="47"/>
  <c r="AL200" i="79"/>
  <c r="AI202" i="79"/>
  <c r="AH389" i="46"/>
  <c r="E94" i="43" s="1"/>
  <c r="AH390" i="46"/>
  <c r="AH388" i="46"/>
  <c r="P19" i="47"/>
  <c r="AJ200" i="79"/>
  <c r="P22" i="47"/>
  <c r="AI203" i="79"/>
  <c r="P16" i="47"/>
  <c r="P25" i="47"/>
  <c r="P23" i="47"/>
  <c r="Q16" i="47"/>
  <c r="AL199" i="79"/>
  <c r="AJ199" i="79"/>
  <c r="AJ201" i="79"/>
  <c r="AI201" i="79"/>
  <c r="P26" i="47"/>
  <c r="AJ205" i="79"/>
  <c r="O67" i="43" s="1"/>
  <c r="AH203" i="79"/>
  <c r="AH201" i="79"/>
  <c r="AH199" i="79"/>
  <c r="AH200" i="79"/>
  <c r="AH202" i="79"/>
  <c r="T24" i="47"/>
  <c r="T17" i="47"/>
  <c r="T19" i="47"/>
  <c r="T16" i="47"/>
  <c r="T22" i="47"/>
  <c r="T21" i="47"/>
  <c r="T15" i="47"/>
  <c r="AJ391" i="46"/>
  <c r="O60" i="43" s="1"/>
  <c r="T26" i="47"/>
  <c r="T20" i="47"/>
  <c r="T23" i="47"/>
  <c r="T25" i="47"/>
  <c r="S26" i="47"/>
  <c r="V18" i="47"/>
  <c r="Y204" i="79"/>
  <c r="V16" i="47"/>
  <c r="V20" i="47"/>
  <c r="V23" i="47"/>
  <c r="V25" i="47"/>
  <c r="V15" i="47"/>
  <c r="V26" i="47"/>
  <c r="V24" i="47"/>
  <c r="V19" i="47"/>
  <c r="V17" i="47"/>
  <c r="V22" i="47"/>
  <c r="D93" i="43"/>
  <c r="Y261" i="46"/>
  <c r="D57" i="43" s="1"/>
  <c r="D58" i="43"/>
  <c r="U18" i="47"/>
  <c r="S39" i="47"/>
  <c r="S36" i="47"/>
  <c r="AK521" i="46"/>
  <c r="P63" i="43" s="1"/>
  <c r="AL261" i="46"/>
  <c r="Q57" i="43" s="1"/>
  <c r="AL391" i="46"/>
  <c r="Q60" i="43" s="1"/>
  <c r="AA391" i="46"/>
  <c r="F60" i="43" s="1"/>
  <c r="K45" i="47"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Q18" i="47" l="1"/>
  <c r="Q38" i="47"/>
  <c r="Q20" i="47"/>
  <c r="Q23" i="47"/>
  <c r="Q24" i="47"/>
  <c r="R64" i="43"/>
  <c r="AM522" i="46"/>
  <c r="F104" i="43" s="1"/>
  <c r="AM517" i="46"/>
  <c r="AI391" i="46"/>
  <c r="N60" i="43" s="1"/>
  <c r="S56" i="47" s="1"/>
  <c r="AM519" i="46"/>
  <c r="AK261" i="46"/>
  <c r="P57" i="43" s="1"/>
  <c r="U36" i="47" s="1"/>
  <c r="Q34" i="47"/>
  <c r="U16" i="47"/>
  <c r="AL521" i="46"/>
  <c r="Q63" i="43" s="1"/>
  <c r="V65" i="47" s="1"/>
  <c r="Q30" i="47"/>
  <c r="Q36" i="47"/>
  <c r="F94" i="43"/>
  <c r="Q31" i="47"/>
  <c r="Q39" i="47"/>
  <c r="Q40" i="47"/>
  <c r="F93" i="43"/>
  <c r="AM260" i="46"/>
  <c r="T38" i="47"/>
  <c r="U21" i="47"/>
  <c r="U25" i="47"/>
  <c r="U23" i="47"/>
  <c r="AM259" i="46"/>
  <c r="Q32" i="47"/>
  <c r="Q37" i="47"/>
  <c r="Q41" i="47"/>
  <c r="U19" i="47"/>
  <c r="U24" i="47"/>
  <c r="U22" i="47"/>
  <c r="D94" i="43"/>
  <c r="D103" i="43" s="1"/>
  <c r="S22" i="47"/>
  <c r="S33" i="47"/>
  <c r="Q33" i="47"/>
  <c r="Q35" i="47"/>
  <c r="U26" i="47"/>
  <c r="U15" i="47"/>
  <c r="U20" i="47"/>
  <c r="S18" i="47"/>
  <c r="AI521" i="46"/>
  <c r="N63" i="43" s="1"/>
  <c r="S66" i="47" s="1"/>
  <c r="T30" i="47"/>
  <c r="T36" i="47"/>
  <c r="T35" i="47"/>
  <c r="T33" i="47"/>
  <c r="T31" i="47"/>
  <c r="T41" i="47"/>
  <c r="T32" i="47"/>
  <c r="T37" i="47"/>
  <c r="T40" i="47"/>
  <c r="T34" i="47"/>
  <c r="T39" i="47"/>
  <c r="R58" i="43"/>
  <c r="AM262" i="46"/>
  <c r="D104" i="43" s="1"/>
  <c r="S35" i="47"/>
  <c r="S31" i="47"/>
  <c r="S41" i="47"/>
  <c r="S16" i="47"/>
  <c r="S21" i="47"/>
  <c r="S24" i="47"/>
  <c r="S20" i="47"/>
  <c r="S23" i="47"/>
  <c r="AK572" i="79"/>
  <c r="P72" i="43" s="1"/>
  <c r="S38" i="47"/>
  <c r="S30" i="47"/>
  <c r="S25" i="47"/>
  <c r="S19" i="47"/>
  <c r="S37" i="47"/>
  <c r="S34" i="47"/>
  <c r="S40" i="47"/>
  <c r="S32" i="47"/>
  <c r="S15" i="47"/>
  <c r="AM132" i="46"/>
  <c r="C104" i="43" s="1"/>
  <c r="AM1123" i="79"/>
  <c r="AM1126" i="79"/>
  <c r="AM1125" i="79"/>
  <c r="AM1118" i="79"/>
  <c r="AM1121" i="79"/>
  <c r="AM1120" i="79"/>
  <c r="AM1119" i="79"/>
  <c r="AM1127" i="79"/>
  <c r="AM1129" i="79"/>
  <c r="L104" i="43" s="1"/>
  <c r="R82" i="43"/>
  <c r="AM383" i="79"/>
  <c r="P39" i="47"/>
  <c r="R54" i="43"/>
  <c r="M45" i="47"/>
  <c r="V39" i="47"/>
  <c r="R30" i="47"/>
  <c r="N51" i="47"/>
  <c r="Z760" i="79"/>
  <c r="E75" i="43" s="1"/>
  <c r="AM382" i="79"/>
  <c r="AM384" i="79"/>
  <c r="AM205" i="79"/>
  <c r="G104" i="43" s="1"/>
  <c r="AJ572" i="79"/>
  <c r="O72" i="43" s="1"/>
  <c r="R55" i="43"/>
  <c r="AM388" i="46"/>
  <c r="AM567" i="79"/>
  <c r="AM390" i="46"/>
  <c r="AM200" i="79"/>
  <c r="AM199" i="79"/>
  <c r="AM754" i="79"/>
  <c r="AM753" i="79"/>
  <c r="AM752" i="79"/>
  <c r="AM936" i="79"/>
  <c r="AM201" i="79"/>
  <c r="AM389" i="46"/>
  <c r="AM938" i="79"/>
  <c r="AM757" i="79"/>
  <c r="AM755" i="79"/>
  <c r="AM202" i="79"/>
  <c r="AM203" i="79"/>
  <c r="AM566" i="79"/>
  <c r="D79" i="43"/>
  <c r="R79" i="43" s="1"/>
  <c r="AM945" i="79"/>
  <c r="K104" i="43" s="1"/>
  <c r="AM387" i="79"/>
  <c r="AM568" i="79"/>
  <c r="R73" i="43"/>
  <c r="AM573" i="79"/>
  <c r="AM392" i="46"/>
  <c r="E104" i="43" s="1"/>
  <c r="AM565" i="79"/>
  <c r="AM389" i="79"/>
  <c r="H104" i="43" s="1"/>
  <c r="AK391" i="46"/>
  <c r="P60" i="43" s="1"/>
  <c r="AM386" i="79"/>
  <c r="AM385" i="79"/>
  <c r="AM570" i="79"/>
  <c r="AM935" i="79"/>
  <c r="AM937" i="79"/>
  <c r="AM940" i="79"/>
  <c r="AM759" i="79"/>
  <c r="AM943" i="79"/>
  <c r="AM942" i="79"/>
  <c r="AM761" i="79"/>
  <c r="AB204" i="79"/>
  <c r="G66" i="43" s="1"/>
  <c r="AL572" i="79"/>
  <c r="Q72" i="43" s="1"/>
  <c r="E95" i="43"/>
  <c r="Z388" i="79"/>
  <c r="E69" i="43" s="1"/>
  <c r="AA204" i="79"/>
  <c r="F66" i="43" s="1"/>
  <c r="AG572" i="79"/>
  <c r="L72" i="43" s="1"/>
  <c r="AB388" i="79"/>
  <c r="G69" i="43" s="1"/>
  <c r="R27" i="47"/>
  <c r="R29" i="47" s="1"/>
  <c r="P30" i="47"/>
  <c r="P37" i="47"/>
  <c r="P33" i="47"/>
  <c r="P56" i="47"/>
  <c r="P32" i="47"/>
  <c r="AG388" i="79"/>
  <c r="L69" i="43" s="1"/>
  <c r="AH388" i="79"/>
  <c r="M69"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H94" i="43"/>
  <c r="H96" i="43"/>
  <c r="AI204" i="79"/>
  <c r="N66" i="43" s="1"/>
  <c r="AE572" i="79"/>
  <c r="J72" i="43" s="1"/>
  <c r="P51" i="47"/>
  <c r="K94" i="43"/>
  <c r="AH572" i="79"/>
  <c r="M72" i="43" s="1"/>
  <c r="AC388" i="79"/>
  <c r="H69" i="43" s="1"/>
  <c r="H93" i="43"/>
  <c r="H98" i="43"/>
  <c r="P55" i="47"/>
  <c r="AI1128" i="79"/>
  <c r="N81" i="43" s="1"/>
  <c r="I95" i="43"/>
  <c r="P50" i="47"/>
  <c r="K101" i="43"/>
  <c r="R76" i="43"/>
  <c r="J98" i="43"/>
  <c r="R70" i="43"/>
  <c r="AC204" i="79"/>
  <c r="H66" i="43" s="1"/>
  <c r="L100" i="43"/>
  <c r="P47" i="47"/>
  <c r="P35" i="47"/>
  <c r="P38" i="47"/>
  <c r="AD388" i="79"/>
  <c r="I69" i="43" s="1"/>
  <c r="AF944" i="79"/>
  <c r="K78" i="43" s="1"/>
  <c r="I93" i="43"/>
  <c r="P53" i="47"/>
  <c r="P36" i="47"/>
  <c r="P31" i="47"/>
  <c r="H95" i="43"/>
  <c r="AG944" i="79"/>
  <c r="L78" i="43" s="1"/>
  <c r="AI388" i="79"/>
  <c r="N69" i="43" s="1"/>
  <c r="I98" i="43"/>
  <c r="L94" i="43"/>
  <c r="R61" i="43"/>
  <c r="P46" i="47"/>
  <c r="P52" i="47"/>
  <c r="P41" i="47"/>
  <c r="J96" i="43"/>
  <c r="L95" i="43"/>
  <c r="K93" i="43"/>
  <c r="P45" i="47"/>
  <c r="P49" i="47"/>
  <c r="L102" i="43"/>
  <c r="M102" i="43" s="1"/>
  <c r="I94" i="43"/>
  <c r="AE388" i="79"/>
  <c r="J69" i="43" s="1"/>
  <c r="Z572" i="79"/>
  <c r="E72" i="43" s="1"/>
  <c r="AH944" i="79"/>
  <c r="M78" i="43" s="1"/>
  <c r="J93" i="43"/>
  <c r="AE944" i="79"/>
  <c r="J78" i="43" s="1"/>
  <c r="AL1128" i="79"/>
  <c r="Q81" i="43" s="1"/>
  <c r="AK760" i="79"/>
  <c r="P75" i="43" s="1"/>
  <c r="L93" i="43"/>
  <c r="Z1128" i="79"/>
  <c r="E81" i="43" s="1"/>
  <c r="G97" i="43"/>
  <c r="AH1128" i="79"/>
  <c r="M81" i="43" s="1"/>
  <c r="AF1128" i="79"/>
  <c r="K81" i="43" s="1"/>
  <c r="AG1128" i="79"/>
  <c r="L81" i="43" s="1"/>
  <c r="L98" i="43"/>
  <c r="J94" i="43"/>
  <c r="AL760" i="79"/>
  <c r="Q75" i="43" s="1"/>
  <c r="AF760" i="79"/>
  <c r="K75" i="43" s="1"/>
  <c r="J95" i="43"/>
  <c r="I96" i="43"/>
  <c r="K100" i="43"/>
  <c r="AK1128" i="79"/>
  <c r="P81" i="43" s="1"/>
  <c r="AJ1128" i="79"/>
  <c r="O81" i="43" s="1"/>
  <c r="AI760" i="79"/>
  <c r="N75" i="43" s="1"/>
  <c r="K96" i="43"/>
  <c r="Y388" i="79"/>
  <c r="D69" i="43" s="1"/>
  <c r="AJ944" i="79"/>
  <c r="O78" i="43" s="1"/>
  <c r="K98" i="43"/>
  <c r="AE1128" i="79"/>
  <c r="J81" i="43" s="1"/>
  <c r="AE760" i="79"/>
  <c r="J75" i="43" s="1"/>
  <c r="Z944" i="79"/>
  <c r="E78" i="43" s="1"/>
  <c r="AL944" i="79"/>
  <c r="Q78" i="43" s="1"/>
  <c r="L101" i="43"/>
  <c r="AI944" i="79"/>
  <c r="N78" i="43" s="1"/>
  <c r="AJ760" i="79"/>
  <c r="O75" i="43" s="1"/>
  <c r="AH760" i="79"/>
  <c r="M75" i="43" s="1"/>
  <c r="AK944" i="79"/>
  <c r="P78" i="43" s="1"/>
  <c r="AG760" i="79"/>
  <c r="L75" i="43" s="1"/>
  <c r="L96" i="43"/>
  <c r="J100" i="43"/>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T71" i="47"/>
  <c r="T61" i="47"/>
  <c r="T66" i="47"/>
  <c r="S67" i="47"/>
  <c r="S52" i="47"/>
  <c r="S51" i="47"/>
  <c r="S54" i="47"/>
  <c r="T60" i="47"/>
  <c r="T54" i="47"/>
  <c r="T52" i="47"/>
  <c r="T56" i="47"/>
  <c r="T48" i="47"/>
  <c r="T27" i="47"/>
  <c r="T29" i="47" s="1"/>
  <c r="T53" i="47"/>
  <c r="T45" i="47"/>
  <c r="T62" i="47"/>
  <c r="T69" i="47"/>
  <c r="T70" i="47"/>
  <c r="T64" i="47"/>
  <c r="T55" i="47"/>
  <c r="T68" i="47"/>
  <c r="T46" i="47"/>
  <c r="T51" i="47"/>
  <c r="T65" i="47"/>
  <c r="T67" i="47"/>
  <c r="T49" i="47"/>
  <c r="T50" i="47"/>
  <c r="V27" i="47"/>
  <c r="V29" i="47" s="1"/>
  <c r="F96" i="43"/>
  <c r="F95" i="43"/>
  <c r="D63" i="43"/>
  <c r="V30" i="47"/>
  <c r="V31" i="47"/>
  <c r="V33" i="47"/>
  <c r="V37" i="47"/>
  <c r="V34" i="47"/>
  <c r="V46" i="47"/>
  <c r="V38" i="47"/>
  <c r="V50" i="47"/>
  <c r="V54" i="47"/>
  <c r="V52" i="47"/>
  <c r="V51" i="47"/>
  <c r="V53" i="47"/>
  <c r="V48" i="47"/>
  <c r="V55" i="47"/>
  <c r="U40" i="47"/>
  <c r="V47" i="47"/>
  <c r="U39" i="47"/>
  <c r="V45" i="47"/>
  <c r="V56" i="47"/>
  <c r="V49" i="47"/>
  <c r="U38" i="47"/>
  <c r="V36" i="47"/>
  <c r="V35" i="47"/>
  <c r="V32" i="47"/>
  <c r="V40" i="47"/>
  <c r="V41" i="47"/>
  <c r="U33" i="47"/>
  <c r="U34" i="47"/>
  <c r="K56" i="47"/>
  <c r="K54" i="47"/>
  <c r="K50" i="47"/>
  <c r="K51" i="47"/>
  <c r="K48" i="47"/>
  <c r="K55" i="47"/>
  <c r="K52" i="47"/>
  <c r="K46" i="47"/>
  <c r="K47" i="47"/>
  <c r="K49" i="47"/>
  <c r="K53" i="47"/>
  <c r="M47" i="47"/>
  <c r="M49" i="47"/>
  <c r="V67" i="47"/>
  <c r="M54" i="47"/>
  <c r="M55" i="47"/>
  <c r="M51" i="47"/>
  <c r="V69"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32" i="47" l="1"/>
  <c r="U35" i="47"/>
  <c r="U41" i="47"/>
  <c r="S64" i="47"/>
  <c r="U31" i="47"/>
  <c r="U30" i="47"/>
  <c r="U37" i="47"/>
  <c r="AM521" i="46"/>
  <c r="AM523" i="46" s="1"/>
  <c r="V71" i="47"/>
  <c r="V64" i="47"/>
  <c r="V60" i="47"/>
  <c r="V61" i="47"/>
  <c r="V63" i="47"/>
  <c r="R63" i="43"/>
  <c r="S53" i="47"/>
  <c r="S61" i="47"/>
  <c r="S70" i="47"/>
  <c r="S46" i="47"/>
  <c r="S50" i="47"/>
  <c r="V62" i="47"/>
  <c r="V70" i="47"/>
  <c r="V66" i="47"/>
  <c r="S47" i="47"/>
  <c r="S57" i="47" s="1"/>
  <c r="S59" i="47" s="1"/>
  <c r="S62" i="47"/>
  <c r="S45" i="47"/>
  <c r="S55" i="47"/>
  <c r="S63" i="47"/>
  <c r="V68" i="47"/>
  <c r="U27" i="47"/>
  <c r="U29" i="47" s="1"/>
  <c r="AM261" i="46"/>
  <c r="AM263" i="46" s="1"/>
  <c r="S65" i="47"/>
  <c r="S71" i="47"/>
  <c r="S69" i="47"/>
  <c r="S68" i="47"/>
  <c r="Q42" i="47"/>
  <c r="Q44" i="47" s="1"/>
  <c r="Q57" i="47" s="1"/>
  <c r="Q59" i="47" s="1"/>
  <c r="Q72" i="47" s="1"/>
  <c r="Q74" i="47" s="1"/>
  <c r="AM133" i="46"/>
  <c r="S27" i="47"/>
  <c r="S29" i="47" s="1"/>
  <c r="S42" i="47" s="1"/>
  <c r="S44" i="47" s="1"/>
  <c r="T42" i="47"/>
  <c r="T44" i="47" s="1"/>
  <c r="T57" i="47" s="1"/>
  <c r="T59" i="47" s="1"/>
  <c r="T72" i="47" s="1"/>
  <c r="T74" i="47" s="1"/>
  <c r="E41" i="43"/>
  <c r="O232" i="47"/>
  <c r="E30" i="43"/>
  <c r="E37" i="43"/>
  <c r="E42" i="43"/>
  <c r="E35" i="43"/>
  <c r="E39" i="43"/>
  <c r="E40" i="43"/>
  <c r="H20" i="43"/>
  <c r="V180" i="47"/>
  <c r="P226" i="47"/>
  <c r="R226" i="47"/>
  <c r="E38"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S232" i="47"/>
  <c r="S219" i="47"/>
  <c r="Q186" i="47"/>
  <c r="S206" i="47"/>
  <c r="T227" i="47"/>
  <c r="T235" i="47"/>
  <c r="T185" i="47"/>
  <c r="T187" i="47"/>
  <c r="T189" i="47"/>
  <c r="T220" i="47"/>
  <c r="T231" i="47"/>
  <c r="T205" i="47"/>
  <c r="T218" i="47"/>
  <c r="T176" i="47"/>
  <c r="O174" i="47"/>
  <c r="O168" i="47"/>
  <c r="O204" i="47"/>
  <c r="O191" i="47"/>
  <c r="O186" i="47"/>
  <c r="O216" i="47"/>
  <c r="O235" i="47"/>
  <c r="O228" i="47"/>
  <c r="P204" i="47"/>
  <c r="P180" i="47"/>
  <c r="R181" i="47"/>
  <c r="R196" i="47"/>
  <c r="S203" i="47"/>
  <c r="Q212"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L81" i="47"/>
  <c r="T202" i="47"/>
  <c r="P234" i="47"/>
  <c r="P221" i="47"/>
  <c r="V175" i="47"/>
  <c r="Q205" i="47"/>
  <c r="S185" i="47"/>
  <c r="R214" i="47"/>
  <c r="R221" i="47"/>
  <c r="R180" i="47"/>
  <c r="S220" i="47"/>
  <c r="S210" i="47"/>
  <c r="V186" i="47"/>
  <c r="Q219" i="47"/>
  <c r="U188" i="47"/>
  <c r="T228" i="47"/>
  <c r="T230" i="47"/>
  <c r="T214" i="47"/>
  <c r="T225" i="47"/>
  <c r="T233" i="47"/>
  <c r="T171" i="47"/>
  <c r="T188" i="47"/>
  <c r="T215" i="47"/>
  <c r="T217" i="47"/>
  <c r="T219" i="47"/>
  <c r="T211" i="47"/>
  <c r="O166" i="47"/>
  <c r="O169" i="47"/>
  <c r="O189" i="47"/>
  <c r="O199" i="47"/>
  <c r="O190" i="47"/>
  <c r="O220" i="47"/>
  <c r="O213" i="47"/>
  <c r="V181" i="47"/>
  <c r="S205"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S233" i="47"/>
  <c r="S201" i="47"/>
  <c r="S200" i="47"/>
  <c r="V215" i="47"/>
  <c r="R183" i="47"/>
  <c r="T200" i="47"/>
  <c r="T175" i="47"/>
  <c r="T210" i="47"/>
  <c r="T234" i="47"/>
  <c r="T236" i="47"/>
  <c r="T191" i="47"/>
  <c r="T195" i="47"/>
  <c r="T167" i="47"/>
  <c r="T174" i="47"/>
  <c r="T172" i="47"/>
  <c r="T183" i="47"/>
  <c r="O171" i="47"/>
  <c r="O183" i="47"/>
  <c r="O180" i="47"/>
  <c r="O203" i="47"/>
  <c r="O197" i="47"/>
  <c r="O227" i="47"/>
  <c r="O217" i="47"/>
  <c r="O236" i="47"/>
  <c r="P202" i="47"/>
  <c r="V211" i="47"/>
  <c r="T213" i="47"/>
  <c r="R169" i="47"/>
  <c r="S188" i="47"/>
  <c r="T204" i="47"/>
  <c r="P187" i="47"/>
  <c r="P185" i="47"/>
  <c r="P200" i="47"/>
  <c r="V236" i="47"/>
  <c r="R174" i="47"/>
  <c r="T203" i="47"/>
  <c r="R185" i="47"/>
  <c r="R187" i="47"/>
  <c r="S184" i="47"/>
  <c r="S170" i="47"/>
  <c r="S173" i="47"/>
  <c r="Q172" i="47"/>
  <c r="R213" i="47"/>
  <c r="P206" i="47"/>
  <c r="T206" i="47"/>
  <c r="T165" i="47"/>
  <c r="T180" i="47"/>
  <c r="T184" i="47"/>
  <c r="T199" i="47"/>
  <c r="T201" i="47"/>
  <c r="T186" i="47"/>
  <c r="T190" i="47"/>
  <c r="T198" i="47"/>
  <c r="T232" i="47"/>
  <c r="O176" i="47"/>
  <c r="O181" i="47"/>
  <c r="O198" i="47"/>
  <c r="O212" i="47"/>
  <c r="O231" i="47"/>
  <c r="O221" i="47"/>
  <c r="T197" i="47"/>
  <c r="P213" i="47"/>
  <c r="Q184" i="47"/>
  <c r="R232" i="47"/>
  <c r="R198" i="47"/>
  <c r="S234" i="47"/>
  <c r="V197" i="47"/>
  <c r="U83" i="47"/>
  <c r="AM204" i="79"/>
  <c r="AM206" i="79" s="1"/>
  <c r="J104" i="43"/>
  <c r="I104" i="43"/>
  <c r="R66" i="43"/>
  <c r="R69" i="43"/>
  <c r="R60" i="43"/>
  <c r="Q82" i="47"/>
  <c r="P83" i="47"/>
  <c r="AM391" i="46"/>
  <c r="AM393" i="46" s="1"/>
  <c r="U63" i="47"/>
  <c r="U71" i="47"/>
  <c r="U48" i="47"/>
  <c r="U50" i="47"/>
  <c r="U61" i="47"/>
  <c r="U65" i="47"/>
  <c r="U49" i="47"/>
  <c r="U56" i="47"/>
  <c r="U68" i="47"/>
  <c r="U70" i="47"/>
  <c r="U45" i="47"/>
  <c r="U46" i="47"/>
  <c r="U60" i="47"/>
  <c r="U66" i="47"/>
  <c r="U69" i="47"/>
  <c r="U52" i="47"/>
  <c r="AM388" i="79"/>
  <c r="AM390" i="79" s="1"/>
  <c r="U62" i="47"/>
  <c r="U64" i="47"/>
  <c r="U54" i="47"/>
  <c r="U55" i="47"/>
  <c r="U67" i="47"/>
  <c r="U53" i="47"/>
  <c r="U51" i="47"/>
  <c r="W15" i="47"/>
  <c r="M82" i="47"/>
  <c r="N84" i="47"/>
  <c r="F103" i="43"/>
  <c r="H103" i="43"/>
  <c r="M95" i="43"/>
  <c r="M94" i="43"/>
  <c r="L85" i="47"/>
  <c r="L77" i="47"/>
  <c r="W26" i="47"/>
  <c r="L82" i="47"/>
  <c r="L86" i="47"/>
  <c r="L75" i="47"/>
  <c r="M100" i="43"/>
  <c r="L98" i="47"/>
  <c r="L79" i="47"/>
  <c r="G103" i="43"/>
  <c r="L83" i="47"/>
  <c r="L78" i="47"/>
  <c r="L76" i="47"/>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Q99" i="47"/>
  <c r="Q83" i="47"/>
  <c r="P95" i="47"/>
  <c r="Q85" i="47"/>
  <c r="Q92"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U97" i="47"/>
  <c r="P94" i="47"/>
  <c r="P99" i="47"/>
  <c r="U90" i="47"/>
  <c r="U105" i="47"/>
  <c r="U106" i="47"/>
  <c r="U91" i="47"/>
  <c r="P116" i="47"/>
  <c r="P130" i="47"/>
  <c r="P111" i="47"/>
  <c r="P98" i="47"/>
  <c r="P81" i="47"/>
  <c r="P78" i="47"/>
  <c r="P82" i="47"/>
  <c r="U161" i="47"/>
  <c r="S77" i="47"/>
  <c r="O116" i="47"/>
  <c r="O97" i="47"/>
  <c r="S98" i="47"/>
  <c r="S84" i="47"/>
  <c r="S92" i="47"/>
  <c r="Q130" i="47"/>
  <c r="Q157" i="47"/>
  <c r="O113" i="47"/>
  <c r="O107" i="47"/>
  <c r="O141" i="47"/>
  <c r="O91" i="47"/>
  <c r="O128" i="47"/>
  <c r="O93" i="47"/>
  <c r="O108"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S79" i="47"/>
  <c r="O105" i="47"/>
  <c r="O115" i="47"/>
  <c r="O106" i="47"/>
  <c r="S85" i="47"/>
  <c r="S86" i="47"/>
  <c r="Q126" i="47"/>
  <c r="O95" i="47"/>
  <c r="O90" i="47"/>
  <c r="O122" i="47"/>
  <c r="O127" i="47"/>
  <c r="U76" i="47"/>
  <c r="U116" i="47"/>
  <c r="S113" i="47"/>
  <c r="S80" i="47"/>
  <c r="S81" i="47"/>
  <c r="Q128" i="47"/>
  <c r="M86" i="47"/>
  <c r="M93" i="47"/>
  <c r="M78" i="47"/>
  <c r="U146" i="47"/>
  <c r="Q152" i="47"/>
  <c r="M75" i="47"/>
  <c r="M80" i="47"/>
  <c r="M100" i="47"/>
  <c r="P42" i="47"/>
  <c r="P44" i="47" s="1"/>
  <c r="P57" i="47" s="1"/>
  <c r="P59" i="47" s="1"/>
  <c r="P72" i="47" s="1"/>
  <c r="P74" i="47" s="1"/>
  <c r="Q141" i="47"/>
  <c r="Q145" i="47"/>
  <c r="Q139" i="47"/>
  <c r="Q142" i="47"/>
  <c r="Q143" i="47"/>
  <c r="M95" i="47"/>
  <c r="M96" i="47"/>
  <c r="M76" i="47"/>
  <c r="M97" i="47"/>
  <c r="M85" i="47"/>
  <c r="Q144" i="47"/>
  <c r="M79" i="47"/>
  <c r="M84" i="47"/>
  <c r="M94" i="47"/>
  <c r="M90" i="47"/>
  <c r="U158" i="47"/>
  <c r="U122" i="47"/>
  <c r="Q161" i="47"/>
  <c r="S126" i="47"/>
  <c r="M91" i="47"/>
  <c r="M99" i="47"/>
  <c r="M81" i="47"/>
  <c r="Q150" i="47"/>
  <c r="M83" i="47"/>
  <c r="M101" i="47"/>
  <c r="M77" i="47"/>
  <c r="U156" i="47"/>
  <c r="Q151" i="47"/>
  <c r="U121" i="47"/>
  <c r="U151" i="47"/>
  <c r="J107" i="47"/>
  <c r="N91" i="47"/>
  <c r="N99" i="47"/>
  <c r="U142" i="47"/>
  <c r="U144" i="47"/>
  <c r="U153" i="47"/>
  <c r="S111" i="47"/>
  <c r="S94" i="47"/>
  <c r="S135" i="47"/>
  <c r="S97" i="47"/>
  <c r="Q138" i="47"/>
  <c r="P125" i="47"/>
  <c r="Q146" i="47"/>
  <c r="U123" i="47"/>
  <c r="U150" i="47"/>
  <c r="U140" i="47"/>
  <c r="N98" i="47"/>
  <c r="N100" i="47"/>
  <c r="U124" i="47"/>
  <c r="S91" i="47"/>
  <c r="S156" i="47"/>
  <c r="S120" i="47"/>
  <c r="S96" i="47"/>
  <c r="V155" i="47"/>
  <c r="O160" i="47"/>
  <c r="U120" i="47"/>
  <c r="U131" i="47"/>
  <c r="O150" i="47"/>
  <c r="N94" i="47"/>
  <c r="N96" i="47"/>
  <c r="U138" i="47"/>
  <c r="U130" i="47"/>
  <c r="S110" i="47"/>
  <c r="S154" i="47"/>
  <c r="S106" i="47"/>
  <c r="S139" i="47"/>
  <c r="S99" i="47"/>
  <c r="S112" i="47"/>
  <c r="Q137" i="47"/>
  <c r="Q140" i="47"/>
  <c r="Q153" i="47"/>
  <c r="O155" i="47"/>
  <c r="U154" i="47"/>
  <c r="U126" i="47"/>
  <c r="P155" i="47"/>
  <c r="O157" i="47"/>
  <c r="U128" i="47"/>
  <c r="U127" i="47"/>
  <c r="U129" i="47"/>
  <c r="U159" i="47"/>
  <c r="S115" i="47"/>
  <c r="S90" i="47"/>
  <c r="S105" i="47"/>
  <c r="P150" i="47"/>
  <c r="S155" i="47"/>
  <c r="S151" i="47"/>
  <c r="R64" i="47"/>
  <c r="P144" i="47"/>
  <c r="P153" i="47"/>
  <c r="R53" i="47"/>
  <c r="O123" i="47"/>
  <c r="S142" i="47"/>
  <c r="R52" i="47"/>
  <c r="R51" i="47"/>
  <c r="P146" i="47"/>
  <c r="P129" i="47"/>
  <c r="P161" i="47"/>
  <c r="R62" i="47"/>
  <c r="O145" i="47"/>
  <c r="O131" i="47"/>
  <c r="O161" i="47"/>
  <c r="O151" i="47"/>
  <c r="O121" i="47"/>
  <c r="O139" i="47"/>
  <c r="U145" i="47"/>
  <c r="S128" i="47"/>
  <c r="S123" i="47"/>
  <c r="S141" i="47"/>
  <c r="R71" i="47"/>
  <c r="R67" i="47"/>
  <c r="R48" i="47"/>
  <c r="R61" i="47"/>
  <c r="P135" i="47"/>
  <c r="P142" i="47"/>
  <c r="R60" i="47"/>
  <c r="P152" i="47"/>
  <c r="R45" i="47"/>
  <c r="O140" i="47"/>
  <c r="S144" i="47"/>
  <c r="R54" i="47"/>
  <c r="R46" i="47"/>
  <c r="P156" i="47"/>
  <c r="R66" i="47"/>
  <c r="P128" i="47"/>
  <c r="O159" i="47"/>
  <c r="O138" i="47"/>
  <c r="O143" i="47"/>
  <c r="O142" i="47"/>
  <c r="O146" i="47"/>
  <c r="U136" i="47"/>
  <c r="U160" i="47"/>
  <c r="U141" i="47"/>
  <c r="S146" i="47"/>
  <c r="S145" i="47"/>
  <c r="S130" i="47"/>
  <c r="S138" i="47"/>
  <c r="S127" i="47"/>
  <c r="S121" i="47"/>
  <c r="R56" i="47"/>
  <c r="R47" i="47"/>
  <c r="R122" i="47"/>
  <c r="P137" i="47"/>
  <c r="P139" i="47"/>
  <c r="P154" i="47"/>
  <c r="Q154" i="47"/>
  <c r="Q158" i="47"/>
  <c r="O144" i="47"/>
  <c r="O152" i="47"/>
  <c r="S143" i="47"/>
  <c r="S136" i="47"/>
  <c r="R50" i="47"/>
  <c r="P143" i="47"/>
  <c r="P124" i="47"/>
  <c r="P151" i="47"/>
  <c r="R65" i="47"/>
  <c r="O154" i="47"/>
  <c r="O130" i="47"/>
  <c r="O153" i="47"/>
  <c r="O129"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P126" i="47"/>
  <c r="P121" i="47"/>
  <c r="O158" i="47"/>
  <c r="O156"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V42" i="47"/>
  <c r="V44" i="47" s="1"/>
  <c r="V57" i="47" s="1"/>
  <c r="V59" i="47" s="1"/>
  <c r="U42" i="47"/>
  <c r="U44" i="47" s="1"/>
  <c r="W20" i="47"/>
  <c r="W22" i="47"/>
  <c r="W24" i="47"/>
  <c r="W19" i="47"/>
  <c r="W21" i="47"/>
  <c r="W16" i="47"/>
  <c r="W23" i="47"/>
  <c r="K92" i="47"/>
  <c r="K63" i="47"/>
  <c r="K95" i="47"/>
  <c r="K101" i="47"/>
  <c r="K96" i="47"/>
  <c r="K94" i="47"/>
  <c r="K65" i="47"/>
  <c r="K81" i="47"/>
  <c r="K76" i="47"/>
  <c r="K85" i="47"/>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37" i="47" l="1"/>
  <c r="V72" i="47"/>
  <c r="V74" i="47" s="1"/>
  <c r="S72" i="47"/>
  <c r="S74" i="47" s="1"/>
  <c r="S87" i="47" s="1"/>
  <c r="S89" i="47" s="1"/>
  <c r="S102" i="47" s="1"/>
  <c r="M104" i="43"/>
  <c r="U57" i="47"/>
  <c r="U59" i="47" s="1"/>
  <c r="U72" i="47" s="1"/>
  <c r="U74" i="47" s="1"/>
  <c r="U87" i="47" s="1"/>
  <c r="U89" i="47" s="1"/>
  <c r="U102" i="47" s="1"/>
  <c r="W27" i="47"/>
  <c r="C105" i="43" s="1"/>
  <c r="C106" i="43" s="1"/>
  <c r="Q87" i="47"/>
  <c r="Q89" i="47" s="1"/>
  <c r="Q102" i="47" s="1"/>
  <c r="P87" i="47"/>
  <c r="P89" i="47" s="1"/>
  <c r="P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N104" i="47"/>
  <c r="L72" i="47"/>
  <c r="L74" i="47" s="1"/>
  <c r="L87" i="47" s="1"/>
  <c r="L89" i="47" s="1"/>
  <c r="L102" i="47" s="1"/>
  <c r="F40" i="43" l="1"/>
  <c r="G40" i="43" s="1"/>
  <c r="F41" i="43"/>
  <c r="G41" i="43" s="1"/>
  <c r="F36" i="43"/>
  <c r="G36" i="43" s="1"/>
  <c r="F42" i="43"/>
  <c r="G42" i="43" s="1"/>
  <c r="Q85" i="43"/>
  <c r="O164" i="47"/>
  <c r="O177" i="47" s="1"/>
  <c r="O179" i="47" s="1"/>
  <c r="O192" i="47" s="1"/>
  <c r="O194" i="47" s="1"/>
  <c r="O207" i="47" s="1"/>
  <c r="O209" i="47" s="1"/>
  <c r="O222" i="47" s="1"/>
  <c r="O224" i="47" s="1"/>
  <c r="O237" i="47" s="1"/>
  <c r="J84" i="43" s="1"/>
  <c r="J85" i="43" s="1"/>
  <c r="F37" i="43"/>
  <c r="G37" i="43" s="1"/>
  <c r="F39" i="43"/>
  <c r="G39" i="43" s="1"/>
  <c r="F38" i="43"/>
  <c r="G38" i="43" s="1"/>
  <c r="J164" i="47"/>
  <c r="J177" i="47" s="1"/>
  <c r="J179" i="47" s="1"/>
  <c r="J192" i="47" s="1"/>
  <c r="J194" i="47" s="1"/>
  <c r="J207" i="47" s="1"/>
  <c r="J209" i="47" s="1"/>
  <c r="J222" i="47" s="1"/>
  <c r="J224" i="47" s="1"/>
  <c r="J237" i="47" s="1"/>
  <c r="E84" i="43" s="1"/>
  <c r="L104" i="47"/>
  <c r="I104" i="47"/>
  <c r="F35" i="43" l="1"/>
  <c r="G35" i="43" s="1"/>
  <c r="F30" i="43"/>
  <c r="G30" i="43" s="1"/>
  <c r="E85" i="43"/>
  <c r="W42" i="47"/>
  <c r="D105" i="43" s="1"/>
  <c r="K42" i="47"/>
  <c r="D106" i="43" l="1"/>
  <c r="K44" i="47"/>
  <c r="K57" i="47" s="1"/>
  <c r="K59" i="47" s="1"/>
  <c r="W44" i="47"/>
  <c r="W57" i="47" s="1"/>
  <c r="W59" i="47" l="1"/>
  <c r="W72" i="47" s="1"/>
  <c r="E105" i="43"/>
  <c r="K72" i="47"/>
  <c r="K74" i="47" s="1"/>
  <c r="K87" i="47" s="1"/>
  <c r="K89" i="47" s="1"/>
  <c r="K102" i="47" s="1"/>
  <c r="K104" i="47" l="1"/>
  <c r="W74" i="47"/>
  <c r="W87" i="47" s="1"/>
  <c r="F105" i="43"/>
  <c r="F106" i="43" s="1"/>
  <c r="E106" i="43"/>
  <c r="W89" i="47" l="1"/>
  <c r="W102" i="47" s="1"/>
  <c r="G105" i="43"/>
  <c r="G106" i="43" l="1"/>
  <c r="W104" i="47"/>
  <c r="H105" i="43"/>
  <c r="H106" i="43" s="1"/>
  <c r="AD210" i="79"/>
  <c r="AD756" i="79" s="1"/>
  <c r="AD760" i="79" s="1"/>
  <c r="I75" i="43" s="1"/>
  <c r="AC211" i="79"/>
  <c r="AC939" i="79" s="1"/>
  <c r="AD211" i="79"/>
  <c r="AD939" i="79" s="1"/>
  <c r="AB212" i="79"/>
  <c r="AB1122" i="79" s="1"/>
  <c r="AB211" i="79"/>
  <c r="AB939" i="79" s="1"/>
  <c r="AB210" i="79"/>
  <c r="AB756" i="79" s="1"/>
  <c r="AB760" i="79" s="1"/>
  <c r="G75" i="43" s="1"/>
  <c r="AD212" i="79"/>
  <c r="AD1122" i="79" s="1"/>
  <c r="AC212" i="79"/>
  <c r="AC1122" i="79" s="1"/>
  <c r="AB209" i="79"/>
  <c r="AB569" i="79" s="1"/>
  <c r="AB572" i="79" s="1"/>
  <c r="G72" i="43" s="1"/>
  <c r="AD209" i="79"/>
  <c r="AD569" i="79" s="1"/>
  <c r="AD572" i="79" s="1"/>
  <c r="I72" i="43" s="1"/>
  <c r="AA212" i="79"/>
  <c r="AA1122" i="79" s="1"/>
  <c r="AA210" i="79"/>
  <c r="AA756" i="79" s="1"/>
  <c r="AC209" i="79"/>
  <c r="AC569" i="79" s="1"/>
  <c r="AC572" i="79" s="1"/>
  <c r="H72" i="43" s="1"/>
  <c r="AC210" i="79"/>
  <c r="AC756" i="79" s="1"/>
  <c r="AC760" i="79" s="1"/>
  <c r="H75" i="43" s="1"/>
  <c r="AA211" i="79"/>
  <c r="AA939" i="79" s="1"/>
  <c r="AA209" i="79"/>
  <c r="AA569" i="79" s="1"/>
  <c r="N112" i="47" l="1"/>
  <c r="L130" i="47"/>
  <c r="AM569" i="79"/>
  <c r="I97" i="43"/>
  <c r="AA572" i="79"/>
  <c r="F72" i="43" s="1"/>
  <c r="M125" i="47"/>
  <c r="M115" i="47"/>
  <c r="M110" i="47"/>
  <c r="M123" i="47"/>
  <c r="M109" i="47"/>
  <c r="M128" i="47"/>
  <c r="M111" i="47"/>
  <c r="M120" i="47"/>
  <c r="M129" i="47"/>
  <c r="M107" i="47"/>
  <c r="M126" i="47"/>
  <c r="M124" i="47"/>
  <c r="M105" i="47"/>
  <c r="M127" i="47"/>
  <c r="M116" i="47"/>
  <c r="M114" i="47"/>
  <c r="M112" i="47"/>
  <c r="M130" i="47"/>
  <c r="M106" i="47"/>
  <c r="M108" i="47"/>
  <c r="M121" i="47"/>
  <c r="M113" i="47"/>
  <c r="M131" i="47"/>
  <c r="M122" i="47"/>
  <c r="N115" i="47"/>
  <c r="N108" i="47"/>
  <c r="AA760" i="79"/>
  <c r="F75" i="43" s="1"/>
  <c r="AM756" i="79"/>
  <c r="J97" i="43"/>
  <c r="N128" i="47"/>
  <c r="N124" i="47"/>
  <c r="N110" i="47"/>
  <c r="N131" i="47"/>
  <c r="N126" i="47"/>
  <c r="N116" i="47"/>
  <c r="N106" i="47"/>
  <c r="N123" i="47"/>
  <c r="N127" i="47"/>
  <c r="N129" i="47"/>
  <c r="N113" i="47"/>
  <c r="N114" i="47"/>
  <c r="N122" i="47"/>
  <c r="N120" i="47"/>
  <c r="N130" i="47"/>
  <c r="N105" i="47"/>
  <c r="N109" i="47"/>
  <c r="N111" i="47"/>
  <c r="N107" i="47"/>
  <c r="K97" i="43"/>
  <c r="AM939" i="79"/>
  <c r="N121" i="47"/>
  <c r="N125" i="47"/>
  <c r="L97" i="43"/>
  <c r="AM1122" i="79"/>
  <c r="L110" i="47"/>
  <c r="L109" i="47"/>
  <c r="L120" i="47"/>
  <c r="L131" i="47"/>
  <c r="L106" i="47"/>
  <c r="L108" i="47"/>
  <c r="L111" i="47"/>
  <c r="L126" i="47"/>
  <c r="L112" i="47"/>
  <c r="L121" i="47"/>
  <c r="L128" i="47"/>
  <c r="L107" i="47"/>
  <c r="L105" i="47"/>
  <c r="L113" i="47"/>
  <c r="L125" i="47"/>
  <c r="L122" i="47"/>
  <c r="L115" i="47"/>
  <c r="L114" i="47"/>
  <c r="L124" i="47"/>
  <c r="L127" i="47"/>
  <c r="L123" i="47"/>
  <c r="L129" i="47"/>
  <c r="L116" i="47"/>
  <c r="K106" i="47" l="1"/>
  <c r="K114" i="47"/>
  <c r="K127" i="47"/>
  <c r="K125" i="47"/>
  <c r="K110" i="47"/>
  <c r="K111" i="47"/>
  <c r="K131" i="47"/>
  <c r="K122" i="47"/>
  <c r="K108" i="47"/>
  <c r="K120" i="47"/>
  <c r="K128" i="47"/>
  <c r="K109" i="47"/>
  <c r="K130" i="47"/>
  <c r="K115" i="47"/>
  <c r="K129" i="47"/>
  <c r="K124" i="47"/>
  <c r="K116" i="47"/>
  <c r="K113" i="47"/>
  <c r="K107" i="47"/>
  <c r="K112" i="47"/>
  <c r="K121" i="47"/>
  <c r="K123" i="47"/>
  <c r="K126" i="47"/>
  <c r="K105" i="47"/>
  <c r="M117" i="47"/>
  <c r="M119" i="47" s="1"/>
  <c r="M132" i="47" s="1"/>
  <c r="M134" i="47" s="1"/>
  <c r="M97" i="43"/>
  <c r="L117" i="47"/>
  <c r="L119" i="47" s="1"/>
  <c r="L132" i="47" s="1"/>
  <c r="L134" i="47" s="1"/>
  <c r="N117" i="47"/>
  <c r="N119" i="47" s="1"/>
  <c r="N132" i="47" s="1"/>
  <c r="N134" i="47" s="1"/>
  <c r="K117" i="47" l="1"/>
  <c r="K119" i="47" s="1"/>
  <c r="K132" i="47" s="1"/>
  <c r="K134" i="47" s="1"/>
  <c r="Y576" i="79"/>
  <c r="Y758" i="79" s="1"/>
  <c r="AA577" i="79"/>
  <c r="AA941" i="79" s="1"/>
  <c r="AA944" i="79" s="1"/>
  <c r="F78" i="43" s="1"/>
  <c r="Y578" i="79"/>
  <c r="Y1124" i="79" s="1"/>
  <c r="Y1128" i="79" s="1"/>
  <c r="D81" i="43" s="1"/>
  <c r="AD578" i="79"/>
  <c r="AD1124" i="79" s="1"/>
  <c r="AD1128" i="79" s="1"/>
  <c r="I81" i="43" s="1"/>
  <c r="AB578" i="79"/>
  <c r="AB1124" i="79" s="1"/>
  <c r="AB1128" i="79" s="1"/>
  <c r="G81" i="43" s="1"/>
  <c r="AC577" i="79"/>
  <c r="AC941" i="79" s="1"/>
  <c r="AC944" i="79" s="1"/>
  <c r="H78" i="43" s="1"/>
  <c r="M146" i="47" s="1"/>
  <c r="AB577" i="79"/>
  <c r="AB941" i="79" s="1"/>
  <c r="AB944" i="79" s="1"/>
  <c r="G78" i="43" s="1"/>
  <c r="AD577" i="79"/>
  <c r="AD941" i="79" s="1"/>
  <c r="AD944" i="79" s="1"/>
  <c r="I78" i="43" s="1"/>
  <c r="Y577" i="79"/>
  <c r="Y941" i="79" s="1"/>
  <c r="AA578" i="79"/>
  <c r="AA1124" i="79" s="1"/>
  <c r="AA1128" i="79" s="1"/>
  <c r="F81" i="43" s="1"/>
  <c r="AC578" i="79"/>
  <c r="AC1124" i="79" s="1"/>
  <c r="AC1128" i="79" s="1"/>
  <c r="H81" i="43" s="1"/>
  <c r="Y561" i="79"/>
  <c r="Y571" i="79" s="1"/>
  <c r="AM480" i="79"/>
  <c r="AM471" i="79"/>
  <c r="AM484" i="79"/>
  <c r="AM477" i="79"/>
  <c r="AM493" i="79"/>
  <c r="AM474" i="79"/>
  <c r="AM490" i="79"/>
  <c r="AM487" i="79"/>
  <c r="E34" i="43" l="1"/>
  <c r="N135" i="47"/>
  <c r="N195" i="47"/>
  <c r="N171" i="47"/>
  <c r="N170" i="47"/>
  <c r="N168" i="47"/>
  <c r="N153" i="47"/>
  <c r="N167" i="47"/>
  <c r="N182" i="47"/>
  <c r="N139" i="47"/>
  <c r="N154" i="47"/>
  <c r="N230" i="47"/>
  <c r="N188" i="47"/>
  <c r="N185" i="47"/>
  <c r="N157" i="47"/>
  <c r="N203" i="47"/>
  <c r="N180" i="47"/>
  <c r="N229" i="47"/>
  <c r="N186" i="47"/>
  <c r="N138" i="47"/>
  <c r="N152" i="47"/>
  <c r="N146" i="47"/>
  <c r="N221" i="47"/>
  <c r="N202" i="47"/>
  <c r="N190" i="47"/>
  <c r="N225" i="47"/>
  <c r="N140" i="47"/>
  <c r="N198" i="47"/>
  <c r="N233" i="47"/>
  <c r="N206" i="47"/>
  <c r="N137" i="47"/>
  <c r="N199" i="47"/>
  <c r="N160" i="47"/>
  <c r="N210" i="47"/>
  <c r="N213" i="47"/>
  <c r="N176" i="47"/>
  <c r="N155" i="47"/>
  <c r="N232" i="47"/>
  <c r="N161" i="47"/>
  <c r="N174" i="47"/>
  <c r="N231" i="47"/>
  <c r="N200" i="47"/>
  <c r="N220" i="47"/>
  <c r="N145" i="47"/>
  <c r="N228" i="47"/>
  <c r="N144" i="47"/>
  <c r="N175" i="47"/>
  <c r="N181" i="47"/>
  <c r="N143" i="47"/>
  <c r="N216" i="47"/>
  <c r="N234" i="47"/>
  <c r="N169" i="47"/>
  <c r="N226" i="47"/>
  <c r="N215" i="47"/>
  <c r="N227" i="47"/>
  <c r="N214" i="47"/>
  <c r="N172" i="47"/>
  <c r="N165" i="47"/>
  <c r="N212" i="47"/>
  <c r="N191" i="47"/>
  <c r="N183" i="47"/>
  <c r="N158" i="47"/>
  <c r="N166" i="47"/>
  <c r="N187" i="47"/>
  <c r="N236" i="47"/>
  <c r="N197" i="47"/>
  <c r="N173" i="47"/>
  <c r="N217" i="47"/>
  <c r="N235" i="47"/>
  <c r="N219" i="47"/>
  <c r="N156" i="47"/>
  <c r="N159" i="47"/>
  <c r="N205" i="47"/>
  <c r="N204" i="47"/>
  <c r="N189" i="47"/>
  <c r="N218" i="47"/>
  <c r="N201" i="47"/>
  <c r="N150" i="47"/>
  <c r="N136" i="47"/>
  <c r="N151" i="47"/>
  <c r="N196" i="47"/>
  <c r="N184" i="47"/>
  <c r="N141" i="47"/>
  <c r="N142" i="47"/>
  <c r="N211" i="47"/>
  <c r="L135" i="47"/>
  <c r="E32" i="43"/>
  <c r="L200" i="47"/>
  <c r="L151" i="47"/>
  <c r="L136" i="47"/>
  <c r="L201" i="47"/>
  <c r="L168" i="47"/>
  <c r="L180" i="47"/>
  <c r="L227" i="47"/>
  <c r="L211" i="47"/>
  <c r="L212" i="47"/>
  <c r="L173" i="47"/>
  <c r="L230" i="47"/>
  <c r="L175" i="47"/>
  <c r="L235" i="47"/>
  <c r="L232" i="47"/>
  <c r="L145" i="47"/>
  <c r="L137" i="47"/>
  <c r="L153" i="47"/>
  <c r="L219" i="47"/>
  <c r="L185" i="47"/>
  <c r="L141" i="47"/>
  <c r="L146" i="47"/>
  <c r="L140" i="47"/>
  <c r="L236" i="47"/>
  <c r="L214" i="47"/>
  <c r="L170" i="47"/>
  <c r="L215" i="47"/>
  <c r="L152" i="47"/>
  <c r="L220" i="47"/>
  <c r="L204" i="47"/>
  <c r="L171" i="47"/>
  <c r="L181" i="47"/>
  <c r="L205" i="47"/>
  <c r="L143" i="47"/>
  <c r="L190" i="47"/>
  <c r="L216" i="47"/>
  <c r="L166" i="47"/>
  <c r="L217" i="47"/>
  <c r="L155" i="47"/>
  <c r="L142" i="47"/>
  <c r="L183" i="47"/>
  <c r="L157" i="47"/>
  <c r="L165" i="47"/>
  <c r="L221" i="47"/>
  <c r="L154" i="47"/>
  <c r="L199" i="47"/>
  <c r="L225" i="47"/>
  <c r="L197" i="47"/>
  <c r="L159" i="47"/>
  <c r="L228" i="47"/>
  <c r="L196" i="47"/>
  <c r="L203" i="47"/>
  <c r="L167" i="47"/>
  <c r="L231" i="47"/>
  <c r="L176" i="47"/>
  <c r="L144" i="47"/>
  <c r="L226" i="47"/>
  <c r="L160" i="47"/>
  <c r="L172" i="47"/>
  <c r="L184" i="47"/>
  <c r="L202" i="47"/>
  <c r="L210" i="47"/>
  <c r="L156" i="47"/>
  <c r="L161" i="47"/>
  <c r="L218" i="47"/>
  <c r="L198" i="47"/>
  <c r="L174" i="47"/>
  <c r="L150" i="47"/>
  <c r="L187" i="47"/>
  <c r="L139" i="47"/>
  <c r="L229" i="47"/>
  <c r="L186" i="47"/>
  <c r="L158" i="47"/>
  <c r="L206" i="47"/>
  <c r="L213" i="47"/>
  <c r="L182" i="47"/>
  <c r="L188" i="47"/>
  <c r="L234" i="47"/>
  <c r="L138" i="47"/>
  <c r="L195" i="47"/>
  <c r="L191" i="47"/>
  <c r="L233" i="47"/>
  <c r="L169" i="47"/>
  <c r="L189" i="47"/>
  <c r="I99" i="43"/>
  <c r="AM571" i="79"/>
  <c r="AM572" i="79" s="1"/>
  <c r="AM574" i="79" s="1"/>
  <c r="Y572" i="79"/>
  <c r="D72" i="43" s="1"/>
  <c r="R81" i="43"/>
  <c r="E33" i="43"/>
  <c r="M135" i="47"/>
  <c r="M197" i="47"/>
  <c r="M138" i="47"/>
  <c r="M211" i="47"/>
  <c r="M205" i="47"/>
  <c r="M215" i="47"/>
  <c r="M188" i="47"/>
  <c r="M170" i="47"/>
  <c r="M230" i="47"/>
  <c r="M232" i="47"/>
  <c r="M136" i="47"/>
  <c r="M198" i="47"/>
  <c r="M233" i="47"/>
  <c r="M202" i="47"/>
  <c r="M161" i="47"/>
  <c r="M220" i="47"/>
  <c r="M182" i="47"/>
  <c r="M140" i="47"/>
  <c r="M168" i="47"/>
  <c r="M185" i="47"/>
  <c r="M180" i="47"/>
  <c r="M181" i="47"/>
  <c r="M199" i="47"/>
  <c r="M231" i="47"/>
  <c r="M189" i="47"/>
  <c r="M159" i="47"/>
  <c r="M151" i="47"/>
  <c r="M167" i="47"/>
  <c r="M143" i="47"/>
  <c r="M196" i="47"/>
  <c r="M142" i="47"/>
  <c r="M200" i="47"/>
  <c r="M174" i="47"/>
  <c r="M141" i="47"/>
  <c r="M160" i="47"/>
  <c r="M221" i="47"/>
  <c r="M145" i="47"/>
  <c r="M139" i="47"/>
  <c r="M157" i="47"/>
  <c r="M154" i="47"/>
  <c r="M227" i="47"/>
  <c r="M212" i="47"/>
  <c r="M156" i="47"/>
  <c r="M173" i="47"/>
  <c r="M225" i="47"/>
  <c r="M213" i="47"/>
  <c r="M206" i="47"/>
  <c r="M229" i="47"/>
  <c r="M169" i="47"/>
  <c r="M150" i="47"/>
  <c r="M166" i="47"/>
  <c r="M234" i="47"/>
  <c r="M217" i="47"/>
  <c r="M184" i="47"/>
  <c r="E31" i="43"/>
  <c r="K217" i="47"/>
  <c r="K168" i="47"/>
  <c r="K140" i="47"/>
  <c r="K182" i="47"/>
  <c r="K159" i="47"/>
  <c r="K172" i="47"/>
  <c r="K230" i="47"/>
  <c r="K210" i="47"/>
  <c r="K174" i="47"/>
  <c r="K211" i="47"/>
  <c r="K171" i="47"/>
  <c r="K195" i="47"/>
  <c r="K146" i="47"/>
  <c r="K157" i="47"/>
  <c r="K226" i="47"/>
  <c r="K190" i="47"/>
  <c r="K175" i="47"/>
  <c r="K138" i="47"/>
  <c r="K227" i="47"/>
  <c r="K205" i="47"/>
  <c r="K167" i="47"/>
  <c r="K153" i="47"/>
  <c r="K152" i="47"/>
  <c r="K173" i="47"/>
  <c r="K181" i="47"/>
  <c r="K233" i="47"/>
  <c r="K185" i="47"/>
  <c r="K170" i="47"/>
  <c r="K206" i="47"/>
  <c r="K186" i="47"/>
  <c r="K220" i="47"/>
  <c r="K158" i="47"/>
  <c r="K203" i="47"/>
  <c r="K136" i="47"/>
  <c r="K154" i="47"/>
  <c r="K161" i="47"/>
  <c r="K135" i="47"/>
  <c r="K143" i="47"/>
  <c r="K200" i="47"/>
  <c r="K151" i="47"/>
  <c r="K236" i="47"/>
  <c r="K196" i="47"/>
  <c r="K201" i="47"/>
  <c r="K212" i="47"/>
  <c r="K229" i="47"/>
  <c r="K155" i="47"/>
  <c r="K188" i="47"/>
  <c r="K169" i="47"/>
  <c r="K204" i="47"/>
  <c r="K160" i="47"/>
  <c r="K198" i="47"/>
  <c r="K232" i="47"/>
  <c r="K219" i="47"/>
  <c r="K213" i="47"/>
  <c r="K234" i="47"/>
  <c r="K144" i="47"/>
  <c r="K228" i="47"/>
  <c r="K231" i="47"/>
  <c r="K235" i="47"/>
  <c r="K215" i="47"/>
  <c r="K202" i="47"/>
  <c r="K139" i="47"/>
  <c r="K214" i="47"/>
  <c r="K145" i="47"/>
  <c r="K189" i="47"/>
  <c r="K183" i="47"/>
  <c r="K166" i="47"/>
  <c r="K199" i="47"/>
  <c r="K187" i="47"/>
  <c r="K176" i="47"/>
  <c r="K150" i="47"/>
  <c r="M235" i="47"/>
  <c r="M204" i="47"/>
  <c r="M137" i="47"/>
  <c r="M228" i="47"/>
  <c r="M236" i="47"/>
  <c r="M153" i="47"/>
  <c r="M187" i="47"/>
  <c r="M219" i="47"/>
  <c r="M171" i="47"/>
  <c r="L99" i="43"/>
  <c r="L103" i="43" s="1"/>
  <c r="AM1124" i="79"/>
  <c r="AM1128" i="79" s="1"/>
  <c r="AM1130" i="79" s="1"/>
  <c r="K218" i="47"/>
  <c r="K141" i="47"/>
  <c r="K180" i="47"/>
  <c r="K221" i="47"/>
  <c r="M152" i="47"/>
  <c r="M155" i="47"/>
  <c r="M144" i="47"/>
  <c r="M176" i="47"/>
  <c r="M210" i="47"/>
  <c r="M191" i="47"/>
  <c r="M165" i="47"/>
  <c r="M190" i="47"/>
  <c r="M172" i="47"/>
  <c r="M195" i="47"/>
  <c r="K225" i="47"/>
  <c r="K165" i="47"/>
  <c r="K137" i="47"/>
  <c r="AM758" i="79"/>
  <c r="AM760" i="79" s="1"/>
  <c r="AM762" i="79" s="1"/>
  <c r="J99" i="43"/>
  <c r="J103" i="43" s="1"/>
  <c r="Y760" i="79"/>
  <c r="D75" i="43" s="1"/>
  <c r="R75" i="43" s="1"/>
  <c r="K99" i="43"/>
  <c r="K103" i="43" s="1"/>
  <c r="AM941" i="79"/>
  <c r="AM944" i="79" s="1"/>
  <c r="AM946" i="79" s="1"/>
  <c r="Y944" i="79"/>
  <c r="D78" i="43" s="1"/>
  <c r="R78" i="43" s="1"/>
  <c r="M158" i="47"/>
  <c r="M175" i="47"/>
  <c r="M201" i="47"/>
  <c r="M214" i="47"/>
  <c r="M226" i="47"/>
  <c r="M186" i="47"/>
  <c r="M216" i="47"/>
  <c r="M183" i="47"/>
  <c r="M218" i="47"/>
  <c r="M203" i="47"/>
  <c r="K216" i="47"/>
  <c r="K191" i="47"/>
  <c r="K184" i="47"/>
  <c r="K142" i="47"/>
  <c r="K156" i="47"/>
  <c r="K197" i="47"/>
  <c r="K147" i="47" l="1"/>
  <c r="K149" i="47" s="1"/>
  <c r="K162" i="47" s="1"/>
  <c r="K164" i="47" s="1"/>
  <c r="K177" i="47" s="1"/>
  <c r="K179" i="47" s="1"/>
  <c r="K192" i="47" s="1"/>
  <c r="K194" i="47" s="1"/>
  <c r="K207" i="47" s="1"/>
  <c r="K209" i="47" s="1"/>
  <c r="K222" i="47" s="1"/>
  <c r="K224" i="47" s="1"/>
  <c r="K237" i="47" s="1"/>
  <c r="F84" i="43" s="1"/>
  <c r="I143" i="47"/>
  <c r="W143" i="47" s="1"/>
  <c r="I197" i="47"/>
  <c r="W197" i="47" s="1"/>
  <c r="I200" i="47"/>
  <c r="W200" i="47" s="1"/>
  <c r="I150" i="47"/>
  <c r="W150" i="47" s="1"/>
  <c r="I151" i="47"/>
  <c r="W151" i="47" s="1"/>
  <c r="I221" i="47"/>
  <c r="W221" i="47" s="1"/>
  <c r="I236" i="47"/>
  <c r="W236" i="47" s="1"/>
  <c r="I137" i="47"/>
  <c r="W137" i="47" s="1"/>
  <c r="I196" i="47"/>
  <c r="W196" i="47" s="1"/>
  <c r="I156" i="47"/>
  <c r="W156" i="47" s="1"/>
  <c r="I201" i="47"/>
  <c r="W201" i="47" s="1"/>
  <c r="I135" i="47"/>
  <c r="W135" i="47" s="1"/>
  <c r="I130" i="47"/>
  <c r="W130" i="47" s="1"/>
  <c r="I112" i="47"/>
  <c r="W112" i="47" s="1"/>
  <c r="I113" i="47"/>
  <c r="W113" i="47" s="1"/>
  <c r="I124" i="47"/>
  <c r="W124" i="47" s="1"/>
  <c r="I131" i="47"/>
  <c r="W131" i="47" s="1"/>
  <c r="I125" i="47"/>
  <c r="W125" i="47" s="1"/>
  <c r="I110" i="47"/>
  <c r="W110" i="47" s="1"/>
  <c r="I115" i="47"/>
  <c r="W115" i="47" s="1"/>
  <c r="I111" i="47"/>
  <c r="W111" i="47" s="1"/>
  <c r="I109" i="47"/>
  <c r="W109" i="47" s="1"/>
  <c r="I108" i="47"/>
  <c r="W108" i="47" s="1"/>
  <c r="I126" i="47"/>
  <c r="W126" i="47" s="1"/>
  <c r="E29" i="43"/>
  <c r="R72" i="43"/>
  <c r="I213" i="47"/>
  <c r="W213" i="47" s="1"/>
  <c r="I153" i="47"/>
  <c r="W153" i="47" s="1"/>
  <c r="I234" i="47"/>
  <c r="W234" i="47" s="1"/>
  <c r="I152" i="47"/>
  <c r="W152" i="47" s="1"/>
  <c r="I144" i="47"/>
  <c r="W144" i="47" s="1"/>
  <c r="I173" i="47"/>
  <c r="W173" i="47" s="1"/>
  <c r="I228" i="47"/>
  <c r="W228" i="47" s="1"/>
  <c r="I181" i="47"/>
  <c r="W181" i="47" s="1"/>
  <c r="I231" i="47"/>
  <c r="W231" i="47" s="1"/>
  <c r="I233" i="47"/>
  <c r="W233" i="47" s="1"/>
  <c r="I235" i="47"/>
  <c r="W235" i="47" s="1"/>
  <c r="I212" i="47"/>
  <c r="W212" i="47" s="1"/>
  <c r="I127" i="47"/>
  <c r="W127" i="47" s="1"/>
  <c r="I106" i="47"/>
  <c r="W106" i="47" s="1"/>
  <c r="I168" i="47"/>
  <c r="W168" i="47" s="1"/>
  <c r="I182" i="47"/>
  <c r="W182" i="47" s="1"/>
  <c r="I172" i="47"/>
  <c r="W172" i="47" s="1"/>
  <c r="I210" i="47"/>
  <c r="W210" i="47" s="1"/>
  <c r="I211" i="47"/>
  <c r="W211" i="47" s="1"/>
  <c r="I229" i="47"/>
  <c r="W229" i="47" s="1"/>
  <c r="I155" i="47"/>
  <c r="W155" i="47" s="1"/>
  <c r="I188" i="47"/>
  <c r="W188" i="47" s="1"/>
  <c r="I169" i="47"/>
  <c r="W169" i="47" s="1"/>
  <c r="I204" i="47"/>
  <c r="W204" i="47" s="1"/>
  <c r="I160" i="47"/>
  <c r="W160" i="47" s="1"/>
  <c r="I198" i="47"/>
  <c r="W198" i="47" s="1"/>
  <c r="I232" i="47"/>
  <c r="W232" i="47" s="1"/>
  <c r="I219" i="47"/>
  <c r="W219" i="47" s="1"/>
  <c r="I120" i="47"/>
  <c r="W120" i="47" s="1"/>
  <c r="I123" i="47"/>
  <c r="W123" i="47" s="1"/>
  <c r="I129" i="47"/>
  <c r="W129" i="47" s="1"/>
  <c r="I195" i="47"/>
  <c r="W195" i="47" s="1"/>
  <c r="I157" i="47"/>
  <c r="W157" i="47" s="1"/>
  <c r="I190" i="47"/>
  <c r="W190" i="47" s="1"/>
  <c r="I138" i="47"/>
  <c r="W138" i="47" s="1"/>
  <c r="I205" i="47"/>
  <c r="W205" i="47" s="1"/>
  <c r="I215" i="47"/>
  <c r="W215" i="47" s="1"/>
  <c r="I202" i="47"/>
  <c r="W202" i="47" s="1"/>
  <c r="I139" i="47"/>
  <c r="W139" i="47" s="1"/>
  <c r="I214" i="47"/>
  <c r="W214" i="47" s="1"/>
  <c r="I145" i="47"/>
  <c r="W145" i="47" s="1"/>
  <c r="I189" i="47"/>
  <c r="W189" i="47" s="1"/>
  <c r="I183" i="47"/>
  <c r="W183" i="47" s="1"/>
  <c r="I166" i="47"/>
  <c r="W166" i="47" s="1"/>
  <c r="I199" i="47"/>
  <c r="W199" i="47" s="1"/>
  <c r="I105" i="47"/>
  <c r="I114" i="47"/>
  <c r="W114" i="47" s="1"/>
  <c r="I107" i="47"/>
  <c r="W107" i="47" s="1"/>
  <c r="I116" i="47"/>
  <c r="W116" i="47" s="1"/>
  <c r="I217" i="47"/>
  <c r="W217" i="47" s="1"/>
  <c r="I140" i="47"/>
  <c r="W140" i="47" s="1"/>
  <c r="I159" i="47"/>
  <c r="W159" i="47" s="1"/>
  <c r="I230" i="47"/>
  <c r="W230" i="47" s="1"/>
  <c r="I174" i="47"/>
  <c r="W174" i="47" s="1"/>
  <c r="I180" i="47"/>
  <c r="W180" i="47" s="1"/>
  <c r="I142" i="47"/>
  <c r="W142" i="47" s="1"/>
  <c r="I176" i="47"/>
  <c r="W176" i="47" s="1"/>
  <c r="I141" i="47"/>
  <c r="W141" i="47" s="1"/>
  <c r="I165" i="47"/>
  <c r="W165" i="47" s="1"/>
  <c r="I184" i="47"/>
  <c r="W184" i="47" s="1"/>
  <c r="I187" i="47"/>
  <c r="W187" i="47" s="1"/>
  <c r="I218" i="47"/>
  <c r="W218" i="47" s="1"/>
  <c r="I225" i="47"/>
  <c r="W225" i="47" s="1"/>
  <c r="I191" i="47"/>
  <c r="W191" i="47" s="1"/>
  <c r="I216" i="47"/>
  <c r="W216" i="47" s="1"/>
  <c r="I122" i="47"/>
  <c r="W122" i="47" s="1"/>
  <c r="I121" i="47"/>
  <c r="W121" i="47" s="1"/>
  <c r="I226" i="47"/>
  <c r="W226" i="47" s="1"/>
  <c r="I186" i="47"/>
  <c r="W186" i="47" s="1"/>
  <c r="I136" i="47"/>
  <c r="W136" i="47" s="1"/>
  <c r="I146" i="47"/>
  <c r="W146" i="47" s="1"/>
  <c r="I167" i="47"/>
  <c r="W167" i="47" s="1"/>
  <c r="I206" i="47"/>
  <c r="W206" i="47" s="1"/>
  <c r="I203" i="47"/>
  <c r="W203" i="47" s="1"/>
  <c r="I128" i="47"/>
  <c r="W128" i="47" s="1"/>
  <c r="I171" i="47"/>
  <c r="W171" i="47" s="1"/>
  <c r="I227" i="47"/>
  <c r="W227" i="47" s="1"/>
  <c r="I170" i="47"/>
  <c r="W170" i="47" s="1"/>
  <c r="I158" i="47"/>
  <c r="W158" i="47" s="1"/>
  <c r="I161" i="47"/>
  <c r="W161" i="47" s="1"/>
  <c r="I175" i="47"/>
  <c r="W175" i="47" s="1"/>
  <c r="I185" i="47"/>
  <c r="W185" i="47" s="1"/>
  <c r="I220" i="47"/>
  <c r="W220" i="47" s="1"/>
  <c r="I154" i="47"/>
  <c r="W154" i="47" s="1"/>
  <c r="L147" i="47"/>
  <c r="L149" i="47" s="1"/>
  <c r="L162" i="47" s="1"/>
  <c r="L164" i="47" s="1"/>
  <c r="L177" i="47" s="1"/>
  <c r="L179" i="47" s="1"/>
  <c r="L192" i="47" s="1"/>
  <c r="L194" i="47" s="1"/>
  <c r="L207" i="47" s="1"/>
  <c r="L209" i="47" s="1"/>
  <c r="L222" i="47" s="1"/>
  <c r="L224" i="47" s="1"/>
  <c r="L237" i="47" s="1"/>
  <c r="G84" i="43" s="1"/>
  <c r="M147" i="47"/>
  <c r="M149" i="47" s="1"/>
  <c r="M162" i="47" s="1"/>
  <c r="M164" i="47" s="1"/>
  <c r="M177" i="47" s="1"/>
  <c r="M179" i="47" s="1"/>
  <c r="M192" i="47" s="1"/>
  <c r="M194" i="47" s="1"/>
  <c r="M207" i="47" s="1"/>
  <c r="M209" i="47" s="1"/>
  <c r="M222" i="47" s="1"/>
  <c r="M224" i="47" s="1"/>
  <c r="M237" i="47" s="1"/>
  <c r="H84" i="43" s="1"/>
  <c r="N147" i="47"/>
  <c r="N149" i="47" s="1"/>
  <c r="N162" i="47" s="1"/>
  <c r="N164" i="47" s="1"/>
  <c r="N177" i="47" s="1"/>
  <c r="N179" i="47" s="1"/>
  <c r="N192" i="47" s="1"/>
  <c r="N194" i="47" s="1"/>
  <c r="N207" i="47" s="1"/>
  <c r="N209" i="47" s="1"/>
  <c r="N222" i="47" s="1"/>
  <c r="N224" i="47" s="1"/>
  <c r="N237" i="47" s="1"/>
  <c r="I84" i="43" s="1"/>
  <c r="M99" i="43"/>
  <c r="M103" i="43" s="1"/>
  <c r="I103" i="43"/>
  <c r="E43" i="43" l="1"/>
  <c r="W105" i="47"/>
  <c r="W117" i="47" s="1"/>
  <c r="I117" i="47"/>
  <c r="I119" i="47" s="1"/>
  <c r="I132" i="47" s="1"/>
  <c r="I134" i="47" s="1"/>
  <c r="I147" i="47" s="1"/>
  <c r="I149" i="47" s="1"/>
  <c r="I162" i="47" s="1"/>
  <c r="I164" i="47" s="1"/>
  <c r="I177" i="47" s="1"/>
  <c r="I179" i="47" s="1"/>
  <c r="I192" i="47" s="1"/>
  <c r="I194" i="47" s="1"/>
  <c r="I207" i="47" s="1"/>
  <c r="I209" i="47" s="1"/>
  <c r="I222" i="47" s="1"/>
  <c r="I224" i="47" s="1"/>
  <c r="I237" i="47" s="1"/>
  <c r="D84" i="43" s="1"/>
  <c r="F31" i="43"/>
  <c r="G31" i="43" s="1"/>
  <c r="F85" i="43"/>
  <c r="F33" i="43"/>
  <c r="G33" i="43" s="1"/>
  <c r="H85" i="43"/>
  <c r="F32" i="43"/>
  <c r="G32" i="43" s="1"/>
  <c r="G85" i="43"/>
  <c r="F34" i="43"/>
  <c r="G34" i="43" s="1"/>
  <c r="I85" i="43"/>
  <c r="H19" i="43"/>
  <c r="R84" i="43" l="1"/>
  <c r="F29" i="43"/>
  <c r="D85" i="43"/>
  <c r="I105" i="43"/>
  <c r="W119" i="47"/>
  <c r="W132" i="47" s="1"/>
  <c r="J105" i="43" l="1"/>
  <c r="J106" i="43" s="1"/>
  <c r="W134" i="47"/>
  <c r="W147" i="47" s="1"/>
  <c r="F43" i="43"/>
  <c r="G29" i="43"/>
  <c r="G43" i="43" s="1"/>
  <c r="I106" i="43"/>
  <c r="H21" i="43"/>
  <c r="H22" i="43" s="1"/>
  <c r="R85" i="43"/>
  <c r="W149" i="47" l="1"/>
  <c r="W162" i="47" s="1"/>
  <c r="K105" i="43"/>
  <c r="K106" i="43" l="1"/>
  <c r="W164" i="47"/>
  <c r="W177" i="47" s="1"/>
  <c r="W179" i="47" s="1"/>
  <c r="W192" i="47" s="1"/>
  <c r="W194" i="47" s="1"/>
  <c r="W207" i="47" s="1"/>
  <c r="W209" i="47" s="1"/>
  <c r="W222" i="47" s="1"/>
  <c r="W224" i="47" s="1"/>
  <c r="W237" i="47" s="1"/>
  <c r="L105" i="43"/>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<sst xmlns="http://schemas.openxmlformats.org/spreadsheetml/2006/main" count="4943" uniqueCount="972">
  <si>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</si>
  <si>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</si>
  <si>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</si>
  <si>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</si>
  <si>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</si>
  <si>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</si>
  <si>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</si>
  <si>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</si>
  <si>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</si>
  <si>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</si>
  <si>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</si>
  <si>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</si>
  <si>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</si>
  <si>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</si>
  <si>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</si>
  <si>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</si>
  <si>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</si>
  <si>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</si>
  <si>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</si>
  <si>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</si>
  <si>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</si>
  <si>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</si>
  <si>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</si>
  <si>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</si>
  <si>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</si>
  <si>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</si>
  <si>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</si>
  <si>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</si>
  <si>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</si>
  <si>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</si>
  <si>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</si>
  <si>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</si>
  <si>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</si>
  <si>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</si>
  <si>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</si>
  <si>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</si>
  <si>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</si>
  <si>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</si>
  <si>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</si>
  <si>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</si>
  <si>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</si>
  <si>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</si>
  <si>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</si>
  <si>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</si>
  <si>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</si>
  <si>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</si>
  <si>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</si>
  <si>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</si>
  <si>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</si>
  <si>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</si>
  <si>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</si>
  <si>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</si>
  <si>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</si>
  <si>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</si>
  <si>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</si>
  <si>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</si>
  <si>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</si>
  <si>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</si>
  <si>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</si>
  <si>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</si>
  <si>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</si>
  <si>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</si>
  <si>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</si>
  <si>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</si>
  <si>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</si>
  <si>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</si>
  <si>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</si>
  <si>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</si>
  <si>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</si>
  <si>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</si>
  <si>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</si>
  <si>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</si>
  <si>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</si>
  <si>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</si>
  <si>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</si>
  <si>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</si>
  <si>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</si>
  <si>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</si>
  <si>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</si>
  <si>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</si>
  <si>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</si>
  <si>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</si>
  <si>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</si>
  <si>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</si>
  <si>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</si>
  <si>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</si>
  <si>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</si>
  <si>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</si>
  <si>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</si>
  <si>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</si>
  <si>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</si>
  <si>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</si>
  <si>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</si>
  <si>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</si>
  <si>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</si>
  <si>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</si>
  <si>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</si>
  <si>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</si>
  <si>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</si>
  <si>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</si>
  <si>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</si>
  <si>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</si>
  <si>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</si>
  <si>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</si>
  <si>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</si>
  <si>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</si>
  <si>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</si>
  <si>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</si>
  <si>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</si>
  <si>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</si>
  <si>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</si>
  <si>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</si>
  <si>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</si>
  <si>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</si>
  <si>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</si>
  <si>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</si>
  <si>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</si>
  <si>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</si>
  <si>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</si>
  <si>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</si>
  <si>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</si>
  <si>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</si>
  <si>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</si>
  <si>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</si>
  <si>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</si>
  <si>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</si>
  <si>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</si>
  <si>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</si>
  <si>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</si>
  <si>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</si>
  <si>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</si>
  <si>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</si>
  <si>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</si>
  <si>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</si>
  <si>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</si>
  <si>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</si>
  <si>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</si>
  <si>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</si>
  <si>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</si>
  <si>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</si>
  <si>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</si>
  <si>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</si>
  <si>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</si>
  <si>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</si>
  <si>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</si>
  <si>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</si>
  <si>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</si>
  <si>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</si>
  <si>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</si>
  <si>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</si>
  <si>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</si>
  <si>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</si>
  <si>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</si>
  <si>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</si>
  <si>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</si>
  <si>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</si>
  <si>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</si>
  <si>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</si>
  <si>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</si>
  <si>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</si>
  <si>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</si>
  <si>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</si>
  <si>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</si>
  <si>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</si>
  <si>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</si>
  <si>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</si>
  <si>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</si>
  <si>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</si>
  <si>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</si>
  <si>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</si>
  <si>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</si>
  <si>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</si>
  <si>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</si>
  <si>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</si>
  <si>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</si>
  <si>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</si>
  <si>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</si>
  <si>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</si>
  <si>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</si>
  <si>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</si>
  <si>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</si>
  <si>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</si>
  <si>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</si>
  <si>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</si>
  <si>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</si>
  <si>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</si>
  <si>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</si>
  <si>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</si>
  <si>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</si>
  <si>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</si>
  <si>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</si>
  <si>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</si>
  <si>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</si>
  <si>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</si>
  <si>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</si>
  <si>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</si>
  <si>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</si>
  <si>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</si>
  <si>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</si>
  <si>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</si>
  <si>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</si>
  <si>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</si>
  <si>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</si>
  <si>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</si>
  <si>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</si>
  <si>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</si>
  <si>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</si>
  <si>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</si>
  <si>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</si>
  <si>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</si>
  <si>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</si>
  <si>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</si>
  <si>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</si>
  <si>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</si>
  <si>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</si>
  <si>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</si>
  <si>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</si>
  <si>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</si>
  <si>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</si>
  <si>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</si>
  <si>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</si>
  <si>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</si>
  <si>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</si>
  <si>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</si>
  <si>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</si>
  <si>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</si>
  <si>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</si>
  <si>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</si>
  <si>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</si>
  <si>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</si>
  <si>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</si>
  <si>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</si>
  <si>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</si>
  <si>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</si>
  <si>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</si>
  <si>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</si>
  <si>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</si>
  <si>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</si>
  <si>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</si>
  <si>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</si>
  <si>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</si>
  <si>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</si>
  <si>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</si>
  <si>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</si>
  <si>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</si>
  <si>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</si>
  <si>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</si>
  <si>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</si>
  <si>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</si>
  <si>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</si>
  <si>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</si>
  <si>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</si>
  <si>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</si>
  <si>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</si>
  <si>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</si>
  <si>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</si>
  <si>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</si>
  <si>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</si>
  <si>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</si>
  <si>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</si>
  <si>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</si>
  <si>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</si>
  <si>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</si>
  <si>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</si>
  <si>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</si>
  <si>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</si>
  <si>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</si>
  <si>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</si>
  <si>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</si>
  <si>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</si>
  <si>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</si>
  <si>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</si>
  <si>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</si>
  <si>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</si>
  <si>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</si>
  <si>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</si>
  <si>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</si>
  <si>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</si>
  <si>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</si>
  <si>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</si>
  <si>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</si>
  <si>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</si>
  <si>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</si>
  <si>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</si>
  <si>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</si>
  <si>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</si>
  <si>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</si>
  <si>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</si>
  <si>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</si>
  <si>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</si>
  <si>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</si>
  <si>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</si>
  <si>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</si>
  <si>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</si>
  <si>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</si>
  <si>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</si>
  <si>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</si>
  <si>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</si>
  <si>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</si>
  <si>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</si>
  <si>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</si>
  <si>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</si>
  <si>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</si>
  <si>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</si>
  <si>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</si>
  <si>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</si>
  <si>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</si>
  <si>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</si>
  <si>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</si>
  <si>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</si>
  <si>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</si>
  <si>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</si>
  <si>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</si>
  <si>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</si>
  <si>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</si>
  <si>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</si>
  <si>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</si>
  <si>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</si>
  <si>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</si>
  <si>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</si>
  <si>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</si>
  <si>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</si>
  <si>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</si>
  <si>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</si>
  <si>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</si>
  <si>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</si>
  <si>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</si>
  <si>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</si>
  <si>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</si>
  <si>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</si>
  <si>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</si>
  <si>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</si>
  <si>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</si>
  <si>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</si>
  <si>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</si>
  <si>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</si>
  <si>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</si>
  <si>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</si>
  <si>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</si>
  <si>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</si>
  <si>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</si>
  <si>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</si>
  <si>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</si>
  <si>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</si>
  <si>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</si>
  <si>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</si>
  <si>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</si>
  <si>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</si>
  <si>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</si>
  <si>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</si>
  <si>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</si>
  <si>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</si>
  <si>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</si>
  <si>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</si>
  <si>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</si>
  <si>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</si>
  <si>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</si>
  <si>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</si>
  <si>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</si>
  <si>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</si>
  <si>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</si>
  <si>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</si>
  <si>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</si>
  <si>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</si>
  <si>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</si>
  <si>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</si>
  <si>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</si>
  <si>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</si>
  <si>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</si>
  <si>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</si>
  <si>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</si>
  <si>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</si>
  <si>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</si>
  <si>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</si>
  <si>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</si>
  <si>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</si>
  <si>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</si>
  <si>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</si>
  <si>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</si>
  <si>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</si>
  <si>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</si>
  <si>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</si>
  <si>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</si>
  <si>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</si>
  <si>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</si>
  <si>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</si>
  <si>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</si>
  <si>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</si>
  <si>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</si>
  <si>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</si>
  <si>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</si>
  <si>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</si>
  <si>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</si>
  <si>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</si>
  <si>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</si>
  <si>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</si>
  <si>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</si>
  <si>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</si>
  <si>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</si>
  <si>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</si>
  <si>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</si>
  <si>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</si>
  <si>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</si>
  <si>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</si>
  <si>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</si>
  <si>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</si>
  <si>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</si>
  <si>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</si>
  <si>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</si>
  <si>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</si>
  <si>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</si>
  <si>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</si>
  <si>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</si>
  <si>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</si>
  <si>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</si>
  <si>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</si>
  <si>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</si>
  <si>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</si>
  <si>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</si>
  <si>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</si>
  <si>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</si>
  <si>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</si>
  <si>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</si>
  <si>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</si>
  <si>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</si>
  <si>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</si>
  <si>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</si>
  <si>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</si>
  <si>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</si>
  <si>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</si>
  <si>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</si>
  <si>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</si>
  <si>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</si>
  <si>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</si>
  <si>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</si>
  <si>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</si>
  <si>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</si>
  <si>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</si>
  <si>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</si>
  <si>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</si>
  <si>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</si>
  <si>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</si>
  <si>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</si>
  <si>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</si>
  <si>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</si>
  <si>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</si>
  <si>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</si>
  <si>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</si>
  <si>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</si>
  <si>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</si>
  <si>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</si>
  <si>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</si>
  <si>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</si>
  <si>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</si>
  <si>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</si>
  <si>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</si>
  <si>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</si>
  <si>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</si>
  <si>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</si>
  <si>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</si>
  <si>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</si>
  <si>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</si>
  <si>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</si>
  <si>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</si>
  <si>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</si>
  <si>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</si>
  <si>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</si>
  <si>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</si>
  <si>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</si>
  <si>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</si>
  <si>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</si>
  <si>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</si>
  <si>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</si>
  <si>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</si>
  <si>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</si>
  <si>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</si>
  <si>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</si>
  <si>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</si>
  <si>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</si>
  <si>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</si>
  <si>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</si>
  <si>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</si>
  <si>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</si>
  <si>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</si>
  <si>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</si>
  <si>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</si>
  <si>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</si>
  <si>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</si>
  <si>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</si>
  <si>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</si>
  <si>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</si>
  <si>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</si>
  <si>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</si>
  <si>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</si>
  <si>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</si>
  <si>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</si>
  <si>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</si>
  <si>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</si>
  <si>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</si>
  <si>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</si>
  <si>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</si>
  <si>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</si>
  <si>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</si>
  <si>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</si>
  <si>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</si>
  <si>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</si>
  <si>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</si>
  <si>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</si>
  <si>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</si>
  <si>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</si>
  <si>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</si>
  <si>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</si>
  <si>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</si>
  <si>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</si>
  <si>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</si>
  <si>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</si>
  <si>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</si>
  <si>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</si>
  <si>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</si>
  <si>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</si>
  <si>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</si>
  <si>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</si>
  <si>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</si>
  <si>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</si>
  <si>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</si>
  <si>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</si>
  <si>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</si>
  <si>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</si>
  <si>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</si>
  <si>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</si>
  <si>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</si>
  <si>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</si>
  <si>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</si>
  <si>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</si>
  <si>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</si>
  <si>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</si>
  <si>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</si>
  <si>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</si>
  <si>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</si>
  <si>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</si>
  <si>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</si>
  <si>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</si>
  <si>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</si>
  <si>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</si>
  <si>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</si>
  <si>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</si>
  <si>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</si>
  <si>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</si>
  <si>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</si>
  <si>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</si>
  <si>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</si>
  <si>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</si>
  <si>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</si>
  <si>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</si>
  <si>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</si>
  <si>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</si>
  <si>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</si>
  <si>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</si>
  <si>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</si>
  <si>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</si>
  <si>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</si>
  <si>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</si>
  <si>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</si>
  <si>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</si>
  <si>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</si>
  <si>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</si>
  <si>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</si>
  <si>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</si>
  <si>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</si>
  <si>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</si>
  <si>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</si>
  <si>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</si>
  <si>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</si>
  <si>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</si>
  <si>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</si>
  <si>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</si>
  <si>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</si>
  <si>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</si>
  <si>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</si>
  <si>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</si>
  <si>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</si>
  <si>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</si>
  <si>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</si>
  <si>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</si>
  <si>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</si>
  <si>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</si>
  <si>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</si>
  <si>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</si>
  <si>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</si>
  <si>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</si>
  <si>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</si>
  <si>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</si>
  <si>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</si>
  <si>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</si>
  <si>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</si>
  <si>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</si>
  <si>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</si>
  <si>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</si>
  <si>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</si>
  <si>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</si>
  <si>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</si>
  <si>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</si>
  <si>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</si>
  <si>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</si>
  <si>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</si>
  <si>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</si>
  <si>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</si>
  <si>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</si>
  <si>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</si>
  <si>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</si>
  <si>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</si>
  <si>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</si>
  <si>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</si>
  <si>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</si>
  <si>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</si>
  <si>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</si>
  <si>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</si>
  <si>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</si>
  <si>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</si>
  <si>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</si>
  <si>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</si>
  <si>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</si>
  <si>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</si>
  <si>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</si>
  <si>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</si>
  <si>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</si>
  <si>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</si>
  <si>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</si>
  <si>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</si>
  <si>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</si>
  <si>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</si>
  <si>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</si>
  <si>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</si>
  <si>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</si>
  <si>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</si>
  <si>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</si>
  <si>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</si>
  <si>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</si>
  <si>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</si>
  <si>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</si>
  <si>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</si>
  <si>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</si>
  <si>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</si>
  <si>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</si>
  <si>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</si>
  <si>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</si>
  <si>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</si>
  <si>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</si>
  <si>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</si>
  <si>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</si>
  <si>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</si>
  <si>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</si>
  <si>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</si>
  <si>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</si>
  <si>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</si>
  <si>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</si>
  <si>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</si>
  <si>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</si>
  <si>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</si>
  <si>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</si>
  <si>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</si>
  <si>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</si>
  <si>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</si>
  <si>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</si>
  <si>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</si>
  <si>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</si>
  <si>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</si>
  <si>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</si>
  <si>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</si>
  <si>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</si>
  <si>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</si>
  <si>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</si>
  <si>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</si>
  <si>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</si>
  <si>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</si>
  <si>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</si>
  <si>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</si>
  <si>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</si>
  <si>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</si>
  <si>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</si>
  <si>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</si>
  <si>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</si>
  <si>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</si>
  <si>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</si>
  <si>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</si>
  <si>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</si>
  <si>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</si>
  <si>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</si>
  <si>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</si>
  <si>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</si>
  <si>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</si>
  <si>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</si>
  <si>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</si>
  <si>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</si>
  <si>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</si>
  <si>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</si>
  <si>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</si>
  <si>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</si>
  <si>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</si>
  <si>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</si>
  <si>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</si>
  <si>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</si>
  <si>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</si>
  <si>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</si>
  <si>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</si>
  <si>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</si>
  <si>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</si>
  <si>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</si>
  <si>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</si>
  <si>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</si>
  <si>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</si>
  <si>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</si>
  <si>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</si>
  <si>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</si>
  <si>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</si>
  <si>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</si>
  <si>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</si>
  <si>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</si>
  <si>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</si>
  <si>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</si>
  <si>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</si>
  <si>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</si>
  <si>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</si>
  <si>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</si>
  <si>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</si>
  <si>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</si>
  <si>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</si>
  <si>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</si>
  <si>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</si>
  <si>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</si>
  <si>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</si>
  <si>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</si>
  <si>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</si>
  <si>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</si>
  <si>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</si>
  <si>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</si>
  <si>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</si>
  <si>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</si>
  <si>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</si>
  <si>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</si>
  <si>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Alectra - Hydro One Brampton</t>
  </si>
  <si>
    <t>EB-2020-0002</t>
  </si>
  <si>
    <t>2021 IRM Application</t>
  </si>
  <si>
    <t>EB-2021-0005</t>
  </si>
  <si>
    <t>2022 IRM Application</t>
  </si>
  <si>
    <t>GS 50 to 699 kW</t>
  </si>
  <si>
    <t>GS 700 to 4,999 kW</t>
  </si>
  <si>
    <t>C58</t>
  </si>
  <si>
    <t>Q4 2021 Interest rate assuming to be consistent as Q3 2021</t>
  </si>
  <si>
    <t>When the Q4 Interest Rate is not yet published, Alectra assumes the same rate as prior quarter</t>
  </si>
  <si>
    <t>E890,Q890</t>
  </si>
  <si>
    <t>Streetlighting project savings are shown separately from the other Retrofit projects</t>
  </si>
  <si>
    <t>Streetlighting projects' savings are shown separately in the workform to avoid double counting of Streetlight project savings in the Retrofit Program line.</t>
  </si>
  <si>
    <t>EB-2014-0083, 2015 Cost of Service Settlement Agreement, p. 48 of 49</t>
  </si>
  <si>
    <t>EB-2015-0078</t>
  </si>
  <si>
    <t>EB-2016-0080</t>
  </si>
  <si>
    <t>EB-2017-0024</t>
  </si>
  <si>
    <t>EB-2018-0016</t>
  </si>
  <si>
    <t>Home Depot Home Appliance Market Uplift Conservation Fund Pilot Program</t>
  </si>
  <si>
    <t>Solar Powered Attic Ventilation Pilot Program</t>
  </si>
  <si>
    <t>Truckload Event Pilot Program</t>
  </si>
  <si>
    <t>Smart Thermostat</t>
  </si>
  <si>
    <t>Whole Home Pilot Program</t>
  </si>
  <si>
    <t>2019 Trueup</t>
  </si>
  <si>
    <t>Save on Energy Retrofit Program, P4P</t>
  </si>
  <si>
    <t>Save on Energy Retrofit Program, Retrofit-Streetlights</t>
  </si>
  <si>
    <t>Save on Energy Retrofit Program (exc. Streetlight), FCR</t>
  </si>
  <si>
    <t>Save on Energy Retrofit Program (exc Streetlight), P4P</t>
  </si>
  <si>
    <t>Save on Retrofit Program, Streetlight</t>
  </si>
  <si>
    <t>Save on Energy Heating &amp; Cooling Program</t>
  </si>
  <si>
    <t>Table 8-a:  City of Brampton</t>
  </si>
  <si>
    <t>Summary of Project #161218</t>
  </si>
  <si>
    <t>Details of Project #161218, 2018</t>
  </si>
  <si>
    <t>Cobra - HPS 250W</t>
  </si>
  <si>
    <t>Cobra - HPS 400W</t>
  </si>
  <si>
    <t>Cobra - HPS 150W</t>
  </si>
  <si>
    <t>Cobra - HPS 70W</t>
  </si>
  <si>
    <t>Cobra - HPS 100W</t>
  </si>
  <si>
    <t>Cobra - LED 53W</t>
  </si>
  <si>
    <t>Cobra - HPS 200W</t>
  </si>
  <si>
    <t>103W_XSPLG D HT 2ME 18L 40K7 UL SV N Q7</t>
  </si>
  <si>
    <t>103W_XSPLG D HT 3ME 18L 40K7 UL SV N Q7</t>
  </si>
  <si>
    <t>116W_XSPLG D HT 3ME 18L 40K7 UL SV N Q8</t>
  </si>
  <si>
    <t>128W_XSPLG D HT 2ME 18L 40K7 UL SV N Q9</t>
  </si>
  <si>
    <t>128W_XSPLG D HT 3ME 18L 40K7 UL SV N Q9</t>
  </si>
  <si>
    <t>156W_XSPLG D HT 3ME 24L 40K7 UL SV N Q6</t>
  </si>
  <si>
    <t>30W_XSPSM D HT 2ME 5L 40K7 UL SV N Q3</t>
  </si>
  <si>
    <t>47W_XSPSM D HT 2ME 5L 30K7 UL SV N Q9 (Dim to Q2, 27W)</t>
  </si>
  <si>
    <t>62W_XSPSM D HT 2ME 8L 40K7 UL SV N Q7</t>
  </si>
  <si>
    <t>62W_XSPSM D HT 3ME 8L 30K7 UL SV N Q7</t>
  </si>
  <si>
    <t>62W_XSPSM D HT 3ME 8L 40K7 UL SV N Q7</t>
  </si>
  <si>
    <t>65W_XSPSM D HT 2ME 8L 40K7 UL SV N Q8</t>
  </si>
  <si>
    <t>65W_XSPSM D HT 3ME 8L 40K7 UL SV N Q8</t>
  </si>
  <si>
    <t>67W_XSPMD D HT 2ME 12L 40K7 UL SV N Q4</t>
  </si>
  <si>
    <t>67W_XSPMD D HT 3ME 12L 40K7 UL SV N Q4</t>
  </si>
  <si>
    <t>69W_XSPSM D HT 2ME 8L 40K7 UL SV N Q9</t>
  </si>
  <si>
    <t>69W_XSPSM D HT 3ME 8L 40K7 UL SV N Q9</t>
  </si>
  <si>
    <t>74W_XSPMD D HT 2ME 12L 40K7 UL SV N Q5</t>
  </si>
  <si>
    <t>74W_XSPMD D HT 3ME 12L 40K7 UL SV N Q5</t>
  </si>
  <si>
    <t>81W_XSPMD D HT 2ME 12L 40K7 UL SV N Q6</t>
  </si>
  <si>
    <t>81W_XSPMD D HT 3ME 12L 40K7 UL SV N Q6</t>
  </si>
  <si>
    <t>91W_XSPLG D HT 2ME 18L 40K7 UL SV N Q6</t>
  </si>
  <si>
    <t>91W_XSPLG D HT 3ME 18L 40K7 UL SV N Q6</t>
  </si>
  <si>
    <t>95W_XSPMD D HT 2ME 12L 40K7 UL SV N Q9</t>
  </si>
  <si>
    <t>95W_XSPMD D HT 3ME 12L 40K7 UL SV N Q9</t>
  </si>
  <si>
    <t>Persistence in 2019</t>
  </si>
  <si>
    <t>Table 8-b:  City of Brampton</t>
  </si>
  <si>
    <t>Cobrahead HPS 150W</t>
  </si>
  <si>
    <t>107W_BXSP2-HO-HT-2ME-165W-40K-UL-SV-N-Q4</t>
  </si>
  <si>
    <t>107W_BXSP2-HO-HT-3ME-165W-40K-UL-SV-N-Q4</t>
  </si>
  <si>
    <t>125W_BXSP2-HO-HT-2ME-165W-40K-UL-SV-N-Q6</t>
  </si>
  <si>
    <t>125W_BXSP2-HO-HT-2ME-165W-40K-UL-SV-N-Q6_(Dialed down to Q4 107W)</t>
  </si>
  <si>
    <t>125W_BXSP2-HO-HT-3ME-165W-40K-UL-SV-N-Q6</t>
  </si>
  <si>
    <t>143W_BXSP2-HO-HT-2ME-165W-40K-UL-SV-N-Q7</t>
  </si>
  <si>
    <t>143W_BXSP2-HO-HT-3ME-165W-40K-UL-SV-N-Q7</t>
  </si>
  <si>
    <t>151W_BXSP2-HO-HT-3ME-165W-40K-UL-SV-N-Q8</t>
  </si>
  <si>
    <t>160W_BXSP2-HO-HT-2ME-165W-40K-UL-SV-N-Q9</t>
  </si>
  <si>
    <t>160W_BXSP2-HO-HT-3ME-165W-40K-UL-SV-N-Q9</t>
  </si>
  <si>
    <t>49W_BXSPR-HO-HT-2ME-60W-40K-UL-SV-N-Q7</t>
  </si>
  <si>
    <t>61W_BXSP1-HO-HT-2ME-100W-40K-UL-SV-N-Q5</t>
  </si>
  <si>
    <t>61W_BXSP1-HO-HT-3ME-100W-40K-UL-SV-N-Q5</t>
  </si>
  <si>
    <t>62W_BXSPR-HO-HT-2ME-60W-40K-UL-SV-N-Q9</t>
  </si>
  <si>
    <t>88W_BXSP1-HO-HT-3ME-100W-40K-UL-SV-N-Q8</t>
  </si>
  <si>
    <t>88W_BXSP1-HO-HT-3ME-100W-40K-UL-SV-N-Q8_(Dialed down to Q5 61W)</t>
  </si>
  <si>
    <t>88W_BXSP1-HO-HT-3ME-100W-40K-UL-SV-N-Q8_(Dialed down to Q6 69W)</t>
  </si>
  <si>
    <t>99W_BXSP1-HO-HT-3ME-100W-40K-UL-SV-N-Q9_(Dialed down to Q5 61W)</t>
  </si>
  <si>
    <t>Cobrahead HPS 200W</t>
  </si>
  <si>
    <t>Cobrahead HPS 250W</t>
  </si>
  <si>
    <t>125W_BXSP2-HO-HT-2ME-165W-40K-UL-SV-N-Q6_(Dialed down to Q5 112W)</t>
  </si>
  <si>
    <t>125W_BXSP2-HO-HT-3ME-165W-40K-UL-SV-N-Q6_(Dialed down to Q4 107W)</t>
  </si>
  <si>
    <t>125W_BXSP2-HO-HT-3ME-165W-40K-UL-SV-N-Q6_(Dialed down to Q5 112W)</t>
  </si>
  <si>
    <t>143W_BXSP2-HO-HT-2ME-165W-40K-UL-SV-N-Q7_(Dialed down to Q4 107W)</t>
  </si>
  <si>
    <t>143W_BXSP2-HO-HT-3ME-165W-40K-UL-SV-N-Q7_(Dialed down to Q5 112W)</t>
  </si>
  <si>
    <t>151W_BXSP2-HO-HT-2ME-165W-40K-UL-SV-N-Q8</t>
  </si>
  <si>
    <t>160W_BXSP2-HO-HT-2ME-165W-40K-UL-SV-N-Q9_(Dialed down to Q4 107W)</t>
  </si>
  <si>
    <t>160W_BXSP2-HO-HT-2ME-165W-40K-UL-SV-N-Q9_(Dialed down to Q7 143W)</t>
  </si>
  <si>
    <t>160W_BXSP2-HO-HT-3ME-165W-40K-UL-SV-N-Q9_(Dialed down to Q4 107W)</t>
  </si>
  <si>
    <t>160W_BXSP2-HO-HT-3ME-165W-40K-UL-SV-N-Q9_(Dialed down to Q5 112W)</t>
  </si>
  <si>
    <t>160W_BXSP2-HO-HT-3ME-165W-40K-UL-SV-N-Q9_(Dialed down to Q7 143W)</t>
  </si>
  <si>
    <t>88W_BXSP1-HO-HT-2ME-100W-40K-UL-SV-N-Q8</t>
  </si>
  <si>
    <t>99W_BXSP1-HO-HT-2ME-100W-40K-UL-SV-N-Q9</t>
  </si>
  <si>
    <t>99W_BXSP1-HO-HT-3ME-100W-40K-UL-SV-N-Q9</t>
  </si>
  <si>
    <t>Cobrahead HPS 400W</t>
  </si>
  <si>
    <t>143W_BXSP2-HO-HT-3ME-165W-40K-UL-SV-N-Q7_(Dialed down to Q4 107W)</t>
  </si>
  <si>
    <t>69W_BXSP1-HO-HT-2ME-100W-40K-UL-SV-N-Q6</t>
  </si>
  <si>
    <t>Cobrahead HPS 500W</t>
  </si>
  <si>
    <t>Sentinel HPS 150W</t>
  </si>
  <si>
    <t>Details of Project #161194, 2018</t>
  </si>
  <si>
    <t>33W_XSPSM D HT 2ME 5L 30K7 UL SV N Q4</t>
  </si>
  <si>
    <t>33W_XSPSM D HT 2ME 5L 40K7 UL SV N Q4</t>
  </si>
  <si>
    <t>33W_XSPSM D HT 3ME 5L 30K7 UL SV N Q4</t>
  </si>
  <si>
    <t>35W_XSPSM D HT 2ME 8L 40K7 UL SV N Q1</t>
  </si>
  <si>
    <t>35W_XSPSM D HT 3ME 8L 40K7 UL SV N Q1</t>
  </si>
  <si>
    <t>37W_XSPSM D HT 3ME 5L 40K7 UL SV N Q5</t>
  </si>
  <si>
    <t>40W_XSPSM D HT 2ME 5L 30K7 UL SV N Q6</t>
  </si>
  <si>
    <t>40W_XSPSM D HT 2ME 5L 40K7 UL SV N Q6</t>
  </si>
  <si>
    <t>40W_XSPSM D HT 2ME 8L 30K7 UL SV N Q2</t>
  </si>
  <si>
    <t>40W_XSPSM D HT 2ME 8L 40K7 UL SV N Q2</t>
  </si>
  <si>
    <t>40W_XSPSM D HT 3ME 5L 40K7 UL SV N Q6</t>
  </si>
  <si>
    <t>40W_XSPSM D HT 3ME 8L 40K7 UL SV N Q2</t>
  </si>
  <si>
    <t>44W_XSPSM D HT 3ME 8L 40K7 UL SV N Q3</t>
  </si>
  <si>
    <t>Deco - Shoebox - HPS 100W</t>
  </si>
  <si>
    <t>47W_XSPSM D HT 2ME 5L 40K7 UL SV N Q9</t>
  </si>
  <si>
    <t>47W_XSPSM D HT 3ME 5L 30K7 UL SV N Q9</t>
  </si>
  <si>
    <t>49W_XSPSM D HT 2ME 8L 40K7 UL SV N Q4</t>
  </si>
  <si>
    <t>49W_XSPSM D HT 3ME 8L 30K7 UL SV N Q4</t>
  </si>
  <si>
    <t>49W_XSPSM D HT 3ME 8L 40K7 UL SV N Q4</t>
  </si>
  <si>
    <t>54W_XSPMD D HT 3ME 12L 40K7 UL SV N Q2</t>
  </si>
  <si>
    <t>54W_XSPSM D HT 2ME 8L 40K7 UL SV N Q5</t>
  </si>
  <si>
    <t>54W_XSPSM D HT 3ME 8L 40K7 UL SV N Q5</t>
  </si>
  <si>
    <t>Details of Project #161193, 2019</t>
  </si>
  <si>
    <t>112W_BXSP2-HO-HT-2ME-165W-40K-UL-SV-N-Q5</t>
  </si>
  <si>
    <t xml:space="preserve">62W_BXSPR-HO-HT-2ME-60W-40K-UL-SV-N-Q9 </t>
  </si>
  <si>
    <t>112W_BXSP2-HO-HT-2ME-165W-40K-UL-SV-N-Q5_(Dialed down to Q4 107W)</t>
  </si>
  <si>
    <t>160W_BXSP2-HO-HT-3ME-165W-40K-UL-SV-N-Q9-BLS</t>
  </si>
  <si>
    <t>43W_BXSPR-HO-HT-2ME-60W-40K-UL-SV-N-Q6</t>
  </si>
  <si>
    <t>55W_BXSPR-HO-HT-2ME-60W-40K-UL-SV-N-Q8</t>
  </si>
  <si>
    <t>61W_BXSP1-HO-HT-2ME-100W-30K-UL-SV-N-Q5-BLS</t>
  </si>
  <si>
    <t>61W_BXSP1-HO-HT-2ME-100W-40K-UL-SV-N-Q5-BLS</t>
  </si>
  <si>
    <t>69W_BXSP1-HO-HT-2ME-100W-30K-UL-SV-N-Q6</t>
  </si>
  <si>
    <t>69W_BXSP1-HO-HT-2ME-100W-40K-UL-SV-N-Q6-BLS</t>
  </si>
  <si>
    <t>79W_BXSP1-HO-HT-2ME-100W-30K-UL-SV-N-Q7-BLS</t>
  </si>
  <si>
    <t>79W_BXSP1-HO-HT-2ME-100W-40K-UL-SV-N-Q7</t>
  </si>
  <si>
    <t>79W_BXSP1-HO-HT-2ME-100W-40K-UL-SV-N-Q7-BLS</t>
  </si>
  <si>
    <t>99W_BXSP1-HO-HT-2ME-100W-30K-UL-SV-N-Q9_(Dialed down to Q6 69W)</t>
  </si>
  <si>
    <t>107W_BXSP2-HO-HT-2ME-165W-40K-UL-SV-N-Q4-BLS</t>
  </si>
  <si>
    <t>112W_BXSP2-HO-HT-3ME-165W-40K-UL-SV-N-Q5</t>
  </si>
  <si>
    <t>112W_BXSP2-HO-HT-3ME-165W-40K-UL-SV-N-Q5-BLS</t>
  </si>
  <si>
    <t xml:space="preserve">143W_BXSP2-HO-HT-3ME-165W-40K-UL-SV-N-Q7 </t>
  </si>
  <si>
    <t>151W_BXSP2-HO-HT-3ME-165W-40K-UL-SV-N-Q8_(Dialed down to Q4 107W)</t>
  </si>
  <si>
    <t>160W_BXSP2-HO-HT-2ME-165W-40K-UL-SV-N-Q9-BLS</t>
  </si>
  <si>
    <t>69W_BXSP1-HO-HT-3ME-100W-40K-UL-SV-N-Q6</t>
  </si>
  <si>
    <t>Details of Project #161164, 2018</t>
  </si>
  <si>
    <t>Summary of Project #161164</t>
  </si>
  <si>
    <t>Summary of Project #161194</t>
  </si>
  <si>
    <t>Table 8-c:  City of Brampton</t>
  </si>
  <si>
    <t>Table 8-d:  City of Brampton</t>
  </si>
  <si>
    <t>Summary of Project #161193</t>
  </si>
  <si>
    <t>P/C Report</t>
  </si>
  <si>
    <t>Post P/C Report</t>
  </si>
  <si>
    <t>Save on Energy Retrofit Program, FCR</t>
  </si>
  <si>
    <t>Note:  Alectra relied on the Participation and Cost Report (P/C) and true up any savings subsequent to P/C report based on the CDM listing on closed/paid projects</t>
  </si>
  <si>
    <t>Consumer</t>
  </si>
  <si>
    <t>Hydro One Brampton Networks Inc.</t>
  </si>
  <si>
    <t>EE</t>
  </si>
  <si>
    <t>Business</t>
  </si>
  <si>
    <t>Commercial &amp; Institutional</t>
  </si>
  <si>
    <t>DR</t>
  </si>
  <si>
    <t>Industrial</t>
  </si>
  <si>
    <t>Energy Audit Funding</t>
  </si>
  <si>
    <t>DR-3</t>
  </si>
  <si>
    <t>Small Business Lighting</t>
  </si>
  <si>
    <t>Annual Coupons</t>
  </si>
  <si>
    <t>Bi-Annual Retailer Events</t>
  </si>
  <si>
    <t>HVAC</t>
  </si>
  <si>
    <t>peaksaverPLUS</t>
  </si>
  <si>
    <t>Tier 1</t>
  </si>
  <si>
    <t>Demand Response 3 (part of the Industrial program schedule)</t>
  </si>
  <si>
    <t>Pre-2011 Programs Completed in 2011</t>
  </si>
  <si>
    <t>C&amp;I</t>
  </si>
  <si>
    <t>Non-Tier 1</t>
  </si>
  <si>
    <t>Tier 1 - 2011 Adjustment</t>
  </si>
  <si>
    <t>Commercial</t>
  </si>
  <si>
    <t>Home Assistance</t>
  </si>
  <si>
    <t>PSUI</t>
  </si>
  <si>
    <t>Program Enabled</t>
  </si>
  <si>
    <t>LDC Program Enabled Savings</t>
  </si>
  <si>
    <t>Time-of-Use Savings</t>
  </si>
  <si>
    <t xml:space="preserve">Demand Response 3 </t>
  </si>
  <si>
    <t>Commercial Demand Response</t>
  </si>
  <si>
    <t>Energy Managers</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</si>
  <si>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</si>
  <si>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</si>
  <si>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</si>
  <si>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</si>
  <si>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</si>
  <si>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</si>
  <si>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</si>
  <si>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</si>
  <si>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</si>
  <si>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</si>
  <si>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</si>
  <si>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</si>
  <si>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</si>
  <si>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</si>
  <si>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</si>
  <si>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</si>
  <si>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</si>
  <si>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</si>
  <si>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</si>
  <si>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</si>
  <si>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</si>
  <si>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</si>
  <si>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</si>
  <si>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</si>
  <si>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</si>
  <si>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</si>
  <si>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</si>
  <si>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</si>
  <si>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</si>
  <si>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</si>
  <si>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</si>
  <si>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</si>
  <si>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</si>
  <si>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</si>
  <si>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</si>
  <si>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</si>
  <si>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Loblaw P4P Conservation Fund Pilot Program</t>
  </si>
  <si>
    <t>Ontario Clean Water Agency P4P Conservation Fund Pilot Program</t>
  </si>
  <si>
    <t>Strategic Energy Group Conservation Fund Pilot Program</t>
  </si>
  <si>
    <t>Social Benchmarking Conservation Fund Pilot Program</t>
  </si>
  <si>
    <t>2015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</si>
</sst>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409]mmm\-yy;@"/>
    <numFmt numFmtId="286" formatCode="#,##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6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3" fontId="45" fillId="2"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3" fontId="49"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vertical="center" wrapText="1"/>
      <protection locked="0"/>
    </xf>
    <xf numFmtId="3" fontId="45" fillId="2" borderId="0" xfId="0" applyNumberFormat="1" applyFont="1" applyFill="1" applyAlignment="1" applyProtection="1">
      <alignment vertical="center"/>
      <protection locked="0"/>
    </xf>
    <xf numFmtId="3" fontId="49"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left" vertical="center"/>
      <protection locked="0"/>
    </xf>
    <xf numFmtId="9" fontId="41" fillId="28" borderId="0" xfId="0" applyNumberFormat="1" applyFont="1" applyFill="1" applyAlignment="1">
      <alignment horizontal="center"/>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3" fontId="45" fillId="28" borderId="0" xfId="0" applyNumberFormat="1" applyFont="1" applyFill="1" applyBorder="1" applyAlignment="1" applyProtection="1">
      <alignment horizontal="center" vertical="center"/>
      <protection locked="0"/>
    </xf>
    <xf numFmtId="17" fontId="5" fillId="28" borderId="0" xfId="0" applyNumberFormat="1" applyFont="1" applyFill="1" applyBorder="1"/>
    <xf numFmtId="0" fontId="5" fillId="28" borderId="0" xfId="0" applyFont="1" applyFill="1" applyBorder="1" applyProtection="1">
      <protection locked="0"/>
    </xf>
    <xf numFmtId="2" fontId="5" fillId="28" borderId="35" xfId="0" quotePrefix="1" applyNumberFormat="1" applyFont="1" applyFill="1" applyBorder="1" applyProtection="1">
      <protection locked="0"/>
    </xf>
    <xf numFmtId="171" fontId="241" fillId="2" borderId="0" xfId="5151" applyNumberFormat="1" applyFont="1" applyFill="1" applyAlignment="1">
      <alignment vertical="center"/>
    </xf>
    <xf numFmtId="171" fontId="242" fillId="2" borderId="0" xfId="5151" applyNumberFormat="1" applyFont="1" applyFill="1" applyAlignment="1">
      <alignment vertical="center"/>
    </xf>
    <xf numFmtId="285" fontId="5" fillId="28" borderId="35" xfId="0" applyNumberFormat="1" applyFont="1" applyFill="1" applyBorder="1" applyAlignment="1">
      <alignment horizontal="left"/>
    </xf>
    <xf numFmtId="9" fontId="5" fillId="28" borderId="35" xfId="72" applyFont="1" applyFill="1" applyBorder="1" applyProtection="1">
      <protection locked="0"/>
    </xf>
    <xf numFmtId="2" fontId="5" fillId="28" borderId="35" xfId="0" applyNumberFormat="1" applyFont="1" applyFill="1" applyBorder="1" applyProtection="1">
      <protection locked="0"/>
    </xf>
    <xf numFmtId="40" fontId="5" fillId="28" borderId="35" xfId="0" applyNumberFormat="1" applyFont="1" applyFill="1" applyBorder="1" applyAlignment="1" applyProtection="1">
      <alignment horizontal="center"/>
      <protection locked="0"/>
    </xf>
    <xf numFmtId="40" fontId="4" fillId="28" borderId="35" xfId="0" applyNumberFormat="1" applyFont="1" applyFill="1" applyBorder="1" applyAlignment="1" applyProtection="1">
      <alignment horizontal="center"/>
      <protection locked="0"/>
    </xf>
    <xf numFmtId="40" fontId="4"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244" fillId="28" borderId="35" xfId="0" quotePrefix="1" applyNumberFormat="1" applyFont="1" applyFill="1" applyBorder="1" applyAlignment="1" applyProtection="1">
      <alignment horizontal="center"/>
      <protection locked="0"/>
    </xf>
    <xf numFmtId="17" fontId="5" fillId="28" borderId="0" xfId="0" applyNumberFormat="1" applyFont="1" applyFill="1"/>
    <xf numFmtId="0" fontId="91" fillId="2" borderId="0" xfId="0" applyFont="1" applyFill="1" applyAlignment="1" applyProtection="1">
      <alignment vertical="top" wrapText="1"/>
      <protection locked="0"/>
    </xf>
    <xf numFmtId="3" fontId="0" fillId="28" borderId="35" xfId="0" applyNumberFormat="1" applyFill="1" applyBorder="1" applyAlignment="1">
      <alignment vertical="top"/>
    </xf>
    <xf numFmtId="3" fontId="0" fillId="28" borderId="45" xfId="0" applyNumberFormat="1" applyFill="1" applyBorder="1" applyAlignment="1">
      <alignment vertical="top"/>
    </xf>
    <xf numFmtId="166" fontId="217" fillId="2" borderId="0" xfId="71" applyFont="1" applyFill="1"/>
    <xf numFmtId="286" fontId="0" fillId="28" borderId="35" xfId="0" applyNumberFormat="1" applyFont="1" applyFill="1" applyBorder="1" applyAlignment="1">
      <alignment vertical="top"/>
    </xf>
    <xf numFmtId="286" fontId="0" fillId="28" borderId="35" xfId="0" applyNumberFormat="1" applyFill="1" applyBorder="1" applyAlignment="1">
      <alignment vertical="top"/>
    </xf>
    <xf numFmtId="286" fontId="0" fillId="28" borderId="45" xfId="0" applyNumberFormat="1" applyFill="1" applyBorder="1" applyAlignment="1">
      <alignment vertical="top"/>
    </xf>
    <xf numFmtId="3" fontId="43" fillId="2" borderId="96" xfId="0" applyNumberFormat="1" applyFont="1" applyFill="1" applyBorder="1" applyProtection="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3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44230" cy="198305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71750"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01265" cy="233218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12391"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5011" y="216648"/>
          <a:ext cx="18743682" cy="224167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2560" y="134471"/>
          <a:ext cx="6615205"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Normal="100" workbookViewId="0">
      <selection activeCell="G7" sqref="G7"/>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95" t="s">
        <v>174</v>
      </c>
      <c r="C3" s="795"/>
    </row>
    <row r="4" spans="1:3" ht="11.25" customHeight="1"/>
    <row r="5" spans="1:3" s="30" customFormat="1" ht="25.5" customHeight="1">
      <c r="B5" s="60" t="s">
        <v>419</v>
      </c>
      <c r="C5" s="60" t="s">
        <v>173</v>
      </c>
    </row>
    <row r="6" spans="1:3" s="176" customFormat="1" ht="48" customHeight="1">
      <c r="A6" s="241"/>
      <c r="B6" s="617" t="s">
        <v>170</v>
      </c>
      <c r="C6" s="670" t="s">
        <v>601</v>
      </c>
    </row>
    <row r="7" spans="1:3" s="176" customFormat="1" ht="21" customHeight="1">
      <c r="A7" s="241"/>
      <c r="B7" s="611" t="s">
        <v>551</v>
      </c>
      <c r="C7" s="671" t="s">
        <v>614</v>
      </c>
    </row>
    <row r="8" spans="1:3" s="176" customFormat="1" ht="32.25" customHeight="1">
      <c r="B8" s="611" t="s">
        <v>367</v>
      </c>
      <c r="C8" s="672" t="s">
        <v>602</v>
      </c>
    </row>
    <row r="9" spans="1:3" s="176" customFormat="1" ht="27.75" customHeight="1">
      <c r="B9" s="611" t="s">
        <v>169</v>
      </c>
      <c r="C9" s="672" t="s">
        <v>603</v>
      </c>
    </row>
    <row r="10" spans="1:3" s="176" customFormat="1" ht="33" customHeight="1">
      <c r="B10" s="611" t="s">
        <v>599</v>
      </c>
      <c r="C10" s="671" t="s">
        <v>607</v>
      </c>
    </row>
    <row r="11" spans="1:3" s="176" customFormat="1" ht="26.25" customHeight="1">
      <c r="B11" s="626" t="s">
        <v>368</v>
      </c>
      <c r="C11" s="674" t="s">
        <v>604</v>
      </c>
    </row>
    <row r="12" spans="1:3" s="176" customFormat="1" ht="39.75" customHeight="1">
      <c r="B12" s="611" t="s">
        <v>369</v>
      </c>
      <c r="C12" s="672" t="s">
        <v>605</v>
      </c>
    </row>
    <row r="13" spans="1:3" s="176" customFormat="1" ht="18" customHeight="1">
      <c r="B13" s="611" t="s">
        <v>370</v>
      </c>
      <c r="C13" s="672" t="s">
        <v>606</v>
      </c>
    </row>
    <row r="14" spans="1:3" s="176" customFormat="1" ht="13.5" customHeight="1">
      <c r="B14" s="611"/>
      <c r="C14" s="673"/>
    </row>
    <row r="15" spans="1:3" s="176" customFormat="1" ht="18" customHeight="1">
      <c r="B15" s="611" t="s">
        <v>666</v>
      </c>
      <c r="C15" s="671" t="s">
        <v>664</v>
      </c>
    </row>
    <row r="16" spans="1:3" s="176" customFormat="1" ht="8.25" customHeight="1">
      <c r="B16" s="611"/>
      <c r="C16" s="673"/>
    </row>
    <row r="17" spans="2:3" s="176" customFormat="1" ht="33" customHeight="1">
      <c r="B17" s="675" t="s">
        <v>600</v>
      </c>
      <c r="C17" s="676" t="s">
        <v>665</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4"/>
  <sheetViews>
    <sheetView topLeftCell="A195" zoomScale="85" zoomScaleNormal="85" workbookViewId="0">
      <pane xSplit="2" topLeftCell="C1" activePane="topRight" state="frozen"/>
      <selection pane="topRight" activeCell="S122" sqref="S122"/>
    </sheetView>
  </sheetViews>
  <sheetFormatPr defaultColWidth="9" defaultRowHeight="15" outlineLevelRow="1" outlineLevelCol="1"/>
  <cols>
    <col min="1" max="1" width="4.5703125" style="522" customWidth="1"/>
    <col min="2" max="2" width="44" style="427" customWidth="1"/>
    <col min="3" max="3" width="16" style="427" customWidth="1"/>
    <col min="4" max="4" width="16" style="427" bestFit="1" customWidth="1"/>
    <col min="5" max="13" width="12.28515625" style="427" hidden="1" customWidth="1" outlineLevel="1"/>
    <col min="14" max="14" width="13.5703125" style="427" hidden="1" customWidth="1" outlineLevel="1"/>
    <col min="15" max="15" width="15.5703125" style="427" customWidth="1" collapsed="1"/>
    <col min="16" max="24" width="9" style="427" hidden="1" customWidth="1" outlineLevel="1"/>
    <col min="25" max="25" width="16.5703125" style="427" customWidth="1" collapsed="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5.5703125" style="427" bestFit="1" customWidth="1"/>
    <col min="40" max="40" width="11.5703125" style="427" customWidth="1"/>
    <col min="41" max="16384" width="9" style="427"/>
  </cols>
  <sheetData>
    <row r="13" spans="2:39" ht="15.75" thickBot="1"/>
    <row r="14" spans="2:39" ht="26.25" customHeight="1" thickBot="1">
      <c r="B14" s="842"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2"/>
      <c r="C16" s="840" t="s">
        <v>550</v>
      </c>
      <c r="D16" s="841"/>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2" t="s">
        <v>504</v>
      </c>
      <c r="C18" s="843" t="s">
        <v>689</v>
      </c>
      <c r="D18" s="843"/>
      <c r="E18" s="843"/>
      <c r="F18" s="843"/>
      <c r="G18" s="843"/>
      <c r="H18" s="843"/>
      <c r="I18" s="843"/>
      <c r="J18" s="843"/>
      <c r="K18" s="843"/>
      <c r="L18" s="843"/>
      <c r="M18" s="843"/>
      <c r="N18" s="843"/>
      <c r="O18" s="843"/>
      <c r="P18" s="843"/>
      <c r="Q18" s="843"/>
      <c r="R18" s="843"/>
      <c r="S18" s="843"/>
      <c r="T18" s="843"/>
      <c r="U18" s="843"/>
      <c r="V18" s="843"/>
      <c r="W18" s="843"/>
      <c r="X18" s="843"/>
      <c r="Y18" s="605"/>
      <c r="Z18" s="605"/>
      <c r="AA18" s="605"/>
      <c r="AB18" s="605"/>
      <c r="AC18" s="605"/>
      <c r="AD18" s="605"/>
      <c r="AE18" s="270"/>
      <c r="AF18" s="265"/>
      <c r="AG18" s="265"/>
      <c r="AH18" s="265"/>
      <c r="AI18" s="265"/>
      <c r="AJ18" s="265"/>
      <c r="AK18" s="265"/>
      <c r="AL18" s="265"/>
      <c r="AM18" s="265"/>
    </row>
    <row r="19" spans="2:39" ht="45.75" customHeight="1">
      <c r="B19" s="842"/>
      <c r="C19" s="843" t="s">
        <v>572</v>
      </c>
      <c r="D19" s="843"/>
      <c r="E19" s="843"/>
      <c r="F19" s="843"/>
      <c r="G19" s="843"/>
      <c r="H19" s="843"/>
      <c r="I19" s="843"/>
      <c r="J19" s="843"/>
      <c r="K19" s="843"/>
      <c r="L19" s="843"/>
      <c r="M19" s="843"/>
      <c r="N19" s="843"/>
      <c r="O19" s="843"/>
      <c r="P19" s="843"/>
      <c r="Q19" s="843"/>
      <c r="R19" s="843"/>
      <c r="S19" s="843"/>
      <c r="T19" s="843"/>
      <c r="U19" s="843"/>
      <c r="V19" s="843"/>
      <c r="W19" s="843"/>
      <c r="X19" s="843"/>
      <c r="Y19" s="605"/>
      <c r="Z19" s="605"/>
      <c r="AA19" s="605"/>
      <c r="AB19" s="605"/>
      <c r="AC19" s="605"/>
      <c r="AD19" s="605"/>
      <c r="AE19" s="270"/>
      <c r="AF19" s="265"/>
      <c r="AG19" s="265"/>
      <c r="AH19" s="265"/>
      <c r="AI19" s="265"/>
      <c r="AJ19" s="265"/>
      <c r="AK19" s="265"/>
      <c r="AL19" s="265"/>
      <c r="AM19" s="265"/>
    </row>
    <row r="20" spans="2:39" ht="62.25" customHeight="1">
      <c r="B20" s="273"/>
      <c r="C20" s="843" t="s">
        <v>570</v>
      </c>
      <c r="D20" s="843"/>
      <c r="E20" s="843"/>
      <c r="F20" s="843"/>
      <c r="G20" s="843"/>
      <c r="H20" s="843"/>
      <c r="I20" s="843"/>
      <c r="J20" s="843"/>
      <c r="K20" s="843"/>
      <c r="L20" s="843"/>
      <c r="M20" s="843"/>
      <c r="N20" s="843"/>
      <c r="O20" s="843"/>
      <c r="P20" s="843"/>
      <c r="Q20" s="843"/>
      <c r="R20" s="843"/>
      <c r="S20" s="843"/>
      <c r="T20" s="843"/>
      <c r="U20" s="843"/>
      <c r="V20" s="843"/>
      <c r="W20" s="843"/>
      <c r="X20" s="843"/>
      <c r="Y20" s="605"/>
      <c r="Z20" s="605"/>
      <c r="AA20" s="605"/>
      <c r="AB20" s="605"/>
      <c r="AC20" s="605"/>
      <c r="AD20" s="605"/>
      <c r="AE20" s="428"/>
      <c r="AF20" s="265"/>
      <c r="AG20" s="265"/>
      <c r="AH20" s="265"/>
      <c r="AI20" s="265"/>
      <c r="AJ20" s="265"/>
      <c r="AK20" s="265"/>
      <c r="AL20" s="265"/>
      <c r="AM20" s="265"/>
    </row>
    <row r="21" spans="2:39" ht="37.5" customHeight="1">
      <c r="B21" s="273"/>
      <c r="C21" s="843" t="s">
        <v>634</v>
      </c>
      <c r="D21" s="843"/>
      <c r="E21" s="843"/>
      <c r="F21" s="843"/>
      <c r="G21" s="843"/>
      <c r="H21" s="843"/>
      <c r="I21" s="843"/>
      <c r="J21" s="843"/>
      <c r="K21" s="843"/>
      <c r="L21" s="843"/>
      <c r="M21" s="843"/>
      <c r="N21" s="843"/>
      <c r="O21" s="843"/>
      <c r="P21" s="843"/>
      <c r="Q21" s="843"/>
      <c r="R21" s="843"/>
      <c r="S21" s="843"/>
      <c r="T21" s="843"/>
      <c r="U21" s="843"/>
      <c r="V21" s="843"/>
      <c r="W21" s="843"/>
      <c r="X21" s="843"/>
      <c r="Y21" s="605"/>
      <c r="Z21" s="605"/>
      <c r="AA21" s="605"/>
      <c r="AB21" s="605"/>
      <c r="AC21" s="605"/>
      <c r="AD21" s="605"/>
      <c r="AE21" s="276"/>
      <c r="AF21" s="265"/>
      <c r="AG21" s="265"/>
      <c r="AH21" s="265"/>
      <c r="AI21" s="265"/>
      <c r="AJ21" s="265"/>
      <c r="AK21" s="265"/>
      <c r="AL21" s="265"/>
      <c r="AM21" s="265"/>
    </row>
    <row r="22" spans="2:39" ht="54.75" customHeight="1">
      <c r="B22" s="273"/>
      <c r="C22" s="843" t="s">
        <v>620</v>
      </c>
      <c r="D22" s="843"/>
      <c r="E22" s="843"/>
      <c r="F22" s="843"/>
      <c r="G22" s="843"/>
      <c r="H22" s="843"/>
      <c r="I22" s="843"/>
      <c r="J22" s="843"/>
      <c r="K22" s="843"/>
      <c r="L22" s="843"/>
      <c r="M22" s="843"/>
      <c r="N22" s="843"/>
      <c r="O22" s="843"/>
      <c r="P22" s="843"/>
      <c r="Q22" s="843"/>
      <c r="R22" s="843"/>
      <c r="S22" s="843"/>
      <c r="T22" s="843"/>
      <c r="U22" s="843"/>
      <c r="V22" s="843"/>
      <c r="W22" s="843"/>
      <c r="X22" s="843"/>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42" t="s">
        <v>526</v>
      </c>
      <c r="C24" s="595"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42"/>
      <c r="C25" s="595"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44" t="s">
        <v>211</v>
      </c>
      <c r="C34" s="846" t="s">
        <v>33</v>
      </c>
      <c r="D34" s="284" t="s">
        <v>421</v>
      </c>
      <c r="E34" s="848" t="s">
        <v>209</v>
      </c>
      <c r="F34" s="849"/>
      <c r="G34" s="849"/>
      <c r="H34" s="849"/>
      <c r="I34" s="849"/>
      <c r="J34" s="849"/>
      <c r="K34" s="849"/>
      <c r="L34" s="849"/>
      <c r="M34" s="850"/>
      <c r="N34" s="854" t="s">
        <v>213</v>
      </c>
      <c r="O34" s="284" t="s">
        <v>422</v>
      </c>
      <c r="P34" s="848" t="s">
        <v>212</v>
      </c>
      <c r="Q34" s="849"/>
      <c r="R34" s="849"/>
      <c r="S34" s="849"/>
      <c r="T34" s="849"/>
      <c r="U34" s="849"/>
      <c r="V34" s="849"/>
      <c r="W34" s="849"/>
      <c r="X34" s="850"/>
      <c r="Y34" s="851" t="s">
        <v>243</v>
      </c>
      <c r="Z34" s="852"/>
      <c r="AA34" s="852"/>
      <c r="AB34" s="852"/>
      <c r="AC34" s="852"/>
      <c r="AD34" s="852"/>
      <c r="AE34" s="852"/>
      <c r="AF34" s="852"/>
      <c r="AG34" s="852"/>
      <c r="AH34" s="852"/>
      <c r="AI34" s="852"/>
      <c r="AJ34" s="852"/>
      <c r="AK34" s="852"/>
      <c r="AL34" s="852"/>
      <c r="AM34" s="853"/>
    </row>
    <row r="35" spans="1:39" ht="65.25" customHeight="1">
      <c r="B35" s="845"/>
      <c r="C35" s="847"/>
      <c r="D35" s="285">
        <v>2015</v>
      </c>
      <c r="E35" s="285">
        <v>2016</v>
      </c>
      <c r="F35" s="285">
        <v>2017</v>
      </c>
      <c r="G35" s="285">
        <v>2018</v>
      </c>
      <c r="H35" s="285">
        <v>2019</v>
      </c>
      <c r="I35" s="285">
        <v>2020</v>
      </c>
      <c r="J35" s="285">
        <v>2021</v>
      </c>
      <c r="K35" s="285">
        <v>2022</v>
      </c>
      <c r="L35" s="285">
        <v>2023</v>
      </c>
      <c r="M35" s="429">
        <v>2024</v>
      </c>
      <c r="N35" s="85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699 kW</v>
      </c>
      <c r="AB35" s="285" t="str">
        <f>'1.  LRAMVA Summary'!G52</f>
        <v>GS 700 to 4,999 kW</v>
      </c>
      <c r="AC35" s="285" t="str">
        <f>'1.  LRAMVA Summary'!H52</f>
        <v>Large Use</v>
      </c>
      <c r="AD35" s="285" t="str">
        <f>'1.  LRAMVA Summary'!I52</f>
        <v>Street Lighting</v>
      </c>
      <c r="AE35" s="285" t="str">
        <f>'1.  LRAMVA Summary'!J52</f>
        <v>Unmetered Scattered Load</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22">
        <v>1</v>
      </c>
      <c r="B38" s="520" t="s">
        <v>95</v>
      </c>
      <c r="C38" s="291" t="s">
        <v>25</v>
      </c>
      <c r="D38" s="295">
        <v>1538773</v>
      </c>
      <c r="E38" s="295">
        <v>1775764</v>
      </c>
      <c r="F38" s="295">
        <v>1775764</v>
      </c>
      <c r="G38" s="295">
        <v>1775764</v>
      </c>
      <c r="H38" s="295">
        <v>1775764</v>
      </c>
      <c r="I38" s="295">
        <v>1775764</v>
      </c>
      <c r="J38" s="295">
        <v>1775764</v>
      </c>
      <c r="K38" s="295">
        <v>1775341</v>
      </c>
      <c r="L38" s="295">
        <v>1775341</v>
      </c>
      <c r="M38" s="295">
        <v>1775341</v>
      </c>
      <c r="N38" s="749"/>
      <c r="O38" s="295">
        <v>100</v>
      </c>
      <c r="P38" s="295">
        <v>115</v>
      </c>
      <c r="Q38" s="295">
        <v>115</v>
      </c>
      <c r="R38" s="295">
        <v>115</v>
      </c>
      <c r="S38" s="295">
        <v>115</v>
      </c>
      <c r="T38" s="295">
        <v>115</v>
      </c>
      <c r="U38" s="295">
        <v>115</v>
      </c>
      <c r="V38" s="295">
        <v>115</v>
      </c>
      <c r="W38" s="295">
        <v>115</v>
      </c>
      <c r="X38" s="295">
        <v>115</v>
      </c>
      <c r="Y38" s="769">
        <v>1</v>
      </c>
      <c r="Z38" s="769">
        <v>0</v>
      </c>
      <c r="AA38" s="769">
        <v>0</v>
      </c>
      <c r="AB38" s="769">
        <v>0</v>
      </c>
      <c r="AC38" s="769">
        <v>0</v>
      </c>
      <c r="AD38" s="769">
        <v>0</v>
      </c>
      <c r="AE38" s="769"/>
      <c r="AF38" s="410"/>
      <c r="AG38" s="410"/>
      <c r="AH38" s="410"/>
      <c r="AI38" s="410"/>
      <c r="AJ38" s="410"/>
      <c r="AK38" s="410"/>
      <c r="AL38" s="410"/>
      <c r="AM38" s="296">
        <f>SUM(Y38:AL38)</f>
        <v>1</v>
      </c>
    </row>
    <row r="39" spans="1:39" hidden="1" outlineLevel="1">
      <c r="B39" s="294" t="s">
        <v>267</v>
      </c>
      <c r="C39" s="291" t="s">
        <v>163</v>
      </c>
      <c r="D39" s="295"/>
      <c r="E39" s="295"/>
      <c r="F39" s="295"/>
      <c r="G39" s="295"/>
      <c r="H39" s="295"/>
      <c r="I39" s="295"/>
      <c r="J39" s="295"/>
      <c r="K39" s="295"/>
      <c r="L39" s="295"/>
      <c r="M39" s="295"/>
      <c r="N39" s="750"/>
      <c r="O39" s="295"/>
      <c r="P39" s="295"/>
      <c r="Q39" s="295"/>
      <c r="R39" s="295"/>
      <c r="S39" s="295"/>
      <c r="T39" s="295"/>
      <c r="U39" s="295"/>
      <c r="V39" s="295"/>
      <c r="W39" s="295"/>
      <c r="X39" s="295"/>
      <c r="Y39" s="759">
        <v>1</v>
      </c>
      <c r="Z39" s="759">
        <v>0</v>
      </c>
      <c r="AA39" s="759">
        <v>0</v>
      </c>
      <c r="AB39" s="759">
        <v>0</v>
      </c>
      <c r="AC39" s="759">
        <v>0</v>
      </c>
      <c r="AD39" s="759">
        <v>0</v>
      </c>
      <c r="AE39" s="759">
        <v>0</v>
      </c>
      <c r="AF39" s="411">
        <f t="shared" ref="AF39:AL39" si="0">AF38</f>
        <v>0</v>
      </c>
      <c r="AG39" s="411">
        <f t="shared" si="0"/>
        <v>0</v>
      </c>
      <c r="AH39" s="411">
        <f t="shared" si="0"/>
        <v>0</v>
      </c>
      <c r="AI39" s="411">
        <f t="shared" si="0"/>
        <v>0</v>
      </c>
      <c r="AJ39" s="411">
        <f t="shared" si="0"/>
        <v>0</v>
      </c>
      <c r="AK39" s="411">
        <f t="shared" si="0"/>
        <v>0</v>
      </c>
      <c r="AL39" s="411">
        <f t="shared" si="0"/>
        <v>0</v>
      </c>
      <c r="AM39" s="297"/>
    </row>
    <row r="40" spans="1:39" ht="15.75" hidden="1" outlineLevel="1">
      <c r="B40" s="298"/>
      <c r="C40" s="299"/>
      <c r="D40" s="299"/>
      <c r="E40" s="299"/>
      <c r="F40" s="299"/>
      <c r="G40" s="299"/>
      <c r="H40" s="299"/>
      <c r="I40" s="299"/>
      <c r="J40" s="299"/>
      <c r="K40" s="299"/>
      <c r="L40" s="299"/>
      <c r="M40" s="299"/>
      <c r="N40" s="753"/>
      <c r="O40" s="754"/>
      <c r="P40" s="754"/>
      <c r="Q40" s="754"/>
      <c r="R40" s="754"/>
      <c r="S40" s="754"/>
      <c r="T40" s="754"/>
      <c r="U40" s="754"/>
      <c r="V40" s="754"/>
      <c r="W40" s="754"/>
      <c r="X40" s="754"/>
      <c r="Y40" s="760"/>
      <c r="Z40" s="761"/>
      <c r="AA40" s="761"/>
      <c r="AB40" s="761"/>
      <c r="AC40" s="761"/>
      <c r="AD40" s="761"/>
      <c r="AE40" s="761"/>
      <c r="AF40" s="413"/>
      <c r="AG40" s="413"/>
      <c r="AH40" s="413"/>
      <c r="AI40" s="413"/>
      <c r="AJ40" s="413"/>
      <c r="AK40" s="413"/>
      <c r="AL40" s="413"/>
      <c r="AM40" s="302"/>
    </row>
    <row r="41" spans="1:39" hidden="1" outlineLevel="1">
      <c r="A41" s="522">
        <v>2</v>
      </c>
      <c r="B41" s="520" t="s">
        <v>96</v>
      </c>
      <c r="C41" s="291" t="s">
        <v>25</v>
      </c>
      <c r="D41" s="295">
        <v>2765359</v>
      </c>
      <c r="E41" s="295">
        <v>2744480</v>
      </c>
      <c r="F41" s="295">
        <v>2744480</v>
      </c>
      <c r="G41" s="295">
        <v>2744480</v>
      </c>
      <c r="H41" s="295">
        <v>2744480</v>
      </c>
      <c r="I41" s="295">
        <v>2744480</v>
      </c>
      <c r="J41" s="295">
        <v>2744480</v>
      </c>
      <c r="K41" s="295">
        <v>2742988</v>
      </c>
      <c r="L41" s="295">
        <v>2742988</v>
      </c>
      <c r="M41" s="295">
        <v>2742988</v>
      </c>
      <c r="N41" s="749"/>
      <c r="O41" s="295">
        <v>187</v>
      </c>
      <c r="P41" s="295">
        <v>186</v>
      </c>
      <c r="Q41" s="295">
        <v>186</v>
      </c>
      <c r="R41" s="295">
        <v>186</v>
      </c>
      <c r="S41" s="295">
        <v>186</v>
      </c>
      <c r="T41" s="295">
        <v>186</v>
      </c>
      <c r="U41" s="295">
        <v>186</v>
      </c>
      <c r="V41" s="295">
        <v>185</v>
      </c>
      <c r="W41" s="295">
        <v>185</v>
      </c>
      <c r="X41" s="295">
        <v>185</v>
      </c>
      <c r="Y41" s="769">
        <v>1</v>
      </c>
      <c r="Z41" s="769">
        <v>0</v>
      </c>
      <c r="AA41" s="769">
        <v>0</v>
      </c>
      <c r="AB41" s="769">
        <v>0</v>
      </c>
      <c r="AC41" s="769">
        <v>0</v>
      </c>
      <c r="AD41" s="769">
        <v>0</v>
      </c>
      <c r="AE41" s="769"/>
      <c r="AF41" s="410"/>
      <c r="AG41" s="410"/>
      <c r="AH41" s="410"/>
      <c r="AI41" s="410"/>
      <c r="AJ41" s="410"/>
      <c r="AK41" s="410"/>
      <c r="AL41" s="410"/>
      <c r="AM41" s="296">
        <f>SUM(Y41:AL41)</f>
        <v>1</v>
      </c>
    </row>
    <row r="42" spans="1:39" hidden="1" outlineLevel="1">
      <c r="B42" s="294" t="s">
        <v>267</v>
      </c>
      <c r="C42" s="291" t="s">
        <v>163</v>
      </c>
      <c r="D42" s="295"/>
      <c r="E42" s="295"/>
      <c r="F42" s="295"/>
      <c r="G42" s="295"/>
      <c r="H42" s="295"/>
      <c r="I42" s="295"/>
      <c r="J42" s="295"/>
      <c r="K42" s="295"/>
      <c r="L42" s="295"/>
      <c r="M42" s="295"/>
      <c r="N42" s="750"/>
      <c r="O42" s="295"/>
      <c r="P42" s="295"/>
      <c r="Q42" s="295"/>
      <c r="R42" s="295"/>
      <c r="S42" s="295"/>
      <c r="T42" s="295"/>
      <c r="U42" s="295"/>
      <c r="V42" s="295"/>
      <c r="W42" s="295"/>
      <c r="X42" s="295"/>
      <c r="Y42" s="759">
        <v>1</v>
      </c>
      <c r="Z42" s="759">
        <v>0</v>
      </c>
      <c r="AA42" s="759">
        <v>0</v>
      </c>
      <c r="AB42" s="759">
        <v>0</v>
      </c>
      <c r="AC42" s="759">
        <v>0</v>
      </c>
      <c r="AD42" s="759">
        <v>0</v>
      </c>
      <c r="AE42" s="759">
        <v>0</v>
      </c>
      <c r="AF42" s="411">
        <f t="shared" ref="AF42" si="1">AF41</f>
        <v>0</v>
      </c>
      <c r="AG42" s="411">
        <f t="shared" ref="AG42" si="2">AG41</f>
        <v>0</v>
      </c>
      <c r="AH42" s="411">
        <f t="shared" ref="AH42" si="3">AH41</f>
        <v>0</v>
      </c>
      <c r="AI42" s="411">
        <f t="shared" ref="AI42" si="4">AI41</f>
        <v>0</v>
      </c>
      <c r="AJ42" s="411">
        <f t="shared" ref="AJ42" si="5">AJ41</f>
        <v>0</v>
      </c>
      <c r="AK42" s="411">
        <f t="shared" ref="AK42" si="6">AK41</f>
        <v>0</v>
      </c>
      <c r="AL42" s="411">
        <f t="shared" ref="AL42" si="7">AL41</f>
        <v>0</v>
      </c>
      <c r="AM42" s="297"/>
    </row>
    <row r="43" spans="1:39" ht="15.75" hidden="1" outlineLevel="1">
      <c r="B43" s="298"/>
      <c r="C43" s="299"/>
      <c r="D43" s="304"/>
      <c r="E43" s="304"/>
      <c r="F43" s="304"/>
      <c r="G43" s="304"/>
      <c r="H43" s="304"/>
      <c r="I43" s="304"/>
      <c r="J43" s="304"/>
      <c r="K43" s="304"/>
      <c r="L43" s="304"/>
      <c r="M43" s="304"/>
      <c r="N43" s="753"/>
      <c r="O43" s="755"/>
      <c r="P43" s="755"/>
      <c r="Q43" s="755"/>
      <c r="R43" s="755"/>
      <c r="S43" s="755"/>
      <c r="T43" s="755"/>
      <c r="U43" s="755"/>
      <c r="V43" s="755"/>
      <c r="W43" s="755"/>
      <c r="X43" s="755"/>
      <c r="Y43" s="760"/>
      <c r="Z43" s="761"/>
      <c r="AA43" s="761"/>
      <c r="AB43" s="761"/>
      <c r="AC43" s="761"/>
      <c r="AD43" s="761"/>
      <c r="AE43" s="761"/>
      <c r="AF43" s="413"/>
      <c r="AG43" s="413"/>
      <c r="AH43" s="413"/>
      <c r="AI43" s="413"/>
      <c r="AJ43" s="413"/>
      <c r="AK43" s="413"/>
      <c r="AL43" s="413"/>
      <c r="AM43" s="302"/>
    </row>
    <row r="44" spans="1:39" hidden="1" outlineLevel="1">
      <c r="A44" s="522">
        <v>3</v>
      </c>
      <c r="B44" s="520" t="s">
        <v>97</v>
      </c>
      <c r="C44" s="291" t="s">
        <v>25</v>
      </c>
      <c r="D44" s="295">
        <v>34312</v>
      </c>
      <c r="E44" s="295">
        <v>34312</v>
      </c>
      <c r="F44" s="295">
        <v>34312</v>
      </c>
      <c r="G44" s="295">
        <v>34312</v>
      </c>
      <c r="H44" s="295">
        <v>16686</v>
      </c>
      <c r="I44" s="295">
        <v>0</v>
      </c>
      <c r="J44" s="295">
        <v>0</v>
      </c>
      <c r="K44" s="295">
        <v>0</v>
      </c>
      <c r="L44" s="295">
        <v>0</v>
      </c>
      <c r="M44" s="295">
        <v>0</v>
      </c>
      <c r="N44" s="749"/>
      <c r="O44" s="295">
        <v>5</v>
      </c>
      <c r="P44" s="295">
        <v>5</v>
      </c>
      <c r="Q44" s="295">
        <v>5</v>
      </c>
      <c r="R44" s="295">
        <v>5</v>
      </c>
      <c r="S44" s="295">
        <v>2</v>
      </c>
      <c r="T44" s="295">
        <v>0</v>
      </c>
      <c r="U44" s="295">
        <v>0</v>
      </c>
      <c r="V44" s="295">
        <v>0</v>
      </c>
      <c r="W44" s="295">
        <v>0</v>
      </c>
      <c r="X44" s="295">
        <v>0</v>
      </c>
      <c r="Y44" s="769">
        <v>1</v>
      </c>
      <c r="Z44" s="769">
        <v>0</v>
      </c>
      <c r="AA44" s="769">
        <v>0</v>
      </c>
      <c r="AB44" s="769">
        <v>0</v>
      </c>
      <c r="AC44" s="769">
        <v>0</v>
      </c>
      <c r="AD44" s="769">
        <v>0</v>
      </c>
      <c r="AE44" s="769"/>
      <c r="AF44" s="410"/>
      <c r="AG44" s="410"/>
      <c r="AH44" s="410"/>
      <c r="AI44" s="410"/>
      <c r="AJ44" s="410"/>
      <c r="AK44" s="410"/>
      <c r="AL44" s="410"/>
      <c r="AM44" s="296">
        <f>SUM(Y44:AL44)</f>
        <v>1</v>
      </c>
    </row>
    <row r="45" spans="1:39" hidden="1" outlineLevel="1">
      <c r="B45" s="294" t="s">
        <v>267</v>
      </c>
      <c r="C45" s="291" t="s">
        <v>163</v>
      </c>
      <c r="D45" s="295"/>
      <c r="E45" s="295"/>
      <c r="F45" s="295"/>
      <c r="G45" s="295"/>
      <c r="H45" s="295"/>
      <c r="I45" s="295"/>
      <c r="J45" s="295"/>
      <c r="K45" s="295"/>
      <c r="L45" s="295"/>
      <c r="M45" s="295"/>
      <c r="N45" s="750"/>
      <c r="O45" s="295"/>
      <c r="P45" s="295"/>
      <c r="Q45" s="295"/>
      <c r="R45" s="295"/>
      <c r="S45" s="295"/>
      <c r="T45" s="295"/>
      <c r="U45" s="295"/>
      <c r="V45" s="295"/>
      <c r="W45" s="295"/>
      <c r="X45" s="295"/>
      <c r="Y45" s="759">
        <v>1</v>
      </c>
      <c r="Z45" s="759">
        <v>0</v>
      </c>
      <c r="AA45" s="759">
        <v>0</v>
      </c>
      <c r="AB45" s="759">
        <v>0</v>
      </c>
      <c r="AC45" s="759">
        <v>0</v>
      </c>
      <c r="AD45" s="759">
        <v>0</v>
      </c>
      <c r="AE45" s="759">
        <v>0</v>
      </c>
      <c r="AF45" s="411">
        <f t="shared" ref="AF45" si="8">AF44</f>
        <v>0</v>
      </c>
      <c r="AG45" s="411">
        <f t="shared" ref="AG45" si="9">AG44</f>
        <v>0</v>
      </c>
      <c r="AH45" s="411">
        <f t="shared" ref="AH45" si="10">AH44</f>
        <v>0</v>
      </c>
      <c r="AI45" s="411">
        <f t="shared" ref="AI45" si="11">AI44</f>
        <v>0</v>
      </c>
      <c r="AJ45" s="411">
        <f t="shared" ref="AJ45" si="12">AJ44</f>
        <v>0</v>
      </c>
      <c r="AK45" s="411">
        <f t="shared" ref="AK45" si="13">AK44</f>
        <v>0</v>
      </c>
      <c r="AL45" s="411">
        <f t="shared" ref="AL45" si="14">AL44</f>
        <v>0</v>
      </c>
      <c r="AM45" s="297"/>
    </row>
    <row r="46" spans="1:39" hidden="1" outlineLevel="1">
      <c r="B46" s="294"/>
      <c r="C46" s="305"/>
      <c r="D46" s="291"/>
      <c r="E46" s="291"/>
      <c r="F46" s="291"/>
      <c r="G46" s="291"/>
      <c r="H46" s="291"/>
      <c r="I46" s="291"/>
      <c r="J46" s="291"/>
      <c r="K46" s="291"/>
      <c r="L46" s="291"/>
      <c r="M46" s="291"/>
      <c r="N46" s="749"/>
      <c r="O46" s="749"/>
      <c r="P46" s="749"/>
      <c r="Q46" s="749"/>
      <c r="R46" s="749"/>
      <c r="S46" s="749"/>
      <c r="T46" s="749"/>
      <c r="U46" s="749"/>
      <c r="V46" s="749"/>
      <c r="W46" s="749"/>
      <c r="X46" s="749"/>
      <c r="Y46" s="760"/>
      <c r="Z46" s="760"/>
      <c r="AA46" s="760"/>
      <c r="AB46" s="760"/>
      <c r="AC46" s="760"/>
      <c r="AD46" s="760"/>
      <c r="AE46" s="760"/>
      <c r="AF46" s="412"/>
      <c r="AG46" s="412"/>
      <c r="AH46" s="412"/>
      <c r="AI46" s="412"/>
      <c r="AJ46" s="412"/>
      <c r="AK46" s="412"/>
      <c r="AL46" s="412"/>
      <c r="AM46" s="306"/>
    </row>
    <row r="47" spans="1:39" hidden="1" outlineLevel="1">
      <c r="A47" s="522">
        <v>4</v>
      </c>
      <c r="B47" s="520" t="s">
        <v>675</v>
      </c>
      <c r="C47" s="291" t="s">
        <v>25</v>
      </c>
      <c r="D47" s="295">
        <v>0</v>
      </c>
      <c r="E47" s="295">
        <v>2697940</v>
      </c>
      <c r="F47" s="295">
        <v>2697940</v>
      </c>
      <c r="G47" s="295">
        <v>2697940</v>
      </c>
      <c r="H47" s="295">
        <v>2697940</v>
      </c>
      <c r="I47" s="295">
        <v>2697940</v>
      </c>
      <c r="J47" s="295">
        <v>2697940</v>
      </c>
      <c r="K47" s="295">
        <v>2697940</v>
      </c>
      <c r="L47" s="295">
        <v>2697940</v>
      </c>
      <c r="M47" s="295">
        <v>2697940</v>
      </c>
      <c r="N47" s="749"/>
      <c r="O47" s="295">
        <v>0</v>
      </c>
      <c r="P47" s="295">
        <v>1445</v>
      </c>
      <c r="Q47" s="295">
        <v>1445</v>
      </c>
      <c r="R47" s="295">
        <v>1445</v>
      </c>
      <c r="S47" s="295">
        <v>1445</v>
      </c>
      <c r="T47" s="295">
        <v>1445</v>
      </c>
      <c r="U47" s="295">
        <v>1445</v>
      </c>
      <c r="V47" s="295">
        <v>1445</v>
      </c>
      <c r="W47" s="295">
        <v>1445</v>
      </c>
      <c r="X47" s="295">
        <v>1445</v>
      </c>
      <c r="Y47" s="769">
        <v>1</v>
      </c>
      <c r="Z47" s="769">
        <v>0</v>
      </c>
      <c r="AA47" s="769">
        <v>0</v>
      </c>
      <c r="AB47" s="769">
        <v>0</v>
      </c>
      <c r="AC47" s="769">
        <v>0</v>
      </c>
      <c r="AD47" s="769">
        <v>0</v>
      </c>
      <c r="AE47" s="769"/>
      <c r="AF47" s="410"/>
      <c r="AG47" s="410"/>
      <c r="AH47" s="410"/>
      <c r="AI47" s="410"/>
      <c r="AJ47" s="410"/>
      <c r="AK47" s="410"/>
      <c r="AL47" s="410"/>
      <c r="AM47" s="296">
        <f>SUM(Y47:AL47)</f>
        <v>1</v>
      </c>
    </row>
    <row r="48" spans="1:39" hidden="1" outlineLevel="1">
      <c r="B48" s="294" t="s">
        <v>267</v>
      </c>
      <c r="C48" s="291" t="s">
        <v>163</v>
      </c>
      <c r="D48" s="295"/>
      <c r="E48" s="295"/>
      <c r="F48" s="295"/>
      <c r="G48" s="295"/>
      <c r="H48" s="295"/>
      <c r="I48" s="295"/>
      <c r="J48" s="295"/>
      <c r="K48" s="295"/>
      <c r="L48" s="295"/>
      <c r="M48" s="295"/>
      <c r="N48" s="750"/>
      <c r="O48" s="295"/>
      <c r="P48" s="295"/>
      <c r="Q48" s="295"/>
      <c r="R48" s="295"/>
      <c r="S48" s="295"/>
      <c r="T48" s="295"/>
      <c r="U48" s="295"/>
      <c r="V48" s="295"/>
      <c r="W48" s="295"/>
      <c r="X48" s="295"/>
      <c r="Y48" s="759">
        <v>1</v>
      </c>
      <c r="Z48" s="759">
        <v>0</v>
      </c>
      <c r="AA48" s="759">
        <v>0</v>
      </c>
      <c r="AB48" s="759">
        <v>0</v>
      </c>
      <c r="AC48" s="759">
        <v>0</v>
      </c>
      <c r="AD48" s="759">
        <v>0</v>
      </c>
      <c r="AE48" s="759">
        <v>0</v>
      </c>
      <c r="AF48" s="411">
        <f t="shared" ref="AF48" si="15">AF47</f>
        <v>0</v>
      </c>
      <c r="AG48" s="411">
        <f t="shared" ref="AG48" si="16">AG47</f>
        <v>0</v>
      </c>
      <c r="AH48" s="411">
        <f t="shared" ref="AH48" si="17">AH47</f>
        <v>0</v>
      </c>
      <c r="AI48" s="411">
        <f t="shared" ref="AI48" si="18">AI47</f>
        <v>0</v>
      </c>
      <c r="AJ48" s="411">
        <f t="shared" ref="AJ48" si="19">AJ47</f>
        <v>0</v>
      </c>
      <c r="AK48" s="411">
        <f t="shared" ref="AK48" si="20">AK47</f>
        <v>0</v>
      </c>
      <c r="AL48" s="411">
        <f t="shared" ref="AL48" si="21">AL47</f>
        <v>0</v>
      </c>
      <c r="AM48" s="297"/>
    </row>
    <row r="49" spans="1:39" hidden="1" outlineLevel="1">
      <c r="B49" s="294"/>
      <c r="C49" s="305"/>
      <c r="D49" s="304"/>
      <c r="E49" s="304"/>
      <c r="F49" s="304"/>
      <c r="G49" s="304"/>
      <c r="H49" s="304"/>
      <c r="I49" s="304"/>
      <c r="J49" s="304"/>
      <c r="K49" s="304"/>
      <c r="L49" s="304"/>
      <c r="M49" s="304"/>
      <c r="N49" s="749"/>
      <c r="O49" s="755"/>
      <c r="P49" s="755"/>
      <c r="Q49" s="755"/>
      <c r="R49" s="755"/>
      <c r="S49" s="755"/>
      <c r="T49" s="755"/>
      <c r="U49" s="755"/>
      <c r="V49" s="755"/>
      <c r="W49" s="755"/>
      <c r="X49" s="755"/>
      <c r="Y49" s="760"/>
      <c r="Z49" s="760"/>
      <c r="AA49" s="760"/>
      <c r="AB49" s="760"/>
      <c r="AC49" s="760"/>
      <c r="AD49" s="760"/>
      <c r="AE49" s="760"/>
      <c r="AF49" s="412"/>
      <c r="AG49" s="412"/>
      <c r="AH49" s="412"/>
      <c r="AI49" s="412"/>
      <c r="AJ49" s="412"/>
      <c r="AK49" s="412"/>
      <c r="AL49" s="412"/>
      <c r="AM49" s="306"/>
    </row>
    <row r="50" spans="1:39" ht="18" hidden="1" customHeight="1" outlineLevel="1">
      <c r="A50" s="522">
        <v>5</v>
      </c>
      <c r="B50" s="520" t="s">
        <v>98</v>
      </c>
      <c r="C50" s="291" t="s">
        <v>25</v>
      </c>
      <c r="D50" s="295">
        <v>1775510</v>
      </c>
      <c r="E50" s="295">
        <v>2852945</v>
      </c>
      <c r="F50" s="295">
        <v>2852945</v>
      </c>
      <c r="G50" s="295">
        <v>2852945</v>
      </c>
      <c r="H50" s="295">
        <v>2852945</v>
      </c>
      <c r="I50" s="295">
        <v>2852945</v>
      </c>
      <c r="J50" s="295">
        <v>2852945</v>
      </c>
      <c r="K50" s="295">
        <v>2852945</v>
      </c>
      <c r="L50" s="295">
        <v>2852945</v>
      </c>
      <c r="M50" s="295">
        <v>2852945</v>
      </c>
      <c r="N50" s="749"/>
      <c r="O50" s="295">
        <v>365</v>
      </c>
      <c r="P50" s="295">
        <v>428</v>
      </c>
      <c r="Q50" s="295">
        <v>428</v>
      </c>
      <c r="R50" s="295">
        <v>428</v>
      </c>
      <c r="S50" s="295">
        <v>428</v>
      </c>
      <c r="T50" s="295">
        <v>428</v>
      </c>
      <c r="U50" s="295">
        <v>428</v>
      </c>
      <c r="V50" s="295">
        <v>428</v>
      </c>
      <c r="W50" s="295">
        <v>428</v>
      </c>
      <c r="X50" s="295">
        <v>428</v>
      </c>
      <c r="Y50" s="769">
        <v>1</v>
      </c>
      <c r="Z50" s="769">
        <v>0</v>
      </c>
      <c r="AA50" s="769">
        <v>0</v>
      </c>
      <c r="AB50" s="769">
        <v>0</v>
      </c>
      <c r="AC50" s="769">
        <v>0</v>
      </c>
      <c r="AD50" s="769">
        <v>0</v>
      </c>
      <c r="AE50" s="769"/>
      <c r="AF50" s="410"/>
      <c r="AG50" s="410"/>
      <c r="AH50" s="410"/>
      <c r="AI50" s="410"/>
      <c r="AJ50" s="410"/>
      <c r="AK50" s="410"/>
      <c r="AL50" s="410"/>
      <c r="AM50" s="296">
        <f>SUM(Y50:AL50)</f>
        <v>1</v>
      </c>
    </row>
    <row r="51" spans="1:39" hidden="1" outlineLevel="1">
      <c r="B51" s="294" t="s">
        <v>267</v>
      </c>
      <c r="C51" s="291" t="s">
        <v>163</v>
      </c>
      <c r="D51" s="295"/>
      <c r="E51" s="295"/>
      <c r="F51" s="295"/>
      <c r="G51" s="295"/>
      <c r="H51" s="295"/>
      <c r="I51" s="295"/>
      <c r="J51" s="295"/>
      <c r="K51" s="295"/>
      <c r="L51" s="295"/>
      <c r="M51" s="295"/>
      <c r="N51" s="750"/>
      <c r="O51" s="295"/>
      <c r="P51" s="295"/>
      <c r="Q51" s="295"/>
      <c r="R51" s="295"/>
      <c r="S51" s="295"/>
      <c r="T51" s="295"/>
      <c r="U51" s="295"/>
      <c r="V51" s="295"/>
      <c r="W51" s="295"/>
      <c r="X51" s="295"/>
      <c r="Y51" s="759">
        <v>1</v>
      </c>
      <c r="Z51" s="759">
        <v>0</v>
      </c>
      <c r="AA51" s="759">
        <v>0</v>
      </c>
      <c r="AB51" s="759">
        <v>0</v>
      </c>
      <c r="AC51" s="759">
        <v>0</v>
      </c>
      <c r="AD51" s="759">
        <v>0</v>
      </c>
      <c r="AE51" s="759">
        <v>0</v>
      </c>
      <c r="AF51" s="411">
        <f t="shared" ref="AF51" si="22">AF50</f>
        <v>0</v>
      </c>
      <c r="AG51" s="411">
        <f t="shared" ref="AG51" si="23">AG50</f>
        <v>0</v>
      </c>
      <c r="AH51" s="411">
        <f t="shared" ref="AH51" si="24">AH50</f>
        <v>0</v>
      </c>
      <c r="AI51" s="411">
        <f t="shared" ref="AI51" si="25">AI50</f>
        <v>0</v>
      </c>
      <c r="AJ51" s="411">
        <f t="shared" ref="AJ51" si="26">AJ50</f>
        <v>0</v>
      </c>
      <c r="AK51" s="411">
        <f t="shared" ref="AK51" si="27">AK50</f>
        <v>0</v>
      </c>
      <c r="AL51" s="411">
        <f t="shared" ref="AL51" si="28">AL50</f>
        <v>0</v>
      </c>
      <c r="AM51" s="297"/>
    </row>
    <row r="52" spans="1:39" hidden="1" outlineLevel="1">
      <c r="B52" s="294"/>
      <c r="C52" s="291"/>
      <c r="D52" s="291"/>
      <c r="E52" s="291"/>
      <c r="F52" s="291"/>
      <c r="G52" s="291"/>
      <c r="H52" s="291"/>
      <c r="I52" s="291"/>
      <c r="J52" s="291"/>
      <c r="K52" s="291"/>
      <c r="L52" s="291"/>
      <c r="M52" s="291"/>
      <c r="N52" s="749"/>
      <c r="O52" s="749"/>
      <c r="P52" s="749"/>
      <c r="Q52" s="749"/>
      <c r="R52" s="749"/>
      <c r="S52" s="749"/>
      <c r="T52" s="749"/>
      <c r="U52" s="749"/>
      <c r="V52" s="749"/>
      <c r="W52" s="749"/>
      <c r="X52" s="749"/>
      <c r="Y52" s="766"/>
      <c r="Z52" s="767"/>
      <c r="AA52" s="767"/>
      <c r="AB52" s="767"/>
      <c r="AC52" s="767"/>
      <c r="AD52" s="767"/>
      <c r="AE52" s="767"/>
      <c r="AF52" s="423"/>
      <c r="AG52" s="423"/>
      <c r="AH52" s="423"/>
      <c r="AI52" s="423"/>
      <c r="AJ52" s="423"/>
      <c r="AK52" s="423"/>
      <c r="AL52" s="423"/>
      <c r="AM52" s="297"/>
    </row>
    <row r="53" spans="1:39" ht="16.5" hidden="1" customHeight="1" outlineLevel="1">
      <c r="B53" s="319" t="s">
        <v>497</v>
      </c>
      <c r="C53" s="289"/>
      <c r="D53" s="289"/>
      <c r="E53" s="289"/>
      <c r="F53" s="289"/>
      <c r="G53" s="289"/>
      <c r="H53" s="289"/>
      <c r="I53" s="289"/>
      <c r="J53" s="289"/>
      <c r="K53" s="289"/>
      <c r="L53" s="289"/>
      <c r="M53" s="289"/>
      <c r="N53" s="751"/>
      <c r="O53" s="756"/>
      <c r="P53" s="756"/>
      <c r="Q53" s="756"/>
      <c r="R53" s="756"/>
      <c r="S53" s="756"/>
      <c r="T53" s="756"/>
      <c r="U53" s="756"/>
      <c r="V53" s="756"/>
      <c r="W53" s="756"/>
      <c r="X53" s="756"/>
      <c r="Y53" s="762"/>
      <c r="Z53" s="762"/>
      <c r="AA53" s="762"/>
      <c r="AB53" s="762"/>
      <c r="AC53" s="762"/>
      <c r="AD53" s="762"/>
      <c r="AE53" s="762"/>
      <c r="AF53" s="414"/>
      <c r="AG53" s="414"/>
      <c r="AH53" s="414"/>
      <c r="AI53" s="414"/>
      <c r="AJ53" s="414"/>
      <c r="AK53" s="414"/>
      <c r="AL53" s="414"/>
      <c r="AM53" s="292"/>
    </row>
    <row r="54" spans="1:39" hidden="1" outlineLevel="1">
      <c r="A54" s="522">
        <v>6</v>
      </c>
      <c r="B54" s="520" t="s">
        <v>99</v>
      </c>
      <c r="C54" s="291" t="s">
        <v>25</v>
      </c>
      <c r="D54" s="295">
        <v>802189</v>
      </c>
      <c r="E54" s="295">
        <v>934003</v>
      </c>
      <c r="F54" s="295">
        <v>934003</v>
      </c>
      <c r="G54" s="295">
        <v>934003</v>
      </c>
      <c r="H54" s="295">
        <v>934004</v>
      </c>
      <c r="I54" s="295">
        <v>934004</v>
      </c>
      <c r="J54" s="295">
        <v>934004</v>
      </c>
      <c r="K54" s="295">
        <v>934004</v>
      </c>
      <c r="L54" s="295">
        <v>934004</v>
      </c>
      <c r="M54" s="295">
        <v>934004</v>
      </c>
      <c r="N54" s="295">
        <v>12</v>
      </c>
      <c r="O54" s="295">
        <v>171</v>
      </c>
      <c r="P54" s="295">
        <v>199</v>
      </c>
      <c r="Q54" s="295">
        <v>199</v>
      </c>
      <c r="R54" s="295">
        <v>199</v>
      </c>
      <c r="S54" s="295">
        <v>201</v>
      </c>
      <c r="T54" s="295">
        <v>201</v>
      </c>
      <c r="U54" s="295">
        <v>201</v>
      </c>
      <c r="V54" s="295">
        <v>201</v>
      </c>
      <c r="W54" s="295">
        <v>201</v>
      </c>
      <c r="X54" s="295">
        <v>201</v>
      </c>
      <c r="Y54" s="769">
        <v>0</v>
      </c>
      <c r="Z54" s="769">
        <v>0</v>
      </c>
      <c r="AA54" s="769">
        <v>0.72729999999999995</v>
      </c>
      <c r="AB54" s="769">
        <v>0.2727</v>
      </c>
      <c r="AC54" s="769">
        <v>0</v>
      </c>
      <c r="AD54" s="769">
        <v>0</v>
      </c>
      <c r="AE54" s="769"/>
      <c r="AF54" s="415"/>
      <c r="AG54" s="415"/>
      <c r="AH54" s="415"/>
      <c r="AI54" s="415"/>
      <c r="AJ54" s="415"/>
      <c r="AK54" s="415"/>
      <c r="AL54" s="415"/>
      <c r="AM54" s="296">
        <f>SUM(Y54:AL54)</f>
        <v>1</v>
      </c>
    </row>
    <row r="55" spans="1:39" hidden="1" outlineLevel="1">
      <c r="B55" s="294" t="s">
        <v>267</v>
      </c>
      <c r="C55" s="291" t="s">
        <v>163</v>
      </c>
      <c r="D55" s="295"/>
      <c r="E55" s="295"/>
      <c r="F55" s="295"/>
      <c r="G55" s="295"/>
      <c r="H55" s="295"/>
      <c r="I55" s="295"/>
      <c r="J55" s="295"/>
      <c r="K55" s="295"/>
      <c r="L55" s="295"/>
      <c r="M55" s="295"/>
      <c r="N55" s="295">
        <v>12</v>
      </c>
      <c r="O55" s="295"/>
      <c r="P55" s="295"/>
      <c r="Q55" s="295"/>
      <c r="R55" s="295"/>
      <c r="S55" s="295"/>
      <c r="T55" s="295"/>
      <c r="U55" s="295"/>
      <c r="V55" s="295"/>
      <c r="W55" s="295"/>
      <c r="X55" s="295"/>
      <c r="Y55" s="759">
        <v>0</v>
      </c>
      <c r="Z55" s="759">
        <v>0</v>
      </c>
      <c r="AA55" s="759">
        <v>0.72729999999999995</v>
      </c>
      <c r="AB55" s="759">
        <v>0.2727</v>
      </c>
      <c r="AC55" s="759">
        <v>0</v>
      </c>
      <c r="AD55" s="759">
        <v>0</v>
      </c>
      <c r="AE55" s="759">
        <v>0</v>
      </c>
      <c r="AF55" s="411">
        <f t="shared" ref="AF55" si="29">AF54</f>
        <v>0</v>
      </c>
      <c r="AG55" s="411">
        <f t="shared" ref="AG55" si="30">AG54</f>
        <v>0</v>
      </c>
      <c r="AH55" s="411">
        <f t="shared" ref="AH55" si="31">AH54</f>
        <v>0</v>
      </c>
      <c r="AI55" s="411">
        <f t="shared" ref="AI55" si="32">AI54</f>
        <v>0</v>
      </c>
      <c r="AJ55" s="411">
        <f t="shared" ref="AJ55" si="33">AJ54</f>
        <v>0</v>
      </c>
      <c r="AK55" s="411">
        <f t="shared" ref="AK55" si="34">AK54</f>
        <v>0</v>
      </c>
      <c r="AL55" s="411">
        <f t="shared" ref="AL55" si="35">AL54</f>
        <v>0</v>
      </c>
      <c r="AM55" s="311"/>
    </row>
    <row r="56" spans="1:39" hidden="1" outlineLevel="1">
      <c r="B56" s="310"/>
      <c r="C56" s="312"/>
      <c r="D56" s="291"/>
      <c r="E56" s="291"/>
      <c r="F56" s="291"/>
      <c r="G56" s="291"/>
      <c r="H56" s="291"/>
      <c r="I56" s="291"/>
      <c r="J56" s="291"/>
      <c r="K56" s="291"/>
      <c r="L56" s="291"/>
      <c r="M56" s="291"/>
      <c r="N56" s="749"/>
      <c r="O56" s="749"/>
      <c r="P56" s="749"/>
      <c r="Q56" s="749"/>
      <c r="R56" s="749"/>
      <c r="S56" s="749"/>
      <c r="T56" s="749"/>
      <c r="U56" s="749"/>
      <c r="V56" s="749"/>
      <c r="W56" s="749"/>
      <c r="X56" s="749"/>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v>18648972</v>
      </c>
      <c r="E57" s="295">
        <v>19650932</v>
      </c>
      <c r="F57" s="295">
        <v>19604082</v>
      </c>
      <c r="G57" s="295">
        <v>19599493</v>
      </c>
      <c r="H57" s="295">
        <v>19599493</v>
      </c>
      <c r="I57" s="295">
        <v>19597842</v>
      </c>
      <c r="J57" s="295">
        <v>18592556</v>
      </c>
      <c r="K57" s="295">
        <v>18592556</v>
      </c>
      <c r="L57" s="295">
        <v>18052325</v>
      </c>
      <c r="M57" s="295">
        <v>14657209</v>
      </c>
      <c r="N57" s="295">
        <v>12</v>
      </c>
      <c r="O57" s="295">
        <v>2674</v>
      </c>
      <c r="P57" s="295">
        <v>2793</v>
      </c>
      <c r="Q57" s="295">
        <v>2778</v>
      </c>
      <c r="R57" s="295">
        <v>2777</v>
      </c>
      <c r="S57" s="295">
        <v>2777</v>
      </c>
      <c r="T57" s="295">
        <v>2777</v>
      </c>
      <c r="U57" s="295">
        <v>2623</v>
      </c>
      <c r="V57" s="295">
        <v>2623</v>
      </c>
      <c r="W57" s="295">
        <v>2488</v>
      </c>
      <c r="X57" s="295">
        <v>1973</v>
      </c>
      <c r="Y57" s="769">
        <v>0</v>
      </c>
      <c r="Z57" s="769">
        <v>0.15320700781153909</v>
      </c>
      <c r="AA57" s="769">
        <v>0.54994827272905278</v>
      </c>
      <c r="AB57" s="769">
        <v>0.2302717371410696</v>
      </c>
      <c r="AC57" s="769">
        <v>4.4162582768014066E-3</v>
      </c>
      <c r="AD57" s="769">
        <v>0</v>
      </c>
      <c r="AE57" s="769"/>
      <c r="AF57" s="415"/>
      <c r="AG57" s="415"/>
      <c r="AH57" s="415"/>
      <c r="AI57" s="415"/>
      <c r="AJ57" s="415"/>
      <c r="AK57" s="415"/>
      <c r="AL57" s="415"/>
      <c r="AM57" s="296">
        <f>SUM(Y57:AL57)</f>
        <v>0.93784327595846284</v>
      </c>
    </row>
    <row r="58" spans="1:39" hidden="1" outlineLevel="1">
      <c r="B58" s="294" t="s">
        <v>267</v>
      </c>
      <c r="C58" s="291" t="s">
        <v>163</v>
      </c>
      <c r="D58" s="295"/>
      <c r="E58" s="295">
        <v>232137.44322917386</v>
      </c>
      <c r="F58" s="295"/>
      <c r="G58" s="295">
        <v>231529.79174769373</v>
      </c>
      <c r="H58" s="295">
        <v>231529.79174769373</v>
      </c>
      <c r="I58" s="295">
        <v>231510.28840206252</v>
      </c>
      <c r="J58" s="295">
        <v>219634.79457031534</v>
      </c>
      <c r="K58" s="295">
        <v>219634.79457031534</v>
      </c>
      <c r="L58" s="295">
        <v>213253.0187291929</v>
      </c>
      <c r="M58" s="295">
        <v>173146.34349839672</v>
      </c>
      <c r="N58" s="295">
        <v>12</v>
      </c>
      <c r="O58" s="295"/>
      <c r="P58" s="295">
        <v>52.644737608968491</v>
      </c>
      <c r="Q58" s="295"/>
      <c r="R58" s="295">
        <v>52.343156584355704</v>
      </c>
      <c r="S58" s="295">
        <v>52.343156584355704</v>
      </c>
      <c r="T58" s="295">
        <v>52.343156584355704</v>
      </c>
      <c r="U58" s="295">
        <v>49.440439222457705</v>
      </c>
      <c r="V58" s="295">
        <v>49.440439222457705</v>
      </c>
      <c r="W58" s="295">
        <v>46.895849327287365</v>
      </c>
      <c r="X58" s="295">
        <v>37.188710097563494</v>
      </c>
      <c r="Y58" s="759">
        <v>0</v>
      </c>
      <c r="Z58" s="759">
        <v>0.15320700781153909</v>
      </c>
      <c r="AA58" s="759">
        <v>0.54994827272905278</v>
      </c>
      <c r="AB58" s="759">
        <v>0.2302717371410696</v>
      </c>
      <c r="AC58" s="759">
        <v>4.4162582768014066E-3</v>
      </c>
      <c r="AD58" s="759">
        <v>0</v>
      </c>
      <c r="AE58" s="759">
        <v>0</v>
      </c>
      <c r="AF58" s="411">
        <f t="shared" ref="AF58" si="36">AF57</f>
        <v>0</v>
      </c>
      <c r="AG58" s="411">
        <f t="shared" ref="AG58" si="37">AG57</f>
        <v>0</v>
      </c>
      <c r="AH58" s="411">
        <f t="shared" ref="AH58" si="38">AH57</f>
        <v>0</v>
      </c>
      <c r="AI58" s="411">
        <f t="shared" ref="AI58" si="39">AI57</f>
        <v>0</v>
      </c>
      <c r="AJ58" s="411">
        <f t="shared" ref="AJ58" si="40">AJ57</f>
        <v>0</v>
      </c>
      <c r="AK58" s="411">
        <f t="shared" ref="AK58" si="41">AK57</f>
        <v>0</v>
      </c>
      <c r="AL58" s="411">
        <f t="shared" ref="AL58" si="42">AL57</f>
        <v>0</v>
      </c>
      <c r="AM58" s="311"/>
    </row>
    <row r="59" spans="1:39" hidden="1" outlineLevel="1">
      <c r="B59" s="314"/>
      <c r="C59" s="312"/>
      <c r="D59" s="291"/>
      <c r="E59" s="291"/>
      <c r="F59" s="291"/>
      <c r="G59" s="291"/>
      <c r="H59" s="291"/>
      <c r="I59" s="291"/>
      <c r="J59" s="291"/>
      <c r="K59" s="291"/>
      <c r="L59" s="291"/>
      <c r="M59" s="291"/>
      <c r="N59" s="749"/>
      <c r="O59" s="749"/>
      <c r="P59" s="749"/>
      <c r="Q59" s="749"/>
      <c r="R59" s="749"/>
      <c r="S59" s="749"/>
      <c r="T59" s="749"/>
      <c r="U59" s="749"/>
      <c r="V59" s="749"/>
      <c r="W59" s="749"/>
      <c r="X59" s="749"/>
      <c r="Y59" s="416"/>
      <c r="Z59" s="417"/>
      <c r="AA59" s="416"/>
      <c r="AB59" s="416"/>
      <c r="AC59" s="416"/>
      <c r="AD59" s="416"/>
      <c r="AE59" s="416"/>
      <c r="AF59" s="416"/>
      <c r="AG59" s="416"/>
      <c r="AH59" s="416"/>
      <c r="AI59" s="416"/>
      <c r="AJ59" s="416"/>
      <c r="AK59" s="416"/>
      <c r="AL59" s="416"/>
      <c r="AM59" s="313"/>
    </row>
    <row r="60" spans="1:39" ht="30" hidden="1" outlineLevel="1">
      <c r="A60" s="522">
        <v>8</v>
      </c>
      <c r="B60" s="520" t="s">
        <v>101</v>
      </c>
      <c r="C60" s="291" t="s">
        <v>25</v>
      </c>
      <c r="D60" s="295">
        <v>1497164</v>
      </c>
      <c r="E60" s="295">
        <v>1376361</v>
      </c>
      <c r="F60" s="295">
        <v>935568</v>
      </c>
      <c r="G60" s="295">
        <v>920965</v>
      </c>
      <c r="H60" s="295">
        <v>920965</v>
      </c>
      <c r="I60" s="295">
        <v>920965</v>
      </c>
      <c r="J60" s="295">
        <v>920965</v>
      </c>
      <c r="K60" s="295">
        <v>920965</v>
      </c>
      <c r="L60" s="295">
        <v>920965</v>
      </c>
      <c r="M60" s="295">
        <v>920965</v>
      </c>
      <c r="N60" s="295">
        <v>12</v>
      </c>
      <c r="O60" s="295">
        <v>339</v>
      </c>
      <c r="P60" s="295">
        <v>315</v>
      </c>
      <c r="Q60" s="295">
        <v>205</v>
      </c>
      <c r="R60" s="295">
        <v>201</v>
      </c>
      <c r="S60" s="295">
        <v>201</v>
      </c>
      <c r="T60" s="295">
        <v>201</v>
      </c>
      <c r="U60" s="295">
        <v>201</v>
      </c>
      <c r="V60" s="295">
        <v>201</v>
      </c>
      <c r="W60" s="295">
        <v>201</v>
      </c>
      <c r="X60" s="295">
        <v>201</v>
      </c>
      <c r="Y60" s="769">
        <v>0</v>
      </c>
      <c r="Z60" s="769">
        <v>1</v>
      </c>
      <c r="AA60" s="769">
        <v>0</v>
      </c>
      <c r="AB60" s="769">
        <v>0</v>
      </c>
      <c r="AC60" s="769">
        <v>0</v>
      </c>
      <c r="AD60" s="769">
        <v>0</v>
      </c>
      <c r="AE60" s="769"/>
      <c r="AF60" s="415"/>
      <c r="AG60" s="415"/>
      <c r="AH60" s="415"/>
      <c r="AI60" s="415"/>
      <c r="AJ60" s="415"/>
      <c r="AK60" s="415"/>
      <c r="AL60" s="415"/>
      <c r="AM60" s="296">
        <f>SUM(Y60:AL60)</f>
        <v>1</v>
      </c>
    </row>
    <row r="61" spans="1:39" hidden="1" outlineLevel="1">
      <c r="B61" s="294" t="s">
        <v>267</v>
      </c>
      <c r="C61" s="291" t="s">
        <v>163</v>
      </c>
      <c r="D61" s="295"/>
      <c r="E61" s="295">
        <v>-537431.32886366814</v>
      </c>
      <c r="F61" s="295"/>
      <c r="G61" s="295">
        <v>-359611.64533645468</v>
      </c>
      <c r="H61" s="295">
        <v>-359611.64533645468</v>
      </c>
      <c r="I61" s="295">
        <v>-359611.64533645468</v>
      </c>
      <c r="J61" s="295">
        <v>-359611.64533645468</v>
      </c>
      <c r="K61" s="295">
        <v>-359611.64533645468</v>
      </c>
      <c r="L61" s="295">
        <v>-359611.64533645468</v>
      </c>
      <c r="M61" s="295">
        <v>-359611.64533645468</v>
      </c>
      <c r="N61" s="295">
        <v>12</v>
      </c>
      <c r="O61" s="295"/>
      <c r="P61" s="295">
        <v>-139.14458464811582</v>
      </c>
      <c r="Q61" s="295"/>
      <c r="R61" s="295"/>
      <c r="S61" s="295"/>
      <c r="T61" s="295"/>
      <c r="U61" s="295"/>
      <c r="V61" s="295"/>
      <c r="W61" s="295"/>
      <c r="X61" s="295"/>
      <c r="Y61" s="759">
        <v>0</v>
      </c>
      <c r="Z61" s="759">
        <v>1</v>
      </c>
      <c r="AA61" s="759">
        <v>0</v>
      </c>
      <c r="AB61" s="759">
        <v>0</v>
      </c>
      <c r="AC61" s="759">
        <v>0</v>
      </c>
      <c r="AD61" s="759">
        <v>0</v>
      </c>
      <c r="AE61" s="759">
        <v>0</v>
      </c>
      <c r="AF61" s="411">
        <f t="shared" ref="AF61" si="43">AF60</f>
        <v>0</v>
      </c>
      <c r="AG61" s="411">
        <f t="shared" ref="AG61" si="44">AG60</f>
        <v>0</v>
      </c>
      <c r="AH61" s="411">
        <f t="shared" ref="AH61" si="45">AH60</f>
        <v>0</v>
      </c>
      <c r="AI61" s="411">
        <f t="shared" ref="AI61" si="46">AI60</f>
        <v>0</v>
      </c>
      <c r="AJ61" s="411">
        <f t="shared" ref="AJ61" si="47">AJ60</f>
        <v>0</v>
      </c>
      <c r="AK61" s="411">
        <f t="shared" ref="AK61" si="48">AK60</f>
        <v>0</v>
      </c>
      <c r="AL61" s="411">
        <f t="shared" ref="AL61" si="49">AL60</f>
        <v>0</v>
      </c>
      <c r="AM61" s="311"/>
    </row>
    <row r="62" spans="1:39" hidden="1" outlineLevel="1">
      <c r="B62" s="314"/>
      <c r="C62" s="312"/>
      <c r="D62" s="316"/>
      <c r="E62" s="316"/>
      <c r="F62" s="316"/>
      <c r="G62" s="316"/>
      <c r="H62" s="316"/>
      <c r="I62" s="316"/>
      <c r="J62" s="316"/>
      <c r="K62" s="316"/>
      <c r="L62" s="316"/>
      <c r="M62" s="316"/>
      <c r="N62" s="749"/>
      <c r="O62" s="757"/>
      <c r="P62" s="757"/>
      <c r="Q62" s="757"/>
      <c r="R62" s="757"/>
      <c r="S62" s="757"/>
      <c r="T62" s="757"/>
      <c r="U62" s="757"/>
      <c r="V62" s="757"/>
      <c r="W62" s="757"/>
      <c r="X62" s="757"/>
      <c r="Y62" s="416"/>
      <c r="Z62" s="417"/>
      <c r="AA62" s="416"/>
      <c r="AB62" s="416"/>
      <c r="AC62" s="416"/>
      <c r="AD62" s="416"/>
      <c r="AE62" s="416"/>
      <c r="AF62" s="416"/>
      <c r="AG62" s="416"/>
      <c r="AH62" s="416"/>
      <c r="AI62" s="416"/>
      <c r="AJ62" s="416"/>
      <c r="AK62" s="416"/>
      <c r="AL62" s="416"/>
      <c r="AM62" s="313"/>
    </row>
    <row r="63" spans="1:39" ht="30" hidden="1" outlineLevel="1">
      <c r="A63" s="522">
        <v>9</v>
      </c>
      <c r="B63" s="520" t="s">
        <v>102</v>
      </c>
      <c r="C63" s="291" t="s">
        <v>25</v>
      </c>
      <c r="D63" s="295">
        <v>699864</v>
      </c>
      <c r="E63" s="295">
        <v>1246874</v>
      </c>
      <c r="F63" s="295">
        <v>1246874</v>
      </c>
      <c r="G63" s="295">
        <v>1246874</v>
      </c>
      <c r="H63" s="295">
        <v>1246874</v>
      </c>
      <c r="I63" s="295">
        <v>1246874</v>
      </c>
      <c r="J63" s="295">
        <v>1246874</v>
      </c>
      <c r="K63" s="295">
        <v>1246874</v>
      </c>
      <c r="L63" s="295">
        <v>1233131</v>
      </c>
      <c r="M63" s="295">
        <v>1233131</v>
      </c>
      <c r="N63" s="295">
        <v>12</v>
      </c>
      <c r="O63" s="295">
        <v>105</v>
      </c>
      <c r="P63" s="295">
        <v>300</v>
      </c>
      <c r="Q63" s="295">
        <v>300</v>
      </c>
      <c r="R63" s="295">
        <v>300</v>
      </c>
      <c r="S63" s="295">
        <v>300</v>
      </c>
      <c r="T63" s="295">
        <v>300</v>
      </c>
      <c r="U63" s="295">
        <v>300</v>
      </c>
      <c r="V63" s="295">
        <v>300</v>
      </c>
      <c r="W63" s="295">
        <v>296</v>
      </c>
      <c r="X63" s="295">
        <v>296</v>
      </c>
      <c r="Y63" s="769">
        <v>0</v>
      </c>
      <c r="Z63" s="769">
        <v>0.77280000000000004</v>
      </c>
      <c r="AA63" s="769">
        <v>0.33750000000000002</v>
      </c>
      <c r="AB63" s="769">
        <v>0</v>
      </c>
      <c r="AC63" s="769">
        <v>0</v>
      </c>
      <c r="AD63" s="769">
        <v>0</v>
      </c>
      <c r="AE63" s="769"/>
      <c r="AF63" s="415"/>
      <c r="AG63" s="415"/>
      <c r="AH63" s="415"/>
      <c r="AI63" s="415"/>
      <c r="AJ63" s="415"/>
      <c r="AK63" s="415"/>
      <c r="AL63" s="415"/>
      <c r="AM63" s="296">
        <f>SUM(Y63:AL63)</f>
        <v>1.1103000000000001</v>
      </c>
    </row>
    <row r="64" spans="1:39" hidden="1" outlineLevel="1">
      <c r="B64" s="294" t="s">
        <v>267</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759">
        <v>0</v>
      </c>
      <c r="Z64" s="759">
        <v>0.77280000000000004</v>
      </c>
      <c r="AA64" s="759">
        <v>0.33750000000000002</v>
      </c>
      <c r="AB64" s="759">
        <v>0</v>
      </c>
      <c r="AC64" s="759">
        <v>0</v>
      </c>
      <c r="AD64" s="759">
        <v>0</v>
      </c>
      <c r="AE64" s="759">
        <v>0</v>
      </c>
      <c r="AF64" s="411">
        <f t="shared" ref="AF64" si="50">AF63</f>
        <v>0</v>
      </c>
      <c r="AG64" s="411">
        <f t="shared" ref="AG64" si="51">AG63</f>
        <v>0</v>
      </c>
      <c r="AH64" s="411">
        <f t="shared" ref="AH64" si="52">AH63</f>
        <v>0</v>
      </c>
      <c r="AI64" s="411">
        <f t="shared" ref="AI64" si="53">AI63</f>
        <v>0</v>
      </c>
      <c r="AJ64" s="411">
        <f t="shared" ref="AJ64" si="54">AJ63</f>
        <v>0</v>
      </c>
      <c r="AK64" s="411">
        <f t="shared" ref="AK64" si="55">AK63</f>
        <v>0</v>
      </c>
      <c r="AL64" s="411">
        <f t="shared" ref="AL64" si="56">AL63</f>
        <v>0</v>
      </c>
      <c r="AM64" s="311"/>
    </row>
    <row r="65" spans="1:39" hidden="1" outlineLevel="1">
      <c r="B65" s="314"/>
      <c r="C65" s="312"/>
      <c r="D65" s="316"/>
      <c r="E65" s="316"/>
      <c r="F65" s="316"/>
      <c r="G65" s="316"/>
      <c r="H65" s="316"/>
      <c r="I65" s="316"/>
      <c r="J65" s="316"/>
      <c r="K65" s="316"/>
      <c r="L65" s="316"/>
      <c r="M65" s="316"/>
      <c r="N65" s="749"/>
      <c r="O65" s="757"/>
      <c r="P65" s="757"/>
      <c r="Q65" s="757"/>
      <c r="R65" s="757"/>
      <c r="S65" s="757"/>
      <c r="T65" s="757"/>
      <c r="U65" s="757"/>
      <c r="V65" s="757"/>
      <c r="W65" s="757"/>
      <c r="X65" s="757"/>
      <c r="Y65" s="416"/>
      <c r="Z65" s="416"/>
      <c r="AA65" s="416"/>
      <c r="AB65" s="416"/>
      <c r="AC65" s="416"/>
      <c r="AD65" s="416"/>
      <c r="AE65" s="416"/>
      <c r="AF65" s="416"/>
      <c r="AG65" s="416"/>
      <c r="AH65" s="416"/>
      <c r="AI65" s="416"/>
      <c r="AJ65" s="416"/>
      <c r="AK65" s="416"/>
      <c r="AL65" s="416"/>
      <c r="AM65" s="313"/>
    </row>
    <row r="66" spans="1:39" ht="30" hidden="1" outlineLevel="1">
      <c r="A66" s="522">
        <v>10</v>
      </c>
      <c r="B66" s="520" t="s">
        <v>103</v>
      </c>
      <c r="C66" s="291" t="s">
        <v>25</v>
      </c>
      <c r="D66" s="295"/>
      <c r="E66" s="295"/>
      <c r="F66" s="295"/>
      <c r="G66" s="295"/>
      <c r="H66" s="295"/>
      <c r="I66" s="295"/>
      <c r="J66" s="295"/>
      <c r="K66" s="295"/>
      <c r="L66" s="295"/>
      <c r="M66" s="295"/>
      <c r="N66" s="295">
        <v>3</v>
      </c>
      <c r="O66" s="295">
        <v>0</v>
      </c>
      <c r="P66" s="295">
        <v>0</v>
      </c>
      <c r="Q66" s="295">
        <v>0</v>
      </c>
      <c r="R66" s="295">
        <v>0</v>
      </c>
      <c r="S66" s="295">
        <v>0</v>
      </c>
      <c r="T66" s="295">
        <v>0</v>
      </c>
      <c r="U66" s="295">
        <v>0</v>
      </c>
      <c r="V66" s="295">
        <v>0</v>
      </c>
      <c r="W66" s="295">
        <v>0</v>
      </c>
      <c r="X66" s="295">
        <v>0</v>
      </c>
      <c r="Y66" s="769">
        <v>0</v>
      </c>
      <c r="Z66" s="769">
        <v>0</v>
      </c>
      <c r="AA66" s="769">
        <v>0</v>
      </c>
      <c r="AB66" s="769">
        <v>0</v>
      </c>
      <c r="AC66" s="769">
        <v>0</v>
      </c>
      <c r="AD66" s="769">
        <v>0</v>
      </c>
      <c r="AE66" s="769"/>
      <c r="AF66" s="415"/>
      <c r="AG66" s="415"/>
      <c r="AH66" s="415"/>
      <c r="AI66" s="415"/>
      <c r="AJ66" s="415"/>
      <c r="AK66" s="415"/>
      <c r="AL66" s="415"/>
      <c r="AM66" s="296">
        <f>SUM(Y66:AL66)</f>
        <v>0</v>
      </c>
    </row>
    <row r="67" spans="1:39" hidden="1" outlineLevel="1">
      <c r="B67" s="294" t="s">
        <v>267</v>
      </c>
      <c r="C67" s="291" t="s">
        <v>163</v>
      </c>
      <c r="D67" s="295"/>
      <c r="E67" s="295"/>
      <c r="F67" s="295"/>
      <c r="G67" s="295"/>
      <c r="H67" s="295"/>
      <c r="I67" s="295"/>
      <c r="J67" s="295"/>
      <c r="K67" s="295"/>
      <c r="L67" s="295"/>
      <c r="M67" s="295"/>
      <c r="N67" s="295">
        <v>3</v>
      </c>
      <c r="O67" s="295"/>
      <c r="P67" s="295"/>
      <c r="Q67" s="295"/>
      <c r="R67" s="295"/>
      <c r="S67" s="295"/>
      <c r="T67" s="295"/>
      <c r="U67" s="295"/>
      <c r="V67" s="295"/>
      <c r="W67" s="295"/>
      <c r="X67" s="295"/>
      <c r="Y67" s="759">
        <f>Y66</f>
        <v>0</v>
      </c>
      <c r="Z67" s="759">
        <f t="shared" ref="Z67:AE67" si="57">Z66</f>
        <v>0</v>
      </c>
      <c r="AA67" s="759">
        <f t="shared" si="57"/>
        <v>0</v>
      </c>
      <c r="AB67" s="759">
        <f t="shared" si="57"/>
        <v>0</v>
      </c>
      <c r="AC67" s="759">
        <f t="shared" si="57"/>
        <v>0</v>
      </c>
      <c r="AD67" s="759">
        <f t="shared" si="57"/>
        <v>0</v>
      </c>
      <c r="AE67" s="759">
        <f t="shared" si="57"/>
        <v>0</v>
      </c>
      <c r="AF67" s="411">
        <f t="shared" ref="AF67" si="58">AF66</f>
        <v>0</v>
      </c>
      <c r="AG67" s="411">
        <f t="shared" ref="AG67" si="59">AG66</f>
        <v>0</v>
      </c>
      <c r="AH67" s="411">
        <f t="shared" ref="AH67" si="60">AH66</f>
        <v>0</v>
      </c>
      <c r="AI67" s="411">
        <f t="shared" ref="AI67" si="61">AI66</f>
        <v>0</v>
      </c>
      <c r="AJ67" s="411">
        <f t="shared" ref="AJ67" si="62">AJ66</f>
        <v>0</v>
      </c>
      <c r="AK67" s="411">
        <f t="shared" ref="AK67" si="63">AK66</f>
        <v>0</v>
      </c>
      <c r="AL67" s="411">
        <f t="shared" ref="AL67" si="64">AL66</f>
        <v>0</v>
      </c>
      <c r="AM67" s="311"/>
    </row>
    <row r="68" spans="1:39" hidden="1" outlineLevel="1">
      <c r="B68" s="314"/>
      <c r="C68" s="312"/>
      <c r="D68" s="316"/>
      <c r="E68" s="316"/>
      <c r="F68" s="316"/>
      <c r="G68" s="316"/>
      <c r="H68" s="316"/>
      <c r="I68" s="316"/>
      <c r="J68" s="316"/>
      <c r="K68" s="316"/>
      <c r="L68" s="316"/>
      <c r="M68" s="316"/>
      <c r="N68" s="749"/>
      <c r="O68" s="757"/>
      <c r="P68" s="757"/>
      <c r="Q68" s="757"/>
      <c r="R68" s="757"/>
      <c r="S68" s="757"/>
      <c r="T68" s="757"/>
      <c r="U68" s="757"/>
      <c r="V68" s="757"/>
      <c r="W68" s="757"/>
      <c r="X68" s="757"/>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751"/>
      <c r="O69" s="756"/>
      <c r="P69" s="756"/>
      <c r="Q69" s="756"/>
      <c r="R69" s="756"/>
      <c r="S69" s="756"/>
      <c r="T69" s="756"/>
      <c r="U69" s="756"/>
      <c r="V69" s="756"/>
      <c r="W69" s="756"/>
      <c r="X69" s="756"/>
      <c r="Y69" s="762"/>
      <c r="Z69" s="762"/>
      <c r="AA69" s="762"/>
      <c r="AB69" s="762"/>
      <c r="AC69" s="762"/>
      <c r="AD69" s="762"/>
      <c r="AE69" s="762"/>
      <c r="AF69" s="414"/>
      <c r="AG69" s="414"/>
      <c r="AH69" s="414"/>
      <c r="AI69" s="414"/>
      <c r="AJ69" s="414"/>
      <c r="AK69" s="414"/>
      <c r="AL69" s="414"/>
      <c r="AM69" s="292"/>
    </row>
    <row r="70" spans="1:39" ht="30" hidden="1" outlineLevel="1">
      <c r="A70" s="522">
        <v>11</v>
      </c>
      <c r="B70" s="520" t="s">
        <v>104</v>
      </c>
      <c r="C70" s="291" t="s">
        <v>25</v>
      </c>
      <c r="D70" s="295"/>
      <c r="E70" s="295"/>
      <c r="F70" s="295"/>
      <c r="G70" s="295"/>
      <c r="H70" s="295"/>
      <c r="I70" s="295"/>
      <c r="J70" s="295"/>
      <c r="K70" s="295"/>
      <c r="L70" s="295"/>
      <c r="M70" s="295"/>
      <c r="N70" s="295">
        <v>12</v>
      </c>
      <c r="O70" s="295">
        <v>0</v>
      </c>
      <c r="P70" s="295">
        <v>0</v>
      </c>
      <c r="Q70" s="295">
        <v>0</v>
      </c>
      <c r="R70" s="295">
        <v>0</v>
      </c>
      <c r="S70" s="295">
        <v>0</v>
      </c>
      <c r="T70" s="295">
        <v>0</v>
      </c>
      <c r="U70" s="295">
        <v>0</v>
      </c>
      <c r="V70" s="295">
        <v>0</v>
      </c>
      <c r="W70" s="295">
        <v>0</v>
      </c>
      <c r="X70" s="295">
        <v>0</v>
      </c>
      <c r="Y70" s="769">
        <v>0</v>
      </c>
      <c r="Z70" s="769">
        <v>0</v>
      </c>
      <c r="AA70" s="769">
        <v>0</v>
      </c>
      <c r="AB70" s="769">
        <v>0</v>
      </c>
      <c r="AC70" s="769">
        <v>0</v>
      </c>
      <c r="AD70" s="769">
        <v>0</v>
      </c>
      <c r="AE70" s="769"/>
      <c r="AF70" s="415"/>
      <c r="AG70" s="415"/>
      <c r="AH70" s="415"/>
      <c r="AI70" s="415"/>
      <c r="AJ70" s="415"/>
      <c r="AK70" s="415"/>
      <c r="AL70" s="415"/>
      <c r="AM70" s="296">
        <f>SUM(Y70:AL70)</f>
        <v>0</v>
      </c>
    </row>
    <row r="71" spans="1:39" hidden="1"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759">
        <f>Y70</f>
        <v>0</v>
      </c>
      <c r="Z71" s="759">
        <f t="shared" ref="Z71:AE71" si="65">Z70</f>
        <v>0</v>
      </c>
      <c r="AA71" s="759">
        <f t="shared" si="65"/>
        <v>0</v>
      </c>
      <c r="AB71" s="759">
        <f t="shared" si="65"/>
        <v>0</v>
      </c>
      <c r="AC71" s="759">
        <f t="shared" si="65"/>
        <v>0</v>
      </c>
      <c r="AD71" s="759">
        <f t="shared" si="65"/>
        <v>0</v>
      </c>
      <c r="AE71" s="759">
        <f t="shared" si="65"/>
        <v>0</v>
      </c>
      <c r="AF71" s="411">
        <f t="shared" ref="AF71" si="66">AF70</f>
        <v>0</v>
      </c>
      <c r="AG71" s="411">
        <f t="shared" ref="AG71" si="67">AG70</f>
        <v>0</v>
      </c>
      <c r="AH71" s="411">
        <f t="shared" ref="AH71" si="68">AH70</f>
        <v>0</v>
      </c>
      <c r="AI71" s="411">
        <f t="shared" ref="AI71" si="69">AI70</f>
        <v>0</v>
      </c>
      <c r="AJ71" s="411">
        <f t="shared" ref="AJ71" si="70">AJ70</f>
        <v>0</v>
      </c>
      <c r="AK71" s="411">
        <f t="shared" ref="AK71" si="71">AK70</f>
        <v>0</v>
      </c>
      <c r="AL71" s="411">
        <f t="shared" ref="AL71" si="72">AL70</f>
        <v>0</v>
      </c>
      <c r="AM71" s="297"/>
    </row>
    <row r="72" spans="1:39" hidden="1" outlineLevel="1">
      <c r="B72" s="315"/>
      <c r="C72" s="305"/>
      <c r="D72" s="291"/>
      <c r="E72" s="291"/>
      <c r="F72" s="291"/>
      <c r="G72" s="291"/>
      <c r="H72" s="291"/>
      <c r="I72" s="291"/>
      <c r="J72" s="291"/>
      <c r="K72" s="291"/>
      <c r="L72" s="291"/>
      <c r="M72" s="291"/>
      <c r="N72" s="749"/>
      <c r="O72" s="749"/>
      <c r="P72" s="749"/>
      <c r="Q72" s="749"/>
      <c r="R72" s="749"/>
      <c r="S72" s="749"/>
      <c r="T72" s="749"/>
      <c r="U72" s="749"/>
      <c r="V72" s="749"/>
      <c r="W72" s="749"/>
      <c r="X72" s="749"/>
      <c r="Y72" s="760"/>
      <c r="Z72" s="765"/>
      <c r="AA72" s="765"/>
      <c r="AB72" s="765"/>
      <c r="AC72" s="765"/>
      <c r="AD72" s="765"/>
      <c r="AE72" s="765"/>
      <c r="AF72" s="421"/>
      <c r="AG72" s="421"/>
      <c r="AH72" s="421"/>
      <c r="AI72" s="421"/>
      <c r="AJ72" s="421"/>
      <c r="AK72" s="421"/>
      <c r="AL72" s="421"/>
      <c r="AM72" s="306"/>
    </row>
    <row r="73" spans="1:39" ht="45" hidden="1" outlineLevel="1">
      <c r="A73" s="522">
        <v>12</v>
      </c>
      <c r="B73" s="520" t="s">
        <v>105</v>
      </c>
      <c r="C73" s="291" t="s">
        <v>25</v>
      </c>
      <c r="D73" s="295"/>
      <c r="E73" s="295"/>
      <c r="F73" s="295"/>
      <c r="G73" s="295"/>
      <c r="H73" s="295"/>
      <c r="I73" s="295"/>
      <c r="J73" s="295"/>
      <c r="K73" s="295"/>
      <c r="L73" s="295"/>
      <c r="M73" s="295"/>
      <c r="N73" s="295">
        <v>12</v>
      </c>
      <c r="O73" s="295">
        <v>0</v>
      </c>
      <c r="P73" s="295">
        <v>0</v>
      </c>
      <c r="Q73" s="295">
        <v>0</v>
      </c>
      <c r="R73" s="295">
        <v>0</v>
      </c>
      <c r="S73" s="295">
        <v>0</v>
      </c>
      <c r="T73" s="295">
        <v>0</v>
      </c>
      <c r="U73" s="295">
        <v>0</v>
      </c>
      <c r="V73" s="295">
        <v>0</v>
      </c>
      <c r="W73" s="295">
        <v>0</v>
      </c>
      <c r="X73" s="295">
        <v>0</v>
      </c>
      <c r="Y73" s="769">
        <v>0</v>
      </c>
      <c r="Z73" s="769">
        <v>0</v>
      </c>
      <c r="AA73" s="769">
        <v>0</v>
      </c>
      <c r="AB73" s="769">
        <v>0</v>
      </c>
      <c r="AC73" s="769">
        <v>0</v>
      </c>
      <c r="AD73" s="769">
        <v>0</v>
      </c>
      <c r="AE73" s="769"/>
      <c r="AF73" s="415"/>
      <c r="AG73" s="415"/>
      <c r="AH73" s="415"/>
      <c r="AI73" s="415"/>
      <c r="AJ73" s="415"/>
      <c r="AK73" s="415"/>
      <c r="AL73" s="415"/>
      <c r="AM73" s="296">
        <f>SUM(Y73:AL73)</f>
        <v>0</v>
      </c>
    </row>
    <row r="74" spans="1:39" hidden="1"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759">
        <f>Y73</f>
        <v>0</v>
      </c>
      <c r="Z74" s="759">
        <f t="shared" ref="Z74:AE74" si="73">Z73</f>
        <v>0</v>
      </c>
      <c r="AA74" s="759">
        <f t="shared" si="73"/>
        <v>0</v>
      </c>
      <c r="AB74" s="759">
        <f t="shared" si="73"/>
        <v>0</v>
      </c>
      <c r="AC74" s="759">
        <f t="shared" si="73"/>
        <v>0</v>
      </c>
      <c r="AD74" s="759">
        <f t="shared" si="73"/>
        <v>0</v>
      </c>
      <c r="AE74" s="759">
        <f t="shared" si="73"/>
        <v>0</v>
      </c>
      <c r="AF74" s="411">
        <f t="shared" ref="AF74" si="74">AF73</f>
        <v>0</v>
      </c>
      <c r="AG74" s="411">
        <f t="shared" ref="AG74" si="75">AG73</f>
        <v>0</v>
      </c>
      <c r="AH74" s="411">
        <f t="shared" ref="AH74" si="76">AH73</f>
        <v>0</v>
      </c>
      <c r="AI74" s="411">
        <f t="shared" ref="AI74" si="77">AI73</f>
        <v>0</v>
      </c>
      <c r="AJ74" s="411">
        <f t="shared" ref="AJ74" si="78">AJ73</f>
        <v>0</v>
      </c>
      <c r="AK74" s="411">
        <f t="shared" ref="AK74" si="79">AK73</f>
        <v>0</v>
      </c>
      <c r="AL74" s="411">
        <f t="shared" ref="AL74" si="80">AL73</f>
        <v>0</v>
      </c>
      <c r="AM74" s="297"/>
    </row>
    <row r="75" spans="1:39" hidden="1" outlineLevel="1">
      <c r="B75" s="520"/>
      <c r="C75" s="305"/>
      <c r="D75" s="291"/>
      <c r="E75" s="291"/>
      <c r="F75" s="291"/>
      <c r="G75" s="291"/>
      <c r="H75" s="291"/>
      <c r="I75" s="291"/>
      <c r="J75" s="291"/>
      <c r="K75" s="291"/>
      <c r="L75" s="291"/>
      <c r="M75" s="291"/>
      <c r="N75" s="749"/>
      <c r="O75" s="749"/>
      <c r="P75" s="749"/>
      <c r="Q75" s="749"/>
      <c r="R75" s="749"/>
      <c r="S75" s="749"/>
      <c r="T75" s="749"/>
      <c r="U75" s="749"/>
      <c r="V75" s="749"/>
      <c r="W75" s="749"/>
      <c r="X75" s="749"/>
      <c r="Y75" s="766"/>
      <c r="Z75" s="766"/>
      <c r="AA75" s="760"/>
      <c r="AB75" s="760"/>
      <c r="AC75" s="760"/>
      <c r="AD75" s="760"/>
      <c r="AE75" s="760"/>
      <c r="AF75" s="412"/>
      <c r="AG75" s="412"/>
      <c r="AH75" s="412"/>
      <c r="AI75" s="412"/>
      <c r="AJ75" s="412"/>
      <c r="AK75" s="412"/>
      <c r="AL75" s="412"/>
      <c r="AM75" s="306"/>
    </row>
    <row r="76" spans="1:39" ht="30" hidden="1" outlineLevel="1">
      <c r="A76" s="522">
        <v>13</v>
      </c>
      <c r="B76" s="520" t="s">
        <v>106</v>
      </c>
      <c r="C76" s="291" t="s">
        <v>25</v>
      </c>
      <c r="D76" s="295">
        <v>59246</v>
      </c>
      <c r="E76" s="295">
        <v>59246</v>
      </c>
      <c r="F76" s="295">
        <v>59246</v>
      </c>
      <c r="G76" s="295">
        <v>59246</v>
      </c>
      <c r="H76" s="295">
        <v>59246</v>
      </c>
      <c r="I76" s="295">
        <v>59246</v>
      </c>
      <c r="J76" s="295">
        <v>59246</v>
      </c>
      <c r="K76" s="295">
        <v>59246</v>
      </c>
      <c r="L76" s="295">
        <v>59246</v>
      </c>
      <c r="M76" s="295">
        <v>59246</v>
      </c>
      <c r="N76" s="295">
        <v>12</v>
      </c>
      <c r="O76" s="295">
        <v>17</v>
      </c>
      <c r="P76" s="295">
        <v>17</v>
      </c>
      <c r="Q76" s="295">
        <v>17</v>
      </c>
      <c r="R76" s="295">
        <v>17</v>
      </c>
      <c r="S76" s="295">
        <v>17</v>
      </c>
      <c r="T76" s="295">
        <v>17</v>
      </c>
      <c r="U76" s="295">
        <v>17</v>
      </c>
      <c r="V76" s="295">
        <v>17</v>
      </c>
      <c r="W76" s="295">
        <v>17</v>
      </c>
      <c r="X76" s="295">
        <v>17</v>
      </c>
      <c r="Y76" s="769">
        <v>0</v>
      </c>
      <c r="Z76" s="769">
        <v>0</v>
      </c>
      <c r="AA76" s="769">
        <v>0</v>
      </c>
      <c r="AB76" s="769">
        <v>0</v>
      </c>
      <c r="AC76" s="769">
        <v>1</v>
      </c>
      <c r="AD76" s="769">
        <v>0</v>
      </c>
      <c r="AE76" s="769"/>
      <c r="AF76" s="415"/>
      <c r="AG76" s="415"/>
      <c r="AH76" s="415"/>
      <c r="AI76" s="415"/>
      <c r="AJ76" s="415"/>
      <c r="AK76" s="415"/>
      <c r="AL76" s="415"/>
      <c r="AM76" s="296">
        <f>SUM(Y76:AL76)</f>
        <v>1</v>
      </c>
    </row>
    <row r="77" spans="1:39" hidden="1"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759">
        <v>0</v>
      </c>
      <c r="Z77" s="759">
        <v>0</v>
      </c>
      <c r="AA77" s="759">
        <v>0</v>
      </c>
      <c r="AB77" s="759">
        <v>0</v>
      </c>
      <c r="AC77" s="759">
        <v>1</v>
      </c>
      <c r="AD77" s="759">
        <v>0</v>
      </c>
      <c r="AE77" s="759">
        <v>0</v>
      </c>
      <c r="AF77" s="411">
        <f t="shared" ref="AF77:AL77" si="81">AF76</f>
        <v>0</v>
      </c>
      <c r="AG77" s="411">
        <f t="shared" si="81"/>
        <v>0</v>
      </c>
      <c r="AH77" s="411">
        <f t="shared" si="81"/>
        <v>0</v>
      </c>
      <c r="AI77" s="411">
        <f t="shared" si="81"/>
        <v>0</v>
      </c>
      <c r="AJ77" s="411">
        <f t="shared" si="81"/>
        <v>0</v>
      </c>
      <c r="AK77" s="411">
        <f t="shared" si="81"/>
        <v>0</v>
      </c>
      <c r="AL77" s="411">
        <f t="shared" si="81"/>
        <v>0</v>
      </c>
      <c r="AM77" s="306"/>
    </row>
    <row r="78" spans="1:39" hidden="1" outlineLevel="1">
      <c r="B78" s="520"/>
      <c r="C78" s="305"/>
      <c r="D78" s="291"/>
      <c r="E78" s="291"/>
      <c r="F78" s="291"/>
      <c r="G78" s="291"/>
      <c r="H78" s="291"/>
      <c r="I78" s="291"/>
      <c r="J78" s="291"/>
      <c r="K78" s="291"/>
      <c r="L78" s="291"/>
      <c r="M78" s="291"/>
      <c r="N78" s="749"/>
      <c r="O78" s="749"/>
      <c r="P78" s="749"/>
      <c r="Q78" s="749"/>
      <c r="R78" s="749"/>
      <c r="S78" s="749"/>
      <c r="T78" s="749"/>
      <c r="U78" s="749"/>
      <c r="V78" s="749"/>
      <c r="W78" s="749"/>
      <c r="X78" s="749"/>
      <c r="Y78" s="760"/>
      <c r="Z78" s="760"/>
      <c r="AA78" s="760"/>
      <c r="AB78" s="760"/>
      <c r="AC78" s="760"/>
      <c r="AD78" s="760"/>
      <c r="AE78" s="760"/>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751"/>
      <c r="O79" s="751"/>
      <c r="P79" s="756"/>
      <c r="Q79" s="756"/>
      <c r="R79" s="756"/>
      <c r="S79" s="756"/>
      <c r="T79" s="756"/>
      <c r="U79" s="756"/>
      <c r="V79" s="756"/>
      <c r="W79" s="756"/>
      <c r="X79" s="756"/>
      <c r="Y79" s="762"/>
      <c r="Z79" s="762"/>
      <c r="AA79" s="762"/>
      <c r="AB79" s="762"/>
      <c r="AC79" s="762"/>
      <c r="AD79" s="762"/>
      <c r="AE79" s="762"/>
      <c r="AF79" s="414"/>
      <c r="AG79" s="414"/>
      <c r="AH79" s="414"/>
      <c r="AI79" s="414"/>
      <c r="AJ79" s="414"/>
      <c r="AK79" s="414"/>
      <c r="AL79" s="414"/>
      <c r="AM79" s="292"/>
    </row>
    <row r="80" spans="1:39" hidden="1" outlineLevel="1">
      <c r="A80" s="522">
        <v>14</v>
      </c>
      <c r="B80" s="315" t="s">
        <v>108</v>
      </c>
      <c r="C80" s="291" t="s">
        <v>25</v>
      </c>
      <c r="D80" s="295">
        <v>212140</v>
      </c>
      <c r="E80" s="295">
        <v>166694</v>
      </c>
      <c r="F80" s="295">
        <v>159948</v>
      </c>
      <c r="G80" s="295">
        <v>153202</v>
      </c>
      <c r="H80" s="295">
        <v>152285</v>
      </c>
      <c r="I80" s="295">
        <v>152285</v>
      </c>
      <c r="J80" s="295">
        <v>150088</v>
      </c>
      <c r="K80" s="295">
        <v>149688</v>
      </c>
      <c r="L80" s="295">
        <v>79287</v>
      </c>
      <c r="M80" s="295">
        <v>79071</v>
      </c>
      <c r="N80" s="295">
        <v>12</v>
      </c>
      <c r="O80" s="295">
        <v>18</v>
      </c>
      <c r="P80" s="295">
        <v>16</v>
      </c>
      <c r="Q80" s="295">
        <v>16</v>
      </c>
      <c r="R80" s="295">
        <v>15</v>
      </c>
      <c r="S80" s="295">
        <v>15</v>
      </c>
      <c r="T80" s="295">
        <v>15</v>
      </c>
      <c r="U80" s="295">
        <v>15</v>
      </c>
      <c r="V80" s="295">
        <v>15</v>
      </c>
      <c r="W80" s="295">
        <v>11</v>
      </c>
      <c r="X80" s="295">
        <v>11</v>
      </c>
      <c r="Y80" s="769">
        <v>1</v>
      </c>
      <c r="Z80" s="769">
        <v>0</v>
      </c>
      <c r="AA80" s="769">
        <v>0</v>
      </c>
      <c r="AB80" s="769">
        <v>0</v>
      </c>
      <c r="AC80" s="769">
        <v>0</v>
      </c>
      <c r="AD80" s="769">
        <v>0</v>
      </c>
      <c r="AE80" s="769"/>
      <c r="AF80" s="410"/>
      <c r="AG80" s="410"/>
      <c r="AH80" s="410"/>
      <c r="AI80" s="410"/>
      <c r="AJ80" s="410"/>
      <c r="AK80" s="410"/>
      <c r="AL80" s="410"/>
      <c r="AM80" s="296">
        <f>SUM(Y80:AL80)</f>
        <v>1</v>
      </c>
    </row>
    <row r="81" spans="1:40" hidden="1"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759">
        <v>1</v>
      </c>
      <c r="Z81" s="759">
        <v>0</v>
      </c>
      <c r="AA81" s="759">
        <v>0</v>
      </c>
      <c r="AB81" s="759">
        <v>0</v>
      </c>
      <c r="AC81" s="759">
        <v>0</v>
      </c>
      <c r="AD81" s="759">
        <v>0</v>
      </c>
      <c r="AE81" s="759">
        <v>0</v>
      </c>
      <c r="AF81" s="411">
        <f t="shared" ref="AF81" si="82">AF80</f>
        <v>0</v>
      </c>
      <c r="AG81" s="411">
        <f t="shared" ref="AG81" si="83">AG80</f>
        <v>0</v>
      </c>
      <c r="AH81" s="411">
        <f t="shared" ref="AH81" si="84">AH80</f>
        <v>0</v>
      </c>
      <c r="AI81" s="411">
        <f t="shared" ref="AI81" si="85">AI80</f>
        <v>0</v>
      </c>
      <c r="AJ81" s="411">
        <f t="shared" ref="AJ81" si="86">AJ80</f>
        <v>0</v>
      </c>
      <c r="AK81" s="411">
        <f t="shared" ref="AK81" si="87">AK80</f>
        <v>0</v>
      </c>
      <c r="AL81" s="411">
        <f t="shared" ref="AL81" si="88">AL80</f>
        <v>0</v>
      </c>
      <c r="AM81" s="297"/>
    </row>
    <row r="82" spans="1:40" s="515" customFormat="1" hidden="1" outlineLevel="1">
      <c r="A82" s="523"/>
      <c r="B82" s="294"/>
      <c r="C82" s="291"/>
      <c r="D82" s="291"/>
      <c r="E82" s="291"/>
      <c r="F82" s="291"/>
      <c r="G82" s="291"/>
      <c r="H82" s="291"/>
      <c r="I82" s="291"/>
      <c r="J82" s="291"/>
      <c r="K82" s="291"/>
      <c r="L82" s="291"/>
      <c r="M82" s="291"/>
      <c r="N82" s="750"/>
      <c r="O82" s="749"/>
      <c r="P82" s="749"/>
      <c r="Q82" s="749"/>
      <c r="R82" s="749"/>
      <c r="S82" s="749"/>
      <c r="T82" s="749"/>
      <c r="U82" s="749"/>
      <c r="V82" s="749"/>
      <c r="W82" s="749"/>
      <c r="X82" s="749"/>
      <c r="Y82" s="759"/>
      <c r="Z82" s="759"/>
      <c r="AA82" s="759"/>
      <c r="AB82" s="759"/>
      <c r="AC82" s="759"/>
      <c r="AD82" s="759"/>
      <c r="AE82" s="759"/>
      <c r="AF82" s="411"/>
      <c r="AG82" s="411"/>
      <c r="AH82" s="411"/>
      <c r="AI82" s="411"/>
      <c r="AJ82" s="411"/>
      <c r="AK82" s="411"/>
      <c r="AL82" s="411"/>
      <c r="AM82" s="516"/>
      <c r="AN82" s="629"/>
    </row>
    <row r="83" spans="1:40" s="309" customFormat="1" ht="15.75" hidden="1" outlineLevel="1">
      <c r="A83" s="523"/>
      <c r="B83" s="288" t="s">
        <v>489</v>
      </c>
      <c r="C83" s="291"/>
      <c r="D83" s="291"/>
      <c r="E83" s="291"/>
      <c r="F83" s="291"/>
      <c r="G83" s="291"/>
      <c r="H83" s="291"/>
      <c r="I83" s="291"/>
      <c r="J83" s="291"/>
      <c r="K83" s="291"/>
      <c r="L83" s="291"/>
      <c r="M83" s="291"/>
      <c r="N83" s="749"/>
      <c r="O83" s="749"/>
      <c r="P83" s="749"/>
      <c r="Q83" s="749"/>
      <c r="R83" s="749"/>
      <c r="S83" s="749"/>
      <c r="T83" s="749"/>
      <c r="U83" s="749"/>
      <c r="V83" s="749"/>
      <c r="W83" s="749"/>
      <c r="X83" s="749"/>
      <c r="Y83" s="760"/>
      <c r="Z83" s="760"/>
      <c r="AA83" s="760"/>
      <c r="AB83" s="760"/>
      <c r="AC83" s="760"/>
      <c r="AD83" s="760"/>
      <c r="AE83" s="416"/>
      <c r="AF83" s="416"/>
      <c r="AG83" s="416"/>
      <c r="AH83" s="416"/>
      <c r="AI83" s="416"/>
      <c r="AJ83" s="416"/>
      <c r="AK83" s="416"/>
      <c r="AL83" s="416"/>
      <c r="AM83" s="517"/>
      <c r="AN83" s="630"/>
    </row>
    <row r="84" spans="1:40" hidden="1" outlineLevel="1">
      <c r="A84" s="522">
        <v>15</v>
      </c>
      <c r="B84" s="294" t="s">
        <v>494</v>
      </c>
      <c r="C84" s="291" t="s">
        <v>25</v>
      </c>
      <c r="D84" s="295"/>
      <c r="E84" s="295"/>
      <c r="F84" s="295"/>
      <c r="G84" s="295"/>
      <c r="H84" s="295"/>
      <c r="I84" s="295"/>
      <c r="J84" s="295"/>
      <c r="K84" s="295"/>
      <c r="L84" s="295"/>
      <c r="M84" s="295"/>
      <c r="N84" s="295"/>
      <c r="O84" s="295">
        <v>0</v>
      </c>
      <c r="P84" s="295">
        <v>0</v>
      </c>
      <c r="Q84" s="295">
        <v>0</v>
      </c>
      <c r="R84" s="295">
        <v>0</v>
      </c>
      <c r="S84" s="295">
        <v>0</v>
      </c>
      <c r="T84" s="295">
        <v>0</v>
      </c>
      <c r="U84" s="295">
        <v>0</v>
      </c>
      <c r="V84" s="295">
        <v>0</v>
      </c>
      <c r="W84" s="295">
        <v>0</v>
      </c>
      <c r="X84" s="295">
        <v>0</v>
      </c>
      <c r="Y84" s="769">
        <v>0</v>
      </c>
      <c r="Z84" s="769">
        <v>0</v>
      </c>
      <c r="AA84" s="769">
        <v>0</v>
      </c>
      <c r="AB84" s="769">
        <v>0</v>
      </c>
      <c r="AC84" s="769">
        <v>0</v>
      </c>
      <c r="AD84" s="769">
        <v>0</v>
      </c>
      <c r="AE84" s="769"/>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c r="O85" s="295"/>
      <c r="P85" s="295"/>
      <c r="Q85" s="295"/>
      <c r="R85" s="295"/>
      <c r="S85" s="295"/>
      <c r="T85" s="295"/>
      <c r="U85" s="295"/>
      <c r="V85" s="295"/>
      <c r="W85" s="295"/>
      <c r="X85" s="295"/>
      <c r="Y85" s="759">
        <f>Y84</f>
        <v>0</v>
      </c>
      <c r="Z85" s="759">
        <f t="shared" ref="Z85:AC85" si="89">Z84</f>
        <v>0</v>
      </c>
      <c r="AA85" s="759">
        <f t="shared" si="89"/>
        <v>0</v>
      </c>
      <c r="AB85" s="759">
        <f t="shared" si="89"/>
        <v>0</v>
      </c>
      <c r="AC85" s="759">
        <f t="shared" si="89"/>
        <v>0</v>
      </c>
      <c r="AD85" s="759">
        <f>AD84</f>
        <v>0</v>
      </c>
      <c r="AE85" s="759">
        <f t="shared" ref="AE85" si="90">AE84</f>
        <v>0</v>
      </c>
      <c r="AF85" s="411">
        <f t="shared" ref="AF85:AL85" si="91">AF84</f>
        <v>0</v>
      </c>
      <c r="AG85" s="411">
        <f t="shared" si="91"/>
        <v>0</v>
      </c>
      <c r="AH85" s="411">
        <f t="shared" si="91"/>
        <v>0</v>
      </c>
      <c r="AI85" s="411">
        <f t="shared" si="91"/>
        <v>0</v>
      </c>
      <c r="AJ85" s="411">
        <f t="shared" si="91"/>
        <v>0</v>
      </c>
      <c r="AK85" s="411">
        <f t="shared" si="91"/>
        <v>0</v>
      </c>
      <c r="AL85" s="411">
        <f t="shared" si="91"/>
        <v>0</v>
      </c>
      <c r="AM85" s="297"/>
    </row>
    <row r="86" spans="1:40" hidden="1" outlineLevel="1">
      <c r="B86" s="315"/>
      <c r="C86" s="305"/>
      <c r="D86" s="291"/>
      <c r="E86" s="291"/>
      <c r="F86" s="291"/>
      <c r="G86" s="291"/>
      <c r="H86" s="291"/>
      <c r="I86" s="291"/>
      <c r="J86" s="291"/>
      <c r="K86" s="291"/>
      <c r="L86" s="291"/>
      <c r="M86" s="291"/>
      <c r="N86" s="749"/>
      <c r="O86" s="749"/>
      <c r="P86" s="749"/>
      <c r="Q86" s="749"/>
      <c r="R86" s="749"/>
      <c r="S86" s="749"/>
      <c r="T86" s="749"/>
      <c r="U86" s="749"/>
      <c r="V86" s="749"/>
      <c r="W86" s="749"/>
      <c r="X86" s="749"/>
      <c r="Y86" s="760"/>
      <c r="Z86" s="760"/>
      <c r="AA86" s="760"/>
      <c r="AB86" s="760"/>
      <c r="AC86" s="760"/>
      <c r="AD86" s="760"/>
      <c r="AE86" s="760"/>
      <c r="AF86" s="412"/>
      <c r="AG86" s="412"/>
      <c r="AH86" s="412"/>
      <c r="AI86" s="412"/>
      <c r="AJ86" s="412"/>
      <c r="AK86" s="412"/>
      <c r="AL86" s="412"/>
      <c r="AM86" s="306"/>
    </row>
    <row r="87" spans="1:40" s="283" customFormat="1" hidden="1" outlineLevel="1">
      <c r="A87" s="522">
        <v>16</v>
      </c>
      <c r="B87" s="324" t="s">
        <v>490</v>
      </c>
      <c r="C87" s="291" t="s">
        <v>25</v>
      </c>
      <c r="D87" s="295"/>
      <c r="E87" s="295"/>
      <c r="F87" s="295"/>
      <c r="G87" s="295"/>
      <c r="H87" s="295"/>
      <c r="I87" s="295"/>
      <c r="J87" s="295"/>
      <c r="K87" s="295"/>
      <c r="L87" s="295"/>
      <c r="M87" s="295"/>
      <c r="N87" s="295"/>
      <c r="O87" s="295">
        <v>0</v>
      </c>
      <c r="P87" s="295">
        <v>0</v>
      </c>
      <c r="Q87" s="295">
        <v>0</v>
      </c>
      <c r="R87" s="295">
        <v>0</v>
      </c>
      <c r="S87" s="295">
        <v>0</v>
      </c>
      <c r="T87" s="295">
        <v>0</v>
      </c>
      <c r="U87" s="295">
        <v>0</v>
      </c>
      <c r="V87" s="295">
        <v>0</v>
      </c>
      <c r="W87" s="295">
        <v>0</v>
      </c>
      <c r="X87" s="295">
        <v>0</v>
      </c>
      <c r="Y87" s="769">
        <v>0</v>
      </c>
      <c r="Z87" s="769">
        <v>0</v>
      </c>
      <c r="AA87" s="769">
        <v>0</v>
      </c>
      <c r="AB87" s="769">
        <v>0</v>
      </c>
      <c r="AC87" s="769">
        <v>0</v>
      </c>
      <c r="AD87" s="769">
        <v>0</v>
      </c>
      <c r="AE87" s="769"/>
      <c r="AF87" s="410"/>
      <c r="AG87" s="410"/>
      <c r="AH87" s="410"/>
      <c r="AI87" s="410"/>
      <c r="AJ87" s="410"/>
      <c r="AK87" s="410"/>
      <c r="AL87" s="410"/>
      <c r="AM87" s="296">
        <f>SUM(Y87:AL87)</f>
        <v>0</v>
      </c>
    </row>
    <row r="88" spans="1:40" s="283" customFormat="1" hidden="1" outlineLevel="1">
      <c r="A88" s="522"/>
      <c r="B88" s="324" t="s">
        <v>267</v>
      </c>
      <c r="C88" s="291" t="s">
        <v>163</v>
      </c>
      <c r="D88" s="295"/>
      <c r="E88" s="295"/>
      <c r="F88" s="295"/>
      <c r="G88" s="295"/>
      <c r="H88" s="295"/>
      <c r="I88" s="295"/>
      <c r="J88" s="295"/>
      <c r="K88" s="295"/>
      <c r="L88" s="295"/>
      <c r="M88" s="295"/>
      <c r="N88" s="295"/>
      <c r="O88" s="295"/>
      <c r="P88" s="295"/>
      <c r="Q88" s="295"/>
      <c r="R88" s="295"/>
      <c r="S88" s="295"/>
      <c r="T88" s="295"/>
      <c r="U88" s="295"/>
      <c r="V88" s="295"/>
      <c r="W88" s="295"/>
      <c r="X88" s="295"/>
      <c r="Y88" s="759">
        <f>Y87</f>
        <v>0</v>
      </c>
      <c r="Z88" s="759">
        <f t="shared" ref="Z88:AC88" si="92">Z87</f>
        <v>0</v>
      </c>
      <c r="AA88" s="759">
        <f t="shared" si="92"/>
        <v>0</v>
      </c>
      <c r="AB88" s="759">
        <f t="shared" si="92"/>
        <v>0</v>
      </c>
      <c r="AC88" s="759">
        <f t="shared" si="92"/>
        <v>0</v>
      </c>
      <c r="AD88" s="759">
        <f>AD87</f>
        <v>0</v>
      </c>
      <c r="AE88" s="759">
        <f t="shared" ref="AE88" si="93">AE87</f>
        <v>0</v>
      </c>
      <c r="AF88" s="411">
        <f t="shared" ref="AF88:AL88" si="94">AF87</f>
        <v>0</v>
      </c>
      <c r="AG88" s="411">
        <f t="shared" si="94"/>
        <v>0</v>
      </c>
      <c r="AH88" s="411">
        <f t="shared" si="94"/>
        <v>0</v>
      </c>
      <c r="AI88" s="411">
        <f t="shared" si="94"/>
        <v>0</v>
      </c>
      <c r="AJ88" s="411">
        <f t="shared" si="94"/>
        <v>0</v>
      </c>
      <c r="AK88" s="411">
        <f t="shared" si="94"/>
        <v>0</v>
      </c>
      <c r="AL88" s="411">
        <f t="shared" si="94"/>
        <v>0</v>
      </c>
      <c r="AM88" s="297"/>
    </row>
    <row r="89" spans="1:40" s="283" customFormat="1" hidden="1" outlineLevel="1">
      <c r="A89" s="522"/>
      <c r="B89" s="324"/>
      <c r="C89" s="291"/>
      <c r="D89" s="291"/>
      <c r="E89" s="291"/>
      <c r="F89" s="291"/>
      <c r="G89" s="291"/>
      <c r="H89" s="291"/>
      <c r="I89" s="291"/>
      <c r="J89" s="291"/>
      <c r="K89" s="291"/>
      <c r="L89" s="291"/>
      <c r="M89" s="291"/>
      <c r="N89" s="749"/>
      <c r="O89" s="749"/>
      <c r="P89" s="749"/>
      <c r="Q89" s="749"/>
      <c r="R89" s="749"/>
      <c r="S89" s="749"/>
      <c r="T89" s="749"/>
      <c r="U89" s="749"/>
      <c r="V89" s="749"/>
      <c r="W89" s="749"/>
      <c r="X89" s="749"/>
      <c r="Y89" s="760"/>
      <c r="Z89" s="760"/>
      <c r="AA89" s="760"/>
      <c r="AB89" s="760"/>
      <c r="AC89" s="760"/>
      <c r="AD89" s="760"/>
      <c r="AE89" s="416"/>
      <c r="AF89" s="416"/>
      <c r="AG89" s="416"/>
      <c r="AH89" s="416"/>
      <c r="AI89" s="416"/>
      <c r="AJ89" s="416"/>
      <c r="AK89" s="416"/>
      <c r="AL89" s="416"/>
      <c r="AM89" s="313"/>
    </row>
    <row r="90" spans="1:40" ht="15.75" hidden="1" outlineLevel="1">
      <c r="B90" s="519" t="s">
        <v>495</v>
      </c>
      <c r="C90" s="320"/>
      <c r="D90" s="290"/>
      <c r="E90" s="289"/>
      <c r="F90" s="289"/>
      <c r="G90" s="289"/>
      <c r="H90" s="289"/>
      <c r="I90" s="289"/>
      <c r="J90" s="289"/>
      <c r="K90" s="289"/>
      <c r="L90" s="289"/>
      <c r="M90" s="289"/>
      <c r="N90" s="751"/>
      <c r="O90" s="756"/>
      <c r="P90" s="756"/>
      <c r="Q90" s="756"/>
      <c r="R90" s="756"/>
      <c r="S90" s="756"/>
      <c r="T90" s="756"/>
      <c r="U90" s="756"/>
      <c r="V90" s="756"/>
      <c r="W90" s="756"/>
      <c r="X90" s="756"/>
      <c r="Y90" s="762"/>
      <c r="Z90" s="762"/>
      <c r="AA90" s="762"/>
      <c r="AB90" s="762"/>
      <c r="AC90" s="762"/>
      <c r="AD90" s="762"/>
      <c r="AE90" s="762"/>
      <c r="AF90" s="414"/>
      <c r="AG90" s="414"/>
      <c r="AH90" s="414"/>
      <c r="AI90" s="414"/>
      <c r="AJ90" s="414"/>
      <c r="AK90" s="414"/>
      <c r="AL90" s="414"/>
      <c r="AM90" s="292"/>
    </row>
    <row r="91" spans="1:40" hidden="1" outlineLevel="1">
      <c r="A91" s="522">
        <v>17</v>
      </c>
      <c r="B91" s="520" t="s">
        <v>112</v>
      </c>
      <c r="C91" s="291" t="s">
        <v>25</v>
      </c>
      <c r="D91" s="295"/>
      <c r="E91" s="295"/>
      <c r="F91" s="295"/>
      <c r="G91" s="295"/>
      <c r="H91" s="295"/>
      <c r="I91" s="295"/>
      <c r="J91" s="295"/>
      <c r="K91" s="295"/>
      <c r="L91" s="295"/>
      <c r="M91" s="295"/>
      <c r="N91" s="295"/>
      <c r="O91" s="295">
        <v>0</v>
      </c>
      <c r="P91" s="295">
        <v>0</v>
      </c>
      <c r="Q91" s="295">
        <v>0</v>
      </c>
      <c r="R91" s="295">
        <v>0</v>
      </c>
      <c r="S91" s="295">
        <v>0</v>
      </c>
      <c r="T91" s="295">
        <v>0</v>
      </c>
      <c r="U91" s="295">
        <v>0</v>
      </c>
      <c r="V91" s="295">
        <v>0</v>
      </c>
      <c r="W91" s="295">
        <v>0</v>
      </c>
      <c r="X91" s="295">
        <v>0</v>
      </c>
      <c r="Y91" s="769">
        <v>0</v>
      </c>
      <c r="Z91" s="769">
        <v>0</v>
      </c>
      <c r="AA91" s="769">
        <v>0</v>
      </c>
      <c r="AB91" s="769">
        <v>0</v>
      </c>
      <c r="AC91" s="769">
        <v>0</v>
      </c>
      <c r="AD91" s="769">
        <v>0</v>
      </c>
      <c r="AE91" s="769"/>
      <c r="AF91" s="415"/>
      <c r="AG91" s="415"/>
      <c r="AH91" s="415"/>
      <c r="AI91" s="415"/>
      <c r="AJ91" s="415"/>
      <c r="AK91" s="415"/>
      <c r="AL91" s="415"/>
      <c r="AM91" s="296">
        <f>SUM(Y91:AL91)</f>
        <v>0</v>
      </c>
    </row>
    <row r="92" spans="1:40" hidden="1" outlineLevel="1">
      <c r="B92" s="294" t="s">
        <v>267</v>
      </c>
      <c r="C92" s="291" t="s">
        <v>163</v>
      </c>
      <c r="D92" s="295"/>
      <c r="E92" s="295"/>
      <c r="F92" s="295"/>
      <c r="G92" s="295"/>
      <c r="H92" s="295"/>
      <c r="I92" s="295"/>
      <c r="J92" s="295"/>
      <c r="K92" s="295"/>
      <c r="L92" s="295"/>
      <c r="M92" s="295"/>
      <c r="N92" s="295"/>
      <c r="O92" s="295"/>
      <c r="P92" s="295"/>
      <c r="Q92" s="295"/>
      <c r="R92" s="295"/>
      <c r="S92" s="295"/>
      <c r="T92" s="295"/>
      <c r="U92" s="295"/>
      <c r="V92" s="295"/>
      <c r="W92" s="295"/>
      <c r="X92" s="295"/>
      <c r="Y92" s="759">
        <f>Y91</f>
        <v>0</v>
      </c>
      <c r="Z92" s="759">
        <f t="shared" ref="Z92:AE92" si="95">Z91</f>
        <v>0</v>
      </c>
      <c r="AA92" s="759">
        <f t="shared" si="95"/>
        <v>0</v>
      </c>
      <c r="AB92" s="759">
        <f t="shared" si="95"/>
        <v>0</v>
      </c>
      <c r="AC92" s="759">
        <f t="shared" si="95"/>
        <v>0</v>
      </c>
      <c r="AD92" s="759">
        <f t="shared" si="95"/>
        <v>0</v>
      </c>
      <c r="AE92" s="759">
        <f t="shared" si="95"/>
        <v>0</v>
      </c>
      <c r="AF92" s="411">
        <f t="shared" ref="AF92:AL92" si="96">AF91</f>
        <v>0</v>
      </c>
      <c r="AG92" s="411">
        <f t="shared" si="96"/>
        <v>0</v>
      </c>
      <c r="AH92" s="411">
        <f t="shared" si="96"/>
        <v>0</v>
      </c>
      <c r="AI92" s="411">
        <f t="shared" si="96"/>
        <v>0</v>
      </c>
      <c r="AJ92" s="411">
        <f t="shared" si="96"/>
        <v>0</v>
      </c>
      <c r="AK92" s="411">
        <f t="shared" si="96"/>
        <v>0</v>
      </c>
      <c r="AL92" s="411">
        <f t="shared" si="96"/>
        <v>0</v>
      </c>
      <c r="AM92" s="306"/>
    </row>
    <row r="93" spans="1:40" hidden="1" outlineLevel="1">
      <c r="B93" s="294"/>
      <c r="C93" s="291"/>
      <c r="D93" s="291"/>
      <c r="E93" s="291"/>
      <c r="F93" s="291"/>
      <c r="G93" s="291"/>
      <c r="H93" s="291"/>
      <c r="I93" s="291"/>
      <c r="J93" s="291"/>
      <c r="K93" s="291"/>
      <c r="L93" s="291"/>
      <c r="M93" s="291"/>
      <c r="N93" s="749"/>
      <c r="O93" s="749"/>
      <c r="P93" s="749"/>
      <c r="Q93" s="749"/>
      <c r="R93" s="749"/>
      <c r="S93" s="749"/>
      <c r="T93" s="749"/>
      <c r="U93" s="749"/>
      <c r="V93" s="749"/>
      <c r="W93" s="749"/>
      <c r="X93" s="749"/>
      <c r="Y93" s="766"/>
      <c r="Z93" s="770"/>
      <c r="AA93" s="770"/>
      <c r="AB93" s="770"/>
      <c r="AC93" s="770"/>
      <c r="AD93" s="770"/>
      <c r="AE93" s="770"/>
      <c r="AF93" s="425"/>
      <c r="AG93" s="425"/>
      <c r="AH93" s="425"/>
      <c r="AI93" s="425"/>
      <c r="AJ93" s="425"/>
      <c r="AK93" s="425"/>
      <c r="AL93" s="425"/>
      <c r="AM93" s="306"/>
    </row>
    <row r="94" spans="1:40" hidden="1" outlineLevel="1">
      <c r="A94" s="522">
        <v>18</v>
      </c>
      <c r="B94" s="520" t="s">
        <v>109</v>
      </c>
      <c r="C94" s="291" t="s">
        <v>25</v>
      </c>
      <c r="D94" s="295"/>
      <c r="E94" s="295"/>
      <c r="F94" s="295"/>
      <c r="G94" s="295"/>
      <c r="H94" s="295"/>
      <c r="I94" s="295"/>
      <c r="J94" s="295"/>
      <c r="K94" s="295"/>
      <c r="L94" s="295"/>
      <c r="M94" s="295"/>
      <c r="N94" s="295"/>
      <c r="O94" s="295">
        <v>0</v>
      </c>
      <c r="P94" s="295">
        <v>0</v>
      </c>
      <c r="Q94" s="295">
        <v>0</v>
      </c>
      <c r="R94" s="295">
        <v>0</v>
      </c>
      <c r="S94" s="295">
        <v>0</v>
      </c>
      <c r="T94" s="295">
        <v>0</v>
      </c>
      <c r="U94" s="295">
        <v>0</v>
      </c>
      <c r="V94" s="295">
        <v>0</v>
      </c>
      <c r="W94" s="295">
        <v>0</v>
      </c>
      <c r="X94" s="295">
        <v>0</v>
      </c>
      <c r="Y94" s="769">
        <v>0</v>
      </c>
      <c r="Z94" s="769">
        <v>0</v>
      </c>
      <c r="AA94" s="769">
        <v>0</v>
      </c>
      <c r="AB94" s="769">
        <v>0</v>
      </c>
      <c r="AC94" s="769">
        <v>0</v>
      </c>
      <c r="AD94" s="769">
        <v>0</v>
      </c>
      <c r="AE94" s="769"/>
      <c r="AF94" s="415"/>
      <c r="AG94" s="415"/>
      <c r="AH94" s="415"/>
      <c r="AI94" s="415"/>
      <c r="AJ94" s="415"/>
      <c r="AK94" s="415"/>
      <c r="AL94" s="415"/>
      <c r="AM94" s="296">
        <f>SUM(Y94:AL94)</f>
        <v>0</v>
      </c>
    </row>
    <row r="95" spans="1:40" hidden="1" outlineLevel="1">
      <c r="B95" s="294" t="s">
        <v>267</v>
      </c>
      <c r="C95" s="291" t="s">
        <v>163</v>
      </c>
      <c r="D95" s="295"/>
      <c r="E95" s="295"/>
      <c r="F95" s="295"/>
      <c r="G95" s="295"/>
      <c r="H95" s="295"/>
      <c r="I95" s="295"/>
      <c r="J95" s="295"/>
      <c r="K95" s="295"/>
      <c r="L95" s="295"/>
      <c r="M95" s="295"/>
      <c r="N95" s="295"/>
      <c r="O95" s="295"/>
      <c r="P95" s="295"/>
      <c r="Q95" s="295"/>
      <c r="R95" s="295"/>
      <c r="S95" s="295"/>
      <c r="T95" s="295"/>
      <c r="U95" s="295"/>
      <c r="V95" s="295"/>
      <c r="W95" s="295"/>
      <c r="X95" s="295"/>
      <c r="Y95" s="759">
        <f>Y94</f>
        <v>0</v>
      </c>
      <c r="Z95" s="759">
        <f t="shared" ref="Z95:AE95" si="97">Z94</f>
        <v>0</v>
      </c>
      <c r="AA95" s="759">
        <f t="shared" si="97"/>
        <v>0</v>
      </c>
      <c r="AB95" s="759">
        <f t="shared" si="97"/>
        <v>0</v>
      </c>
      <c r="AC95" s="759">
        <f t="shared" si="97"/>
        <v>0</v>
      </c>
      <c r="AD95" s="759">
        <f t="shared" si="97"/>
        <v>0</v>
      </c>
      <c r="AE95" s="759">
        <f t="shared" si="97"/>
        <v>0</v>
      </c>
      <c r="AF95" s="411">
        <f t="shared" ref="AF95" si="98">AF94</f>
        <v>0</v>
      </c>
      <c r="AG95" s="411">
        <f t="shared" ref="AG95" si="99">AG94</f>
        <v>0</v>
      </c>
      <c r="AH95" s="411">
        <f t="shared" ref="AH95" si="100">AH94</f>
        <v>0</v>
      </c>
      <c r="AI95" s="411">
        <f t="shared" ref="AI95" si="101">AI94</f>
        <v>0</v>
      </c>
      <c r="AJ95" s="411">
        <f t="shared" ref="AJ95" si="102">AJ94</f>
        <v>0</v>
      </c>
      <c r="AK95" s="411">
        <f t="shared" ref="AK95" si="103">AK94</f>
        <v>0</v>
      </c>
      <c r="AL95" s="411">
        <f t="shared" ref="AL95" si="104">AL94</f>
        <v>0</v>
      </c>
      <c r="AM95" s="306"/>
    </row>
    <row r="96" spans="1:40" hidden="1" outlineLevel="1">
      <c r="B96" s="322"/>
      <c r="C96" s="291"/>
      <c r="D96" s="291"/>
      <c r="E96" s="291"/>
      <c r="F96" s="291"/>
      <c r="G96" s="291"/>
      <c r="H96" s="291"/>
      <c r="I96" s="291"/>
      <c r="J96" s="291"/>
      <c r="K96" s="291"/>
      <c r="L96" s="291"/>
      <c r="M96" s="291"/>
      <c r="N96" s="749"/>
      <c r="O96" s="749"/>
      <c r="P96" s="749"/>
      <c r="Q96" s="749"/>
      <c r="R96" s="749"/>
      <c r="S96" s="749"/>
      <c r="T96" s="749"/>
      <c r="U96" s="749"/>
      <c r="V96" s="749"/>
      <c r="W96" s="749"/>
      <c r="X96" s="749"/>
      <c r="Y96" s="767"/>
      <c r="Z96" s="768"/>
      <c r="AA96" s="768"/>
      <c r="AB96" s="768"/>
      <c r="AC96" s="768"/>
      <c r="AD96" s="768"/>
      <c r="AE96" s="768"/>
      <c r="AF96" s="424"/>
      <c r="AG96" s="424"/>
      <c r="AH96" s="424"/>
      <c r="AI96" s="424"/>
      <c r="AJ96" s="424"/>
      <c r="AK96" s="424"/>
      <c r="AL96" s="424"/>
      <c r="AM96" s="297"/>
    </row>
    <row r="97" spans="1:39" hidden="1" outlineLevel="1">
      <c r="A97" s="522">
        <v>19</v>
      </c>
      <c r="B97" s="520" t="s">
        <v>111</v>
      </c>
      <c r="C97" s="291" t="s">
        <v>25</v>
      </c>
      <c r="D97" s="295">
        <v>2295877</v>
      </c>
      <c r="E97" s="295"/>
      <c r="F97" s="295"/>
      <c r="G97" s="295"/>
      <c r="H97" s="295"/>
      <c r="I97" s="295"/>
      <c r="J97" s="295"/>
      <c r="K97" s="295"/>
      <c r="L97" s="295"/>
      <c r="M97" s="295"/>
      <c r="N97" s="295">
        <v>0</v>
      </c>
      <c r="O97" s="295">
        <v>262</v>
      </c>
      <c r="P97" s="295">
        <v>0</v>
      </c>
      <c r="Q97" s="295">
        <v>0</v>
      </c>
      <c r="R97" s="295">
        <v>0</v>
      </c>
      <c r="S97" s="295">
        <v>0</v>
      </c>
      <c r="T97" s="295">
        <v>0</v>
      </c>
      <c r="U97" s="295">
        <v>0</v>
      </c>
      <c r="V97" s="295">
        <v>0</v>
      </c>
      <c r="W97" s="295">
        <v>0</v>
      </c>
      <c r="X97" s="295">
        <v>0</v>
      </c>
      <c r="Y97" s="415">
        <v>0</v>
      </c>
      <c r="Z97" s="415">
        <v>1</v>
      </c>
      <c r="AA97" s="415">
        <v>0</v>
      </c>
      <c r="AB97" s="415">
        <v>0</v>
      </c>
      <c r="AC97" s="415">
        <v>0</v>
      </c>
      <c r="AD97" s="415">
        <v>0</v>
      </c>
      <c r="AE97" s="769"/>
      <c r="AF97" s="415"/>
      <c r="AG97" s="415"/>
      <c r="AH97" s="415"/>
      <c r="AI97" s="415"/>
      <c r="AJ97" s="415"/>
      <c r="AK97" s="415"/>
      <c r="AL97" s="415"/>
      <c r="AM97" s="296">
        <f>SUM(Y97:AL97)</f>
        <v>1</v>
      </c>
    </row>
    <row r="98" spans="1:39" hidden="1" outlineLevel="1">
      <c r="B98" s="294" t="s">
        <v>267</v>
      </c>
      <c r="C98" s="291" t="s">
        <v>163</v>
      </c>
      <c r="D98" s="295"/>
      <c r="E98" s="295"/>
      <c r="F98" s="295"/>
      <c r="G98" s="295"/>
      <c r="H98" s="295"/>
      <c r="I98" s="295"/>
      <c r="J98" s="295"/>
      <c r="K98" s="295"/>
      <c r="L98" s="295"/>
      <c r="M98" s="295"/>
      <c r="N98" s="295"/>
      <c r="O98" s="295"/>
      <c r="P98" s="295"/>
      <c r="Q98" s="295"/>
      <c r="R98" s="295"/>
      <c r="S98" s="295"/>
      <c r="T98" s="295"/>
      <c r="U98" s="295"/>
      <c r="V98" s="295"/>
      <c r="W98" s="295"/>
      <c r="X98" s="295"/>
      <c r="Y98" s="759">
        <v>0</v>
      </c>
      <c r="Z98" s="759">
        <v>1</v>
      </c>
      <c r="AA98" s="759">
        <v>0</v>
      </c>
      <c r="AB98" s="759">
        <v>0</v>
      </c>
      <c r="AC98" s="759">
        <v>0</v>
      </c>
      <c r="AD98" s="759">
        <v>0</v>
      </c>
      <c r="AE98" s="759">
        <v>0</v>
      </c>
      <c r="AF98" s="411">
        <f t="shared" ref="AF98:AL98" si="105">AF97</f>
        <v>0</v>
      </c>
      <c r="AG98" s="411">
        <f t="shared" si="105"/>
        <v>0</v>
      </c>
      <c r="AH98" s="411">
        <f t="shared" si="105"/>
        <v>0</v>
      </c>
      <c r="AI98" s="411">
        <f t="shared" si="105"/>
        <v>0</v>
      </c>
      <c r="AJ98" s="411">
        <f t="shared" si="105"/>
        <v>0</v>
      </c>
      <c r="AK98" s="411">
        <f t="shared" si="105"/>
        <v>0</v>
      </c>
      <c r="AL98" s="411">
        <f t="shared" si="105"/>
        <v>0</v>
      </c>
      <c r="AM98" s="297"/>
    </row>
    <row r="99" spans="1:39" hidden="1" outlineLevel="1">
      <c r="B99" s="322"/>
      <c r="C99" s="291"/>
      <c r="D99" s="291"/>
      <c r="E99" s="291"/>
      <c r="F99" s="291"/>
      <c r="G99" s="291"/>
      <c r="H99" s="291"/>
      <c r="I99" s="291"/>
      <c r="J99" s="291"/>
      <c r="K99" s="291"/>
      <c r="L99" s="291"/>
      <c r="M99" s="291"/>
      <c r="N99" s="749"/>
      <c r="O99" s="749"/>
      <c r="P99" s="749"/>
      <c r="Q99" s="749"/>
      <c r="R99" s="749"/>
      <c r="S99" s="749"/>
      <c r="T99" s="749"/>
      <c r="U99" s="749"/>
      <c r="V99" s="749"/>
      <c r="W99" s="749"/>
      <c r="X99" s="749"/>
      <c r="Y99" s="760"/>
      <c r="Z99" s="760"/>
      <c r="AA99" s="760"/>
      <c r="AB99" s="760"/>
      <c r="AC99" s="760"/>
      <c r="AD99" s="760"/>
      <c r="AE99" s="760"/>
      <c r="AF99" s="412"/>
      <c r="AG99" s="412"/>
      <c r="AH99" s="412"/>
      <c r="AI99" s="412"/>
      <c r="AJ99" s="412"/>
      <c r="AK99" s="412"/>
      <c r="AL99" s="412"/>
      <c r="AM99" s="306"/>
    </row>
    <row r="100" spans="1:39" hidden="1" outlineLevel="1">
      <c r="A100" s="522">
        <v>20</v>
      </c>
      <c r="B100" s="520" t="s">
        <v>110</v>
      </c>
      <c r="C100" s="291" t="s">
        <v>25</v>
      </c>
      <c r="D100" s="295"/>
      <c r="E100" s="295"/>
      <c r="F100" s="295"/>
      <c r="G100" s="295"/>
      <c r="H100" s="295"/>
      <c r="I100" s="295"/>
      <c r="J100" s="295"/>
      <c r="K100" s="295"/>
      <c r="L100" s="295"/>
      <c r="M100" s="295"/>
      <c r="N100" s="295"/>
      <c r="O100" s="295">
        <v>0</v>
      </c>
      <c r="P100" s="295">
        <v>0</v>
      </c>
      <c r="Q100" s="295">
        <v>0</v>
      </c>
      <c r="R100" s="295">
        <v>0</v>
      </c>
      <c r="S100" s="295">
        <v>0</v>
      </c>
      <c r="T100" s="295">
        <v>0</v>
      </c>
      <c r="U100" s="295">
        <v>0</v>
      </c>
      <c r="V100" s="295">
        <v>0</v>
      </c>
      <c r="W100" s="295">
        <v>0</v>
      </c>
      <c r="X100" s="295">
        <v>0</v>
      </c>
      <c r="Y100" s="769">
        <v>0</v>
      </c>
      <c r="Z100" s="769">
        <v>0</v>
      </c>
      <c r="AA100" s="769">
        <v>0</v>
      </c>
      <c r="AB100" s="769">
        <v>0</v>
      </c>
      <c r="AC100" s="769">
        <v>0</v>
      </c>
      <c r="AD100" s="769">
        <v>0</v>
      </c>
      <c r="AE100" s="769"/>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c r="O101" s="295"/>
      <c r="P101" s="295"/>
      <c r="Q101" s="295"/>
      <c r="R101" s="295"/>
      <c r="S101" s="295"/>
      <c r="T101" s="295"/>
      <c r="U101" s="295"/>
      <c r="V101" s="295"/>
      <c r="W101" s="295"/>
      <c r="X101" s="295"/>
      <c r="Y101" s="759">
        <f t="shared" ref="Y101:AE101" si="106">Y100</f>
        <v>0</v>
      </c>
      <c r="Z101" s="759">
        <f t="shared" si="106"/>
        <v>0</v>
      </c>
      <c r="AA101" s="759">
        <f t="shared" si="106"/>
        <v>0</v>
      </c>
      <c r="AB101" s="759">
        <f t="shared" si="106"/>
        <v>0</v>
      </c>
      <c r="AC101" s="759">
        <f t="shared" si="106"/>
        <v>0</v>
      </c>
      <c r="AD101" s="759">
        <f t="shared" si="106"/>
        <v>0</v>
      </c>
      <c r="AE101" s="759">
        <f t="shared" si="106"/>
        <v>0</v>
      </c>
      <c r="AF101" s="411">
        <f t="shared" ref="AF101:AL101" si="107">AF100</f>
        <v>0</v>
      </c>
      <c r="AG101" s="411">
        <f t="shared" si="107"/>
        <v>0</v>
      </c>
      <c r="AH101" s="411">
        <f t="shared" si="107"/>
        <v>0</v>
      </c>
      <c r="AI101" s="411">
        <f t="shared" si="107"/>
        <v>0</v>
      </c>
      <c r="AJ101" s="411">
        <f t="shared" si="107"/>
        <v>0</v>
      </c>
      <c r="AK101" s="411">
        <f t="shared" si="107"/>
        <v>0</v>
      </c>
      <c r="AL101" s="411">
        <f t="shared" si="107"/>
        <v>0</v>
      </c>
      <c r="AM101" s="306"/>
    </row>
    <row r="102" spans="1:39" ht="15.75" hidden="1" outlineLevel="1">
      <c r="B102" s="323"/>
      <c r="C102" s="300"/>
      <c r="D102" s="291"/>
      <c r="E102" s="291"/>
      <c r="F102" s="291"/>
      <c r="G102" s="291"/>
      <c r="H102" s="291"/>
      <c r="I102" s="291"/>
      <c r="J102" s="291"/>
      <c r="K102" s="291"/>
      <c r="L102" s="291"/>
      <c r="M102" s="291"/>
      <c r="N102" s="753"/>
      <c r="O102" s="749"/>
      <c r="P102" s="749"/>
      <c r="Q102" s="749"/>
      <c r="R102" s="749"/>
      <c r="S102" s="749"/>
      <c r="T102" s="749"/>
      <c r="U102" s="749"/>
      <c r="V102" s="749"/>
      <c r="W102" s="749"/>
      <c r="X102" s="749"/>
      <c r="Y102" s="760"/>
      <c r="Z102" s="760"/>
      <c r="AA102" s="760"/>
      <c r="AB102" s="760"/>
      <c r="AC102" s="760"/>
      <c r="AD102" s="760"/>
      <c r="AE102" s="760"/>
      <c r="AF102" s="412"/>
      <c r="AG102" s="412"/>
      <c r="AH102" s="412"/>
      <c r="AI102" s="412"/>
      <c r="AJ102" s="412"/>
      <c r="AK102" s="412"/>
      <c r="AL102" s="412"/>
      <c r="AM102" s="306"/>
    </row>
    <row r="103" spans="1:39" ht="15.75" hidden="1" outlineLevel="1">
      <c r="B103" s="518" t="s">
        <v>502</v>
      </c>
      <c r="C103" s="291"/>
      <c r="D103" s="291"/>
      <c r="E103" s="291"/>
      <c r="F103" s="291"/>
      <c r="G103" s="291"/>
      <c r="H103" s="291"/>
      <c r="I103" s="291"/>
      <c r="J103" s="291"/>
      <c r="K103" s="291"/>
      <c r="L103" s="291"/>
      <c r="M103" s="291"/>
      <c r="N103" s="749"/>
      <c r="O103" s="749"/>
      <c r="P103" s="749"/>
      <c r="Q103" s="749"/>
      <c r="R103" s="749"/>
      <c r="S103" s="749"/>
      <c r="T103" s="749"/>
      <c r="U103" s="749"/>
      <c r="V103" s="749"/>
      <c r="W103" s="749"/>
      <c r="X103" s="749"/>
      <c r="Y103" s="766"/>
      <c r="Z103" s="770"/>
      <c r="AA103" s="770"/>
      <c r="AB103" s="770"/>
      <c r="AC103" s="770"/>
      <c r="AD103" s="770"/>
      <c r="AE103" s="770"/>
      <c r="AF103" s="425"/>
      <c r="AG103" s="425"/>
      <c r="AH103" s="425"/>
      <c r="AI103" s="425"/>
      <c r="AJ103" s="425"/>
      <c r="AK103" s="425"/>
      <c r="AL103" s="425"/>
      <c r="AM103" s="306"/>
    </row>
    <row r="104" spans="1:39" ht="15.75" hidden="1" outlineLevel="1">
      <c r="B104" s="288" t="s">
        <v>498</v>
      </c>
      <c r="C104" s="291"/>
      <c r="D104" s="291"/>
      <c r="E104" s="291"/>
      <c r="F104" s="291"/>
      <c r="G104" s="291"/>
      <c r="H104" s="291"/>
      <c r="I104" s="291"/>
      <c r="J104" s="291"/>
      <c r="K104" s="291"/>
      <c r="L104" s="291"/>
      <c r="M104" s="291"/>
      <c r="N104" s="749"/>
      <c r="O104" s="749"/>
      <c r="P104" s="749"/>
      <c r="Q104" s="749"/>
      <c r="R104" s="749"/>
      <c r="S104" s="749"/>
      <c r="T104" s="749"/>
      <c r="U104" s="749"/>
      <c r="V104" s="749"/>
      <c r="W104" s="749"/>
      <c r="X104" s="749"/>
      <c r="Y104" s="766"/>
      <c r="Z104" s="770"/>
      <c r="AA104" s="770"/>
      <c r="AB104" s="770"/>
      <c r="AC104" s="770"/>
      <c r="AD104" s="770"/>
      <c r="AE104" s="770"/>
      <c r="AF104" s="425"/>
      <c r="AG104" s="425"/>
      <c r="AH104" s="425"/>
      <c r="AI104" s="425"/>
      <c r="AJ104" s="425"/>
      <c r="AK104" s="425"/>
      <c r="AL104" s="425"/>
      <c r="AM104" s="306"/>
    </row>
    <row r="105" spans="1:39" hidden="1" outlineLevel="1">
      <c r="A105" s="522">
        <v>21</v>
      </c>
      <c r="B105" s="520" t="s">
        <v>113</v>
      </c>
      <c r="C105" s="291" t="s">
        <v>25</v>
      </c>
      <c r="D105" s="295"/>
      <c r="E105" s="295"/>
      <c r="F105" s="295"/>
      <c r="G105" s="295"/>
      <c r="H105" s="295"/>
      <c r="I105" s="295"/>
      <c r="J105" s="295"/>
      <c r="K105" s="295"/>
      <c r="L105" s="295"/>
      <c r="M105" s="295"/>
      <c r="N105" s="749"/>
      <c r="O105" s="295">
        <v>0</v>
      </c>
      <c r="P105" s="295">
        <v>0</v>
      </c>
      <c r="Q105" s="295">
        <v>0</v>
      </c>
      <c r="R105" s="295">
        <v>0</v>
      </c>
      <c r="S105" s="295">
        <v>0</v>
      </c>
      <c r="T105" s="295">
        <v>0</v>
      </c>
      <c r="U105" s="295">
        <v>0</v>
      </c>
      <c r="V105" s="295">
        <v>0</v>
      </c>
      <c r="W105" s="295">
        <v>0</v>
      </c>
      <c r="X105" s="295">
        <v>0</v>
      </c>
      <c r="Y105" s="769">
        <v>1</v>
      </c>
      <c r="Z105" s="769">
        <v>0</v>
      </c>
      <c r="AA105" s="769">
        <v>0</v>
      </c>
      <c r="AB105" s="769">
        <v>0</v>
      </c>
      <c r="AC105" s="769">
        <v>0</v>
      </c>
      <c r="AD105" s="769">
        <v>0</v>
      </c>
      <c r="AE105" s="769"/>
      <c r="AF105" s="410"/>
      <c r="AG105" s="410"/>
      <c r="AH105" s="410"/>
      <c r="AI105" s="410"/>
      <c r="AJ105" s="410"/>
      <c r="AK105" s="410"/>
      <c r="AL105" s="410"/>
      <c r="AM105" s="296">
        <f>SUM(Y105:AL105)</f>
        <v>1</v>
      </c>
    </row>
    <row r="106" spans="1:39" hidden="1" outlineLevel="1">
      <c r="B106" s="294" t="s">
        <v>267</v>
      </c>
      <c r="C106" s="291" t="s">
        <v>163</v>
      </c>
      <c r="D106" s="295"/>
      <c r="E106" s="295"/>
      <c r="F106" s="295"/>
      <c r="G106" s="295"/>
      <c r="H106" s="295"/>
      <c r="I106" s="295"/>
      <c r="J106" s="295"/>
      <c r="K106" s="295"/>
      <c r="L106" s="295"/>
      <c r="M106" s="295"/>
      <c r="N106" s="749"/>
      <c r="O106" s="295"/>
      <c r="P106" s="295"/>
      <c r="Q106" s="295"/>
      <c r="R106" s="295"/>
      <c r="S106" s="295"/>
      <c r="T106" s="295"/>
      <c r="U106" s="295"/>
      <c r="V106" s="295"/>
      <c r="W106" s="295"/>
      <c r="X106" s="295"/>
      <c r="Y106" s="759">
        <f>Y105</f>
        <v>1</v>
      </c>
      <c r="Z106" s="759">
        <f t="shared" ref="Z106:AE106" si="108">Z105</f>
        <v>0</v>
      </c>
      <c r="AA106" s="759">
        <f t="shared" si="108"/>
        <v>0</v>
      </c>
      <c r="AB106" s="759">
        <f t="shared" si="108"/>
        <v>0</v>
      </c>
      <c r="AC106" s="759">
        <f t="shared" si="108"/>
        <v>0</v>
      </c>
      <c r="AD106" s="759">
        <f t="shared" si="108"/>
        <v>0</v>
      </c>
      <c r="AE106" s="759">
        <f t="shared" si="108"/>
        <v>0</v>
      </c>
      <c r="AF106" s="411">
        <f t="shared" ref="AF106" si="109">AF105</f>
        <v>0</v>
      </c>
      <c r="AG106" s="411">
        <f t="shared" ref="AG106" si="110">AG105</f>
        <v>0</v>
      </c>
      <c r="AH106" s="411">
        <f t="shared" ref="AH106" si="111">AH105</f>
        <v>0</v>
      </c>
      <c r="AI106" s="411">
        <f t="shared" ref="AI106" si="112">AI105</f>
        <v>0</v>
      </c>
      <c r="AJ106" s="411">
        <f t="shared" ref="AJ106" si="113">AJ105</f>
        <v>0</v>
      </c>
      <c r="AK106" s="411">
        <f t="shared" ref="AK106" si="114">AK105</f>
        <v>0</v>
      </c>
      <c r="AL106" s="411">
        <f t="shared" ref="AL106" si="115">AL105</f>
        <v>0</v>
      </c>
      <c r="AM106" s="306"/>
    </row>
    <row r="107" spans="1:39" hidden="1" outlineLevel="1">
      <c r="B107" s="294"/>
      <c r="C107" s="291"/>
      <c r="D107" s="291"/>
      <c r="E107" s="291"/>
      <c r="F107" s="291"/>
      <c r="G107" s="291"/>
      <c r="H107" s="291"/>
      <c r="I107" s="291"/>
      <c r="J107" s="291"/>
      <c r="K107" s="291"/>
      <c r="L107" s="291"/>
      <c r="M107" s="291"/>
      <c r="N107" s="749"/>
      <c r="O107" s="749"/>
      <c r="P107" s="749"/>
      <c r="Q107" s="749"/>
      <c r="R107" s="749"/>
      <c r="S107" s="749"/>
      <c r="T107" s="749"/>
      <c r="U107" s="749"/>
      <c r="V107" s="749"/>
      <c r="W107" s="749"/>
      <c r="X107" s="749"/>
      <c r="Y107" s="766"/>
      <c r="Z107" s="770"/>
      <c r="AA107" s="770"/>
      <c r="AB107" s="770"/>
      <c r="AC107" s="770"/>
      <c r="AD107" s="770"/>
      <c r="AE107" s="770"/>
      <c r="AF107" s="425"/>
      <c r="AG107" s="425"/>
      <c r="AH107" s="425"/>
      <c r="AI107" s="425"/>
      <c r="AJ107" s="425"/>
      <c r="AK107" s="425"/>
      <c r="AL107" s="425"/>
      <c r="AM107" s="306"/>
    </row>
    <row r="108" spans="1:39" ht="30" hidden="1" outlineLevel="1">
      <c r="A108" s="522">
        <v>22</v>
      </c>
      <c r="B108" s="520" t="s">
        <v>114</v>
      </c>
      <c r="C108" s="291" t="s">
        <v>25</v>
      </c>
      <c r="D108" s="295"/>
      <c r="E108" s="295"/>
      <c r="F108" s="295"/>
      <c r="G108" s="295"/>
      <c r="H108" s="295"/>
      <c r="I108" s="295"/>
      <c r="J108" s="295"/>
      <c r="K108" s="295"/>
      <c r="L108" s="295"/>
      <c r="M108" s="295"/>
      <c r="N108" s="749"/>
      <c r="O108" s="295">
        <v>0</v>
      </c>
      <c r="P108" s="295">
        <v>0</v>
      </c>
      <c r="Q108" s="295">
        <v>0</v>
      </c>
      <c r="R108" s="295">
        <v>0</v>
      </c>
      <c r="S108" s="295">
        <v>0</v>
      </c>
      <c r="T108" s="295">
        <v>0</v>
      </c>
      <c r="U108" s="295">
        <v>0</v>
      </c>
      <c r="V108" s="295">
        <v>0</v>
      </c>
      <c r="W108" s="295">
        <v>0</v>
      </c>
      <c r="X108" s="295">
        <v>0</v>
      </c>
      <c r="Y108" s="769">
        <v>1</v>
      </c>
      <c r="Z108" s="769">
        <v>0</v>
      </c>
      <c r="AA108" s="769">
        <v>0</v>
      </c>
      <c r="AB108" s="769">
        <v>0</v>
      </c>
      <c r="AC108" s="769">
        <v>0</v>
      </c>
      <c r="AD108" s="769">
        <v>0</v>
      </c>
      <c r="AE108" s="769"/>
      <c r="AF108" s="410"/>
      <c r="AG108" s="410"/>
      <c r="AH108" s="410"/>
      <c r="AI108" s="410"/>
      <c r="AJ108" s="410"/>
      <c r="AK108" s="410"/>
      <c r="AL108" s="410"/>
      <c r="AM108" s="296">
        <f>SUM(Y108:AL108)</f>
        <v>1</v>
      </c>
    </row>
    <row r="109" spans="1:39" hidden="1" outlineLevel="1">
      <c r="B109" s="294" t="s">
        <v>267</v>
      </c>
      <c r="C109" s="291" t="s">
        <v>163</v>
      </c>
      <c r="D109" s="295"/>
      <c r="E109" s="295"/>
      <c r="F109" s="295"/>
      <c r="G109" s="295"/>
      <c r="H109" s="295"/>
      <c r="I109" s="295"/>
      <c r="J109" s="295"/>
      <c r="K109" s="295"/>
      <c r="L109" s="295"/>
      <c r="M109" s="295"/>
      <c r="N109" s="749"/>
      <c r="O109" s="295"/>
      <c r="P109" s="295"/>
      <c r="Q109" s="295"/>
      <c r="R109" s="295"/>
      <c r="S109" s="295"/>
      <c r="T109" s="295"/>
      <c r="U109" s="295"/>
      <c r="V109" s="295"/>
      <c r="W109" s="295"/>
      <c r="X109" s="295"/>
      <c r="Y109" s="759">
        <f>Y108</f>
        <v>1</v>
      </c>
      <c r="Z109" s="759">
        <f t="shared" ref="Z109:AE109" si="116">Z108</f>
        <v>0</v>
      </c>
      <c r="AA109" s="759">
        <f t="shared" si="116"/>
        <v>0</v>
      </c>
      <c r="AB109" s="759">
        <f t="shared" si="116"/>
        <v>0</v>
      </c>
      <c r="AC109" s="759">
        <f t="shared" si="116"/>
        <v>0</v>
      </c>
      <c r="AD109" s="759">
        <f t="shared" si="116"/>
        <v>0</v>
      </c>
      <c r="AE109" s="759">
        <f t="shared" si="116"/>
        <v>0</v>
      </c>
      <c r="AF109" s="411">
        <f t="shared" ref="AF109" si="117">AF108</f>
        <v>0</v>
      </c>
      <c r="AG109" s="411">
        <f t="shared" ref="AG109" si="118">AG108</f>
        <v>0</v>
      </c>
      <c r="AH109" s="411">
        <f t="shared" ref="AH109" si="119">AH108</f>
        <v>0</v>
      </c>
      <c r="AI109" s="411">
        <f t="shared" ref="AI109" si="120">AI108</f>
        <v>0</v>
      </c>
      <c r="AJ109" s="411">
        <f t="shared" ref="AJ109" si="121">AJ108</f>
        <v>0</v>
      </c>
      <c r="AK109" s="411">
        <f t="shared" ref="AK109" si="122">AK108</f>
        <v>0</v>
      </c>
      <c r="AL109" s="411">
        <f t="shared" ref="AL109" si="123">AL108</f>
        <v>0</v>
      </c>
      <c r="AM109" s="306"/>
    </row>
    <row r="110" spans="1:39" hidden="1" outlineLevel="1">
      <c r="B110" s="294"/>
      <c r="C110" s="291"/>
      <c r="D110" s="291"/>
      <c r="E110" s="291"/>
      <c r="F110" s="291"/>
      <c r="G110" s="291"/>
      <c r="H110" s="291"/>
      <c r="I110" s="291"/>
      <c r="J110" s="291"/>
      <c r="K110" s="291"/>
      <c r="L110" s="291"/>
      <c r="M110" s="291"/>
      <c r="N110" s="749"/>
      <c r="O110" s="749"/>
      <c r="P110" s="749"/>
      <c r="Q110" s="749"/>
      <c r="R110" s="749"/>
      <c r="S110" s="749"/>
      <c r="T110" s="749"/>
      <c r="U110" s="749"/>
      <c r="V110" s="749"/>
      <c r="W110" s="749"/>
      <c r="X110" s="749"/>
      <c r="Y110" s="766"/>
      <c r="Z110" s="770"/>
      <c r="AA110" s="770"/>
      <c r="AB110" s="770"/>
      <c r="AC110" s="770"/>
      <c r="AD110" s="770"/>
      <c r="AE110" s="770"/>
      <c r="AF110" s="425"/>
      <c r="AG110" s="425"/>
      <c r="AH110" s="425"/>
      <c r="AI110" s="425"/>
      <c r="AJ110" s="425"/>
      <c r="AK110" s="425"/>
      <c r="AL110" s="425"/>
      <c r="AM110" s="306"/>
    </row>
    <row r="111" spans="1:39" ht="29.25" hidden="1" customHeight="1" outlineLevel="1">
      <c r="A111" s="522">
        <v>23</v>
      </c>
      <c r="B111" s="520" t="s">
        <v>115</v>
      </c>
      <c r="C111" s="291" t="s">
        <v>25</v>
      </c>
      <c r="D111" s="295"/>
      <c r="E111" s="295"/>
      <c r="F111" s="295"/>
      <c r="G111" s="295"/>
      <c r="H111" s="295"/>
      <c r="I111" s="295"/>
      <c r="J111" s="295"/>
      <c r="K111" s="295"/>
      <c r="L111" s="295"/>
      <c r="M111" s="295"/>
      <c r="N111" s="749"/>
      <c r="O111" s="295">
        <v>0</v>
      </c>
      <c r="P111" s="295">
        <v>0</v>
      </c>
      <c r="Q111" s="295">
        <v>0</v>
      </c>
      <c r="R111" s="295">
        <v>0</v>
      </c>
      <c r="S111" s="295">
        <v>0</v>
      </c>
      <c r="T111" s="295">
        <v>0</v>
      </c>
      <c r="U111" s="295">
        <v>0</v>
      </c>
      <c r="V111" s="295">
        <v>0</v>
      </c>
      <c r="W111" s="295">
        <v>0</v>
      </c>
      <c r="X111" s="295">
        <v>0</v>
      </c>
      <c r="Y111" s="769">
        <v>1</v>
      </c>
      <c r="Z111" s="769">
        <v>0</v>
      </c>
      <c r="AA111" s="769">
        <v>0</v>
      </c>
      <c r="AB111" s="769">
        <v>0</v>
      </c>
      <c r="AC111" s="769">
        <v>0</v>
      </c>
      <c r="AD111" s="769">
        <v>0</v>
      </c>
      <c r="AE111" s="769"/>
      <c r="AF111" s="410"/>
      <c r="AG111" s="410"/>
      <c r="AH111" s="410"/>
      <c r="AI111" s="410"/>
      <c r="AJ111" s="410"/>
      <c r="AK111" s="410"/>
      <c r="AL111" s="410"/>
      <c r="AM111" s="296">
        <f>SUM(Y111:AL111)</f>
        <v>1</v>
      </c>
    </row>
    <row r="112" spans="1:39" hidden="1" outlineLevel="1">
      <c r="B112" s="294" t="s">
        <v>267</v>
      </c>
      <c r="C112" s="291" t="s">
        <v>163</v>
      </c>
      <c r="D112" s="295"/>
      <c r="E112" s="295"/>
      <c r="F112" s="295"/>
      <c r="G112" s="295"/>
      <c r="H112" s="295"/>
      <c r="I112" s="295"/>
      <c r="J112" s="295"/>
      <c r="K112" s="295"/>
      <c r="L112" s="295"/>
      <c r="M112" s="295"/>
      <c r="N112" s="749"/>
      <c r="O112" s="295"/>
      <c r="P112" s="295"/>
      <c r="Q112" s="295"/>
      <c r="R112" s="295"/>
      <c r="S112" s="295"/>
      <c r="T112" s="295"/>
      <c r="U112" s="295"/>
      <c r="V112" s="295"/>
      <c r="W112" s="295"/>
      <c r="X112" s="295"/>
      <c r="Y112" s="759">
        <f>Y111</f>
        <v>1</v>
      </c>
      <c r="Z112" s="759">
        <f t="shared" ref="Z112:AE112" si="124">Z111</f>
        <v>0</v>
      </c>
      <c r="AA112" s="759">
        <f t="shared" si="124"/>
        <v>0</v>
      </c>
      <c r="AB112" s="759">
        <f t="shared" si="124"/>
        <v>0</v>
      </c>
      <c r="AC112" s="759">
        <f t="shared" si="124"/>
        <v>0</v>
      </c>
      <c r="AD112" s="759">
        <f t="shared" si="124"/>
        <v>0</v>
      </c>
      <c r="AE112" s="759">
        <f t="shared" si="124"/>
        <v>0</v>
      </c>
      <c r="AF112" s="411">
        <f t="shared" ref="AF112" si="125">AF111</f>
        <v>0</v>
      </c>
      <c r="AG112" s="411">
        <f t="shared" ref="AG112" si="126">AG111</f>
        <v>0</v>
      </c>
      <c r="AH112" s="411">
        <f t="shared" ref="AH112" si="127">AH111</f>
        <v>0</v>
      </c>
      <c r="AI112" s="411">
        <f t="shared" ref="AI112" si="128">AI111</f>
        <v>0</v>
      </c>
      <c r="AJ112" s="411">
        <f t="shared" ref="AJ112" si="129">AJ111</f>
        <v>0</v>
      </c>
      <c r="AK112" s="411">
        <f t="shared" ref="AK112" si="130">AK111</f>
        <v>0</v>
      </c>
      <c r="AL112" s="411">
        <f t="shared" ref="AL112" si="131">AL111</f>
        <v>0</v>
      </c>
      <c r="AM112" s="306"/>
    </row>
    <row r="113" spans="1:39" hidden="1" outlineLevel="1">
      <c r="B113" s="322"/>
      <c r="C113" s="291"/>
      <c r="D113" s="291"/>
      <c r="E113" s="291"/>
      <c r="F113" s="291"/>
      <c r="G113" s="291"/>
      <c r="H113" s="291"/>
      <c r="I113" s="291"/>
      <c r="J113" s="291"/>
      <c r="K113" s="291"/>
      <c r="L113" s="291"/>
      <c r="M113" s="291"/>
      <c r="N113" s="749"/>
      <c r="O113" s="749"/>
      <c r="P113" s="749"/>
      <c r="Q113" s="749"/>
      <c r="R113" s="749"/>
      <c r="S113" s="749"/>
      <c r="T113" s="749"/>
      <c r="U113" s="749"/>
      <c r="V113" s="749"/>
      <c r="W113" s="749"/>
      <c r="X113" s="749"/>
      <c r="Y113" s="766"/>
      <c r="Z113" s="770"/>
      <c r="AA113" s="770"/>
      <c r="AB113" s="770"/>
      <c r="AC113" s="770"/>
      <c r="AD113" s="770"/>
      <c r="AE113" s="770"/>
      <c r="AF113" s="425"/>
      <c r="AG113" s="425"/>
      <c r="AH113" s="425"/>
      <c r="AI113" s="425"/>
      <c r="AJ113" s="425"/>
      <c r="AK113" s="425"/>
      <c r="AL113" s="425"/>
      <c r="AM113" s="306"/>
    </row>
    <row r="114" spans="1:39" ht="30" hidden="1" outlineLevel="1">
      <c r="A114" s="522">
        <v>24</v>
      </c>
      <c r="B114" s="520" t="s">
        <v>116</v>
      </c>
      <c r="C114" s="291" t="s">
        <v>25</v>
      </c>
      <c r="D114" s="295"/>
      <c r="E114" s="295"/>
      <c r="F114" s="295"/>
      <c r="G114" s="295"/>
      <c r="H114" s="295"/>
      <c r="I114" s="295"/>
      <c r="J114" s="295"/>
      <c r="K114" s="295"/>
      <c r="L114" s="295"/>
      <c r="M114" s="295"/>
      <c r="N114" s="749"/>
      <c r="O114" s="295">
        <v>0</v>
      </c>
      <c r="P114" s="295">
        <v>0</v>
      </c>
      <c r="Q114" s="295">
        <v>0</v>
      </c>
      <c r="R114" s="295">
        <v>0</v>
      </c>
      <c r="S114" s="295">
        <v>0</v>
      </c>
      <c r="T114" s="295">
        <v>0</v>
      </c>
      <c r="U114" s="295">
        <v>0</v>
      </c>
      <c r="V114" s="295">
        <v>0</v>
      </c>
      <c r="W114" s="295">
        <v>0</v>
      </c>
      <c r="X114" s="295">
        <v>0</v>
      </c>
      <c r="Y114" s="769">
        <v>1</v>
      </c>
      <c r="Z114" s="769">
        <v>0</v>
      </c>
      <c r="AA114" s="769">
        <v>0</v>
      </c>
      <c r="AB114" s="769">
        <v>0</v>
      </c>
      <c r="AC114" s="769">
        <v>0</v>
      </c>
      <c r="AD114" s="769">
        <v>0</v>
      </c>
      <c r="AE114" s="769"/>
      <c r="AF114" s="410"/>
      <c r="AG114" s="410"/>
      <c r="AH114" s="410"/>
      <c r="AI114" s="410"/>
      <c r="AJ114" s="410"/>
      <c r="AK114" s="410"/>
      <c r="AL114" s="410"/>
      <c r="AM114" s="296">
        <f>SUM(Y114:AL114)</f>
        <v>1</v>
      </c>
    </row>
    <row r="115" spans="1:39" hidden="1" outlineLevel="1">
      <c r="B115" s="294" t="s">
        <v>267</v>
      </c>
      <c r="C115" s="291" t="s">
        <v>163</v>
      </c>
      <c r="D115" s="295"/>
      <c r="E115" s="295"/>
      <c r="F115" s="295"/>
      <c r="G115" s="295"/>
      <c r="H115" s="295"/>
      <c r="I115" s="295"/>
      <c r="J115" s="295"/>
      <c r="K115" s="295"/>
      <c r="L115" s="295"/>
      <c r="M115" s="295"/>
      <c r="N115" s="749"/>
      <c r="O115" s="295"/>
      <c r="P115" s="295"/>
      <c r="Q115" s="295"/>
      <c r="R115" s="295"/>
      <c r="S115" s="295"/>
      <c r="T115" s="295"/>
      <c r="U115" s="295"/>
      <c r="V115" s="295"/>
      <c r="W115" s="295"/>
      <c r="X115" s="295"/>
      <c r="Y115" s="759">
        <f>Y114</f>
        <v>1</v>
      </c>
      <c r="Z115" s="759">
        <f t="shared" ref="Z115:AE115" si="132">Z114</f>
        <v>0</v>
      </c>
      <c r="AA115" s="759">
        <f t="shared" si="132"/>
        <v>0</v>
      </c>
      <c r="AB115" s="759">
        <f t="shared" si="132"/>
        <v>0</v>
      </c>
      <c r="AC115" s="759">
        <f t="shared" si="132"/>
        <v>0</v>
      </c>
      <c r="AD115" s="759">
        <f t="shared" si="132"/>
        <v>0</v>
      </c>
      <c r="AE115" s="759">
        <f t="shared" si="132"/>
        <v>0</v>
      </c>
      <c r="AF115" s="411">
        <f t="shared" ref="AF115" si="133">AF114</f>
        <v>0</v>
      </c>
      <c r="AG115" s="411">
        <f t="shared" ref="AG115" si="134">AG114</f>
        <v>0</v>
      </c>
      <c r="AH115" s="411">
        <f t="shared" ref="AH115" si="135">AH114</f>
        <v>0</v>
      </c>
      <c r="AI115" s="411">
        <f t="shared" ref="AI115" si="136">AI114</f>
        <v>0</v>
      </c>
      <c r="AJ115" s="411">
        <f t="shared" ref="AJ115" si="137">AJ114</f>
        <v>0</v>
      </c>
      <c r="AK115" s="411">
        <f t="shared" ref="AK115" si="138">AK114</f>
        <v>0</v>
      </c>
      <c r="AL115" s="411">
        <f t="shared" ref="AL115" si="139">AL114</f>
        <v>0</v>
      </c>
      <c r="AM115" s="306"/>
    </row>
    <row r="116" spans="1:39" hidden="1" outlineLevel="1">
      <c r="B116" s="294"/>
      <c r="C116" s="291"/>
      <c r="D116" s="291"/>
      <c r="E116" s="291"/>
      <c r="F116" s="291"/>
      <c r="G116" s="291"/>
      <c r="H116" s="291"/>
      <c r="I116" s="291"/>
      <c r="J116" s="291"/>
      <c r="K116" s="291"/>
      <c r="L116" s="291"/>
      <c r="M116" s="291"/>
      <c r="N116" s="749"/>
      <c r="O116" s="749"/>
      <c r="P116" s="749"/>
      <c r="Q116" s="749"/>
      <c r="R116" s="749"/>
      <c r="S116" s="749"/>
      <c r="T116" s="749"/>
      <c r="U116" s="749"/>
      <c r="V116" s="749"/>
      <c r="W116" s="749"/>
      <c r="X116" s="749"/>
      <c r="Y116" s="760"/>
      <c r="Z116" s="770"/>
      <c r="AA116" s="770"/>
      <c r="AB116" s="770"/>
      <c r="AC116" s="770"/>
      <c r="AD116" s="770"/>
      <c r="AE116" s="770"/>
      <c r="AF116" s="425"/>
      <c r="AG116" s="425"/>
      <c r="AH116" s="425"/>
      <c r="AI116" s="425"/>
      <c r="AJ116" s="425"/>
      <c r="AK116" s="425"/>
      <c r="AL116" s="425"/>
      <c r="AM116" s="306"/>
    </row>
    <row r="117" spans="1:39" ht="15.75" hidden="1" outlineLevel="1">
      <c r="B117" s="288" t="s">
        <v>499</v>
      </c>
      <c r="C117" s="291"/>
      <c r="D117" s="291"/>
      <c r="E117" s="291"/>
      <c r="F117" s="291"/>
      <c r="G117" s="291"/>
      <c r="H117" s="291"/>
      <c r="I117" s="291"/>
      <c r="J117" s="291"/>
      <c r="K117" s="291"/>
      <c r="L117" s="291"/>
      <c r="M117" s="291"/>
      <c r="N117" s="749"/>
      <c r="O117" s="749"/>
      <c r="P117" s="749"/>
      <c r="Q117" s="749"/>
      <c r="R117" s="749"/>
      <c r="S117" s="749"/>
      <c r="T117" s="749"/>
      <c r="U117" s="749"/>
      <c r="V117" s="749"/>
      <c r="W117" s="749"/>
      <c r="X117" s="749"/>
      <c r="Y117" s="760"/>
      <c r="Z117" s="770"/>
      <c r="AA117" s="770"/>
      <c r="AB117" s="770"/>
      <c r="AC117" s="770"/>
      <c r="AD117" s="770"/>
      <c r="AE117" s="770"/>
      <c r="AF117" s="425"/>
      <c r="AG117" s="425"/>
      <c r="AH117" s="425"/>
      <c r="AI117" s="425"/>
      <c r="AJ117" s="425"/>
      <c r="AK117" s="425"/>
      <c r="AL117" s="425"/>
      <c r="AM117" s="306"/>
    </row>
    <row r="118" spans="1:39" hidden="1" outlineLevel="1">
      <c r="A118" s="522">
        <v>25</v>
      </c>
      <c r="B118" s="520" t="s">
        <v>117</v>
      </c>
      <c r="C118" s="291" t="s">
        <v>25</v>
      </c>
      <c r="D118" s="295">
        <v>0</v>
      </c>
      <c r="E118" s="295">
        <v>155667</v>
      </c>
      <c r="F118" s="295">
        <v>155667</v>
      </c>
      <c r="G118" s="295">
        <v>155667</v>
      </c>
      <c r="H118" s="295">
        <v>155667</v>
      </c>
      <c r="I118" s="295">
        <v>155667</v>
      </c>
      <c r="J118" s="295">
        <v>155667</v>
      </c>
      <c r="K118" s="295">
        <v>155667</v>
      </c>
      <c r="L118" s="295">
        <v>155667</v>
      </c>
      <c r="M118" s="295">
        <v>155667</v>
      </c>
      <c r="N118" s="295">
        <v>12</v>
      </c>
      <c r="O118" s="295">
        <v>0</v>
      </c>
      <c r="P118" s="295">
        <v>33</v>
      </c>
      <c r="Q118" s="295">
        <v>33</v>
      </c>
      <c r="R118" s="295">
        <v>33</v>
      </c>
      <c r="S118" s="295">
        <v>33</v>
      </c>
      <c r="T118" s="295">
        <v>33</v>
      </c>
      <c r="U118" s="295">
        <v>33</v>
      </c>
      <c r="V118" s="295">
        <v>33</v>
      </c>
      <c r="W118" s="295">
        <v>33</v>
      </c>
      <c r="X118" s="295">
        <v>33</v>
      </c>
      <c r="Y118" s="415">
        <v>0</v>
      </c>
      <c r="Z118" s="415">
        <v>0</v>
      </c>
      <c r="AA118" s="415">
        <v>0</v>
      </c>
      <c r="AB118" s="415">
        <v>0</v>
      </c>
      <c r="AC118" s="415">
        <v>0</v>
      </c>
      <c r="AD118" s="415">
        <v>0</v>
      </c>
      <c r="AE118" s="769"/>
      <c r="AF118" s="415"/>
      <c r="AG118" s="415"/>
      <c r="AH118" s="415"/>
      <c r="AI118" s="415"/>
      <c r="AJ118" s="415"/>
      <c r="AK118" s="415"/>
      <c r="AL118" s="415"/>
      <c r="AM118" s="296">
        <f>SUM(Y118:AL118)</f>
        <v>0</v>
      </c>
    </row>
    <row r="119" spans="1:39" hidden="1"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759">
        <v>0</v>
      </c>
      <c r="Z119" s="759">
        <v>0</v>
      </c>
      <c r="AA119" s="759">
        <v>0</v>
      </c>
      <c r="AB119" s="759">
        <v>0</v>
      </c>
      <c r="AC119" s="759">
        <v>0</v>
      </c>
      <c r="AD119" s="759">
        <v>0</v>
      </c>
      <c r="AE119" s="759">
        <v>0</v>
      </c>
      <c r="AF119" s="411">
        <f t="shared" ref="AF119" si="140">AF118</f>
        <v>0</v>
      </c>
      <c r="AG119" s="411">
        <f t="shared" ref="AG119" si="141">AG118</f>
        <v>0</v>
      </c>
      <c r="AH119" s="411">
        <f t="shared" ref="AH119" si="142">AH118</f>
        <v>0</v>
      </c>
      <c r="AI119" s="411">
        <f t="shared" ref="AI119" si="143">AI118</f>
        <v>0</v>
      </c>
      <c r="AJ119" s="411">
        <f t="shared" ref="AJ119" si="144">AJ118</f>
        <v>0</v>
      </c>
      <c r="AK119" s="411">
        <f t="shared" ref="AK119" si="145">AK118</f>
        <v>0</v>
      </c>
      <c r="AL119" s="411">
        <f t="shared" ref="AL119" si="146">AL118</f>
        <v>0</v>
      </c>
      <c r="AM119" s="306"/>
    </row>
    <row r="120" spans="1:39" hidden="1" outlineLevel="1">
      <c r="B120" s="294"/>
      <c r="C120" s="291"/>
      <c r="D120" s="291"/>
      <c r="E120" s="291"/>
      <c r="F120" s="291"/>
      <c r="G120" s="291"/>
      <c r="H120" s="291"/>
      <c r="I120" s="291"/>
      <c r="J120" s="291"/>
      <c r="K120" s="291"/>
      <c r="L120" s="291"/>
      <c r="M120" s="291"/>
      <c r="N120" s="749"/>
      <c r="O120" s="749"/>
      <c r="P120" s="749"/>
      <c r="Q120" s="749"/>
      <c r="R120" s="749"/>
      <c r="S120" s="749"/>
      <c r="T120" s="749"/>
      <c r="U120" s="749"/>
      <c r="V120" s="749"/>
      <c r="W120" s="749"/>
      <c r="X120" s="749"/>
      <c r="Y120" s="770"/>
      <c r="Z120" s="770"/>
      <c r="AA120" s="770"/>
      <c r="AB120" s="770"/>
      <c r="AC120" s="770"/>
      <c r="AD120" s="770"/>
      <c r="AE120" s="770"/>
      <c r="AF120" s="425"/>
      <c r="AG120" s="425"/>
      <c r="AH120" s="425"/>
      <c r="AI120" s="425"/>
      <c r="AJ120" s="425"/>
      <c r="AK120" s="425"/>
      <c r="AL120" s="425"/>
      <c r="AM120" s="306"/>
    </row>
    <row r="121" spans="1:39" hidden="1" outlineLevel="1">
      <c r="A121" s="522">
        <v>26</v>
      </c>
      <c r="B121" s="520" t="s">
        <v>118</v>
      </c>
      <c r="C121" s="291" t="s">
        <v>25</v>
      </c>
      <c r="D121" s="295">
        <v>501521</v>
      </c>
      <c r="E121" s="295">
        <v>2504177</v>
      </c>
      <c r="F121" s="295">
        <v>2504177</v>
      </c>
      <c r="G121" s="295">
        <v>2504177</v>
      </c>
      <c r="H121" s="295">
        <v>2504177</v>
      </c>
      <c r="I121" s="295">
        <v>2504177</v>
      </c>
      <c r="J121" s="295">
        <v>2448485</v>
      </c>
      <c r="K121" s="295">
        <v>2448485</v>
      </c>
      <c r="L121" s="295">
        <v>2415846</v>
      </c>
      <c r="M121" s="295">
        <v>2235263</v>
      </c>
      <c r="N121" s="295">
        <v>12</v>
      </c>
      <c r="O121" s="295">
        <v>103</v>
      </c>
      <c r="P121" s="295">
        <v>318</v>
      </c>
      <c r="Q121" s="295">
        <v>318</v>
      </c>
      <c r="R121" s="295">
        <v>318</v>
      </c>
      <c r="S121" s="295">
        <v>318</v>
      </c>
      <c r="T121" s="295">
        <v>318</v>
      </c>
      <c r="U121" s="295">
        <v>305</v>
      </c>
      <c r="V121" s="295">
        <v>305</v>
      </c>
      <c r="W121" s="295">
        <v>296</v>
      </c>
      <c r="X121" s="295">
        <v>253</v>
      </c>
      <c r="Y121" s="415">
        <v>0</v>
      </c>
      <c r="Z121" s="415">
        <v>0.15320700781153909</v>
      </c>
      <c r="AA121" s="415">
        <v>0.54994827272905278</v>
      </c>
      <c r="AB121" s="415">
        <v>0.2302717371410696</v>
      </c>
      <c r="AC121" s="415">
        <v>4.4162582768014066E-3</v>
      </c>
      <c r="AD121" s="415">
        <v>0</v>
      </c>
      <c r="AE121" s="769"/>
      <c r="AF121" s="415"/>
      <c r="AG121" s="415"/>
      <c r="AH121" s="415"/>
      <c r="AI121" s="415"/>
      <c r="AJ121" s="415"/>
      <c r="AK121" s="415"/>
      <c r="AL121" s="415"/>
      <c r="AM121" s="296">
        <f>SUM(Y121:AL121)</f>
        <v>0.93784327595846284</v>
      </c>
    </row>
    <row r="122" spans="1:39" hidden="1" outlineLevel="1">
      <c r="B122" s="294" t="s">
        <v>267</v>
      </c>
      <c r="C122" s="291" t="s">
        <v>163</v>
      </c>
      <c r="D122" s="295"/>
      <c r="E122" s="295">
        <v>27067.757406169694</v>
      </c>
      <c r="F122" s="295">
        <v>27067.757406169694</v>
      </c>
      <c r="G122" s="295">
        <v>27067.757406169694</v>
      </c>
      <c r="H122" s="295">
        <v>27067.757406169694</v>
      </c>
      <c r="I122" s="295">
        <v>27067.757406169694</v>
      </c>
      <c r="J122" s="295">
        <v>26465.78017154754</v>
      </c>
      <c r="K122" s="295">
        <v>26465.78017154754</v>
      </c>
      <c r="L122" s="295">
        <v>26112.983810116228</v>
      </c>
      <c r="M122" s="295">
        <v>24161.054359570866</v>
      </c>
      <c r="N122" s="295">
        <v>12</v>
      </c>
      <c r="O122" s="295"/>
      <c r="P122" s="295">
        <v>8.5250231063900834</v>
      </c>
      <c r="Q122" s="295">
        <v>8.5250231063900834</v>
      </c>
      <c r="R122" s="295">
        <v>8.5250231063900834</v>
      </c>
      <c r="S122" s="295">
        <v>8.5250231063900834</v>
      </c>
      <c r="T122" s="295">
        <v>8.5250231063900834</v>
      </c>
      <c r="U122" s="295">
        <v>8.1765158724810547</v>
      </c>
      <c r="V122" s="295">
        <v>8.1765158724810547</v>
      </c>
      <c r="W122" s="295">
        <v>7.9352416336209588</v>
      </c>
      <c r="X122" s="295">
        <v>6.7824869368449408</v>
      </c>
      <c r="Y122" s="759">
        <v>0</v>
      </c>
      <c r="Z122" s="759">
        <v>0.15320700781153909</v>
      </c>
      <c r="AA122" s="759">
        <v>0.54994827272905278</v>
      </c>
      <c r="AB122" s="759">
        <v>0.2302717371410696</v>
      </c>
      <c r="AC122" s="759">
        <v>4.4162582768014066E-3</v>
      </c>
      <c r="AD122" s="759">
        <v>0</v>
      </c>
      <c r="AE122" s="759">
        <v>0</v>
      </c>
      <c r="AF122" s="411">
        <f t="shared" ref="AF122" si="147">AF121</f>
        <v>0</v>
      </c>
      <c r="AG122" s="411">
        <f t="shared" ref="AG122" si="148">AG121</f>
        <v>0</v>
      </c>
      <c r="AH122" s="411">
        <f t="shared" ref="AH122" si="149">AH121</f>
        <v>0</v>
      </c>
      <c r="AI122" s="411">
        <f t="shared" ref="AI122" si="150">AI121</f>
        <v>0</v>
      </c>
      <c r="AJ122" s="411">
        <f t="shared" ref="AJ122" si="151">AJ121</f>
        <v>0</v>
      </c>
      <c r="AK122" s="411">
        <f t="shared" ref="AK122" si="152">AK121</f>
        <v>0</v>
      </c>
      <c r="AL122" s="411">
        <f t="shared" ref="AL122" si="153">AL121</f>
        <v>0</v>
      </c>
      <c r="AM122" s="306"/>
    </row>
    <row r="123" spans="1:39" hidden="1" outlineLevel="1">
      <c r="B123" s="294"/>
      <c r="C123" s="291"/>
      <c r="D123" s="291"/>
      <c r="E123" s="291"/>
      <c r="F123" s="291"/>
      <c r="G123" s="291"/>
      <c r="H123" s="291"/>
      <c r="I123" s="291"/>
      <c r="J123" s="291"/>
      <c r="K123" s="291"/>
      <c r="L123" s="291"/>
      <c r="M123" s="291"/>
      <c r="N123" s="749"/>
      <c r="O123" s="749"/>
      <c r="P123" s="749"/>
      <c r="Q123" s="749"/>
      <c r="R123" s="749"/>
      <c r="S123" s="749"/>
      <c r="T123" s="749"/>
      <c r="U123" s="749"/>
      <c r="V123" s="749"/>
      <c r="W123" s="749"/>
      <c r="X123" s="749"/>
      <c r="Y123" s="770"/>
      <c r="Z123" s="770"/>
      <c r="AA123" s="770"/>
      <c r="AB123" s="770"/>
      <c r="AC123" s="770"/>
      <c r="AD123" s="770"/>
      <c r="AE123" s="770"/>
      <c r="AF123" s="425"/>
      <c r="AG123" s="425"/>
      <c r="AH123" s="425"/>
      <c r="AI123" s="425"/>
      <c r="AJ123" s="425"/>
      <c r="AK123" s="425"/>
      <c r="AL123" s="425"/>
      <c r="AM123" s="306"/>
    </row>
    <row r="124" spans="1:39" ht="30" hidden="1" outlineLevel="1">
      <c r="A124" s="522">
        <v>27</v>
      </c>
      <c r="B124" s="520" t="s">
        <v>119</v>
      </c>
      <c r="C124" s="291" t="s">
        <v>25</v>
      </c>
      <c r="D124" s="295">
        <v>0</v>
      </c>
      <c r="E124" s="295">
        <v>0</v>
      </c>
      <c r="F124" s="295">
        <v>0</v>
      </c>
      <c r="G124" s="295">
        <v>0</v>
      </c>
      <c r="H124" s="295">
        <v>0</v>
      </c>
      <c r="I124" s="295">
        <v>0</v>
      </c>
      <c r="J124" s="295">
        <v>0</v>
      </c>
      <c r="K124" s="295">
        <v>0</v>
      </c>
      <c r="L124" s="295">
        <v>0</v>
      </c>
      <c r="M124" s="295">
        <v>0</v>
      </c>
      <c r="N124" s="295">
        <v>12</v>
      </c>
      <c r="O124" s="295">
        <v>0</v>
      </c>
      <c r="P124" s="295">
        <v>0</v>
      </c>
      <c r="Q124" s="295">
        <v>0</v>
      </c>
      <c r="R124" s="295">
        <v>0</v>
      </c>
      <c r="S124" s="295">
        <v>0</v>
      </c>
      <c r="T124" s="295">
        <v>0</v>
      </c>
      <c r="U124" s="295">
        <v>0</v>
      </c>
      <c r="V124" s="295">
        <v>0</v>
      </c>
      <c r="W124" s="295">
        <v>0</v>
      </c>
      <c r="X124" s="295">
        <v>0</v>
      </c>
      <c r="Y124" s="415">
        <v>0</v>
      </c>
      <c r="Z124" s="415">
        <v>0</v>
      </c>
      <c r="AA124" s="415">
        <v>0</v>
      </c>
      <c r="AB124" s="415">
        <v>0</v>
      </c>
      <c r="AC124" s="415">
        <v>0</v>
      </c>
      <c r="AD124" s="415">
        <v>0</v>
      </c>
      <c r="AE124" s="769"/>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59">
        <v>0</v>
      </c>
      <c r="Z125" s="759">
        <v>0</v>
      </c>
      <c r="AA125" s="759">
        <v>0</v>
      </c>
      <c r="AB125" s="759">
        <v>0</v>
      </c>
      <c r="AC125" s="759">
        <v>0</v>
      </c>
      <c r="AD125" s="759">
        <v>0</v>
      </c>
      <c r="AE125" s="759">
        <v>0</v>
      </c>
      <c r="AF125" s="411">
        <f t="shared" ref="AF125" si="154">AF124</f>
        <v>0</v>
      </c>
      <c r="AG125" s="411">
        <f t="shared" ref="AG125" si="155">AG124</f>
        <v>0</v>
      </c>
      <c r="AH125" s="411">
        <f t="shared" ref="AH125" si="156">AH124</f>
        <v>0</v>
      </c>
      <c r="AI125" s="411">
        <f t="shared" ref="AI125" si="157">AI124</f>
        <v>0</v>
      </c>
      <c r="AJ125" s="411">
        <f t="shared" ref="AJ125" si="158">AJ124</f>
        <v>0</v>
      </c>
      <c r="AK125" s="411">
        <f t="shared" ref="AK125" si="159">AK124</f>
        <v>0</v>
      </c>
      <c r="AL125" s="411">
        <f t="shared" ref="AL125" si="160">AL124</f>
        <v>0</v>
      </c>
      <c r="AM125" s="306"/>
    </row>
    <row r="126" spans="1:39" hidden="1" outlineLevel="1">
      <c r="B126" s="294"/>
      <c r="C126" s="291"/>
      <c r="D126" s="291"/>
      <c r="E126" s="291"/>
      <c r="F126" s="291"/>
      <c r="G126" s="291"/>
      <c r="H126" s="291"/>
      <c r="I126" s="291"/>
      <c r="J126" s="291"/>
      <c r="K126" s="291"/>
      <c r="L126" s="291"/>
      <c r="M126" s="291"/>
      <c r="N126" s="749"/>
      <c r="O126" s="749"/>
      <c r="P126" s="749"/>
      <c r="Q126" s="749"/>
      <c r="R126" s="749"/>
      <c r="S126" s="749"/>
      <c r="T126" s="749"/>
      <c r="U126" s="749"/>
      <c r="V126" s="749"/>
      <c r="W126" s="749"/>
      <c r="X126" s="749"/>
      <c r="Y126" s="770"/>
      <c r="Z126" s="770"/>
      <c r="AA126" s="770"/>
      <c r="AB126" s="770"/>
      <c r="AC126" s="770"/>
      <c r="AD126" s="770"/>
      <c r="AE126" s="770"/>
      <c r="AF126" s="425"/>
      <c r="AG126" s="425"/>
      <c r="AH126" s="425"/>
      <c r="AI126" s="425"/>
      <c r="AJ126" s="425"/>
      <c r="AK126" s="425"/>
      <c r="AL126" s="425"/>
      <c r="AM126" s="306"/>
    </row>
    <row r="127" spans="1:39" ht="30" hidden="1" outlineLevel="1">
      <c r="A127" s="522">
        <v>28</v>
      </c>
      <c r="B127" s="520" t="s">
        <v>120</v>
      </c>
      <c r="C127" s="291" t="s">
        <v>25</v>
      </c>
      <c r="D127" s="295">
        <v>0</v>
      </c>
      <c r="E127" s="295">
        <v>238180</v>
      </c>
      <c r="F127" s="295">
        <v>238180</v>
      </c>
      <c r="G127" s="295">
        <v>238180</v>
      </c>
      <c r="H127" s="295">
        <v>238180</v>
      </c>
      <c r="I127" s="295">
        <v>238180</v>
      </c>
      <c r="J127" s="295">
        <v>238180</v>
      </c>
      <c r="K127" s="295">
        <v>238180</v>
      </c>
      <c r="L127" s="295">
        <v>238180</v>
      </c>
      <c r="M127" s="295">
        <v>238180</v>
      </c>
      <c r="N127" s="295">
        <v>12</v>
      </c>
      <c r="O127" s="295">
        <v>0</v>
      </c>
      <c r="P127" s="295">
        <v>50</v>
      </c>
      <c r="Q127" s="295">
        <v>50</v>
      </c>
      <c r="R127" s="295">
        <v>50</v>
      </c>
      <c r="S127" s="295">
        <v>50</v>
      </c>
      <c r="T127" s="295">
        <v>50</v>
      </c>
      <c r="U127" s="295">
        <v>50</v>
      </c>
      <c r="V127" s="295">
        <v>50</v>
      </c>
      <c r="W127" s="295">
        <v>50</v>
      </c>
      <c r="X127" s="295">
        <v>50</v>
      </c>
      <c r="Y127" s="415">
        <v>0</v>
      </c>
      <c r="Z127" s="415">
        <v>0</v>
      </c>
      <c r="AA127" s="415">
        <v>0</v>
      </c>
      <c r="AB127" s="415">
        <v>0</v>
      </c>
      <c r="AC127" s="415">
        <v>0</v>
      </c>
      <c r="AD127" s="415">
        <v>0</v>
      </c>
      <c r="AE127" s="769"/>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759">
        <v>0</v>
      </c>
      <c r="Z128" s="759">
        <v>0</v>
      </c>
      <c r="AA128" s="759">
        <v>0</v>
      </c>
      <c r="AB128" s="759">
        <v>0</v>
      </c>
      <c r="AC128" s="759">
        <v>0</v>
      </c>
      <c r="AD128" s="759">
        <v>0</v>
      </c>
      <c r="AE128" s="759">
        <v>0</v>
      </c>
      <c r="AF128" s="411">
        <f t="shared" ref="AF128" si="161">AF127</f>
        <v>0</v>
      </c>
      <c r="AG128" s="411">
        <f t="shared" ref="AG128" si="162">AG127</f>
        <v>0</v>
      </c>
      <c r="AH128" s="411">
        <f t="shared" ref="AH128" si="163">AH127</f>
        <v>0</v>
      </c>
      <c r="AI128" s="411">
        <f t="shared" ref="AI128" si="164">AI127</f>
        <v>0</v>
      </c>
      <c r="AJ128" s="411">
        <f t="shared" ref="AJ128" si="165">AJ127</f>
        <v>0</v>
      </c>
      <c r="AK128" s="411">
        <f t="shared" ref="AK128" si="166">AK127</f>
        <v>0</v>
      </c>
      <c r="AL128" s="411">
        <f t="shared" ref="AL128" si="167">AL127</f>
        <v>0</v>
      </c>
      <c r="AM128" s="306"/>
    </row>
    <row r="129" spans="1:39" hidden="1" outlineLevel="1">
      <c r="B129" s="294"/>
      <c r="C129" s="291"/>
      <c r="D129" s="291"/>
      <c r="E129" s="291"/>
      <c r="F129" s="291"/>
      <c r="G129" s="291"/>
      <c r="H129" s="291"/>
      <c r="I129" s="291"/>
      <c r="J129" s="291"/>
      <c r="K129" s="291"/>
      <c r="L129" s="291"/>
      <c r="M129" s="291"/>
      <c r="N129" s="749"/>
      <c r="O129" s="749"/>
      <c r="P129" s="749"/>
      <c r="Q129" s="749"/>
      <c r="R129" s="749"/>
      <c r="S129" s="749"/>
      <c r="T129" s="749"/>
      <c r="U129" s="749"/>
      <c r="V129" s="749"/>
      <c r="W129" s="749"/>
      <c r="X129" s="749"/>
      <c r="Y129" s="770"/>
      <c r="Z129" s="770"/>
      <c r="AA129" s="770"/>
      <c r="AB129" s="770"/>
      <c r="AC129" s="770"/>
      <c r="AD129" s="770"/>
      <c r="AE129" s="770"/>
      <c r="AF129" s="425"/>
      <c r="AG129" s="425"/>
      <c r="AH129" s="425"/>
      <c r="AI129" s="425"/>
      <c r="AJ129" s="425"/>
      <c r="AK129" s="425"/>
      <c r="AL129" s="425"/>
      <c r="AM129" s="306"/>
    </row>
    <row r="130" spans="1:39" ht="30" hidden="1" outlineLevel="1">
      <c r="A130" s="522">
        <v>29</v>
      </c>
      <c r="B130" s="520" t="s">
        <v>121</v>
      </c>
      <c r="C130" s="291" t="s">
        <v>25</v>
      </c>
      <c r="D130" s="295"/>
      <c r="E130" s="295"/>
      <c r="F130" s="295"/>
      <c r="G130" s="295"/>
      <c r="H130" s="295"/>
      <c r="I130" s="295"/>
      <c r="J130" s="295"/>
      <c r="K130" s="295"/>
      <c r="L130" s="295"/>
      <c r="M130" s="295"/>
      <c r="N130" s="295">
        <v>3</v>
      </c>
      <c r="O130" s="295">
        <v>0</v>
      </c>
      <c r="P130" s="295">
        <v>0</v>
      </c>
      <c r="Q130" s="295">
        <v>0</v>
      </c>
      <c r="R130" s="295">
        <v>0</v>
      </c>
      <c r="S130" s="295">
        <v>0</v>
      </c>
      <c r="T130" s="295">
        <v>0</v>
      </c>
      <c r="U130" s="295">
        <v>0</v>
      </c>
      <c r="V130" s="295">
        <v>0</v>
      </c>
      <c r="W130" s="295">
        <v>0</v>
      </c>
      <c r="X130" s="295">
        <v>0</v>
      </c>
      <c r="Y130" s="769">
        <v>0</v>
      </c>
      <c r="Z130" s="769">
        <v>0</v>
      </c>
      <c r="AA130" s="769">
        <v>0</v>
      </c>
      <c r="AB130" s="769">
        <v>0</v>
      </c>
      <c r="AC130" s="769">
        <v>0</v>
      </c>
      <c r="AD130" s="769">
        <v>0</v>
      </c>
      <c r="AE130" s="769"/>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759">
        <f>Y130</f>
        <v>0</v>
      </c>
      <c r="Z131" s="759">
        <f t="shared" ref="Z131:AE131" si="168">Z130</f>
        <v>0</v>
      </c>
      <c r="AA131" s="759">
        <f t="shared" si="168"/>
        <v>0</v>
      </c>
      <c r="AB131" s="759">
        <f t="shared" si="168"/>
        <v>0</v>
      </c>
      <c r="AC131" s="759">
        <f t="shared" si="168"/>
        <v>0</v>
      </c>
      <c r="AD131" s="759">
        <f t="shared" si="168"/>
        <v>0</v>
      </c>
      <c r="AE131" s="759">
        <f t="shared" si="168"/>
        <v>0</v>
      </c>
      <c r="AF131" s="411">
        <f t="shared" ref="AF131" si="169">AF130</f>
        <v>0</v>
      </c>
      <c r="AG131" s="411">
        <f t="shared" ref="AG131" si="170">AG130</f>
        <v>0</v>
      </c>
      <c r="AH131" s="411">
        <f t="shared" ref="AH131" si="171">AH130</f>
        <v>0</v>
      </c>
      <c r="AI131" s="411">
        <f t="shared" ref="AI131" si="172">AI130</f>
        <v>0</v>
      </c>
      <c r="AJ131" s="411">
        <f t="shared" ref="AJ131" si="173">AJ130</f>
        <v>0</v>
      </c>
      <c r="AK131" s="411">
        <f t="shared" ref="AK131" si="174">AK130</f>
        <v>0</v>
      </c>
      <c r="AL131" s="411">
        <f t="shared" ref="AL131" si="175">AL130</f>
        <v>0</v>
      </c>
      <c r="AM131" s="306"/>
    </row>
    <row r="132" spans="1:39" hidden="1" outlineLevel="1">
      <c r="B132" s="294"/>
      <c r="C132" s="291"/>
      <c r="D132" s="291"/>
      <c r="E132" s="291"/>
      <c r="F132" s="291"/>
      <c r="G132" s="291"/>
      <c r="H132" s="291"/>
      <c r="I132" s="291"/>
      <c r="J132" s="291"/>
      <c r="K132" s="291"/>
      <c r="L132" s="291"/>
      <c r="M132" s="291"/>
      <c r="N132" s="749"/>
      <c r="O132" s="749"/>
      <c r="P132" s="749"/>
      <c r="Q132" s="749"/>
      <c r="R132" s="749"/>
      <c r="S132" s="749"/>
      <c r="T132" s="749"/>
      <c r="U132" s="749"/>
      <c r="V132" s="749"/>
      <c r="W132" s="749"/>
      <c r="X132" s="749"/>
      <c r="Y132" s="760"/>
      <c r="Z132" s="770"/>
      <c r="AA132" s="770"/>
      <c r="AB132" s="770"/>
      <c r="AC132" s="770"/>
      <c r="AD132" s="770"/>
      <c r="AE132" s="770"/>
      <c r="AF132" s="425"/>
      <c r="AG132" s="425"/>
      <c r="AH132" s="425"/>
      <c r="AI132" s="425"/>
      <c r="AJ132" s="425"/>
      <c r="AK132" s="425"/>
      <c r="AL132" s="425"/>
      <c r="AM132" s="306"/>
    </row>
    <row r="133" spans="1:39" ht="30" hidden="1" outlineLevel="1">
      <c r="A133" s="522">
        <v>30</v>
      </c>
      <c r="B133" s="520" t="s">
        <v>122</v>
      </c>
      <c r="C133" s="291" t="s">
        <v>25</v>
      </c>
      <c r="D133" s="295"/>
      <c r="E133" s="295"/>
      <c r="F133" s="295"/>
      <c r="G133" s="295"/>
      <c r="H133" s="295"/>
      <c r="I133" s="295"/>
      <c r="J133" s="295"/>
      <c r="K133" s="295"/>
      <c r="L133" s="295"/>
      <c r="M133" s="295"/>
      <c r="N133" s="295">
        <v>12</v>
      </c>
      <c r="O133" s="295">
        <v>0</v>
      </c>
      <c r="P133" s="295">
        <v>0</v>
      </c>
      <c r="Q133" s="295">
        <v>0</v>
      </c>
      <c r="R133" s="295">
        <v>0</v>
      </c>
      <c r="S133" s="295">
        <v>0</v>
      </c>
      <c r="T133" s="295">
        <v>0</v>
      </c>
      <c r="U133" s="295">
        <v>0</v>
      </c>
      <c r="V133" s="295">
        <v>0</v>
      </c>
      <c r="W133" s="295">
        <v>0</v>
      </c>
      <c r="X133" s="295">
        <v>0</v>
      </c>
      <c r="Y133" s="769">
        <v>0</v>
      </c>
      <c r="Z133" s="769">
        <v>0</v>
      </c>
      <c r="AA133" s="769">
        <v>0</v>
      </c>
      <c r="AB133" s="769">
        <v>0</v>
      </c>
      <c r="AC133" s="769">
        <v>0</v>
      </c>
      <c r="AD133" s="769">
        <v>0</v>
      </c>
      <c r="AE133" s="769"/>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759">
        <f>Y133</f>
        <v>0</v>
      </c>
      <c r="Z134" s="759">
        <f t="shared" ref="Z134:AE134" si="176">Z133</f>
        <v>0</v>
      </c>
      <c r="AA134" s="759">
        <f t="shared" si="176"/>
        <v>0</v>
      </c>
      <c r="AB134" s="759">
        <f t="shared" si="176"/>
        <v>0</v>
      </c>
      <c r="AC134" s="759">
        <f t="shared" si="176"/>
        <v>0</v>
      </c>
      <c r="AD134" s="759">
        <f t="shared" si="176"/>
        <v>0</v>
      </c>
      <c r="AE134" s="759">
        <f t="shared" si="176"/>
        <v>0</v>
      </c>
      <c r="AF134" s="411">
        <f t="shared" ref="AF134" si="177">AF133</f>
        <v>0</v>
      </c>
      <c r="AG134" s="411">
        <f t="shared" ref="AG134" si="178">AG133</f>
        <v>0</v>
      </c>
      <c r="AH134" s="411">
        <f t="shared" ref="AH134" si="179">AH133</f>
        <v>0</v>
      </c>
      <c r="AI134" s="411">
        <f t="shared" ref="AI134" si="180">AI133</f>
        <v>0</v>
      </c>
      <c r="AJ134" s="411">
        <f t="shared" ref="AJ134" si="181">AJ133</f>
        <v>0</v>
      </c>
      <c r="AK134" s="411">
        <f t="shared" ref="AK134" si="182">AK133</f>
        <v>0</v>
      </c>
      <c r="AL134" s="411">
        <f t="shared" ref="AL134" si="183">AL133</f>
        <v>0</v>
      </c>
      <c r="AM134" s="306"/>
    </row>
    <row r="135" spans="1:39" hidden="1" outlineLevel="1">
      <c r="B135" s="294"/>
      <c r="C135" s="291"/>
      <c r="D135" s="291"/>
      <c r="E135" s="291"/>
      <c r="F135" s="291"/>
      <c r="G135" s="291"/>
      <c r="H135" s="291"/>
      <c r="I135" s="291"/>
      <c r="J135" s="291"/>
      <c r="K135" s="291"/>
      <c r="L135" s="291"/>
      <c r="M135" s="291"/>
      <c r="N135" s="749"/>
      <c r="O135" s="749"/>
      <c r="P135" s="749"/>
      <c r="Q135" s="749"/>
      <c r="R135" s="749"/>
      <c r="S135" s="749"/>
      <c r="T135" s="749"/>
      <c r="U135" s="749"/>
      <c r="V135" s="749"/>
      <c r="W135" s="749"/>
      <c r="X135" s="749"/>
      <c r="Y135" s="760"/>
      <c r="Z135" s="770"/>
      <c r="AA135" s="770"/>
      <c r="AB135" s="770"/>
      <c r="AC135" s="770"/>
      <c r="AD135" s="770"/>
      <c r="AE135" s="770"/>
      <c r="AF135" s="425"/>
      <c r="AG135" s="425"/>
      <c r="AH135" s="425"/>
      <c r="AI135" s="425"/>
      <c r="AJ135" s="425"/>
      <c r="AK135" s="425"/>
      <c r="AL135" s="425"/>
      <c r="AM135" s="306"/>
    </row>
    <row r="136" spans="1:39" ht="30" hidden="1" outlineLevel="1">
      <c r="A136" s="522">
        <v>31</v>
      </c>
      <c r="B136" s="520" t="s">
        <v>123</v>
      </c>
      <c r="C136" s="291" t="s">
        <v>25</v>
      </c>
      <c r="D136" s="295"/>
      <c r="E136" s="295"/>
      <c r="F136" s="295"/>
      <c r="G136" s="295"/>
      <c r="H136" s="295"/>
      <c r="I136" s="295"/>
      <c r="J136" s="295"/>
      <c r="K136" s="295"/>
      <c r="L136" s="295"/>
      <c r="M136" s="295"/>
      <c r="N136" s="295">
        <v>12</v>
      </c>
      <c r="O136" s="295">
        <v>0</v>
      </c>
      <c r="P136" s="295">
        <v>0</v>
      </c>
      <c r="Q136" s="295">
        <v>0</v>
      </c>
      <c r="R136" s="295">
        <v>0</v>
      </c>
      <c r="S136" s="295">
        <v>0</v>
      </c>
      <c r="T136" s="295">
        <v>0</v>
      </c>
      <c r="U136" s="295">
        <v>0</v>
      </c>
      <c r="V136" s="295">
        <v>0</v>
      </c>
      <c r="W136" s="295">
        <v>0</v>
      </c>
      <c r="X136" s="295">
        <v>0</v>
      </c>
      <c r="Y136" s="769">
        <v>0</v>
      </c>
      <c r="Z136" s="769">
        <v>0</v>
      </c>
      <c r="AA136" s="769">
        <v>0</v>
      </c>
      <c r="AB136" s="769">
        <v>0</v>
      </c>
      <c r="AC136" s="769">
        <v>0</v>
      </c>
      <c r="AD136" s="769">
        <v>0</v>
      </c>
      <c r="AE136" s="769"/>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759">
        <f>Y136</f>
        <v>0</v>
      </c>
      <c r="Z137" s="759">
        <f t="shared" ref="Z137:AE137" si="184">Z136</f>
        <v>0</v>
      </c>
      <c r="AA137" s="759">
        <f t="shared" si="184"/>
        <v>0</v>
      </c>
      <c r="AB137" s="759">
        <f t="shared" si="184"/>
        <v>0</v>
      </c>
      <c r="AC137" s="759">
        <f t="shared" si="184"/>
        <v>0</v>
      </c>
      <c r="AD137" s="759">
        <f t="shared" si="184"/>
        <v>0</v>
      </c>
      <c r="AE137" s="759">
        <f t="shared" si="184"/>
        <v>0</v>
      </c>
      <c r="AF137" s="411">
        <f t="shared" ref="AF137" si="185">AF136</f>
        <v>0</v>
      </c>
      <c r="AG137" s="411">
        <f t="shared" ref="AG137" si="186">AG136</f>
        <v>0</v>
      </c>
      <c r="AH137" s="411">
        <f t="shared" ref="AH137" si="187">AH136</f>
        <v>0</v>
      </c>
      <c r="AI137" s="411">
        <f t="shared" ref="AI137" si="188">AI136</f>
        <v>0</v>
      </c>
      <c r="AJ137" s="411">
        <f t="shared" ref="AJ137" si="189">AJ136</f>
        <v>0</v>
      </c>
      <c r="AK137" s="411">
        <f t="shared" ref="AK137" si="190">AK136</f>
        <v>0</v>
      </c>
      <c r="AL137" s="411">
        <f t="shared" ref="AL137" si="191">AL136</f>
        <v>0</v>
      </c>
      <c r="AM137" s="306"/>
    </row>
    <row r="138" spans="1:39" hidden="1" outlineLevel="1">
      <c r="B138" s="520"/>
      <c r="C138" s="291"/>
      <c r="D138" s="291"/>
      <c r="E138" s="291"/>
      <c r="F138" s="291"/>
      <c r="G138" s="291"/>
      <c r="H138" s="291"/>
      <c r="I138" s="291"/>
      <c r="J138" s="291"/>
      <c r="K138" s="291"/>
      <c r="L138" s="291"/>
      <c r="M138" s="291"/>
      <c r="N138" s="749"/>
      <c r="O138" s="749"/>
      <c r="P138" s="749"/>
      <c r="Q138" s="749"/>
      <c r="R138" s="749"/>
      <c r="S138" s="749"/>
      <c r="T138" s="749"/>
      <c r="U138" s="749"/>
      <c r="V138" s="749"/>
      <c r="W138" s="749"/>
      <c r="X138" s="749"/>
      <c r="Y138" s="760"/>
      <c r="Z138" s="770"/>
      <c r="AA138" s="770"/>
      <c r="AB138" s="770"/>
      <c r="AC138" s="770"/>
      <c r="AD138" s="770"/>
      <c r="AE138" s="770"/>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v>0</v>
      </c>
      <c r="P139" s="295">
        <v>0</v>
      </c>
      <c r="Q139" s="295">
        <v>0</v>
      </c>
      <c r="R139" s="295">
        <v>0</v>
      </c>
      <c r="S139" s="295">
        <v>0</v>
      </c>
      <c r="T139" s="295">
        <v>0</v>
      </c>
      <c r="U139" s="295">
        <v>0</v>
      </c>
      <c r="V139" s="295">
        <v>0</v>
      </c>
      <c r="W139" s="295">
        <v>0</v>
      </c>
      <c r="X139" s="295">
        <v>0</v>
      </c>
      <c r="Y139" s="769">
        <v>0</v>
      </c>
      <c r="Z139" s="769">
        <v>0</v>
      </c>
      <c r="AA139" s="769">
        <v>0</v>
      </c>
      <c r="AB139" s="769">
        <v>0</v>
      </c>
      <c r="AC139" s="769">
        <v>0</v>
      </c>
      <c r="AD139" s="769">
        <v>0</v>
      </c>
      <c r="AE139" s="769"/>
      <c r="AF139" s="415"/>
      <c r="AG139" s="415"/>
      <c r="AH139" s="415"/>
      <c r="AI139" s="415"/>
      <c r="AJ139" s="415"/>
      <c r="AK139" s="415"/>
      <c r="AL139" s="415"/>
      <c r="AM139" s="296">
        <f>SUM(Y139:AL139)</f>
        <v>0</v>
      </c>
    </row>
    <row r="140" spans="1:39"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759">
        <f>Y139</f>
        <v>0</v>
      </c>
      <c r="Z140" s="759">
        <f t="shared" ref="Z140:AE140" si="192">Z139</f>
        <v>0</v>
      </c>
      <c r="AA140" s="759">
        <f t="shared" si="192"/>
        <v>0</v>
      </c>
      <c r="AB140" s="759">
        <f t="shared" si="192"/>
        <v>0</v>
      </c>
      <c r="AC140" s="759">
        <f t="shared" si="192"/>
        <v>0</v>
      </c>
      <c r="AD140" s="759">
        <f t="shared" si="192"/>
        <v>0</v>
      </c>
      <c r="AE140" s="759">
        <f t="shared" si="192"/>
        <v>0</v>
      </c>
      <c r="AF140" s="411">
        <f t="shared" ref="AF140" si="193">AF139</f>
        <v>0</v>
      </c>
      <c r="AG140" s="411">
        <f t="shared" ref="AG140" si="194">AG139</f>
        <v>0</v>
      </c>
      <c r="AH140" s="411">
        <f t="shared" ref="AH140" si="195">AH139</f>
        <v>0</v>
      </c>
      <c r="AI140" s="411">
        <f t="shared" ref="AI140" si="196">AI139</f>
        <v>0</v>
      </c>
      <c r="AJ140" s="411">
        <f t="shared" ref="AJ140" si="197">AJ139</f>
        <v>0</v>
      </c>
      <c r="AK140" s="411">
        <f t="shared" ref="AK140" si="198">AK139</f>
        <v>0</v>
      </c>
      <c r="AL140" s="411">
        <f t="shared" ref="AL140" si="199">AL139</f>
        <v>0</v>
      </c>
      <c r="AM140" s="306"/>
    </row>
    <row r="141" spans="1:39" hidden="1" outlineLevel="1">
      <c r="B141" s="520"/>
      <c r="C141" s="291"/>
      <c r="D141" s="291"/>
      <c r="E141" s="291"/>
      <c r="F141" s="291"/>
      <c r="G141" s="291"/>
      <c r="H141" s="291"/>
      <c r="I141" s="291"/>
      <c r="J141" s="291"/>
      <c r="K141" s="291"/>
      <c r="L141" s="291"/>
      <c r="M141" s="291"/>
      <c r="N141" s="749"/>
      <c r="O141" s="749"/>
      <c r="P141" s="749"/>
      <c r="Q141" s="749"/>
      <c r="R141" s="749"/>
      <c r="S141" s="749"/>
      <c r="T141" s="749"/>
      <c r="U141" s="749"/>
      <c r="V141" s="749"/>
      <c r="W141" s="749"/>
      <c r="X141" s="749"/>
      <c r="Y141" s="760"/>
      <c r="Z141" s="770"/>
      <c r="AA141" s="770"/>
      <c r="AB141" s="770"/>
      <c r="AC141" s="770"/>
      <c r="AD141" s="770"/>
      <c r="AE141" s="770"/>
      <c r="AF141" s="425"/>
      <c r="AG141" s="425"/>
      <c r="AH141" s="425"/>
      <c r="AI141" s="425"/>
      <c r="AJ141" s="425"/>
      <c r="AK141" s="425"/>
      <c r="AL141" s="425"/>
      <c r="AM141" s="306"/>
    </row>
    <row r="142" spans="1:39" ht="15.75" hidden="1" outlineLevel="1">
      <c r="B142" s="288" t="s">
        <v>500</v>
      </c>
      <c r="C142" s="291"/>
      <c r="D142" s="291"/>
      <c r="E142" s="291"/>
      <c r="F142" s="291"/>
      <c r="G142" s="291"/>
      <c r="H142" s="291"/>
      <c r="I142" s="291"/>
      <c r="J142" s="291"/>
      <c r="K142" s="291"/>
      <c r="L142" s="291"/>
      <c r="M142" s="291"/>
      <c r="N142" s="749"/>
      <c r="O142" s="749"/>
      <c r="P142" s="749"/>
      <c r="Q142" s="749"/>
      <c r="R142" s="749"/>
      <c r="S142" s="749"/>
      <c r="T142" s="749"/>
      <c r="U142" s="749"/>
      <c r="V142" s="749"/>
      <c r="W142" s="749"/>
      <c r="X142" s="749"/>
      <c r="Y142" s="760"/>
      <c r="Z142" s="770"/>
      <c r="AA142" s="770"/>
      <c r="AB142" s="770"/>
      <c r="AC142" s="770"/>
      <c r="AD142" s="770"/>
      <c r="AE142" s="770"/>
      <c r="AF142" s="425"/>
      <c r="AG142" s="425"/>
      <c r="AH142" s="425"/>
      <c r="AI142" s="425"/>
      <c r="AJ142" s="425"/>
      <c r="AK142" s="425"/>
      <c r="AL142" s="425"/>
      <c r="AM142" s="306"/>
    </row>
    <row r="143" spans="1:39" hidden="1" outlineLevel="1">
      <c r="A143" s="522">
        <v>33</v>
      </c>
      <c r="B143" s="520" t="s">
        <v>125</v>
      </c>
      <c r="C143" s="291" t="s">
        <v>25</v>
      </c>
      <c r="D143" s="295"/>
      <c r="E143" s="295"/>
      <c r="F143" s="295"/>
      <c r="G143" s="295"/>
      <c r="H143" s="295"/>
      <c r="I143" s="295"/>
      <c r="J143" s="295"/>
      <c r="K143" s="295"/>
      <c r="L143" s="295"/>
      <c r="M143" s="295"/>
      <c r="N143" s="295">
        <v>0</v>
      </c>
      <c r="O143" s="295">
        <v>0</v>
      </c>
      <c r="P143" s="295">
        <v>0</v>
      </c>
      <c r="Q143" s="295">
        <v>0</v>
      </c>
      <c r="R143" s="295">
        <v>0</v>
      </c>
      <c r="S143" s="295">
        <v>0</v>
      </c>
      <c r="T143" s="295">
        <v>0</v>
      </c>
      <c r="U143" s="295">
        <v>0</v>
      </c>
      <c r="V143" s="295">
        <v>0</v>
      </c>
      <c r="W143" s="295">
        <v>0</v>
      </c>
      <c r="X143" s="295">
        <v>0</v>
      </c>
      <c r="Y143" s="769">
        <v>0</v>
      </c>
      <c r="Z143" s="769">
        <v>0</v>
      </c>
      <c r="AA143" s="769">
        <v>0</v>
      </c>
      <c r="AB143" s="769">
        <v>0</v>
      </c>
      <c r="AC143" s="769">
        <v>0</v>
      </c>
      <c r="AD143" s="769">
        <v>0</v>
      </c>
      <c r="AE143" s="769"/>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759">
        <f>Y143</f>
        <v>0</v>
      </c>
      <c r="Z144" s="759">
        <f t="shared" ref="Z144:AE144" si="200">Z143</f>
        <v>0</v>
      </c>
      <c r="AA144" s="759">
        <f t="shared" si="200"/>
        <v>0</v>
      </c>
      <c r="AB144" s="759">
        <f t="shared" si="200"/>
        <v>0</v>
      </c>
      <c r="AC144" s="759">
        <f t="shared" si="200"/>
        <v>0</v>
      </c>
      <c r="AD144" s="759">
        <f t="shared" si="200"/>
        <v>0</v>
      </c>
      <c r="AE144" s="759">
        <f t="shared" si="200"/>
        <v>0</v>
      </c>
      <c r="AF144" s="411">
        <f t="shared" ref="AF144" si="201">AF143</f>
        <v>0</v>
      </c>
      <c r="AG144" s="411">
        <f t="shared" ref="AG144" si="202">AG143</f>
        <v>0</v>
      </c>
      <c r="AH144" s="411">
        <f t="shared" ref="AH144" si="203">AH143</f>
        <v>0</v>
      </c>
      <c r="AI144" s="411">
        <f t="shared" ref="AI144" si="204">AI143</f>
        <v>0</v>
      </c>
      <c r="AJ144" s="411">
        <f t="shared" ref="AJ144" si="205">AJ143</f>
        <v>0</v>
      </c>
      <c r="AK144" s="411">
        <f t="shared" ref="AK144" si="206">AK143</f>
        <v>0</v>
      </c>
      <c r="AL144" s="411">
        <f t="shared" ref="AL144" si="207">AL143</f>
        <v>0</v>
      </c>
      <c r="AM144" s="306"/>
    </row>
    <row r="145" spans="1:39" hidden="1" outlineLevel="1">
      <c r="B145" s="520"/>
      <c r="C145" s="291"/>
      <c r="D145" s="291"/>
      <c r="E145" s="291"/>
      <c r="F145" s="291"/>
      <c r="G145" s="291"/>
      <c r="H145" s="291"/>
      <c r="I145" s="291"/>
      <c r="J145" s="291"/>
      <c r="K145" s="291"/>
      <c r="L145" s="291"/>
      <c r="M145" s="291"/>
      <c r="N145" s="749"/>
      <c r="O145" s="749"/>
      <c r="P145" s="749"/>
      <c r="Q145" s="749"/>
      <c r="R145" s="749"/>
      <c r="S145" s="749"/>
      <c r="T145" s="749"/>
      <c r="U145" s="749"/>
      <c r="V145" s="749"/>
      <c r="W145" s="749"/>
      <c r="X145" s="749"/>
      <c r="Y145" s="760"/>
      <c r="Z145" s="770"/>
      <c r="AA145" s="770"/>
      <c r="AB145" s="770"/>
      <c r="AC145" s="770"/>
      <c r="AD145" s="770"/>
      <c r="AE145" s="770"/>
      <c r="AF145" s="425"/>
      <c r="AG145" s="425"/>
      <c r="AH145" s="425"/>
      <c r="AI145" s="425"/>
      <c r="AJ145" s="425"/>
      <c r="AK145" s="425"/>
      <c r="AL145" s="425"/>
      <c r="AM145" s="306"/>
    </row>
    <row r="146" spans="1:39" hidden="1" outlineLevel="1">
      <c r="A146" s="522">
        <v>34</v>
      </c>
      <c r="B146" s="520" t="s">
        <v>126</v>
      </c>
      <c r="C146" s="291" t="s">
        <v>25</v>
      </c>
      <c r="D146" s="295"/>
      <c r="E146" s="295"/>
      <c r="F146" s="295"/>
      <c r="G146" s="295"/>
      <c r="H146" s="295"/>
      <c r="I146" s="295"/>
      <c r="J146" s="295"/>
      <c r="K146" s="295"/>
      <c r="L146" s="295"/>
      <c r="M146" s="295"/>
      <c r="N146" s="295">
        <v>0</v>
      </c>
      <c r="O146" s="295">
        <v>0</v>
      </c>
      <c r="P146" s="295">
        <v>0</v>
      </c>
      <c r="Q146" s="295">
        <v>0</v>
      </c>
      <c r="R146" s="295">
        <v>0</v>
      </c>
      <c r="S146" s="295">
        <v>0</v>
      </c>
      <c r="T146" s="295">
        <v>0</v>
      </c>
      <c r="U146" s="295">
        <v>0</v>
      </c>
      <c r="V146" s="295">
        <v>0</v>
      </c>
      <c r="W146" s="295">
        <v>0</v>
      </c>
      <c r="X146" s="295">
        <v>0</v>
      </c>
      <c r="Y146" s="769">
        <v>0</v>
      </c>
      <c r="Z146" s="769">
        <v>0</v>
      </c>
      <c r="AA146" s="769">
        <v>0</v>
      </c>
      <c r="AB146" s="769">
        <v>0</v>
      </c>
      <c r="AC146" s="769">
        <v>0</v>
      </c>
      <c r="AD146" s="769">
        <v>0</v>
      </c>
      <c r="AE146" s="769"/>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759">
        <f>Y146</f>
        <v>0</v>
      </c>
      <c r="Z147" s="759">
        <f t="shared" ref="Z147:AE147" si="208">Z146</f>
        <v>0</v>
      </c>
      <c r="AA147" s="759">
        <f t="shared" si="208"/>
        <v>0</v>
      </c>
      <c r="AB147" s="759">
        <f t="shared" si="208"/>
        <v>0</v>
      </c>
      <c r="AC147" s="759">
        <f t="shared" si="208"/>
        <v>0</v>
      </c>
      <c r="AD147" s="759">
        <f t="shared" si="208"/>
        <v>0</v>
      </c>
      <c r="AE147" s="759">
        <f t="shared" si="208"/>
        <v>0</v>
      </c>
      <c r="AF147" s="411">
        <f t="shared" ref="AF147" si="209">AF146</f>
        <v>0</v>
      </c>
      <c r="AG147" s="411">
        <f t="shared" ref="AG147" si="210">AG146</f>
        <v>0</v>
      </c>
      <c r="AH147" s="411">
        <f t="shared" ref="AH147" si="211">AH146</f>
        <v>0</v>
      </c>
      <c r="AI147" s="411">
        <f t="shared" ref="AI147" si="212">AI146</f>
        <v>0</v>
      </c>
      <c r="AJ147" s="411">
        <f t="shared" ref="AJ147" si="213">AJ146</f>
        <v>0</v>
      </c>
      <c r="AK147" s="411">
        <f t="shared" ref="AK147" si="214">AK146</f>
        <v>0</v>
      </c>
      <c r="AL147" s="411">
        <f t="shared" ref="AL147" si="215">AL146</f>
        <v>0</v>
      </c>
      <c r="AM147" s="306"/>
    </row>
    <row r="148" spans="1:39" hidden="1" outlineLevel="1">
      <c r="B148" s="520"/>
      <c r="C148" s="291"/>
      <c r="D148" s="291"/>
      <c r="E148" s="291"/>
      <c r="F148" s="291"/>
      <c r="G148" s="291"/>
      <c r="H148" s="291"/>
      <c r="I148" s="291"/>
      <c r="J148" s="291"/>
      <c r="K148" s="291"/>
      <c r="L148" s="291"/>
      <c r="M148" s="291"/>
      <c r="N148" s="749"/>
      <c r="O148" s="749"/>
      <c r="P148" s="749"/>
      <c r="Q148" s="749"/>
      <c r="R148" s="749"/>
      <c r="S148" s="749"/>
      <c r="T148" s="749"/>
      <c r="U148" s="749"/>
      <c r="V148" s="749"/>
      <c r="W148" s="749"/>
      <c r="X148" s="749"/>
      <c r="Y148" s="760"/>
      <c r="Z148" s="770"/>
      <c r="AA148" s="770"/>
      <c r="AB148" s="770"/>
      <c r="AC148" s="770"/>
      <c r="AD148" s="770"/>
      <c r="AE148" s="770"/>
      <c r="AF148" s="425"/>
      <c r="AG148" s="425"/>
      <c r="AH148" s="425"/>
      <c r="AI148" s="425"/>
      <c r="AJ148" s="425"/>
      <c r="AK148" s="425"/>
      <c r="AL148" s="425"/>
      <c r="AM148" s="306"/>
    </row>
    <row r="149" spans="1:39" hidden="1" outlineLevel="1">
      <c r="A149" s="522">
        <v>35</v>
      </c>
      <c r="B149" s="520" t="s">
        <v>127</v>
      </c>
      <c r="C149" s="291" t="s">
        <v>25</v>
      </c>
      <c r="D149" s="295"/>
      <c r="E149" s="295"/>
      <c r="F149" s="295"/>
      <c r="G149" s="295"/>
      <c r="H149" s="295"/>
      <c r="I149" s="295"/>
      <c r="J149" s="295"/>
      <c r="K149" s="295"/>
      <c r="L149" s="295"/>
      <c r="M149" s="295"/>
      <c r="N149" s="295">
        <v>0</v>
      </c>
      <c r="O149" s="295">
        <v>0</v>
      </c>
      <c r="P149" s="295">
        <v>0</v>
      </c>
      <c r="Q149" s="295">
        <v>0</v>
      </c>
      <c r="R149" s="295">
        <v>0</v>
      </c>
      <c r="S149" s="295">
        <v>0</v>
      </c>
      <c r="T149" s="295">
        <v>0</v>
      </c>
      <c r="U149" s="295">
        <v>0</v>
      </c>
      <c r="V149" s="295">
        <v>0</v>
      </c>
      <c r="W149" s="295">
        <v>0</v>
      </c>
      <c r="X149" s="295">
        <v>0</v>
      </c>
      <c r="Y149" s="769">
        <v>0</v>
      </c>
      <c r="Z149" s="769">
        <v>0</v>
      </c>
      <c r="AA149" s="769">
        <v>0</v>
      </c>
      <c r="AB149" s="769">
        <v>0</v>
      </c>
      <c r="AC149" s="769">
        <v>0</v>
      </c>
      <c r="AD149" s="769">
        <v>0</v>
      </c>
      <c r="AE149" s="769"/>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759">
        <f>Y149</f>
        <v>0</v>
      </c>
      <c r="Z150" s="759">
        <f t="shared" ref="Z150:AE150" si="216">Z149</f>
        <v>0</v>
      </c>
      <c r="AA150" s="759">
        <f t="shared" si="216"/>
        <v>0</v>
      </c>
      <c r="AB150" s="759">
        <f t="shared" si="216"/>
        <v>0</v>
      </c>
      <c r="AC150" s="759">
        <f t="shared" si="216"/>
        <v>0</v>
      </c>
      <c r="AD150" s="759">
        <f t="shared" si="216"/>
        <v>0</v>
      </c>
      <c r="AE150" s="759">
        <f t="shared" si="216"/>
        <v>0</v>
      </c>
      <c r="AF150" s="411">
        <f t="shared" ref="AF150" si="217">AF149</f>
        <v>0</v>
      </c>
      <c r="AG150" s="411">
        <f t="shared" ref="AG150" si="218">AG149</f>
        <v>0</v>
      </c>
      <c r="AH150" s="411">
        <f t="shared" ref="AH150" si="219">AH149</f>
        <v>0</v>
      </c>
      <c r="AI150" s="411">
        <f t="shared" ref="AI150" si="220">AI149</f>
        <v>0</v>
      </c>
      <c r="AJ150" s="411">
        <f t="shared" ref="AJ150" si="221">AJ149</f>
        <v>0</v>
      </c>
      <c r="AK150" s="411">
        <f t="shared" ref="AK150" si="222">AK149</f>
        <v>0</v>
      </c>
      <c r="AL150" s="411">
        <f t="shared" ref="AL150" si="223">AL149</f>
        <v>0</v>
      </c>
      <c r="AM150" s="306"/>
    </row>
    <row r="151" spans="1:39" hidden="1" outlineLevel="1">
      <c r="B151" s="294"/>
      <c r="C151" s="291"/>
      <c r="D151" s="291"/>
      <c r="E151" s="291"/>
      <c r="F151" s="291"/>
      <c r="G151" s="291"/>
      <c r="H151" s="291"/>
      <c r="I151" s="291"/>
      <c r="J151" s="291"/>
      <c r="K151" s="291"/>
      <c r="L151" s="291"/>
      <c r="M151" s="291"/>
      <c r="N151" s="749"/>
      <c r="O151" s="749"/>
      <c r="P151" s="749"/>
      <c r="Q151" s="749"/>
      <c r="R151" s="749"/>
      <c r="S151" s="749"/>
      <c r="T151" s="749"/>
      <c r="U151" s="749"/>
      <c r="V151" s="749"/>
      <c r="W151" s="749"/>
      <c r="X151" s="749"/>
      <c r="Y151" s="760"/>
      <c r="Z151" s="770"/>
      <c r="AA151" s="770"/>
      <c r="AB151" s="770"/>
      <c r="AC151" s="770"/>
      <c r="AD151" s="770"/>
      <c r="AE151" s="770"/>
      <c r="AF151" s="425"/>
      <c r="AG151" s="425"/>
      <c r="AH151" s="425"/>
      <c r="AI151" s="425"/>
      <c r="AJ151" s="425"/>
      <c r="AK151" s="425"/>
      <c r="AL151" s="425"/>
      <c r="AM151" s="306"/>
    </row>
    <row r="152" spans="1:39" ht="15.75" hidden="1" outlineLevel="1">
      <c r="B152" s="288" t="s">
        <v>501</v>
      </c>
      <c r="C152" s="291"/>
      <c r="D152" s="291"/>
      <c r="E152" s="291"/>
      <c r="F152" s="291"/>
      <c r="G152" s="291"/>
      <c r="H152" s="291"/>
      <c r="I152" s="291"/>
      <c r="J152" s="291"/>
      <c r="K152" s="291"/>
      <c r="L152" s="291"/>
      <c r="M152" s="291"/>
      <c r="N152" s="749"/>
      <c r="O152" s="749"/>
      <c r="P152" s="749"/>
      <c r="Q152" s="749"/>
      <c r="R152" s="749"/>
      <c r="S152" s="749"/>
      <c r="T152" s="749"/>
      <c r="U152" s="749"/>
      <c r="V152" s="749"/>
      <c r="W152" s="749"/>
      <c r="X152" s="749"/>
      <c r="Y152" s="760"/>
      <c r="Z152" s="770"/>
      <c r="AA152" s="770"/>
      <c r="AB152" s="770"/>
      <c r="AC152" s="770"/>
      <c r="AD152" s="770"/>
      <c r="AE152" s="770"/>
      <c r="AF152" s="425"/>
      <c r="AG152" s="425"/>
      <c r="AH152" s="425"/>
      <c r="AI152" s="425"/>
      <c r="AJ152" s="425"/>
      <c r="AK152" s="425"/>
      <c r="AL152" s="425"/>
      <c r="AM152" s="306"/>
    </row>
    <row r="153" spans="1:39" ht="45" hidden="1" outlineLevel="1">
      <c r="A153" s="522">
        <v>36</v>
      </c>
      <c r="B153" s="520" t="s">
        <v>128</v>
      </c>
      <c r="C153" s="291" t="s">
        <v>25</v>
      </c>
      <c r="D153" s="295"/>
      <c r="E153" s="295"/>
      <c r="F153" s="295"/>
      <c r="G153" s="295"/>
      <c r="H153" s="295"/>
      <c r="I153" s="295"/>
      <c r="J153" s="295"/>
      <c r="K153" s="295"/>
      <c r="L153" s="295"/>
      <c r="M153" s="295"/>
      <c r="N153" s="295">
        <v>0</v>
      </c>
      <c r="O153" s="295">
        <v>0</v>
      </c>
      <c r="P153" s="295">
        <v>0</v>
      </c>
      <c r="Q153" s="295">
        <v>0</v>
      </c>
      <c r="R153" s="295">
        <v>0</v>
      </c>
      <c r="S153" s="295">
        <v>0</v>
      </c>
      <c r="T153" s="295">
        <v>0</v>
      </c>
      <c r="U153" s="295">
        <v>0</v>
      </c>
      <c r="V153" s="295">
        <v>0</v>
      </c>
      <c r="W153" s="295">
        <v>0</v>
      </c>
      <c r="X153" s="295">
        <v>0</v>
      </c>
      <c r="Y153" s="769">
        <v>0</v>
      </c>
      <c r="Z153" s="769">
        <v>0</v>
      </c>
      <c r="AA153" s="769">
        <v>0</v>
      </c>
      <c r="AB153" s="769">
        <v>0</v>
      </c>
      <c r="AC153" s="769">
        <v>0</v>
      </c>
      <c r="AD153" s="769">
        <v>0</v>
      </c>
      <c r="AE153" s="769"/>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f>N153</f>
        <v>0</v>
      </c>
      <c r="O154" s="295"/>
      <c r="P154" s="295"/>
      <c r="Q154" s="295"/>
      <c r="R154" s="295"/>
      <c r="S154" s="295"/>
      <c r="T154" s="295"/>
      <c r="U154" s="295"/>
      <c r="V154" s="295"/>
      <c r="W154" s="295"/>
      <c r="X154" s="295"/>
      <c r="Y154" s="759">
        <f>Y153</f>
        <v>0</v>
      </c>
      <c r="Z154" s="759">
        <f t="shared" ref="Z154:AE154" si="224">Z153</f>
        <v>0</v>
      </c>
      <c r="AA154" s="759">
        <f t="shared" si="224"/>
        <v>0</v>
      </c>
      <c r="AB154" s="759">
        <f t="shared" si="224"/>
        <v>0</v>
      </c>
      <c r="AC154" s="759">
        <f t="shared" si="224"/>
        <v>0</v>
      </c>
      <c r="AD154" s="759">
        <f t="shared" si="224"/>
        <v>0</v>
      </c>
      <c r="AE154" s="759">
        <f t="shared" si="224"/>
        <v>0</v>
      </c>
      <c r="AF154" s="411">
        <f t="shared" ref="AF154" si="225">AF153</f>
        <v>0</v>
      </c>
      <c r="AG154" s="411">
        <f t="shared" ref="AG154" si="226">AG153</f>
        <v>0</v>
      </c>
      <c r="AH154" s="411">
        <f t="shared" ref="AH154" si="227">AH153</f>
        <v>0</v>
      </c>
      <c r="AI154" s="411">
        <f t="shared" ref="AI154" si="228">AI153</f>
        <v>0</v>
      </c>
      <c r="AJ154" s="411">
        <f t="shared" ref="AJ154" si="229">AJ153</f>
        <v>0</v>
      </c>
      <c r="AK154" s="411">
        <f t="shared" ref="AK154" si="230">AK153</f>
        <v>0</v>
      </c>
      <c r="AL154" s="411">
        <f t="shared" ref="AL154" si="231">AL153</f>
        <v>0</v>
      </c>
      <c r="AM154" s="306"/>
    </row>
    <row r="155" spans="1:39" hidden="1" outlineLevel="1">
      <c r="B155" s="520"/>
      <c r="C155" s="291"/>
      <c r="D155" s="291"/>
      <c r="E155" s="291"/>
      <c r="F155" s="291"/>
      <c r="G155" s="291"/>
      <c r="H155" s="291"/>
      <c r="I155" s="291"/>
      <c r="J155" s="291"/>
      <c r="K155" s="291"/>
      <c r="L155" s="291"/>
      <c r="M155" s="291"/>
      <c r="N155" s="749"/>
      <c r="O155" s="749"/>
      <c r="P155" s="749"/>
      <c r="Q155" s="749"/>
      <c r="R155" s="749"/>
      <c r="S155" s="749"/>
      <c r="T155" s="749"/>
      <c r="U155" s="749"/>
      <c r="V155" s="749"/>
      <c r="W155" s="749"/>
      <c r="X155" s="749"/>
      <c r="Y155" s="760"/>
      <c r="Z155" s="770"/>
      <c r="AA155" s="770"/>
      <c r="AB155" s="770"/>
      <c r="AC155" s="770"/>
      <c r="AD155" s="770"/>
      <c r="AE155" s="770"/>
      <c r="AF155" s="425"/>
      <c r="AG155" s="425"/>
      <c r="AH155" s="425"/>
      <c r="AI155" s="425"/>
      <c r="AJ155" s="425"/>
      <c r="AK155" s="425"/>
      <c r="AL155" s="425"/>
      <c r="AM155" s="306"/>
    </row>
    <row r="156" spans="1:39" ht="30" hidden="1" outlineLevel="1">
      <c r="A156" s="522">
        <v>37</v>
      </c>
      <c r="B156" s="520" t="s">
        <v>129</v>
      </c>
      <c r="C156" s="291" t="s">
        <v>25</v>
      </c>
      <c r="D156" s="295"/>
      <c r="E156" s="295"/>
      <c r="F156" s="295"/>
      <c r="G156" s="295"/>
      <c r="H156" s="295"/>
      <c r="I156" s="295"/>
      <c r="J156" s="295"/>
      <c r="K156" s="295"/>
      <c r="L156" s="295"/>
      <c r="M156" s="295"/>
      <c r="N156" s="295">
        <v>0</v>
      </c>
      <c r="O156" s="295">
        <v>0</v>
      </c>
      <c r="P156" s="295">
        <v>0</v>
      </c>
      <c r="Q156" s="295">
        <v>0</v>
      </c>
      <c r="R156" s="295">
        <v>0</v>
      </c>
      <c r="S156" s="295">
        <v>0</v>
      </c>
      <c r="T156" s="295">
        <v>0</v>
      </c>
      <c r="U156" s="295">
        <v>0</v>
      </c>
      <c r="V156" s="295">
        <v>0</v>
      </c>
      <c r="W156" s="295">
        <v>0</v>
      </c>
      <c r="X156" s="295">
        <v>0</v>
      </c>
      <c r="Y156" s="769">
        <v>0</v>
      </c>
      <c r="Z156" s="769">
        <v>0</v>
      </c>
      <c r="AA156" s="769">
        <v>0</v>
      </c>
      <c r="AB156" s="769">
        <v>0</v>
      </c>
      <c r="AC156" s="769">
        <v>0</v>
      </c>
      <c r="AD156" s="769">
        <v>0</v>
      </c>
      <c r="AE156" s="769"/>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f>N156</f>
        <v>0</v>
      </c>
      <c r="O157" s="295"/>
      <c r="P157" s="295"/>
      <c r="Q157" s="295"/>
      <c r="R157" s="295"/>
      <c r="S157" s="295"/>
      <c r="T157" s="295"/>
      <c r="U157" s="295"/>
      <c r="V157" s="295"/>
      <c r="W157" s="295"/>
      <c r="X157" s="295"/>
      <c r="Y157" s="759">
        <f>Y156</f>
        <v>0</v>
      </c>
      <c r="Z157" s="759">
        <f t="shared" ref="Z157:AE157" si="232">Z156</f>
        <v>0</v>
      </c>
      <c r="AA157" s="759">
        <f t="shared" si="232"/>
        <v>0</v>
      </c>
      <c r="AB157" s="759">
        <f t="shared" si="232"/>
        <v>0</v>
      </c>
      <c r="AC157" s="759">
        <f t="shared" si="232"/>
        <v>0</v>
      </c>
      <c r="AD157" s="759">
        <f t="shared" si="232"/>
        <v>0</v>
      </c>
      <c r="AE157" s="759">
        <f t="shared" si="232"/>
        <v>0</v>
      </c>
      <c r="AF157" s="411">
        <f t="shared" ref="AF157" si="233">AF156</f>
        <v>0</v>
      </c>
      <c r="AG157" s="411">
        <f t="shared" ref="AG157" si="234">AG156</f>
        <v>0</v>
      </c>
      <c r="AH157" s="411">
        <f t="shared" ref="AH157" si="235">AH156</f>
        <v>0</v>
      </c>
      <c r="AI157" s="411">
        <f t="shared" ref="AI157" si="236">AI156</f>
        <v>0</v>
      </c>
      <c r="AJ157" s="411">
        <f t="shared" ref="AJ157" si="237">AJ156</f>
        <v>0</v>
      </c>
      <c r="AK157" s="411">
        <f t="shared" ref="AK157" si="238">AK156</f>
        <v>0</v>
      </c>
      <c r="AL157" s="411">
        <f t="shared" ref="AL157" si="239">AL156</f>
        <v>0</v>
      </c>
      <c r="AM157" s="306"/>
    </row>
    <row r="158" spans="1:39" hidden="1" outlineLevel="1">
      <c r="B158" s="520"/>
      <c r="C158" s="291"/>
      <c r="D158" s="291"/>
      <c r="E158" s="291"/>
      <c r="F158" s="291"/>
      <c r="G158" s="291"/>
      <c r="H158" s="291"/>
      <c r="I158" s="291"/>
      <c r="J158" s="291"/>
      <c r="K158" s="291"/>
      <c r="L158" s="291"/>
      <c r="M158" s="291"/>
      <c r="N158" s="749"/>
      <c r="O158" s="749"/>
      <c r="P158" s="749"/>
      <c r="Q158" s="749"/>
      <c r="R158" s="749"/>
      <c r="S158" s="749"/>
      <c r="T158" s="749"/>
      <c r="U158" s="749"/>
      <c r="V158" s="749"/>
      <c r="W158" s="749"/>
      <c r="X158" s="749"/>
      <c r="Y158" s="760"/>
      <c r="Z158" s="770"/>
      <c r="AA158" s="770"/>
      <c r="AB158" s="770"/>
      <c r="AC158" s="770"/>
      <c r="AD158" s="770"/>
      <c r="AE158" s="770"/>
      <c r="AF158" s="425"/>
      <c r="AG158" s="425"/>
      <c r="AH158" s="425"/>
      <c r="AI158" s="425"/>
      <c r="AJ158" s="425"/>
      <c r="AK158" s="425"/>
      <c r="AL158" s="425"/>
      <c r="AM158" s="306"/>
    </row>
    <row r="159" spans="1:39" hidden="1" outlineLevel="1">
      <c r="A159" s="522">
        <v>38</v>
      </c>
      <c r="B159" s="520" t="s">
        <v>130</v>
      </c>
      <c r="C159" s="291" t="s">
        <v>25</v>
      </c>
      <c r="D159" s="295"/>
      <c r="E159" s="295"/>
      <c r="F159" s="295"/>
      <c r="G159" s="295"/>
      <c r="H159" s="295"/>
      <c r="I159" s="295"/>
      <c r="J159" s="295"/>
      <c r="K159" s="295"/>
      <c r="L159" s="295"/>
      <c r="M159" s="295"/>
      <c r="N159" s="295">
        <v>0</v>
      </c>
      <c r="O159" s="295">
        <v>0</v>
      </c>
      <c r="P159" s="295">
        <v>0</v>
      </c>
      <c r="Q159" s="295">
        <v>0</v>
      </c>
      <c r="R159" s="295">
        <v>0</v>
      </c>
      <c r="S159" s="295">
        <v>0</v>
      </c>
      <c r="T159" s="295">
        <v>0</v>
      </c>
      <c r="U159" s="295">
        <v>0</v>
      </c>
      <c r="V159" s="295">
        <v>0</v>
      </c>
      <c r="W159" s="295">
        <v>0</v>
      </c>
      <c r="X159" s="295">
        <v>0</v>
      </c>
      <c r="Y159" s="769">
        <v>0</v>
      </c>
      <c r="Z159" s="769">
        <v>0</v>
      </c>
      <c r="AA159" s="769">
        <v>0</v>
      </c>
      <c r="AB159" s="769">
        <v>0</v>
      </c>
      <c r="AC159" s="769">
        <v>0</v>
      </c>
      <c r="AD159" s="769">
        <v>0</v>
      </c>
      <c r="AE159" s="769"/>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f>N159</f>
        <v>0</v>
      </c>
      <c r="O160" s="295"/>
      <c r="P160" s="295"/>
      <c r="Q160" s="295"/>
      <c r="R160" s="295"/>
      <c r="S160" s="295"/>
      <c r="T160" s="295"/>
      <c r="U160" s="295"/>
      <c r="V160" s="295"/>
      <c r="W160" s="295"/>
      <c r="X160" s="295"/>
      <c r="Y160" s="759">
        <f>Y159</f>
        <v>0</v>
      </c>
      <c r="Z160" s="759">
        <f t="shared" ref="Z160:AE160" si="240">Z159</f>
        <v>0</v>
      </c>
      <c r="AA160" s="759">
        <f t="shared" si="240"/>
        <v>0</v>
      </c>
      <c r="AB160" s="759">
        <f t="shared" si="240"/>
        <v>0</v>
      </c>
      <c r="AC160" s="759">
        <f t="shared" si="240"/>
        <v>0</v>
      </c>
      <c r="AD160" s="759">
        <f t="shared" si="240"/>
        <v>0</v>
      </c>
      <c r="AE160" s="759">
        <f t="shared" si="240"/>
        <v>0</v>
      </c>
      <c r="AF160" s="411">
        <f t="shared" ref="AF160" si="241">AF159</f>
        <v>0</v>
      </c>
      <c r="AG160" s="411">
        <f t="shared" ref="AG160" si="242">AG159</f>
        <v>0</v>
      </c>
      <c r="AH160" s="411">
        <f t="shared" ref="AH160" si="243">AH159</f>
        <v>0</v>
      </c>
      <c r="AI160" s="411">
        <f t="shared" ref="AI160" si="244">AI159</f>
        <v>0</v>
      </c>
      <c r="AJ160" s="411">
        <f t="shared" ref="AJ160" si="245">AJ159</f>
        <v>0</v>
      </c>
      <c r="AK160" s="411">
        <f t="shared" ref="AK160" si="246">AK159</f>
        <v>0</v>
      </c>
      <c r="AL160" s="411">
        <f t="shared" ref="AL160" si="247">AL159</f>
        <v>0</v>
      </c>
      <c r="AM160" s="306"/>
    </row>
    <row r="161" spans="1:39" hidden="1" outlineLevel="1">
      <c r="B161" s="520"/>
      <c r="C161" s="291"/>
      <c r="D161" s="291"/>
      <c r="E161" s="291"/>
      <c r="F161" s="291"/>
      <c r="G161" s="291"/>
      <c r="H161" s="291"/>
      <c r="I161" s="291"/>
      <c r="J161" s="291"/>
      <c r="K161" s="291"/>
      <c r="L161" s="291"/>
      <c r="M161" s="291"/>
      <c r="N161" s="749"/>
      <c r="O161" s="749"/>
      <c r="P161" s="749"/>
      <c r="Q161" s="749"/>
      <c r="R161" s="749"/>
      <c r="S161" s="749"/>
      <c r="T161" s="749"/>
      <c r="U161" s="749"/>
      <c r="V161" s="749"/>
      <c r="W161" s="749"/>
      <c r="X161" s="749"/>
      <c r="Y161" s="760"/>
      <c r="Z161" s="770"/>
      <c r="AA161" s="770"/>
      <c r="AB161" s="770"/>
      <c r="AC161" s="770"/>
      <c r="AD161" s="770"/>
      <c r="AE161" s="770"/>
      <c r="AF161" s="425"/>
      <c r="AG161" s="425"/>
      <c r="AH161" s="425"/>
      <c r="AI161" s="425"/>
      <c r="AJ161" s="425"/>
      <c r="AK161" s="425"/>
      <c r="AL161" s="425"/>
      <c r="AM161" s="306"/>
    </row>
    <row r="162" spans="1:39" ht="30" hidden="1" outlineLevel="1">
      <c r="A162" s="522">
        <v>39</v>
      </c>
      <c r="B162" s="520" t="s">
        <v>131</v>
      </c>
      <c r="C162" s="291" t="s">
        <v>25</v>
      </c>
      <c r="D162" s="295"/>
      <c r="E162" s="295"/>
      <c r="F162" s="295"/>
      <c r="G162" s="295"/>
      <c r="H162" s="295"/>
      <c r="I162" s="295"/>
      <c r="J162" s="295"/>
      <c r="K162" s="295"/>
      <c r="L162" s="295"/>
      <c r="M162" s="295"/>
      <c r="N162" s="295">
        <v>0</v>
      </c>
      <c r="O162" s="295">
        <v>0</v>
      </c>
      <c r="P162" s="295">
        <v>0</v>
      </c>
      <c r="Q162" s="295">
        <v>0</v>
      </c>
      <c r="R162" s="295">
        <v>0</v>
      </c>
      <c r="S162" s="295">
        <v>0</v>
      </c>
      <c r="T162" s="295">
        <v>0</v>
      </c>
      <c r="U162" s="295">
        <v>0</v>
      </c>
      <c r="V162" s="295">
        <v>0</v>
      </c>
      <c r="W162" s="295">
        <v>0</v>
      </c>
      <c r="X162" s="295">
        <v>0</v>
      </c>
      <c r="Y162" s="769">
        <v>0</v>
      </c>
      <c r="Z162" s="769">
        <v>0</v>
      </c>
      <c r="AA162" s="769">
        <v>0</v>
      </c>
      <c r="AB162" s="769">
        <v>0</v>
      </c>
      <c r="AC162" s="769">
        <v>0</v>
      </c>
      <c r="AD162" s="769">
        <v>0</v>
      </c>
      <c r="AE162" s="769"/>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f>N162</f>
        <v>0</v>
      </c>
      <c r="O163" s="295"/>
      <c r="P163" s="295"/>
      <c r="Q163" s="295"/>
      <c r="R163" s="295"/>
      <c r="S163" s="295"/>
      <c r="T163" s="295"/>
      <c r="U163" s="295"/>
      <c r="V163" s="295"/>
      <c r="W163" s="295"/>
      <c r="X163" s="295"/>
      <c r="Y163" s="759">
        <f>Y162</f>
        <v>0</v>
      </c>
      <c r="Z163" s="759">
        <f t="shared" ref="Z163:AE163" si="248">Z162</f>
        <v>0</v>
      </c>
      <c r="AA163" s="759">
        <f t="shared" si="248"/>
        <v>0</v>
      </c>
      <c r="AB163" s="759">
        <f t="shared" si="248"/>
        <v>0</v>
      </c>
      <c r="AC163" s="759">
        <f t="shared" si="248"/>
        <v>0</v>
      </c>
      <c r="AD163" s="759">
        <f t="shared" si="248"/>
        <v>0</v>
      </c>
      <c r="AE163" s="759">
        <f t="shared" si="248"/>
        <v>0</v>
      </c>
      <c r="AF163" s="411">
        <f t="shared" ref="AF163" si="249">AF162</f>
        <v>0</v>
      </c>
      <c r="AG163" s="411">
        <f t="shared" ref="AG163" si="250">AG162</f>
        <v>0</v>
      </c>
      <c r="AH163" s="411">
        <f t="shared" ref="AH163" si="251">AH162</f>
        <v>0</v>
      </c>
      <c r="AI163" s="411">
        <f t="shared" ref="AI163" si="252">AI162</f>
        <v>0</v>
      </c>
      <c r="AJ163" s="411">
        <f t="shared" ref="AJ163" si="253">AJ162</f>
        <v>0</v>
      </c>
      <c r="AK163" s="411">
        <f t="shared" ref="AK163" si="254">AK162</f>
        <v>0</v>
      </c>
      <c r="AL163" s="411">
        <f t="shared" ref="AL163" si="255">AL162</f>
        <v>0</v>
      </c>
      <c r="AM163" s="306"/>
    </row>
    <row r="164" spans="1:39" hidden="1" outlineLevel="1">
      <c r="B164" s="520"/>
      <c r="C164" s="291"/>
      <c r="D164" s="291"/>
      <c r="E164" s="291"/>
      <c r="F164" s="291"/>
      <c r="G164" s="291"/>
      <c r="H164" s="291"/>
      <c r="I164" s="291"/>
      <c r="J164" s="291"/>
      <c r="K164" s="291"/>
      <c r="L164" s="291"/>
      <c r="M164" s="291"/>
      <c r="N164" s="749"/>
      <c r="O164" s="749"/>
      <c r="P164" s="749"/>
      <c r="Q164" s="749"/>
      <c r="R164" s="749"/>
      <c r="S164" s="749"/>
      <c r="T164" s="749"/>
      <c r="U164" s="749"/>
      <c r="V164" s="749"/>
      <c r="W164" s="749"/>
      <c r="X164" s="749"/>
      <c r="Y164" s="760"/>
      <c r="Z164" s="770"/>
      <c r="AA164" s="770"/>
      <c r="AB164" s="770"/>
      <c r="AC164" s="770"/>
      <c r="AD164" s="770"/>
      <c r="AE164" s="770"/>
      <c r="AF164" s="425"/>
      <c r="AG164" s="425"/>
      <c r="AH164" s="425"/>
      <c r="AI164" s="425"/>
      <c r="AJ164" s="425"/>
      <c r="AK164" s="425"/>
      <c r="AL164" s="425"/>
      <c r="AM164" s="306"/>
    </row>
    <row r="165" spans="1:39" ht="30" hidden="1" outlineLevel="1">
      <c r="A165" s="522">
        <v>40</v>
      </c>
      <c r="B165" s="520" t="s">
        <v>132</v>
      </c>
      <c r="C165" s="291" t="s">
        <v>25</v>
      </c>
      <c r="D165" s="295"/>
      <c r="E165" s="295"/>
      <c r="F165" s="295"/>
      <c r="G165" s="295"/>
      <c r="H165" s="295"/>
      <c r="I165" s="295"/>
      <c r="J165" s="295"/>
      <c r="K165" s="295"/>
      <c r="L165" s="295"/>
      <c r="M165" s="295"/>
      <c r="N165" s="295">
        <v>0</v>
      </c>
      <c r="O165" s="295">
        <v>0</v>
      </c>
      <c r="P165" s="295">
        <v>0</v>
      </c>
      <c r="Q165" s="295">
        <v>0</v>
      </c>
      <c r="R165" s="295">
        <v>0</v>
      </c>
      <c r="S165" s="295">
        <v>0</v>
      </c>
      <c r="T165" s="295">
        <v>0</v>
      </c>
      <c r="U165" s="295">
        <v>0</v>
      </c>
      <c r="V165" s="295">
        <v>0</v>
      </c>
      <c r="W165" s="295">
        <v>0</v>
      </c>
      <c r="X165" s="295">
        <v>0</v>
      </c>
      <c r="Y165" s="769">
        <v>0</v>
      </c>
      <c r="Z165" s="769">
        <v>0</v>
      </c>
      <c r="AA165" s="769">
        <v>0</v>
      </c>
      <c r="AB165" s="769">
        <v>0</v>
      </c>
      <c r="AC165" s="769">
        <v>0</v>
      </c>
      <c r="AD165" s="769">
        <v>0</v>
      </c>
      <c r="AE165" s="769"/>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f>N165</f>
        <v>0</v>
      </c>
      <c r="O166" s="295"/>
      <c r="P166" s="295"/>
      <c r="Q166" s="295"/>
      <c r="R166" s="295"/>
      <c r="S166" s="295"/>
      <c r="T166" s="295"/>
      <c r="U166" s="295"/>
      <c r="V166" s="295"/>
      <c r="W166" s="295"/>
      <c r="X166" s="295"/>
      <c r="Y166" s="759">
        <f>Y165</f>
        <v>0</v>
      </c>
      <c r="Z166" s="759">
        <f t="shared" ref="Z166:AE166" si="256">Z165</f>
        <v>0</v>
      </c>
      <c r="AA166" s="759">
        <f t="shared" si="256"/>
        <v>0</v>
      </c>
      <c r="AB166" s="759">
        <f t="shared" si="256"/>
        <v>0</v>
      </c>
      <c r="AC166" s="759">
        <f t="shared" si="256"/>
        <v>0</v>
      </c>
      <c r="AD166" s="759">
        <f t="shared" si="256"/>
        <v>0</v>
      </c>
      <c r="AE166" s="759">
        <f t="shared" si="256"/>
        <v>0</v>
      </c>
      <c r="AF166" s="411">
        <f t="shared" ref="AF166" si="257">AF165</f>
        <v>0</v>
      </c>
      <c r="AG166" s="411">
        <f t="shared" ref="AG166" si="258">AG165</f>
        <v>0</v>
      </c>
      <c r="AH166" s="411">
        <f t="shared" ref="AH166" si="259">AH165</f>
        <v>0</v>
      </c>
      <c r="AI166" s="411">
        <f t="shared" ref="AI166" si="260">AI165</f>
        <v>0</v>
      </c>
      <c r="AJ166" s="411">
        <f t="shared" ref="AJ166" si="261">AJ165</f>
        <v>0</v>
      </c>
      <c r="AK166" s="411">
        <f t="shared" ref="AK166" si="262">AK165</f>
        <v>0</v>
      </c>
      <c r="AL166" s="411">
        <f t="shared" ref="AL166" si="263">AL165</f>
        <v>0</v>
      </c>
      <c r="AM166" s="306"/>
    </row>
    <row r="167" spans="1:39" hidden="1" outlineLevel="1">
      <c r="B167" s="520"/>
      <c r="C167" s="291"/>
      <c r="D167" s="291"/>
      <c r="E167" s="291"/>
      <c r="F167" s="291"/>
      <c r="G167" s="291"/>
      <c r="H167" s="291"/>
      <c r="I167" s="291"/>
      <c r="J167" s="291"/>
      <c r="K167" s="291"/>
      <c r="L167" s="291"/>
      <c r="M167" s="291"/>
      <c r="N167" s="749"/>
      <c r="O167" s="749"/>
      <c r="P167" s="749"/>
      <c r="Q167" s="749"/>
      <c r="R167" s="749"/>
      <c r="S167" s="749"/>
      <c r="T167" s="749"/>
      <c r="U167" s="749"/>
      <c r="V167" s="749"/>
      <c r="W167" s="749"/>
      <c r="X167" s="749"/>
      <c r="Y167" s="760"/>
      <c r="Z167" s="770"/>
      <c r="AA167" s="770"/>
      <c r="AB167" s="770"/>
      <c r="AC167" s="770"/>
      <c r="AD167" s="770"/>
      <c r="AE167" s="770"/>
      <c r="AF167" s="425"/>
      <c r="AG167" s="425"/>
      <c r="AH167" s="425"/>
      <c r="AI167" s="425"/>
      <c r="AJ167" s="425"/>
      <c r="AK167" s="425"/>
      <c r="AL167" s="425"/>
      <c r="AM167" s="306"/>
    </row>
    <row r="168" spans="1:39" ht="45" hidden="1" outlineLevel="1">
      <c r="A168" s="522">
        <v>41</v>
      </c>
      <c r="B168" s="520" t="s">
        <v>133</v>
      </c>
      <c r="C168" s="291" t="s">
        <v>25</v>
      </c>
      <c r="D168" s="295"/>
      <c r="E168" s="295"/>
      <c r="F168" s="295"/>
      <c r="G168" s="295"/>
      <c r="H168" s="295"/>
      <c r="I168" s="295"/>
      <c r="J168" s="295"/>
      <c r="K168" s="295"/>
      <c r="L168" s="295"/>
      <c r="M168" s="295"/>
      <c r="N168" s="295">
        <v>0</v>
      </c>
      <c r="O168" s="295">
        <v>0</v>
      </c>
      <c r="P168" s="295">
        <v>0</v>
      </c>
      <c r="Q168" s="295">
        <v>0</v>
      </c>
      <c r="R168" s="295">
        <v>0</v>
      </c>
      <c r="S168" s="295">
        <v>0</v>
      </c>
      <c r="T168" s="295">
        <v>0</v>
      </c>
      <c r="U168" s="295">
        <v>0</v>
      </c>
      <c r="V168" s="295">
        <v>0</v>
      </c>
      <c r="W168" s="295">
        <v>0</v>
      </c>
      <c r="X168" s="295">
        <v>0</v>
      </c>
      <c r="Y168" s="769">
        <v>0</v>
      </c>
      <c r="Z168" s="769">
        <v>0</v>
      </c>
      <c r="AA168" s="769">
        <v>0</v>
      </c>
      <c r="AB168" s="769">
        <v>0</v>
      </c>
      <c r="AC168" s="769">
        <v>0</v>
      </c>
      <c r="AD168" s="769">
        <v>0</v>
      </c>
      <c r="AE168" s="769"/>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f>N168</f>
        <v>0</v>
      </c>
      <c r="O169" s="295"/>
      <c r="P169" s="295"/>
      <c r="Q169" s="295"/>
      <c r="R169" s="295"/>
      <c r="S169" s="295"/>
      <c r="T169" s="295"/>
      <c r="U169" s="295"/>
      <c r="V169" s="295"/>
      <c r="W169" s="295"/>
      <c r="X169" s="295"/>
      <c r="Y169" s="759">
        <f>Y168</f>
        <v>0</v>
      </c>
      <c r="Z169" s="759">
        <f t="shared" ref="Z169:AE169" si="264">Z168</f>
        <v>0</v>
      </c>
      <c r="AA169" s="759">
        <f t="shared" si="264"/>
        <v>0</v>
      </c>
      <c r="AB169" s="759">
        <f t="shared" si="264"/>
        <v>0</v>
      </c>
      <c r="AC169" s="759">
        <f t="shared" si="264"/>
        <v>0</v>
      </c>
      <c r="AD169" s="759">
        <f t="shared" si="264"/>
        <v>0</v>
      </c>
      <c r="AE169" s="759">
        <f t="shared" si="264"/>
        <v>0</v>
      </c>
      <c r="AF169" s="411">
        <f t="shared" ref="AF169" si="265">AF168</f>
        <v>0</v>
      </c>
      <c r="AG169" s="411">
        <f t="shared" ref="AG169" si="266">AG168</f>
        <v>0</v>
      </c>
      <c r="AH169" s="411">
        <f t="shared" ref="AH169" si="267">AH168</f>
        <v>0</v>
      </c>
      <c r="AI169" s="411">
        <f t="shared" ref="AI169" si="268">AI168</f>
        <v>0</v>
      </c>
      <c r="AJ169" s="411">
        <f t="shared" ref="AJ169" si="269">AJ168</f>
        <v>0</v>
      </c>
      <c r="AK169" s="411">
        <f t="shared" ref="AK169" si="270">AK168</f>
        <v>0</v>
      </c>
      <c r="AL169" s="411">
        <f t="shared" ref="AL169" si="271">AL168</f>
        <v>0</v>
      </c>
      <c r="AM169" s="306"/>
    </row>
    <row r="170" spans="1:39" hidden="1" outlineLevel="1">
      <c r="B170" s="520"/>
      <c r="C170" s="291"/>
      <c r="D170" s="291"/>
      <c r="E170" s="291"/>
      <c r="F170" s="291"/>
      <c r="G170" s="291"/>
      <c r="H170" s="291"/>
      <c r="I170" s="291"/>
      <c r="J170" s="291"/>
      <c r="K170" s="291"/>
      <c r="L170" s="291"/>
      <c r="M170" s="291"/>
      <c r="N170" s="749"/>
      <c r="O170" s="749"/>
      <c r="P170" s="749"/>
      <c r="Q170" s="749"/>
      <c r="R170" s="749"/>
      <c r="S170" s="749"/>
      <c r="T170" s="749"/>
      <c r="U170" s="749"/>
      <c r="V170" s="749"/>
      <c r="W170" s="749"/>
      <c r="X170" s="749"/>
      <c r="Y170" s="760"/>
      <c r="Z170" s="770"/>
      <c r="AA170" s="770"/>
      <c r="AB170" s="770"/>
      <c r="AC170" s="770"/>
      <c r="AD170" s="770"/>
      <c r="AE170" s="770"/>
      <c r="AF170" s="425"/>
      <c r="AG170" s="425"/>
      <c r="AH170" s="425"/>
      <c r="AI170" s="425"/>
      <c r="AJ170" s="425"/>
      <c r="AK170" s="425"/>
      <c r="AL170" s="425"/>
      <c r="AM170" s="306"/>
    </row>
    <row r="171" spans="1:39" ht="45" hidden="1" outlineLevel="1">
      <c r="A171" s="522">
        <v>42</v>
      </c>
      <c r="B171" s="520" t="s">
        <v>134</v>
      </c>
      <c r="C171" s="291" t="s">
        <v>25</v>
      </c>
      <c r="D171" s="295"/>
      <c r="E171" s="295"/>
      <c r="F171" s="295"/>
      <c r="G171" s="295"/>
      <c r="H171" s="295"/>
      <c r="I171" s="295"/>
      <c r="J171" s="295"/>
      <c r="K171" s="295"/>
      <c r="L171" s="295"/>
      <c r="M171" s="295"/>
      <c r="N171" s="749"/>
      <c r="O171" s="295">
        <v>0</v>
      </c>
      <c r="P171" s="295">
        <v>0</v>
      </c>
      <c r="Q171" s="295">
        <v>0</v>
      </c>
      <c r="R171" s="295">
        <v>0</v>
      </c>
      <c r="S171" s="295">
        <v>0</v>
      </c>
      <c r="T171" s="295">
        <v>0</v>
      </c>
      <c r="U171" s="295">
        <v>0</v>
      </c>
      <c r="V171" s="295">
        <v>0</v>
      </c>
      <c r="W171" s="295">
        <v>0</v>
      </c>
      <c r="X171" s="295">
        <v>0</v>
      </c>
      <c r="Y171" s="769">
        <v>0</v>
      </c>
      <c r="Z171" s="769">
        <v>0</v>
      </c>
      <c r="AA171" s="769">
        <v>0</v>
      </c>
      <c r="AB171" s="769">
        <v>0</v>
      </c>
      <c r="AC171" s="769">
        <v>0</v>
      </c>
      <c r="AD171" s="769">
        <v>0</v>
      </c>
      <c r="AE171" s="769"/>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750"/>
      <c r="O172" s="295"/>
      <c r="P172" s="295"/>
      <c r="Q172" s="295"/>
      <c r="R172" s="295"/>
      <c r="S172" s="295"/>
      <c r="T172" s="295"/>
      <c r="U172" s="295"/>
      <c r="V172" s="295"/>
      <c r="W172" s="295"/>
      <c r="X172" s="295"/>
      <c r="Y172" s="759">
        <f>Y171</f>
        <v>0</v>
      </c>
      <c r="Z172" s="759">
        <f t="shared" ref="Z172:AE172" si="272">Z171</f>
        <v>0</v>
      </c>
      <c r="AA172" s="759">
        <f t="shared" si="272"/>
        <v>0</v>
      </c>
      <c r="AB172" s="759">
        <f t="shared" si="272"/>
        <v>0</v>
      </c>
      <c r="AC172" s="759">
        <f t="shared" si="272"/>
        <v>0</v>
      </c>
      <c r="AD172" s="759">
        <f t="shared" si="272"/>
        <v>0</v>
      </c>
      <c r="AE172" s="759">
        <f t="shared" si="272"/>
        <v>0</v>
      </c>
      <c r="AF172" s="411">
        <f t="shared" ref="AF172" si="273">AF171</f>
        <v>0</v>
      </c>
      <c r="AG172" s="411">
        <f t="shared" ref="AG172" si="274">AG171</f>
        <v>0</v>
      </c>
      <c r="AH172" s="411">
        <f t="shared" ref="AH172" si="275">AH171</f>
        <v>0</v>
      </c>
      <c r="AI172" s="411">
        <f t="shared" ref="AI172" si="276">AI171</f>
        <v>0</v>
      </c>
      <c r="AJ172" s="411">
        <f t="shared" ref="AJ172" si="277">AJ171</f>
        <v>0</v>
      </c>
      <c r="AK172" s="411">
        <f t="shared" ref="AK172" si="278">AK171</f>
        <v>0</v>
      </c>
      <c r="AL172" s="411">
        <f t="shared" ref="AL172" si="279">AL171</f>
        <v>0</v>
      </c>
      <c r="AM172" s="306"/>
    </row>
    <row r="173" spans="1:39" hidden="1" outlineLevel="1">
      <c r="B173" s="520"/>
      <c r="C173" s="291"/>
      <c r="D173" s="291"/>
      <c r="E173" s="291"/>
      <c r="F173" s="291"/>
      <c r="G173" s="291"/>
      <c r="H173" s="291"/>
      <c r="I173" s="291"/>
      <c r="J173" s="291"/>
      <c r="K173" s="291"/>
      <c r="L173" s="291"/>
      <c r="M173" s="291"/>
      <c r="N173" s="749"/>
      <c r="O173" s="749"/>
      <c r="P173" s="749"/>
      <c r="Q173" s="749"/>
      <c r="R173" s="749"/>
      <c r="S173" s="749"/>
      <c r="T173" s="749"/>
      <c r="U173" s="749"/>
      <c r="V173" s="749"/>
      <c r="W173" s="749"/>
      <c r="X173" s="749"/>
      <c r="Y173" s="760"/>
      <c r="Z173" s="770"/>
      <c r="AA173" s="770"/>
      <c r="AB173" s="770"/>
      <c r="AC173" s="770"/>
      <c r="AD173" s="770"/>
      <c r="AE173" s="770"/>
      <c r="AF173" s="425"/>
      <c r="AG173" s="425"/>
      <c r="AH173" s="425"/>
      <c r="AI173" s="425"/>
      <c r="AJ173" s="425"/>
      <c r="AK173" s="425"/>
      <c r="AL173" s="425"/>
      <c r="AM173" s="306"/>
    </row>
    <row r="174" spans="1:39" ht="30" hidden="1" outlineLevel="1">
      <c r="A174" s="522">
        <v>43</v>
      </c>
      <c r="B174" s="520" t="s">
        <v>135</v>
      </c>
      <c r="C174" s="291" t="s">
        <v>25</v>
      </c>
      <c r="D174" s="295"/>
      <c r="E174" s="295"/>
      <c r="F174" s="295"/>
      <c r="G174" s="295"/>
      <c r="H174" s="295"/>
      <c r="I174" s="295"/>
      <c r="J174" s="295"/>
      <c r="K174" s="295"/>
      <c r="L174" s="295"/>
      <c r="M174" s="295"/>
      <c r="N174" s="295"/>
      <c r="O174" s="295">
        <v>0</v>
      </c>
      <c r="P174" s="295">
        <v>0</v>
      </c>
      <c r="Q174" s="295">
        <v>0</v>
      </c>
      <c r="R174" s="295">
        <v>0</v>
      </c>
      <c r="S174" s="295">
        <v>0</v>
      </c>
      <c r="T174" s="295">
        <v>0</v>
      </c>
      <c r="U174" s="295">
        <v>0</v>
      </c>
      <c r="V174" s="295">
        <v>0</v>
      </c>
      <c r="W174" s="295">
        <v>0</v>
      </c>
      <c r="X174" s="295">
        <v>0</v>
      </c>
      <c r="Y174" s="769">
        <v>0</v>
      </c>
      <c r="Z174" s="769">
        <v>0</v>
      </c>
      <c r="AA174" s="769">
        <v>0</v>
      </c>
      <c r="AB174" s="769">
        <v>0</v>
      </c>
      <c r="AC174" s="769">
        <v>0</v>
      </c>
      <c r="AD174" s="769">
        <v>0</v>
      </c>
      <c r="AE174" s="769"/>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c r="O175" s="295"/>
      <c r="P175" s="295"/>
      <c r="Q175" s="295"/>
      <c r="R175" s="295"/>
      <c r="S175" s="295"/>
      <c r="T175" s="295"/>
      <c r="U175" s="295"/>
      <c r="V175" s="295"/>
      <c r="W175" s="295"/>
      <c r="X175" s="295"/>
      <c r="Y175" s="759">
        <f>Y174</f>
        <v>0</v>
      </c>
      <c r="Z175" s="759">
        <f t="shared" ref="Z175:AE175" si="280">Z174</f>
        <v>0</v>
      </c>
      <c r="AA175" s="759">
        <f t="shared" si="280"/>
        <v>0</v>
      </c>
      <c r="AB175" s="759">
        <f t="shared" si="280"/>
        <v>0</v>
      </c>
      <c r="AC175" s="759">
        <f t="shared" si="280"/>
        <v>0</v>
      </c>
      <c r="AD175" s="759">
        <f t="shared" si="280"/>
        <v>0</v>
      </c>
      <c r="AE175" s="759">
        <f t="shared" si="280"/>
        <v>0</v>
      </c>
      <c r="AF175" s="411">
        <f t="shared" ref="AF175" si="281">AF174</f>
        <v>0</v>
      </c>
      <c r="AG175" s="411">
        <f t="shared" ref="AG175" si="282">AG174</f>
        <v>0</v>
      </c>
      <c r="AH175" s="411">
        <f t="shared" ref="AH175" si="283">AH174</f>
        <v>0</v>
      </c>
      <c r="AI175" s="411">
        <f t="shared" ref="AI175" si="284">AI174</f>
        <v>0</v>
      </c>
      <c r="AJ175" s="411">
        <f t="shared" ref="AJ175" si="285">AJ174</f>
        <v>0</v>
      </c>
      <c r="AK175" s="411">
        <f t="shared" ref="AK175" si="286">AK174</f>
        <v>0</v>
      </c>
      <c r="AL175" s="411">
        <f t="shared" ref="AL175" si="287">AL174</f>
        <v>0</v>
      </c>
      <c r="AM175" s="306"/>
    </row>
    <row r="176" spans="1:39" hidden="1" outlineLevel="1">
      <c r="B176" s="520"/>
      <c r="C176" s="291"/>
      <c r="D176" s="291"/>
      <c r="E176" s="291"/>
      <c r="F176" s="291"/>
      <c r="G176" s="291"/>
      <c r="H176" s="291"/>
      <c r="I176" s="291"/>
      <c r="J176" s="291"/>
      <c r="K176" s="291"/>
      <c r="L176" s="291"/>
      <c r="M176" s="291"/>
      <c r="N176" s="749"/>
      <c r="O176" s="749"/>
      <c r="P176" s="749"/>
      <c r="Q176" s="749"/>
      <c r="R176" s="749"/>
      <c r="S176" s="749"/>
      <c r="T176" s="749"/>
      <c r="U176" s="749"/>
      <c r="V176" s="749"/>
      <c r="W176" s="749"/>
      <c r="X176" s="749"/>
      <c r="Y176" s="760"/>
      <c r="Z176" s="770"/>
      <c r="AA176" s="770"/>
      <c r="AB176" s="770"/>
      <c r="AC176" s="770"/>
      <c r="AD176" s="770"/>
      <c r="AE176" s="770"/>
      <c r="AF176" s="425"/>
      <c r="AG176" s="425"/>
      <c r="AH176" s="425"/>
      <c r="AI176" s="425"/>
      <c r="AJ176" s="425"/>
      <c r="AK176" s="425"/>
      <c r="AL176" s="425"/>
      <c r="AM176" s="306"/>
    </row>
    <row r="177" spans="1:39" ht="45" hidden="1" outlineLevel="1">
      <c r="A177" s="522">
        <v>44</v>
      </c>
      <c r="B177" s="520" t="s">
        <v>136</v>
      </c>
      <c r="C177" s="291" t="s">
        <v>25</v>
      </c>
      <c r="D177" s="295"/>
      <c r="E177" s="295"/>
      <c r="F177" s="295"/>
      <c r="G177" s="295"/>
      <c r="H177" s="295"/>
      <c r="I177" s="295"/>
      <c r="J177" s="295"/>
      <c r="K177" s="295"/>
      <c r="L177" s="295"/>
      <c r="M177" s="295"/>
      <c r="N177" s="295"/>
      <c r="O177" s="295">
        <v>0</v>
      </c>
      <c r="P177" s="295">
        <v>0</v>
      </c>
      <c r="Q177" s="295">
        <v>0</v>
      </c>
      <c r="R177" s="295">
        <v>0</v>
      </c>
      <c r="S177" s="295">
        <v>0</v>
      </c>
      <c r="T177" s="295">
        <v>0</v>
      </c>
      <c r="U177" s="295">
        <v>0</v>
      </c>
      <c r="V177" s="295">
        <v>0</v>
      </c>
      <c r="W177" s="295">
        <v>0</v>
      </c>
      <c r="X177" s="295">
        <v>0</v>
      </c>
      <c r="Y177" s="769">
        <v>0</v>
      </c>
      <c r="Z177" s="769">
        <v>0</v>
      </c>
      <c r="AA177" s="769">
        <v>0</v>
      </c>
      <c r="AB177" s="769">
        <v>0</v>
      </c>
      <c r="AC177" s="769">
        <v>0</v>
      </c>
      <c r="AD177" s="769">
        <v>0</v>
      </c>
      <c r="AE177" s="769"/>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c r="O178" s="295"/>
      <c r="P178" s="295"/>
      <c r="Q178" s="295"/>
      <c r="R178" s="295"/>
      <c r="S178" s="295"/>
      <c r="T178" s="295"/>
      <c r="U178" s="295"/>
      <c r="V178" s="295"/>
      <c r="W178" s="295"/>
      <c r="X178" s="295"/>
      <c r="Y178" s="759">
        <f>Y177</f>
        <v>0</v>
      </c>
      <c r="Z178" s="759">
        <f t="shared" ref="Z178:AE178" si="288">Z177</f>
        <v>0</v>
      </c>
      <c r="AA178" s="759">
        <f t="shared" si="288"/>
        <v>0</v>
      </c>
      <c r="AB178" s="759">
        <f t="shared" si="288"/>
        <v>0</v>
      </c>
      <c r="AC178" s="759">
        <f t="shared" si="288"/>
        <v>0</v>
      </c>
      <c r="AD178" s="759">
        <f t="shared" si="288"/>
        <v>0</v>
      </c>
      <c r="AE178" s="759">
        <f t="shared" si="288"/>
        <v>0</v>
      </c>
      <c r="AF178" s="411">
        <f t="shared" ref="AF178" si="289">AF177</f>
        <v>0</v>
      </c>
      <c r="AG178" s="411">
        <f t="shared" ref="AG178" si="290">AG177</f>
        <v>0</v>
      </c>
      <c r="AH178" s="411">
        <f t="shared" ref="AH178" si="291">AH177</f>
        <v>0</v>
      </c>
      <c r="AI178" s="411">
        <f t="shared" ref="AI178" si="292">AI177</f>
        <v>0</v>
      </c>
      <c r="AJ178" s="411">
        <f t="shared" ref="AJ178" si="293">AJ177</f>
        <v>0</v>
      </c>
      <c r="AK178" s="411">
        <f t="shared" ref="AK178" si="294">AK177</f>
        <v>0</v>
      </c>
      <c r="AL178" s="411">
        <f t="shared" ref="AL178" si="295">AL177</f>
        <v>0</v>
      </c>
      <c r="AM178" s="306"/>
    </row>
    <row r="179" spans="1:39" hidden="1" outlineLevel="1">
      <c r="B179" s="520"/>
      <c r="C179" s="291"/>
      <c r="D179" s="291"/>
      <c r="E179" s="291"/>
      <c r="F179" s="291"/>
      <c r="G179" s="291"/>
      <c r="H179" s="291"/>
      <c r="I179" s="291"/>
      <c r="J179" s="291"/>
      <c r="K179" s="291"/>
      <c r="L179" s="291"/>
      <c r="M179" s="291"/>
      <c r="N179" s="749"/>
      <c r="O179" s="749"/>
      <c r="P179" s="749"/>
      <c r="Q179" s="749"/>
      <c r="R179" s="749"/>
      <c r="S179" s="749"/>
      <c r="T179" s="749"/>
      <c r="U179" s="749"/>
      <c r="V179" s="749"/>
      <c r="W179" s="749"/>
      <c r="X179" s="749"/>
      <c r="Y179" s="760"/>
      <c r="Z179" s="770"/>
      <c r="AA179" s="770"/>
      <c r="AB179" s="770"/>
      <c r="AC179" s="770"/>
      <c r="AD179" s="770"/>
      <c r="AE179" s="770"/>
      <c r="AF179" s="425"/>
      <c r="AG179" s="425"/>
      <c r="AH179" s="425"/>
      <c r="AI179" s="425"/>
      <c r="AJ179" s="425"/>
      <c r="AK179" s="425"/>
      <c r="AL179" s="425"/>
      <c r="AM179" s="306"/>
    </row>
    <row r="180" spans="1:39" ht="30" hidden="1" outlineLevel="1">
      <c r="A180" s="522">
        <v>45</v>
      </c>
      <c r="B180" s="520" t="s">
        <v>137</v>
      </c>
      <c r="C180" s="291" t="s">
        <v>25</v>
      </c>
      <c r="D180" s="295"/>
      <c r="E180" s="295"/>
      <c r="F180" s="295"/>
      <c r="G180" s="295"/>
      <c r="H180" s="295"/>
      <c r="I180" s="295"/>
      <c r="J180" s="295"/>
      <c r="K180" s="295"/>
      <c r="L180" s="295"/>
      <c r="M180" s="295"/>
      <c r="N180" s="295"/>
      <c r="O180" s="295">
        <v>0</v>
      </c>
      <c r="P180" s="295">
        <v>0</v>
      </c>
      <c r="Q180" s="295">
        <v>0</v>
      </c>
      <c r="R180" s="295">
        <v>0</v>
      </c>
      <c r="S180" s="295">
        <v>0</v>
      </c>
      <c r="T180" s="295">
        <v>0</v>
      </c>
      <c r="U180" s="295">
        <v>0</v>
      </c>
      <c r="V180" s="295">
        <v>0</v>
      </c>
      <c r="W180" s="295">
        <v>0</v>
      </c>
      <c r="X180" s="295">
        <v>0</v>
      </c>
      <c r="Y180" s="769">
        <v>0</v>
      </c>
      <c r="Z180" s="769">
        <v>0</v>
      </c>
      <c r="AA180" s="769">
        <v>0</v>
      </c>
      <c r="AB180" s="769">
        <v>0</v>
      </c>
      <c r="AC180" s="769">
        <v>0</v>
      </c>
      <c r="AD180" s="769">
        <v>0</v>
      </c>
      <c r="AE180" s="769"/>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c r="O181" s="295"/>
      <c r="P181" s="295"/>
      <c r="Q181" s="295"/>
      <c r="R181" s="295"/>
      <c r="S181" s="295"/>
      <c r="T181" s="295"/>
      <c r="U181" s="295"/>
      <c r="V181" s="295"/>
      <c r="W181" s="295"/>
      <c r="X181" s="295"/>
      <c r="Y181" s="759">
        <f>Y180</f>
        <v>0</v>
      </c>
      <c r="Z181" s="759">
        <f t="shared" ref="Z181:AE181" si="296">Z180</f>
        <v>0</v>
      </c>
      <c r="AA181" s="759">
        <f t="shared" si="296"/>
        <v>0</v>
      </c>
      <c r="AB181" s="759">
        <f t="shared" si="296"/>
        <v>0</v>
      </c>
      <c r="AC181" s="759">
        <f t="shared" si="296"/>
        <v>0</v>
      </c>
      <c r="AD181" s="759">
        <f t="shared" si="296"/>
        <v>0</v>
      </c>
      <c r="AE181" s="759">
        <f t="shared" si="296"/>
        <v>0</v>
      </c>
      <c r="AF181" s="411">
        <f t="shared" ref="AF181" si="297">AF180</f>
        <v>0</v>
      </c>
      <c r="AG181" s="411">
        <f t="shared" ref="AG181" si="298">AG180</f>
        <v>0</v>
      </c>
      <c r="AH181" s="411">
        <f t="shared" ref="AH181" si="299">AH180</f>
        <v>0</v>
      </c>
      <c r="AI181" s="411">
        <f t="shared" ref="AI181" si="300">AI180</f>
        <v>0</v>
      </c>
      <c r="AJ181" s="411">
        <f t="shared" ref="AJ181" si="301">AJ180</f>
        <v>0</v>
      </c>
      <c r="AK181" s="411">
        <f t="shared" ref="AK181" si="302">AK180</f>
        <v>0</v>
      </c>
      <c r="AL181" s="411">
        <f t="shared" ref="AL181" si="303">AL180</f>
        <v>0</v>
      </c>
      <c r="AM181" s="306"/>
    </row>
    <row r="182" spans="1:39" hidden="1" outlineLevel="1">
      <c r="B182" s="520"/>
      <c r="C182" s="291"/>
      <c r="D182" s="291"/>
      <c r="E182" s="291"/>
      <c r="F182" s="291"/>
      <c r="G182" s="291"/>
      <c r="H182" s="291"/>
      <c r="I182" s="291"/>
      <c r="J182" s="291"/>
      <c r="K182" s="291"/>
      <c r="L182" s="291"/>
      <c r="M182" s="291"/>
      <c r="N182" s="749"/>
      <c r="O182" s="749"/>
      <c r="P182" s="749"/>
      <c r="Q182" s="749"/>
      <c r="R182" s="749"/>
      <c r="S182" s="749"/>
      <c r="T182" s="749"/>
      <c r="U182" s="749"/>
      <c r="V182" s="749"/>
      <c r="W182" s="749"/>
      <c r="X182" s="749"/>
      <c r="Y182" s="760"/>
      <c r="Z182" s="770"/>
      <c r="AA182" s="770"/>
      <c r="AB182" s="770"/>
      <c r="AC182" s="770"/>
      <c r="AD182" s="770"/>
      <c r="AE182" s="770"/>
      <c r="AF182" s="425"/>
      <c r="AG182" s="425"/>
      <c r="AH182" s="425"/>
      <c r="AI182" s="425"/>
      <c r="AJ182" s="425"/>
      <c r="AK182" s="425"/>
      <c r="AL182" s="425"/>
      <c r="AM182" s="306"/>
    </row>
    <row r="183" spans="1:39" ht="30" hidden="1" outlineLevel="1">
      <c r="A183" s="522">
        <v>46</v>
      </c>
      <c r="B183" s="520" t="s">
        <v>138</v>
      </c>
      <c r="C183" s="291" t="s">
        <v>25</v>
      </c>
      <c r="D183" s="295"/>
      <c r="E183" s="295"/>
      <c r="F183" s="295"/>
      <c r="G183" s="295"/>
      <c r="H183" s="295"/>
      <c r="I183" s="295"/>
      <c r="J183" s="295"/>
      <c r="K183" s="295"/>
      <c r="L183" s="295"/>
      <c r="M183" s="295"/>
      <c r="N183" s="295"/>
      <c r="O183" s="295">
        <v>0</v>
      </c>
      <c r="P183" s="295">
        <v>0</v>
      </c>
      <c r="Q183" s="295">
        <v>0</v>
      </c>
      <c r="R183" s="295">
        <v>0</v>
      </c>
      <c r="S183" s="295">
        <v>0</v>
      </c>
      <c r="T183" s="295">
        <v>0</v>
      </c>
      <c r="U183" s="295">
        <v>0</v>
      </c>
      <c r="V183" s="295">
        <v>0</v>
      </c>
      <c r="W183" s="295">
        <v>0</v>
      </c>
      <c r="X183" s="295">
        <v>0</v>
      </c>
      <c r="Y183" s="769">
        <v>0</v>
      </c>
      <c r="Z183" s="769">
        <v>0</v>
      </c>
      <c r="AA183" s="769">
        <v>0</v>
      </c>
      <c r="AB183" s="769">
        <v>0</v>
      </c>
      <c r="AC183" s="769">
        <v>0</v>
      </c>
      <c r="AD183" s="769">
        <v>0</v>
      </c>
      <c r="AE183" s="769"/>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c r="O184" s="295"/>
      <c r="P184" s="295"/>
      <c r="Q184" s="295"/>
      <c r="R184" s="295"/>
      <c r="S184" s="295"/>
      <c r="T184" s="295"/>
      <c r="U184" s="295"/>
      <c r="V184" s="295"/>
      <c r="W184" s="295"/>
      <c r="X184" s="295"/>
      <c r="Y184" s="759">
        <f>Y183</f>
        <v>0</v>
      </c>
      <c r="Z184" s="759">
        <f t="shared" ref="Z184:AE184" si="304">Z183</f>
        <v>0</v>
      </c>
      <c r="AA184" s="759">
        <f t="shared" si="304"/>
        <v>0</v>
      </c>
      <c r="AB184" s="759">
        <f t="shared" si="304"/>
        <v>0</v>
      </c>
      <c r="AC184" s="759">
        <f t="shared" si="304"/>
        <v>0</v>
      </c>
      <c r="AD184" s="759">
        <f t="shared" si="304"/>
        <v>0</v>
      </c>
      <c r="AE184" s="759">
        <f t="shared" si="304"/>
        <v>0</v>
      </c>
      <c r="AF184" s="411">
        <f t="shared" ref="AF184" si="305">AF183</f>
        <v>0</v>
      </c>
      <c r="AG184" s="411">
        <f t="shared" ref="AG184" si="306">AG183</f>
        <v>0</v>
      </c>
      <c r="AH184" s="411">
        <f t="shared" ref="AH184" si="307">AH183</f>
        <v>0</v>
      </c>
      <c r="AI184" s="411">
        <f t="shared" ref="AI184" si="308">AI183</f>
        <v>0</v>
      </c>
      <c r="AJ184" s="411">
        <f t="shared" ref="AJ184" si="309">AJ183</f>
        <v>0</v>
      </c>
      <c r="AK184" s="411">
        <f t="shared" ref="AK184" si="310">AK183</f>
        <v>0</v>
      </c>
      <c r="AL184" s="411">
        <f t="shared" ref="AL184" si="311">AL183</f>
        <v>0</v>
      </c>
      <c r="AM184" s="306"/>
    </row>
    <row r="185" spans="1:39" hidden="1" outlineLevel="1">
      <c r="B185" s="520"/>
      <c r="C185" s="291"/>
      <c r="D185" s="291"/>
      <c r="E185" s="291"/>
      <c r="F185" s="291"/>
      <c r="G185" s="291"/>
      <c r="H185" s="291"/>
      <c r="I185" s="291"/>
      <c r="J185" s="291"/>
      <c r="K185" s="291"/>
      <c r="L185" s="291"/>
      <c r="M185" s="291"/>
      <c r="N185" s="749"/>
      <c r="O185" s="749"/>
      <c r="P185" s="749"/>
      <c r="Q185" s="749"/>
      <c r="R185" s="749"/>
      <c r="S185" s="749"/>
      <c r="T185" s="749"/>
      <c r="U185" s="749"/>
      <c r="V185" s="749"/>
      <c r="W185" s="749"/>
      <c r="X185" s="749"/>
      <c r="Y185" s="760"/>
      <c r="Z185" s="770"/>
      <c r="AA185" s="770"/>
      <c r="AB185" s="770"/>
      <c r="AC185" s="770"/>
      <c r="AD185" s="770"/>
      <c r="AE185" s="770"/>
      <c r="AF185" s="425"/>
      <c r="AG185" s="425"/>
      <c r="AH185" s="425"/>
      <c r="AI185" s="425"/>
      <c r="AJ185" s="425"/>
      <c r="AK185" s="425"/>
      <c r="AL185" s="425"/>
      <c r="AM185" s="306"/>
    </row>
    <row r="186" spans="1:39" ht="30" hidden="1" outlineLevel="1">
      <c r="A186" s="522">
        <v>47</v>
      </c>
      <c r="B186" s="520" t="s">
        <v>139</v>
      </c>
      <c r="C186" s="291" t="s">
        <v>25</v>
      </c>
      <c r="D186" s="295"/>
      <c r="E186" s="295"/>
      <c r="F186" s="295"/>
      <c r="G186" s="295"/>
      <c r="H186" s="295"/>
      <c r="I186" s="295"/>
      <c r="J186" s="295"/>
      <c r="K186" s="295"/>
      <c r="L186" s="295"/>
      <c r="M186" s="295"/>
      <c r="N186" s="295"/>
      <c r="O186" s="295">
        <v>0</v>
      </c>
      <c r="P186" s="295">
        <v>0</v>
      </c>
      <c r="Q186" s="295">
        <v>0</v>
      </c>
      <c r="R186" s="295">
        <v>0</v>
      </c>
      <c r="S186" s="295">
        <v>0</v>
      </c>
      <c r="T186" s="295">
        <v>0</v>
      </c>
      <c r="U186" s="295">
        <v>0</v>
      </c>
      <c r="V186" s="295">
        <v>0</v>
      </c>
      <c r="W186" s="295">
        <v>0</v>
      </c>
      <c r="X186" s="295">
        <v>0</v>
      </c>
      <c r="Y186" s="769">
        <v>0</v>
      </c>
      <c r="Z186" s="769">
        <v>0</v>
      </c>
      <c r="AA186" s="769">
        <v>0</v>
      </c>
      <c r="AB186" s="769">
        <v>0</v>
      </c>
      <c r="AC186" s="769">
        <v>0</v>
      </c>
      <c r="AD186" s="769">
        <v>0</v>
      </c>
      <c r="AE186" s="769"/>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c r="O187" s="295"/>
      <c r="P187" s="295"/>
      <c r="Q187" s="295"/>
      <c r="R187" s="295"/>
      <c r="S187" s="295"/>
      <c r="T187" s="295"/>
      <c r="U187" s="295"/>
      <c r="V187" s="295"/>
      <c r="W187" s="295"/>
      <c r="X187" s="295"/>
      <c r="Y187" s="759">
        <f>Y186</f>
        <v>0</v>
      </c>
      <c r="Z187" s="759">
        <f t="shared" ref="Z187:AE187" si="312">Z186</f>
        <v>0</v>
      </c>
      <c r="AA187" s="759">
        <f t="shared" si="312"/>
        <v>0</v>
      </c>
      <c r="AB187" s="759">
        <f t="shared" si="312"/>
        <v>0</v>
      </c>
      <c r="AC187" s="759">
        <f t="shared" si="312"/>
        <v>0</v>
      </c>
      <c r="AD187" s="759">
        <f t="shared" si="312"/>
        <v>0</v>
      </c>
      <c r="AE187" s="759">
        <f t="shared" si="312"/>
        <v>0</v>
      </c>
      <c r="AF187" s="411">
        <f t="shared" ref="AF187" si="313">AF186</f>
        <v>0</v>
      </c>
      <c r="AG187" s="411">
        <f t="shared" ref="AG187" si="314">AG186</f>
        <v>0</v>
      </c>
      <c r="AH187" s="411">
        <f t="shared" ref="AH187" si="315">AH186</f>
        <v>0</v>
      </c>
      <c r="AI187" s="411">
        <f t="shared" ref="AI187" si="316">AI186</f>
        <v>0</v>
      </c>
      <c r="AJ187" s="411">
        <f t="shared" ref="AJ187" si="317">AJ186</f>
        <v>0</v>
      </c>
      <c r="AK187" s="411">
        <f t="shared" ref="AK187" si="318">AK186</f>
        <v>0</v>
      </c>
      <c r="AL187" s="411">
        <f t="shared" ref="AL187" si="319">AL186</f>
        <v>0</v>
      </c>
      <c r="AM187" s="306"/>
    </row>
    <row r="188" spans="1:39" hidden="1" outlineLevel="1">
      <c r="B188" s="520"/>
      <c r="C188" s="291"/>
      <c r="D188" s="291"/>
      <c r="E188" s="291"/>
      <c r="F188" s="291"/>
      <c r="G188" s="291"/>
      <c r="H188" s="291"/>
      <c r="I188" s="291"/>
      <c r="J188" s="291"/>
      <c r="K188" s="291"/>
      <c r="L188" s="291"/>
      <c r="M188" s="291"/>
      <c r="N188" s="749"/>
      <c r="O188" s="749"/>
      <c r="P188" s="749"/>
      <c r="Q188" s="749"/>
      <c r="R188" s="749"/>
      <c r="S188" s="749"/>
      <c r="T188" s="749"/>
      <c r="U188" s="749"/>
      <c r="V188" s="749"/>
      <c r="W188" s="749"/>
      <c r="X188" s="749"/>
      <c r="Y188" s="760"/>
      <c r="Z188" s="770"/>
      <c r="AA188" s="770"/>
      <c r="AB188" s="770"/>
      <c r="AC188" s="770"/>
      <c r="AD188" s="770"/>
      <c r="AE188" s="770"/>
      <c r="AF188" s="425"/>
      <c r="AG188" s="425"/>
      <c r="AH188" s="425"/>
      <c r="AI188" s="425"/>
      <c r="AJ188" s="425"/>
      <c r="AK188" s="425"/>
      <c r="AL188" s="425"/>
      <c r="AM188" s="306"/>
    </row>
    <row r="189" spans="1:39" ht="45" hidden="1" outlineLevel="1">
      <c r="A189" s="522">
        <v>48</v>
      </c>
      <c r="B189" s="520" t="s">
        <v>140</v>
      </c>
      <c r="C189" s="291" t="s">
        <v>25</v>
      </c>
      <c r="D189" s="295"/>
      <c r="E189" s="295"/>
      <c r="F189" s="295"/>
      <c r="G189" s="295"/>
      <c r="H189" s="295"/>
      <c r="I189" s="295"/>
      <c r="J189" s="295"/>
      <c r="K189" s="295"/>
      <c r="L189" s="295"/>
      <c r="M189" s="295"/>
      <c r="N189" s="295"/>
      <c r="O189" s="295">
        <v>0</v>
      </c>
      <c r="P189" s="295">
        <v>0</v>
      </c>
      <c r="Q189" s="295">
        <v>0</v>
      </c>
      <c r="R189" s="295">
        <v>0</v>
      </c>
      <c r="S189" s="295">
        <v>0</v>
      </c>
      <c r="T189" s="295">
        <v>0</v>
      </c>
      <c r="U189" s="295">
        <v>0</v>
      </c>
      <c r="V189" s="295">
        <v>0</v>
      </c>
      <c r="W189" s="295">
        <v>0</v>
      </c>
      <c r="X189" s="295">
        <v>0</v>
      </c>
      <c r="Y189" s="769">
        <v>0</v>
      </c>
      <c r="Z189" s="769">
        <v>0</v>
      </c>
      <c r="AA189" s="769">
        <v>0</v>
      </c>
      <c r="AB189" s="769">
        <v>0</v>
      </c>
      <c r="AC189" s="769">
        <v>0</v>
      </c>
      <c r="AD189" s="769">
        <v>0</v>
      </c>
      <c r="AE189" s="769"/>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c r="O190" s="295"/>
      <c r="P190" s="295"/>
      <c r="Q190" s="295"/>
      <c r="R190" s="295"/>
      <c r="S190" s="295"/>
      <c r="T190" s="295"/>
      <c r="U190" s="295"/>
      <c r="V190" s="295"/>
      <c r="W190" s="295"/>
      <c r="X190" s="295"/>
      <c r="Y190" s="759">
        <f>Y189</f>
        <v>0</v>
      </c>
      <c r="Z190" s="759">
        <f t="shared" ref="Z190:AE190" si="320">Z189</f>
        <v>0</v>
      </c>
      <c r="AA190" s="759">
        <f t="shared" si="320"/>
        <v>0</v>
      </c>
      <c r="AB190" s="759">
        <f t="shared" si="320"/>
        <v>0</v>
      </c>
      <c r="AC190" s="759">
        <f t="shared" si="320"/>
        <v>0</v>
      </c>
      <c r="AD190" s="759">
        <f t="shared" si="320"/>
        <v>0</v>
      </c>
      <c r="AE190" s="759">
        <f t="shared" si="320"/>
        <v>0</v>
      </c>
      <c r="AF190" s="411">
        <f t="shared" ref="AF190" si="321">AF189</f>
        <v>0</v>
      </c>
      <c r="AG190" s="411">
        <f t="shared" ref="AG190" si="322">AG189</f>
        <v>0</v>
      </c>
      <c r="AH190" s="411">
        <f t="shared" ref="AH190" si="323">AH189</f>
        <v>0</v>
      </c>
      <c r="AI190" s="411">
        <f t="shared" ref="AI190" si="324">AI189</f>
        <v>0</v>
      </c>
      <c r="AJ190" s="411">
        <f t="shared" ref="AJ190" si="325">AJ189</f>
        <v>0</v>
      </c>
      <c r="AK190" s="411">
        <f t="shared" ref="AK190" si="326">AK189</f>
        <v>0</v>
      </c>
      <c r="AL190" s="411">
        <f t="shared" ref="AL190" si="327">AL189</f>
        <v>0</v>
      </c>
      <c r="AM190" s="306"/>
    </row>
    <row r="191" spans="1:39" hidden="1" outlineLevel="1">
      <c r="B191" s="520"/>
      <c r="C191" s="291"/>
      <c r="D191" s="291"/>
      <c r="E191" s="291"/>
      <c r="F191" s="291"/>
      <c r="G191" s="291"/>
      <c r="H191" s="291"/>
      <c r="I191" s="291"/>
      <c r="J191" s="291"/>
      <c r="K191" s="291"/>
      <c r="L191" s="291"/>
      <c r="M191" s="291"/>
      <c r="N191" s="749"/>
      <c r="O191" s="749"/>
      <c r="P191" s="749"/>
      <c r="Q191" s="749"/>
      <c r="R191" s="749"/>
      <c r="S191" s="749"/>
      <c r="T191" s="749"/>
      <c r="U191" s="749"/>
      <c r="V191" s="749"/>
      <c r="W191" s="749"/>
      <c r="X191" s="749"/>
      <c r="Y191" s="760"/>
      <c r="Z191" s="770"/>
      <c r="AA191" s="770"/>
      <c r="AB191" s="770"/>
      <c r="AC191" s="770"/>
      <c r="AD191" s="770"/>
      <c r="AE191" s="770"/>
      <c r="AF191" s="425"/>
      <c r="AG191" s="425"/>
      <c r="AH191" s="425"/>
      <c r="AI191" s="425"/>
      <c r="AJ191" s="425"/>
      <c r="AK191" s="425"/>
      <c r="AL191" s="425"/>
      <c r="AM191" s="306"/>
    </row>
    <row r="192" spans="1:39" ht="30" hidden="1" outlineLevel="1">
      <c r="A192" s="522">
        <v>49</v>
      </c>
      <c r="B192" s="520" t="s">
        <v>141</v>
      </c>
      <c r="C192" s="291" t="s">
        <v>25</v>
      </c>
      <c r="D192" s="295"/>
      <c r="E192" s="295"/>
      <c r="F192" s="295"/>
      <c r="G192" s="295"/>
      <c r="H192" s="295"/>
      <c r="I192" s="295"/>
      <c r="J192" s="295"/>
      <c r="K192" s="295"/>
      <c r="L192" s="295"/>
      <c r="M192" s="295"/>
      <c r="N192" s="295"/>
      <c r="O192" s="295">
        <v>0</v>
      </c>
      <c r="P192" s="295">
        <v>0</v>
      </c>
      <c r="Q192" s="295">
        <v>0</v>
      </c>
      <c r="R192" s="295">
        <v>0</v>
      </c>
      <c r="S192" s="295">
        <v>0</v>
      </c>
      <c r="T192" s="295">
        <v>0</v>
      </c>
      <c r="U192" s="295">
        <v>0</v>
      </c>
      <c r="V192" s="295">
        <v>0</v>
      </c>
      <c r="W192" s="295">
        <v>0</v>
      </c>
      <c r="X192" s="295">
        <v>0</v>
      </c>
      <c r="Y192" s="769">
        <v>0</v>
      </c>
      <c r="Z192" s="769">
        <v>0</v>
      </c>
      <c r="AA192" s="769">
        <v>0</v>
      </c>
      <c r="AB192" s="769">
        <v>0</v>
      </c>
      <c r="AC192" s="769">
        <v>0</v>
      </c>
      <c r="AD192" s="769">
        <v>0</v>
      </c>
      <c r="AE192" s="769"/>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c r="O193" s="295"/>
      <c r="P193" s="295"/>
      <c r="Q193" s="295"/>
      <c r="R193" s="295"/>
      <c r="S193" s="295"/>
      <c r="T193" s="295"/>
      <c r="U193" s="295"/>
      <c r="V193" s="295"/>
      <c r="W193" s="295"/>
      <c r="X193" s="295"/>
      <c r="Y193" s="759">
        <f>Y192</f>
        <v>0</v>
      </c>
      <c r="Z193" s="759">
        <f t="shared" ref="Z193:AE193" si="328">Z192</f>
        <v>0</v>
      </c>
      <c r="AA193" s="759">
        <f t="shared" si="328"/>
        <v>0</v>
      </c>
      <c r="AB193" s="759">
        <f t="shared" si="328"/>
        <v>0</v>
      </c>
      <c r="AC193" s="759">
        <f t="shared" si="328"/>
        <v>0</v>
      </c>
      <c r="AD193" s="759">
        <f t="shared" si="328"/>
        <v>0</v>
      </c>
      <c r="AE193" s="759">
        <f t="shared" si="328"/>
        <v>0</v>
      </c>
      <c r="AF193" s="411">
        <f t="shared" ref="AF193" si="329">AF192</f>
        <v>0</v>
      </c>
      <c r="AG193" s="411">
        <f t="shared" ref="AG193" si="330">AG192</f>
        <v>0</v>
      </c>
      <c r="AH193" s="411">
        <f t="shared" ref="AH193" si="331">AH192</f>
        <v>0</v>
      </c>
      <c r="AI193" s="411">
        <f t="shared" ref="AI193" si="332">AI192</f>
        <v>0</v>
      </c>
      <c r="AJ193" s="411">
        <f t="shared" ref="AJ193" si="333">AJ192</f>
        <v>0</v>
      </c>
      <c r="AK193" s="411">
        <f t="shared" ref="AK193" si="334">AK192</f>
        <v>0</v>
      </c>
      <c r="AL193" s="411">
        <f t="shared" ref="AL193" si="335">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30830927</v>
      </c>
      <c r="E195" s="329">
        <f t="shared" ref="E195:M195" si="336">SUM(E38:E193)</f>
        <v>36159348.871771671</v>
      </c>
      <c r="F195" s="329">
        <f t="shared" si="336"/>
        <v>35970253.757406168</v>
      </c>
      <c r="G195" s="329">
        <f t="shared" si="336"/>
        <v>35816233.903817408</v>
      </c>
      <c r="H195" s="329">
        <f t="shared" si="336"/>
        <v>35797691.903817408</v>
      </c>
      <c r="I195" s="329">
        <f t="shared" si="336"/>
        <v>35779335.400471777</v>
      </c>
      <c r="J195" s="329">
        <f t="shared" si="336"/>
        <v>34703682.929405414</v>
      </c>
      <c r="K195" s="329">
        <f t="shared" si="336"/>
        <v>34701367.929405414</v>
      </c>
      <c r="L195" s="329">
        <f t="shared" si="336"/>
        <v>34037619.357202858</v>
      </c>
      <c r="M195" s="329">
        <f t="shared" si="336"/>
        <v>30419645.752521515</v>
      </c>
      <c r="N195" s="329"/>
      <c r="O195" s="329">
        <f>SUM(O38:O193)</f>
        <v>4346</v>
      </c>
      <c r="P195" s="329">
        <f t="shared" ref="P195:X195" si="337">SUM(P38:P193)</f>
        <v>6142.0251760672427</v>
      </c>
      <c r="Q195" s="329">
        <f t="shared" si="337"/>
        <v>6103.5250231063901</v>
      </c>
      <c r="R195" s="329">
        <f t="shared" si="337"/>
        <v>6149.8681796907458</v>
      </c>
      <c r="S195" s="329">
        <f t="shared" si="337"/>
        <v>6148.8681796907458</v>
      </c>
      <c r="T195" s="329">
        <f t="shared" si="337"/>
        <v>6146.8681796907458</v>
      </c>
      <c r="U195" s="329">
        <f t="shared" si="337"/>
        <v>5976.6169550949389</v>
      </c>
      <c r="V195" s="329">
        <f t="shared" si="337"/>
        <v>5975.6169550949389</v>
      </c>
      <c r="W195" s="329">
        <f t="shared" si="337"/>
        <v>5820.8310909609081</v>
      </c>
      <c r="X195" s="329">
        <f t="shared" si="337"/>
        <v>5251.9711970344088</v>
      </c>
      <c r="Y195" s="329">
        <f>IF(Y36="kWh",SUMPRODUCT(D38:D193,Y38:Y193))</f>
        <v>6326094</v>
      </c>
      <c r="Z195" s="329">
        <f>IF(Z36="kWh",SUMPRODUCT(D38:D193,Z38:Z193))</f>
        <v>7267885.6298458241</v>
      </c>
      <c r="AA195" s="329">
        <f>IF(AA36="kw",SUMPRODUCT(N38:N193,O38:O193,AA38:AA193),SUMPRODUCT(D38:D193,AA38:AA193))</f>
        <v>20244.145840422956</v>
      </c>
      <c r="AB195" s="329">
        <f>IF(AB36="kw",SUMPRODUCT(N38:N193,O38:O193,AB38:AB193),SUMPRODUCT(D38:D193,AB38:AB193))</f>
        <v>8233.1557684890031</v>
      </c>
      <c r="AC195" s="329">
        <f>IF(AC36="kw",SUMPRODUCT(N38:N193,O38:O193,AC38:AC193),SUMPRODUCT(D38:D193,AC38:AC193))</f>
        <v>351.16739081613008</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1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794"/>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338">AB195*AB198</f>
        <v>0</v>
      </c>
      <c r="AC203" s="378">
        <f t="shared" si="338"/>
        <v>0</v>
      </c>
      <c r="AD203" s="378">
        <f t="shared" si="338"/>
        <v>0</v>
      </c>
      <c r="AE203" s="378">
        <f t="shared" si="338"/>
        <v>0</v>
      </c>
      <c r="AF203" s="378">
        <f t="shared" si="338"/>
        <v>0</v>
      </c>
      <c r="AG203" s="378">
        <f t="shared" si="338"/>
        <v>0</v>
      </c>
      <c r="AH203" s="378">
        <f t="shared" si="338"/>
        <v>0</v>
      </c>
      <c r="AI203" s="378">
        <f t="shared" si="338"/>
        <v>0</v>
      </c>
      <c r="AJ203" s="378">
        <f t="shared" si="338"/>
        <v>0</v>
      </c>
      <c r="AK203" s="378">
        <f t="shared" si="338"/>
        <v>0</v>
      </c>
      <c r="AL203" s="378">
        <f t="shared" si="338"/>
        <v>0</v>
      </c>
      <c r="AM203" s="628">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339">SUM(AA199:AA203)</f>
        <v>0</v>
      </c>
      <c r="AB204" s="346">
        <f t="shared" si="339"/>
        <v>0</v>
      </c>
      <c r="AC204" s="346">
        <f t="shared" si="339"/>
        <v>0</v>
      </c>
      <c r="AD204" s="346">
        <f t="shared" si="339"/>
        <v>0</v>
      </c>
      <c r="AE204" s="346">
        <f t="shared" si="339"/>
        <v>0</v>
      </c>
      <c r="AF204" s="346">
        <f>SUM(AF199:AF203)</f>
        <v>0</v>
      </c>
      <c r="AG204" s="346">
        <f>SUM(AG199:AG203)</f>
        <v>0</v>
      </c>
      <c r="AH204" s="346">
        <f t="shared" ref="AH204:AL204" si="340">SUM(AH199:AH203)</f>
        <v>0</v>
      </c>
      <c r="AI204" s="346">
        <f t="shared" si="340"/>
        <v>0</v>
      </c>
      <c r="AJ204" s="346">
        <f t="shared" si="340"/>
        <v>0</v>
      </c>
      <c r="AK204" s="346">
        <f t="shared" si="340"/>
        <v>0</v>
      </c>
      <c r="AL204" s="346">
        <f t="shared" si="340"/>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341">Z196*Z198</f>
        <v>0</v>
      </c>
      <c r="AA205" s="347">
        <f t="shared" si="341"/>
        <v>0</v>
      </c>
      <c r="AB205" s="347">
        <f t="shared" si="341"/>
        <v>0</v>
      </c>
      <c r="AC205" s="347">
        <f t="shared" si="341"/>
        <v>0</v>
      </c>
      <c r="AD205" s="347">
        <f t="shared" si="341"/>
        <v>0</v>
      </c>
      <c r="AE205" s="347">
        <f t="shared" si="341"/>
        <v>0</v>
      </c>
      <c r="AF205" s="347">
        <f>AF196*AF198</f>
        <v>0</v>
      </c>
      <c r="AG205" s="347">
        <f t="shared" ref="AG205:AL205" si="342">AG196*AG198</f>
        <v>0</v>
      </c>
      <c r="AH205" s="347">
        <f t="shared" si="342"/>
        <v>0</v>
      </c>
      <c r="AI205" s="347">
        <f t="shared" si="342"/>
        <v>0</v>
      </c>
      <c r="AJ205" s="347">
        <f t="shared" si="342"/>
        <v>0</v>
      </c>
      <c r="AK205" s="347">
        <f t="shared" si="342"/>
        <v>0</v>
      </c>
      <c r="AL205" s="347">
        <f t="shared" si="342"/>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10272135</v>
      </c>
      <c r="Z208" s="291">
        <f>SUMPRODUCT(E38:E193,Z38:Z193)</f>
        <v>5236543.9091633623</v>
      </c>
      <c r="AA208" s="291">
        <f>IF(AA36="kw",SUMPRODUCT(N38:N193,P38:P193,AA38:AA193),SUMPRODUCT(E38:E193,AA38:AA193))</f>
        <v>23886.143768504928</v>
      </c>
      <c r="AB208" s="291">
        <f>IF(AB36="kw",SUMPRODUCT(N38:N193,P38:P193,AB38:AB193),SUMPRODUCT(E38:E193,AB38:AB193))</f>
        <v>9416.740095675561</v>
      </c>
      <c r="AC208" s="291">
        <f>IF(AC36="kw",SUMPRODUCT(N38:N193,P38:P193,AC38:AC193),SUMPRODUCT(E38:E193,AC38:AC193))</f>
        <v>372.10945153414008</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10265389</v>
      </c>
      <c r="Z209" s="291">
        <f>SUMPRODUCT(F38:F193,Z38:Z193)</f>
        <v>5290439.4066328974</v>
      </c>
      <c r="AA209" s="291">
        <f>IF(AA36="kw",SUMPRODUCT(N38:N193,Q38:Q193,AA38:AA193),SUMPRODUCT(F38:F193,AA38:AA193))</f>
        <v>23439.730489217782</v>
      </c>
      <c r="AB209" s="291">
        <f>IF(AB36="kw",SUMPRODUCT(N38:N193,Q38:Q193,AB38:AB193),SUMPRODUCT(F38:F193,AB38:AB193))</f>
        <v>9229.8200408235334</v>
      </c>
      <c r="AC209" s="291">
        <f>IF(AC36="kw",SUMPRODUCT(N38:N193,Q38:Q193,AC38:AC193),SUMPRODUCT(F38:F193,AC38:AC193))</f>
        <v>368.5246119459681</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10258643</v>
      </c>
      <c r="Z210" s="291">
        <f>SUMPRODUCT(G38:G193,Z38:Z193)</f>
        <v>4950993.680950488</v>
      </c>
      <c r="AA210" s="291">
        <f>IF(AA36="kw",SUMPRODUCT(N38:N193,R38:R193,AA38:AA193),SUMPRODUCT(G38:G193,AA38:AA193))</f>
        <v>23778.563452578066</v>
      </c>
      <c r="AB210" s="291">
        <f>IF(AB36="kw",SUMPRODUCT(N38:N193,R38:R193,AB38:AB193),SUMPRODUCT(G38:G193,AB38:AB193))</f>
        <v>9371.6945751073599</v>
      </c>
      <c r="AC210" s="291">
        <f>IF(AC36="kw",SUMPRODUCT(N38:N193,R38:R193,AC38:AC193),SUMPRODUCT(G38:G193,AC38:AC193))</f>
        <v>371.24554762864136</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10240100</v>
      </c>
      <c r="Z211" s="291">
        <f>SUMPRODUCT(H38:H193,Z38:Z193)</f>
        <v>4950993.680950488</v>
      </c>
      <c r="AA211" s="291">
        <f>IF(AA36="kw",SUMPRODUCT(N38:N193,S38:S193,AA38:AA193),SUMPRODUCT(H38:H193,AA38:AA193))</f>
        <v>23796.018652578066</v>
      </c>
      <c r="AB211" s="291">
        <f>IF(AB36="kw",SUMPRODUCT(N38:N193,S38:S193,AB38:AB193),SUMPRODUCT(H38:H193,AB38:AB193))</f>
        <v>9378.2393751073596</v>
      </c>
      <c r="AC211" s="291">
        <f>IF(AC36="kw",SUMPRODUCT(N38:N193,S38:S193,AC38:AC193),SUMPRODUCT(H38:H193,AC38:AC193))</f>
        <v>371.24554762864136</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10223414</v>
      </c>
      <c r="Z212" s="326">
        <f>SUMPRODUCT(I38:I193,Z38:Z193)</f>
        <v>4950737.7481313646</v>
      </c>
      <c r="AA212" s="326">
        <f>IF(AA36="kw",SUMPRODUCT(N38:N193,T38:T193,AA38:AA193),SUMPRODUCT(I38:I193,AA38:AA193))</f>
        <v>23796.018652578066</v>
      </c>
      <c r="AB212" s="326">
        <f>IF(AB36="kw",SUMPRODUCT(N38:N193,T38:T193,AB38:AB193),SUMPRODUCT(I38:I193,AB38:AB193))</f>
        <v>9378.2393751073596</v>
      </c>
      <c r="AC212" s="326">
        <f>IF(AC36="kw",SUMPRODUCT(N38:N193,T38:T193,AC38:AC193),SUMPRODUCT(I38:I193,AC38:AC193))</f>
        <v>371.24554762864136</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525</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44" t="s">
        <v>211</v>
      </c>
      <c r="C217" s="846" t="s">
        <v>33</v>
      </c>
      <c r="D217" s="284" t="s">
        <v>421</v>
      </c>
      <c r="E217" s="848" t="s">
        <v>209</v>
      </c>
      <c r="F217" s="849"/>
      <c r="G217" s="849"/>
      <c r="H217" s="849"/>
      <c r="I217" s="849"/>
      <c r="J217" s="849"/>
      <c r="K217" s="849"/>
      <c r="L217" s="849"/>
      <c r="M217" s="850"/>
      <c r="N217" s="854" t="s">
        <v>213</v>
      </c>
      <c r="O217" s="284" t="s">
        <v>422</v>
      </c>
      <c r="P217" s="848" t="s">
        <v>212</v>
      </c>
      <c r="Q217" s="849"/>
      <c r="R217" s="849"/>
      <c r="S217" s="849"/>
      <c r="T217" s="849"/>
      <c r="U217" s="849"/>
      <c r="V217" s="849"/>
      <c r="W217" s="849"/>
      <c r="X217" s="850"/>
      <c r="Y217" s="851" t="s">
        <v>243</v>
      </c>
      <c r="Z217" s="852"/>
      <c r="AA217" s="852"/>
      <c r="AB217" s="852"/>
      <c r="AC217" s="852"/>
      <c r="AD217" s="852"/>
      <c r="AE217" s="852"/>
      <c r="AF217" s="852"/>
      <c r="AG217" s="852"/>
      <c r="AH217" s="852"/>
      <c r="AI217" s="852"/>
      <c r="AJ217" s="852"/>
      <c r="AK217" s="852"/>
      <c r="AL217" s="852"/>
      <c r="AM217" s="853"/>
    </row>
    <row r="218" spans="1:39" ht="60.75" customHeight="1">
      <c r="B218" s="845"/>
      <c r="C218" s="847"/>
      <c r="D218" s="285">
        <v>2016</v>
      </c>
      <c r="E218" s="285">
        <v>2017</v>
      </c>
      <c r="F218" s="285">
        <v>2018</v>
      </c>
      <c r="G218" s="285">
        <v>2019</v>
      </c>
      <c r="H218" s="285">
        <v>2020</v>
      </c>
      <c r="I218" s="285">
        <v>2021</v>
      </c>
      <c r="J218" s="285">
        <v>2022</v>
      </c>
      <c r="K218" s="285">
        <v>2023</v>
      </c>
      <c r="L218" s="285">
        <v>2024</v>
      </c>
      <c r="M218" s="285">
        <v>2025</v>
      </c>
      <c r="N218" s="85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699 kW</v>
      </c>
      <c r="AB218" s="285" t="str">
        <f>'1.  LRAMVA Summary'!G52</f>
        <v>GS 700 to 4,999 kW</v>
      </c>
      <c r="AC218" s="285" t="str">
        <f>'1.  LRAMVA Summary'!H52</f>
        <v>Large Use</v>
      </c>
      <c r="AD218" s="285" t="str">
        <f>'1.  LRAMVA Summary'!I52</f>
        <v>Street Lighting</v>
      </c>
      <c r="AE218" s="285" t="str">
        <f>'1.  LRAMVA Summary'!J52</f>
        <v>Unmetered Scattered Load</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343">Z221</f>
        <v>0</v>
      </c>
      <c r="AA222" s="411">
        <f t="shared" ref="AA222" si="344">AA221</f>
        <v>0</v>
      </c>
      <c r="AB222" s="411">
        <f t="shared" ref="AB222" si="345">AB221</f>
        <v>0</v>
      </c>
      <c r="AC222" s="411">
        <f t="shared" ref="AC222" si="346">AC221</f>
        <v>0</v>
      </c>
      <c r="AD222" s="411">
        <f t="shared" ref="AD222" si="347">AD221</f>
        <v>0</v>
      </c>
      <c r="AE222" s="411">
        <f t="shared" ref="AE222" si="348">AE221</f>
        <v>0</v>
      </c>
      <c r="AF222" s="411">
        <f t="shared" ref="AF222" si="349">AF221</f>
        <v>0</v>
      </c>
      <c r="AG222" s="411">
        <f t="shared" ref="AG222" si="350">AG221</f>
        <v>0</v>
      </c>
      <c r="AH222" s="411">
        <f t="shared" ref="AH222" si="351">AH221</f>
        <v>0</v>
      </c>
      <c r="AI222" s="411">
        <f t="shared" ref="AI222" si="352">AI221</f>
        <v>0</v>
      </c>
      <c r="AJ222" s="411">
        <f t="shared" ref="AJ222" si="353">AJ221</f>
        <v>0</v>
      </c>
      <c r="AK222" s="411">
        <f t="shared" ref="AK222" si="354">AK221</f>
        <v>0</v>
      </c>
      <c r="AL222" s="411">
        <f t="shared" ref="AL222" si="355">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356">Z224</f>
        <v>0</v>
      </c>
      <c r="AA225" s="411">
        <f t="shared" ref="AA225" si="357">AA224</f>
        <v>0</v>
      </c>
      <c r="AB225" s="411">
        <f t="shared" ref="AB225" si="358">AB224</f>
        <v>0</v>
      </c>
      <c r="AC225" s="411">
        <f t="shared" ref="AC225" si="359">AC224</f>
        <v>0</v>
      </c>
      <c r="AD225" s="411">
        <f t="shared" ref="AD225" si="360">AD224</f>
        <v>0</v>
      </c>
      <c r="AE225" s="411">
        <f t="shared" ref="AE225" si="361">AE224</f>
        <v>0</v>
      </c>
      <c r="AF225" s="411">
        <f t="shared" ref="AF225" si="362">AF224</f>
        <v>0</v>
      </c>
      <c r="AG225" s="411">
        <f t="shared" ref="AG225" si="363">AG224</f>
        <v>0</v>
      </c>
      <c r="AH225" s="411">
        <f t="shared" ref="AH225" si="364">AH224</f>
        <v>0</v>
      </c>
      <c r="AI225" s="411">
        <f t="shared" ref="AI225" si="365">AI224</f>
        <v>0</v>
      </c>
      <c r="AJ225" s="411">
        <f t="shared" ref="AJ225" si="366">AJ224</f>
        <v>0</v>
      </c>
      <c r="AK225" s="411">
        <f t="shared" ref="AK225" si="367">AK224</f>
        <v>0</v>
      </c>
      <c r="AL225" s="411">
        <f t="shared" ref="AL225" si="368">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369">Z227</f>
        <v>0</v>
      </c>
      <c r="AA228" s="411">
        <f t="shared" ref="AA228" si="370">AA227</f>
        <v>0</v>
      </c>
      <c r="AB228" s="411">
        <f t="shared" ref="AB228" si="371">AB227</f>
        <v>0</v>
      </c>
      <c r="AC228" s="411">
        <f t="shared" ref="AC228" si="372">AC227</f>
        <v>0</v>
      </c>
      <c r="AD228" s="411">
        <f t="shared" ref="AD228" si="373">AD227</f>
        <v>0</v>
      </c>
      <c r="AE228" s="411">
        <f t="shared" ref="AE228" si="374">AE227</f>
        <v>0</v>
      </c>
      <c r="AF228" s="411">
        <f t="shared" ref="AF228" si="375">AF227</f>
        <v>0</v>
      </c>
      <c r="AG228" s="411">
        <f t="shared" ref="AG228" si="376">AG227</f>
        <v>0</v>
      </c>
      <c r="AH228" s="411">
        <f t="shared" ref="AH228" si="377">AH227</f>
        <v>0</v>
      </c>
      <c r="AI228" s="411">
        <f t="shared" ref="AI228" si="378">AI227</f>
        <v>0</v>
      </c>
      <c r="AJ228" s="411">
        <f t="shared" ref="AJ228" si="379">AJ227</f>
        <v>0</v>
      </c>
      <c r="AK228" s="411">
        <f t="shared" ref="AK228" si="380">AK227</f>
        <v>0</v>
      </c>
      <c r="AL228" s="411">
        <f t="shared" ref="AL228" si="381">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22">
        <v>4</v>
      </c>
      <c r="B230" s="520" t="s">
        <v>675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382">Z230</f>
        <v>0</v>
      </c>
      <c r="AA231" s="411">
        <f t="shared" ref="AA231" si="383">AA230</f>
        <v>0</v>
      </c>
      <c r="AB231" s="411">
        <f t="shared" ref="AB231" si="384">AB230</f>
        <v>0</v>
      </c>
      <c r="AC231" s="411">
        <f t="shared" ref="AC231" si="385">AC230</f>
        <v>0</v>
      </c>
      <c r="AD231" s="411">
        <f t="shared" ref="AD231" si="386">AD230</f>
        <v>0</v>
      </c>
      <c r="AE231" s="411">
        <f t="shared" ref="AE231" si="387">AE230</f>
        <v>0</v>
      </c>
      <c r="AF231" s="411">
        <f t="shared" ref="AF231" si="388">AF230</f>
        <v>0</v>
      </c>
      <c r="AG231" s="411">
        <f t="shared" ref="AG231" si="389">AG230</f>
        <v>0</v>
      </c>
      <c r="AH231" s="411">
        <f t="shared" ref="AH231" si="390">AH230</f>
        <v>0</v>
      </c>
      <c r="AI231" s="411">
        <f t="shared" ref="AI231" si="391">AI230</f>
        <v>0</v>
      </c>
      <c r="AJ231" s="411">
        <f t="shared" ref="AJ231" si="392">AJ230</f>
        <v>0</v>
      </c>
      <c r="AK231" s="411">
        <f t="shared" ref="AK231" si="393">AK230</f>
        <v>0</v>
      </c>
      <c r="AL231" s="411">
        <f t="shared" ref="AL231" si="394">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395">Z233</f>
        <v>0</v>
      </c>
      <c r="AA234" s="411">
        <f t="shared" ref="AA234" si="396">AA233</f>
        <v>0</v>
      </c>
      <c r="AB234" s="411">
        <f t="shared" ref="AB234" si="397">AB233</f>
        <v>0</v>
      </c>
      <c r="AC234" s="411">
        <f t="shared" ref="AC234" si="398">AC233</f>
        <v>0</v>
      </c>
      <c r="AD234" s="411">
        <f t="shared" ref="AD234" si="399">AD233</f>
        <v>0</v>
      </c>
      <c r="AE234" s="411">
        <f t="shared" ref="AE234" si="400">AE233</f>
        <v>0</v>
      </c>
      <c r="AF234" s="411">
        <f t="shared" ref="AF234" si="401">AF233</f>
        <v>0</v>
      </c>
      <c r="AG234" s="411">
        <f t="shared" ref="AG234" si="402">AG233</f>
        <v>0</v>
      </c>
      <c r="AH234" s="411">
        <f t="shared" ref="AH234" si="403">AH233</f>
        <v>0</v>
      </c>
      <c r="AI234" s="411">
        <f t="shared" ref="AI234" si="404">AI233</f>
        <v>0</v>
      </c>
      <c r="AJ234" s="411">
        <f t="shared" ref="AJ234" si="405">AJ233</f>
        <v>0</v>
      </c>
      <c r="AK234" s="411">
        <f t="shared" ref="AK234" si="406">AK233</f>
        <v>0</v>
      </c>
      <c r="AL234" s="411">
        <f t="shared" ref="AL234" si="407">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408">Z237</f>
        <v>0</v>
      </c>
      <c r="AA238" s="411">
        <f t="shared" ref="AA238" si="409">AA237</f>
        <v>0</v>
      </c>
      <c r="AB238" s="411">
        <f t="shared" ref="AB238" si="410">AB237</f>
        <v>0</v>
      </c>
      <c r="AC238" s="411">
        <f t="shared" ref="AC238" si="411">AC237</f>
        <v>0</v>
      </c>
      <c r="AD238" s="411">
        <f t="shared" ref="AD238" si="412">AD237</f>
        <v>0</v>
      </c>
      <c r="AE238" s="411">
        <f t="shared" ref="AE238" si="413">AE237</f>
        <v>0</v>
      </c>
      <c r="AF238" s="411">
        <f t="shared" ref="AF238" si="414">AF237</f>
        <v>0</v>
      </c>
      <c r="AG238" s="411">
        <f t="shared" ref="AG238" si="415">AG237</f>
        <v>0</v>
      </c>
      <c r="AH238" s="411">
        <f t="shared" ref="AH238" si="416">AH237</f>
        <v>0</v>
      </c>
      <c r="AI238" s="411">
        <f t="shared" ref="AI238" si="417">AI237</f>
        <v>0</v>
      </c>
      <c r="AJ238" s="411">
        <f t="shared" ref="AJ238" si="418">AJ237</f>
        <v>0</v>
      </c>
      <c r="AK238" s="411">
        <f t="shared" ref="AK238" si="419">AK237</f>
        <v>0</v>
      </c>
      <c r="AL238" s="411">
        <f t="shared" ref="AL238" si="420">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421">Z240</f>
        <v>0</v>
      </c>
      <c r="AA241" s="411">
        <f t="shared" ref="AA241" si="422">AA240</f>
        <v>0</v>
      </c>
      <c r="AB241" s="411">
        <f t="shared" ref="AB241" si="423">AB240</f>
        <v>0</v>
      </c>
      <c r="AC241" s="411">
        <f t="shared" ref="AC241" si="424">AC240</f>
        <v>0</v>
      </c>
      <c r="AD241" s="411">
        <f t="shared" ref="AD241" si="425">AD240</f>
        <v>0</v>
      </c>
      <c r="AE241" s="411">
        <f t="shared" ref="AE241" si="426">AE240</f>
        <v>0</v>
      </c>
      <c r="AF241" s="411">
        <f t="shared" ref="AF241" si="427">AF240</f>
        <v>0</v>
      </c>
      <c r="AG241" s="411">
        <f t="shared" ref="AG241" si="428">AG240</f>
        <v>0</v>
      </c>
      <c r="AH241" s="411">
        <f t="shared" ref="AH241" si="429">AH240</f>
        <v>0</v>
      </c>
      <c r="AI241" s="411">
        <f t="shared" ref="AI241" si="430">AI240</f>
        <v>0</v>
      </c>
      <c r="AJ241" s="411">
        <f t="shared" ref="AJ241" si="431">AJ240</f>
        <v>0</v>
      </c>
      <c r="AK241" s="411">
        <f t="shared" ref="AK241" si="432">AK240</f>
        <v>0</v>
      </c>
      <c r="AL241" s="411">
        <f t="shared" ref="AL241" si="433">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434">Z243</f>
        <v>0</v>
      </c>
      <c r="AA244" s="411">
        <f t="shared" ref="AA244" si="435">AA243</f>
        <v>0</v>
      </c>
      <c r="AB244" s="411">
        <f t="shared" ref="AB244" si="436">AB243</f>
        <v>0</v>
      </c>
      <c r="AC244" s="411">
        <f t="shared" ref="AC244" si="437">AC243</f>
        <v>0</v>
      </c>
      <c r="AD244" s="411">
        <f t="shared" ref="AD244" si="438">AD243</f>
        <v>0</v>
      </c>
      <c r="AE244" s="411">
        <f t="shared" ref="AE244" si="439">AE243</f>
        <v>0</v>
      </c>
      <c r="AF244" s="411">
        <f t="shared" ref="AF244" si="440">AF243</f>
        <v>0</v>
      </c>
      <c r="AG244" s="411">
        <f t="shared" ref="AG244" si="441">AG243</f>
        <v>0</v>
      </c>
      <c r="AH244" s="411">
        <f t="shared" ref="AH244" si="442">AH243</f>
        <v>0</v>
      </c>
      <c r="AI244" s="411">
        <f t="shared" ref="AI244" si="443">AI243</f>
        <v>0</v>
      </c>
      <c r="AJ244" s="411">
        <f t="shared" ref="AJ244" si="444">AJ243</f>
        <v>0</v>
      </c>
      <c r="AK244" s="411">
        <f t="shared" ref="AK244" si="445">AK243</f>
        <v>0</v>
      </c>
      <c r="AL244" s="411">
        <f t="shared" ref="AL244" si="446">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447">Z246</f>
        <v>0</v>
      </c>
      <c r="AA247" s="411">
        <f t="shared" ref="AA247" si="448">AA246</f>
        <v>0</v>
      </c>
      <c r="AB247" s="411">
        <f t="shared" ref="AB247" si="449">AB246</f>
        <v>0</v>
      </c>
      <c r="AC247" s="411">
        <f t="shared" ref="AC247" si="450">AC246</f>
        <v>0</v>
      </c>
      <c r="AD247" s="411">
        <f t="shared" ref="AD247" si="451">AD246</f>
        <v>0</v>
      </c>
      <c r="AE247" s="411">
        <f t="shared" ref="AE247" si="452">AE246</f>
        <v>0</v>
      </c>
      <c r="AF247" s="411">
        <f t="shared" ref="AF247" si="453">AF246</f>
        <v>0</v>
      </c>
      <c r="AG247" s="411">
        <f t="shared" ref="AG247" si="454">AG246</f>
        <v>0</v>
      </c>
      <c r="AH247" s="411">
        <f t="shared" ref="AH247" si="455">AH246</f>
        <v>0</v>
      </c>
      <c r="AI247" s="411">
        <f t="shared" ref="AI247" si="456">AI246</f>
        <v>0</v>
      </c>
      <c r="AJ247" s="411">
        <f t="shared" ref="AJ247" si="457">AJ246</f>
        <v>0</v>
      </c>
      <c r="AK247" s="411">
        <f t="shared" ref="AK247" si="458">AK246</f>
        <v>0</v>
      </c>
      <c r="AL247" s="411">
        <f t="shared" ref="AL247" si="459">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460">Z249</f>
        <v>0</v>
      </c>
      <c r="AA250" s="411">
        <f t="shared" ref="AA250" si="461">AA249</f>
        <v>0</v>
      </c>
      <c r="AB250" s="411">
        <f t="shared" ref="AB250" si="462">AB249</f>
        <v>0</v>
      </c>
      <c r="AC250" s="411">
        <f t="shared" ref="AC250" si="463">AC249</f>
        <v>0</v>
      </c>
      <c r="AD250" s="411">
        <f t="shared" ref="AD250" si="464">AD249</f>
        <v>0</v>
      </c>
      <c r="AE250" s="411">
        <f t="shared" ref="AE250" si="465">AE249</f>
        <v>0</v>
      </c>
      <c r="AF250" s="411">
        <f t="shared" ref="AF250" si="466">AF249</f>
        <v>0</v>
      </c>
      <c r="AG250" s="411">
        <f t="shared" ref="AG250" si="467">AG249</f>
        <v>0</v>
      </c>
      <c r="AH250" s="411">
        <f t="shared" ref="AH250" si="468">AH249</f>
        <v>0</v>
      </c>
      <c r="AI250" s="411">
        <f t="shared" ref="AI250" si="469">AI249</f>
        <v>0</v>
      </c>
      <c r="AJ250" s="411">
        <f t="shared" ref="AJ250" si="470">AJ249</f>
        <v>0</v>
      </c>
      <c r="AK250" s="411">
        <f t="shared" ref="AK250" si="471">AK249</f>
        <v>0</v>
      </c>
      <c r="AL250" s="411">
        <f t="shared" ref="AL250" si="472">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473">Z253</f>
        <v>0</v>
      </c>
      <c r="AA254" s="411">
        <f t="shared" ref="AA254" si="474">AA253</f>
        <v>0</v>
      </c>
      <c r="AB254" s="411">
        <f t="shared" ref="AB254" si="475">AB253</f>
        <v>0</v>
      </c>
      <c r="AC254" s="411">
        <f t="shared" ref="AC254" si="476">AC253</f>
        <v>0</v>
      </c>
      <c r="AD254" s="411">
        <f t="shared" ref="AD254" si="477">AD253</f>
        <v>0</v>
      </c>
      <c r="AE254" s="411">
        <f t="shared" ref="AE254" si="478">AE253</f>
        <v>0</v>
      </c>
      <c r="AF254" s="411">
        <f t="shared" ref="AF254" si="479">AF253</f>
        <v>0</v>
      </c>
      <c r="AG254" s="411">
        <f t="shared" ref="AG254" si="480">AG253</f>
        <v>0</v>
      </c>
      <c r="AH254" s="411">
        <f t="shared" ref="AH254" si="481">AH253</f>
        <v>0</v>
      </c>
      <c r="AI254" s="411">
        <f t="shared" ref="AI254" si="482">AI253</f>
        <v>0</v>
      </c>
      <c r="AJ254" s="411">
        <f t="shared" ref="AJ254" si="483">AJ253</f>
        <v>0</v>
      </c>
      <c r="AK254" s="411">
        <f t="shared" ref="AK254" si="484">AK253</f>
        <v>0</v>
      </c>
      <c r="AL254" s="411">
        <f t="shared" ref="AL254" si="485">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486">Z256</f>
        <v>0</v>
      </c>
      <c r="AA257" s="411">
        <f t="shared" ref="AA257" si="487">AA256</f>
        <v>0</v>
      </c>
      <c r="AB257" s="411">
        <f t="shared" ref="AB257" si="488">AB256</f>
        <v>0</v>
      </c>
      <c r="AC257" s="411">
        <f t="shared" ref="AC257" si="489">AC256</f>
        <v>0</v>
      </c>
      <c r="AD257" s="411">
        <f t="shared" ref="AD257" si="490">AD256</f>
        <v>0</v>
      </c>
      <c r="AE257" s="411">
        <f t="shared" ref="AE257" si="491">AE256</f>
        <v>0</v>
      </c>
      <c r="AF257" s="411">
        <f t="shared" ref="AF257" si="492">AF256</f>
        <v>0</v>
      </c>
      <c r="AG257" s="411">
        <f t="shared" ref="AG257" si="493">AG256</f>
        <v>0</v>
      </c>
      <c r="AH257" s="411">
        <f t="shared" ref="AH257" si="494">AH256</f>
        <v>0</v>
      </c>
      <c r="AI257" s="411">
        <f t="shared" ref="AI257" si="495">AI256</f>
        <v>0</v>
      </c>
      <c r="AJ257" s="411">
        <f t="shared" ref="AJ257" si="496">AJ256</f>
        <v>0</v>
      </c>
      <c r="AK257" s="411">
        <f t="shared" ref="AK257" si="497">AK256</f>
        <v>0</v>
      </c>
      <c r="AL257" s="411">
        <f t="shared" ref="AL257" si="498">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499">Z259</f>
        <v>0</v>
      </c>
      <c r="AA260" s="411">
        <f t="shared" ref="AA260" si="500">AA259</f>
        <v>0</v>
      </c>
      <c r="AB260" s="411">
        <f t="shared" ref="AB260" si="501">AB259</f>
        <v>0</v>
      </c>
      <c r="AC260" s="411">
        <f t="shared" ref="AC260" si="502">AC259</f>
        <v>0</v>
      </c>
      <c r="AD260" s="411">
        <f t="shared" ref="AD260" si="503">AD259</f>
        <v>0</v>
      </c>
      <c r="AE260" s="411">
        <f t="shared" ref="AE260" si="504">AE259</f>
        <v>0</v>
      </c>
      <c r="AF260" s="411">
        <f t="shared" ref="AF260" si="505">AF259</f>
        <v>0</v>
      </c>
      <c r="AG260" s="411">
        <f t="shared" ref="AG260" si="506">AG259</f>
        <v>0</v>
      </c>
      <c r="AH260" s="411">
        <f t="shared" ref="AH260" si="507">AH259</f>
        <v>0</v>
      </c>
      <c r="AI260" s="411">
        <f t="shared" ref="AI260" si="508">AI259</f>
        <v>0</v>
      </c>
      <c r="AJ260" s="411">
        <f t="shared" ref="AJ260" si="509">AJ259</f>
        <v>0</v>
      </c>
      <c r="AK260" s="411">
        <f t="shared" ref="AK260" si="510">AK259</f>
        <v>0</v>
      </c>
      <c r="AL260" s="411">
        <f t="shared" ref="AL260" si="511">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512">Z263</f>
        <v>0</v>
      </c>
      <c r="AA264" s="411">
        <f t="shared" ref="AA264" si="513">AA263</f>
        <v>0</v>
      </c>
      <c r="AB264" s="411">
        <f t="shared" ref="AB264" si="514">AB263</f>
        <v>0</v>
      </c>
      <c r="AC264" s="411">
        <f t="shared" ref="AC264" si="515">AC263</f>
        <v>0</v>
      </c>
      <c r="AD264" s="411">
        <f t="shared" ref="AD264" si="516">AD263</f>
        <v>0</v>
      </c>
      <c r="AE264" s="411">
        <f t="shared" ref="AE264" si="517">AE263</f>
        <v>0</v>
      </c>
      <c r="AF264" s="411">
        <f t="shared" ref="AF264" si="518">AF263</f>
        <v>0</v>
      </c>
      <c r="AG264" s="411">
        <f t="shared" ref="AG264" si="519">AG263</f>
        <v>0</v>
      </c>
      <c r="AH264" s="411">
        <f t="shared" ref="AH264" si="520">AH263</f>
        <v>0</v>
      </c>
      <c r="AI264" s="411">
        <f t="shared" ref="AI264" si="521">AI263</f>
        <v>0</v>
      </c>
      <c r="AJ264" s="411">
        <f t="shared" ref="AJ264" si="522">AJ263</f>
        <v>0</v>
      </c>
      <c r="AK264" s="411">
        <f t="shared" ref="AK264" si="523">AK263</f>
        <v>0</v>
      </c>
      <c r="AL264" s="411">
        <f t="shared" ref="AL264" si="524">AL263</f>
        <v>0</v>
      </c>
      <c r="AM264" s="297"/>
    </row>
    <row r="265" spans="1:40"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hidden="1"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hidden="1"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525">Z267</f>
        <v>0</v>
      </c>
      <c r="AA268" s="411">
        <f t="shared" si="525"/>
        <v>0</v>
      </c>
      <c r="AB268" s="411">
        <f t="shared" si="525"/>
        <v>0</v>
      </c>
      <c r="AC268" s="411">
        <f t="shared" si="525"/>
        <v>0</v>
      </c>
      <c r="AD268" s="411">
        <f t="shared" si="525"/>
        <v>0</v>
      </c>
      <c r="AE268" s="411">
        <f t="shared" si="525"/>
        <v>0</v>
      </c>
      <c r="AF268" s="411">
        <f t="shared" si="525"/>
        <v>0</v>
      </c>
      <c r="AG268" s="411">
        <f t="shared" si="525"/>
        <v>0</v>
      </c>
      <c r="AH268" s="411">
        <f t="shared" si="525"/>
        <v>0</v>
      </c>
      <c r="AI268" s="411">
        <f t="shared" si="525"/>
        <v>0</v>
      </c>
      <c r="AJ268" s="411">
        <f t="shared" si="525"/>
        <v>0</v>
      </c>
      <c r="AK268" s="411">
        <f t="shared" si="525"/>
        <v>0</v>
      </c>
      <c r="AL268" s="411">
        <f t="shared" si="525"/>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526">Z270</f>
        <v>0</v>
      </c>
      <c r="AA271" s="411">
        <f t="shared" si="526"/>
        <v>0</v>
      </c>
      <c r="AB271" s="411">
        <f t="shared" si="526"/>
        <v>0</v>
      </c>
      <c r="AC271" s="411">
        <f t="shared" si="526"/>
        <v>0</v>
      </c>
      <c r="AD271" s="411">
        <f t="shared" si="526"/>
        <v>0</v>
      </c>
      <c r="AE271" s="411">
        <f t="shared" si="526"/>
        <v>0</v>
      </c>
      <c r="AF271" s="411">
        <f t="shared" si="526"/>
        <v>0</v>
      </c>
      <c r="AG271" s="411">
        <f t="shared" si="526"/>
        <v>0</v>
      </c>
      <c r="AH271" s="411">
        <f t="shared" si="526"/>
        <v>0</v>
      </c>
      <c r="AI271" s="411">
        <f t="shared" si="526"/>
        <v>0</v>
      </c>
      <c r="AJ271" s="411">
        <f t="shared" si="526"/>
        <v>0</v>
      </c>
      <c r="AK271" s="411">
        <f t="shared" si="526"/>
        <v>0</v>
      </c>
      <c r="AL271" s="411">
        <f t="shared" si="526"/>
        <v>0</v>
      </c>
      <c r="AM271" s="297"/>
    </row>
    <row r="272" spans="1:40" s="283" customFormat="1"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30" hidden="1" outlineLevel="1">
      <c r="A274" s="522">
        <v>17</v>
      </c>
      <c r="B274" s="520" t="s">
        <v>758</v>
      </c>
      <c r="C274" s="291" t="s">
        <v>25</v>
      </c>
      <c r="D274" s="295">
        <v>2718</v>
      </c>
      <c r="E274" s="295">
        <v>2718</v>
      </c>
      <c r="F274" s="295">
        <v>2718</v>
      </c>
      <c r="G274" s="295">
        <v>2718</v>
      </c>
      <c r="H274" s="295">
        <v>2718</v>
      </c>
      <c r="I274" s="295">
        <v>2718</v>
      </c>
      <c r="J274" s="295">
        <v>2718</v>
      </c>
      <c r="K274" s="295">
        <v>2718</v>
      </c>
      <c r="L274" s="295">
        <v>2718</v>
      </c>
      <c r="M274" s="295">
        <v>2718</v>
      </c>
      <c r="N274" s="295">
        <v>0</v>
      </c>
      <c r="O274" s="295"/>
      <c r="P274" s="295"/>
      <c r="Q274" s="295"/>
      <c r="R274" s="295"/>
      <c r="S274" s="295"/>
      <c r="T274" s="295"/>
      <c r="U274" s="295"/>
      <c r="V274" s="295"/>
      <c r="W274" s="295"/>
      <c r="X274" s="295"/>
      <c r="Y274" s="426">
        <v>1</v>
      </c>
      <c r="Z274" s="410">
        <v>0</v>
      </c>
      <c r="AA274" s="410">
        <v>0</v>
      </c>
      <c r="AB274" s="410">
        <v>0</v>
      </c>
      <c r="AC274" s="410">
        <v>0</v>
      </c>
      <c r="AD274" s="410">
        <v>0</v>
      </c>
      <c r="AE274" s="410">
        <v>0</v>
      </c>
      <c r="AF274" s="415"/>
      <c r="AG274" s="415"/>
      <c r="AH274" s="415"/>
      <c r="AI274" s="415"/>
      <c r="AJ274" s="415"/>
      <c r="AK274" s="415"/>
      <c r="AL274" s="415"/>
      <c r="AM274" s="296">
        <f>SUM(Y274:AL274)</f>
        <v>1</v>
      </c>
    </row>
    <row r="275" spans="1:39" hidden="1" outlineLevel="1">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1</v>
      </c>
      <c r="Z275" s="411">
        <f t="shared" ref="Z275:AL275" si="527">Z274</f>
        <v>0</v>
      </c>
      <c r="AA275" s="411">
        <f t="shared" si="527"/>
        <v>0</v>
      </c>
      <c r="AB275" s="411">
        <f t="shared" si="527"/>
        <v>0</v>
      </c>
      <c r="AC275" s="411">
        <f t="shared" si="527"/>
        <v>0</v>
      </c>
      <c r="AD275" s="411">
        <f t="shared" si="527"/>
        <v>0</v>
      </c>
      <c r="AE275" s="411">
        <f t="shared" si="527"/>
        <v>0</v>
      </c>
      <c r="AF275" s="411">
        <f t="shared" si="527"/>
        <v>0</v>
      </c>
      <c r="AG275" s="411">
        <f t="shared" si="527"/>
        <v>0</v>
      </c>
      <c r="AH275" s="411">
        <f t="shared" si="527"/>
        <v>0</v>
      </c>
      <c r="AI275" s="411">
        <f t="shared" si="527"/>
        <v>0</v>
      </c>
      <c r="AJ275" s="411">
        <f t="shared" si="527"/>
        <v>0</v>
      </c>
      <c r="AK275" s="411">
        <f t="shared" si="527"/>
        <v>0</v>
      </c>
      <c r="AL275" s="411">
        <f t="shared" si="527"/>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idden="1"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528">Z277</f>
        <v>0</v>
      </c>
      <c r="AA278" s="411">
        <f t="shared" si="528"/>
        <v>0</v>
      </c>
      <c r="AB278" s="411">
        <f t="shared" si="528"/>
        <v>0</v>
      </c>
      <c r="AC278" s="411">
        <f t="shared" si="528"/>
        <v>0</v>
      </c>
      <c r="AD278" s="411">
        <f t="shared" si="528"/>
        <v>0</v>
      </c>
      <c r="AE278" s="411">
        <f t="shared" si="528"/>
        <v>0</v>
      </c>
      <c r="AF278" s="411">
        <f t="shared" si="528"/>
        <v>0</v>
      </c>
      <c r="AG278" s="411">
        <f t="shared" si="528"/>
        <v>0</v>
      </c>
      <c r="AH278" s="411">
        <f t="shared" si="528"/>
        <v>0</v>
      </c>
      <c r="AI278" s="411">
        <f t="shared" si="528"/>
        <v>0</v>
      </c>
      <c r="AJ278" s="411">
        <f t="shared" si="528"/>
        <v>0</v>
      </c>
      <c r="AK278" s="411">
        <f t="shared" si="528"/>
        <v>0</v>
      </c>
      <c r="AL278" s="411">
        <f t="shared" si="528"/>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idden="1"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529">Z280</f>
        <v>0</v>
      </c>
      <c r="AA281" s="411">
        <f t="shared" si="529"/>
        <v>0</v>
      </c>
      <c r="AB281" s="411">
        <f t="shared" si="529"/>
        <v>0</v>
      </c>
      <c r="AC281" s="411">
        <f t="shared" si="529"/>
        <v>0</v>
      </c>
      <c r="AD281" s="411">
        <f t="shared" si="529"/>
        <v>0</v>
      </c>
      <c r="AE281" s="411">
        <f t="shared" si="529"/>
        <v>0</v>
      </c>
      <c r="AF281" s="411">
        <f t="shared" si="529"/>
        <v>0</v>
      </c>
      <c r="AG281" s="411">
        <f t="shared" si="529"/>
        <v>0</v>
      </c>
      <c r="AH281" s="411">
        <f t="shared" si="529"/>
        <v>0</v>
      </c>
      <c r="AI281" s="411">
        <f t="shared" si="529"/>
        <v>0</v>
      </c>
      <c r="AJ281" s="411">
        <f t="shared" si="529"/>
        <v>0</v>
      </c>
      <c r="AK281" s="411">
        <f t="shared" si="529"/>
        <v>0</v>
      </c>
      <c r="AL281" s="411">
        <f t="shared" si="529"/>
        <v>0</v>
      </c>
      <c r="AM281" s="297"/>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idden="1"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530">Y283</f>
        <v>0</v>
      </c>
      <c r="Z284" s="411">
        <f t="shared" si="530"/>
        <v>0</v>
      </c>
      <c r="AA284" s="411">
        <f t="shared" si="530"/>
        <v>0</v>
      </c>
      <c r="AB284" s="411">
        <f t="shared" si="530"/>
        <v>0</v>
      </c>
      <c r="AC284" s="411">
        <f t="shared" si="530"/>
        <v>0</v>
      </c>
      <c r="AD284" s="411">
        <f t="shared" si="530"/>
        <v>0</v>
      </c>
      <c r="AE284" s="411">
        <f t="shared" si="530"/>
        <v>0</v>
      </c>
      <c r="AF284" s="411">
        <f t="shared" si="530"/>
        <v>0</v>
      </c>
      <c r="AG284" s="411">
        <f t="shared" si="530"/>
        <v>0</v>
      </c>
      <c r="AH284" s="411">
        <f t="shared" si="530"/>
        <v>0</v>
      </c>
      <c r="AI284" s="411">
        <f t="shared" si="530"/>
        <v>0</v>
      </c>
      <c r="AJ284" s="411">
        <f t="shared" si="530"/>
        <v>0</v>
      </c>
      <c r="AK284" s="411">
        <f t="shared" si="530"/>
        <v>0</v>
      </c>
      <c r="AL284" s="411">
        <f t="shared" si="530"/>
        <v>0</v>
      </c>
      <c r="AM284" s="306"/>
    </row>
    <row r="285" spans="1:39" ht="15.7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hidden="1"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hidden="1"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idden="1" outlineLevel="1">
      <c r="A288" s="522">
        <v>21</v>
      </c>
      <c r="B288" s="520" t="s">
        <v>113</v>
      </c>
      <c r="C288" s="291" t="s">
        <v>25</v>
      </c>
      <c r="D288" s="295">
        <v>11310504</v>
      </c>
      <c r="E288" s="295">
        <v>11310504</v>
      </c>
      <c r="F288" s="295">
        <v>11310504</v>
      </c>
      <c r="G288" s="295">
        <v>11310504</v>
      </c>
      <c r="H288" s="295">
        <v>11310504</v>
      </c>
      <c r="I288" s="295">
        <v>11310504</v>
      </c>
      <c r="J288" s="295">
        <v>11310504</v>
      </c>
      <c r="K288" s="295">
        <v>11308835</v>
      </c>
      <c r="L288" s="295">
        <v>11308835</v>
      </c>
      <c r="M288" s="295">
        <v>11260676</v>
      </c>
      <c r="N288" s="291"/>
      <c r="O288" s="295">
        <v>735</v>
      </c>
      <c r="P288" s="295">
        <v>735</v>
      </c>
      <c r="Q288" s="295">
        <v>735</v>
      </c>
      <c r="R288" s="295">
        <v>735</v>
      </c>
      <c r="S288" s="295">
        <v>735</v>
      </c>
      <c r="T288" s="295">
        <v>735</v>
      </c>
      <c r="U288" s="295">
        <v>735</v>
      </c>
      <c r="V288" s="295">
        <v>734</v>
      </c>
      <c r="W288" s="295">
        <v>734</v>
      </c>
      <c r="X288" s="295">
        <v>731</v>
      </c>
      <c r="Y288" s="771">
        <v>1</v>
      </c>
      <c r="Z288" s="771">
        <v>0</v>
      </c>
      <c r="AA288" s="771">
        <v>0</v>
      </c>
      <c r="AB288" s="771">
        <v>0</v>
      </c>
      <c r="AC288" s="771">
        <v>0</v>
      </c>
      <c r="AD288" s="771">
        <v>0</v>
      </c>
      <c r="AE288" s="771">
        <v>0</v>
      </c>
      <c r="AF288" s="410"/>
      <c r="AG288" s="410"/>
      <c r="AH288" s="410"/>
      <c r="AI288" s="410"/>
      <c r="AJ288" s="410"/>
      <c r="AK288" s="410"/>
      <c r="AL288" s="410"/>
      <c r="AM288" s="296">
        <f>SUM(Y288:AL288)</f>
        <v>1</v>
      </c>
    </row>
    <row r="289" spans="1:39" hidden="1" outlineLevel="1">
      <c r="B289" s="294" t="s">
        <v>289</v>
      </c>
      <c r="C289" s="291" t="s">
        <v>163</v>
      </c>
      <c r="D289" s="295">
        <v>1700724.5799764588</v>
      </c>
      <c r="E289" s="295"/>
      <c r="F289" s="295">
        <v>1700724.579976459</v>
      </c>
      <c r="G289" s="295">
        <v>1700724.579976459</v>
      </c>
      <c r="H289" s="295">
        <v>1700724.579976459</v>
      </c>
      <c r="I289" s="295">
        <v>1700724.579976459</v>
      </c>
      <c r="J289" s="295">
        <v>1700724.579976459</v>
      </c>
      <c r="K289" s="295">
        <v>1700473.6177448926</v>
      </c>
      <c r="L289" s="295">
        <v>1700473.6177448926</v>
      </c>
      <c r="M289" s="295">
        <v>1693232.1018012096</v>
      </c>
      <c r="N289" s="291"/>
      <c r="O289" s="295">
        <v>107.99695723524171</v>
      </c>
      <c r="P289" s="295"/>
      <c r="Q289" s="295">
        <v>107.99695723524171</v>
      </c>
      <c r="R289" s="295">
        <v>107.99695723524171</v>
      </c>
      <c r="S289" s="295">
        <v>107.99695723524171</v>
      </c>
      <c r="T289" s="295">
        <v>107.99695723524171</v>
      </c>
      <c r="U289" s="295">
        <v>107.99695723524171</v>
      </c>
      <c r="V289" s="295">
        <v>107.8500225995475</v>
      </c>
      <c r="W289" s="295">
        <v>107.8500225995475</v>
      </c>
      <c r="X289" s="295">
        <v>107.40921869246489</v>
      </c>
      <c r="Y289" s="759">
        <f>Y288</f>
        <v>1</v>
      </c>
      <c r="Z289" s="759">
        <f t="shared" ref="Z289:AE289" si="531">Z288</f>
        <v>0</v>
      </c>
      <c r="AA289" s="759">
        <f t="shared" si="531"/>
        <v>0</v>
      </c>
      <c r="AB289" s="759">
        <f t="shared" si="531"/>
        <v>0</v>
      </c>
      <c r="AC289" s="759">
        <f t="shared" si="531"/>
        <v>0</v>
      </c>
      <c r="AD289" s="759">
        <f t="shared" si="531"/>
        <v>0</v>
      </c>
      <c r="AE289" s="759">
        <f t="shared" si="531"/>
        <v>0</v>
      </c>
      <c r="AF289" s="411">
        <f t="shared" ref="AF289" si="532">AF288</f>
        <v>0</v>
      </c>
      <c r="AG289" s="411">
        <f t="shared" ref="AG289" si="533">AG288</f>
        <v>0</v>
      </c>
      <c r="AH289" s="411">
        <f t="shared" ref="AH289" si="534">AH288</f>
        <v>0</v>
      </c>
      <c r="AI289" s="411">
        <f t="shared" ref="AI289" si="535">AI288</f>
        <v>0</v>
      </c>
      <c r="AJ289" s="411">
        <f t="shared" ref="AJ289" si="536">AJ288</f>
        <v>0</v>
      </c>
      <c r="AK289" s="411">
        <f t="shared" ref="AK289" si="537">AK288</f>
        <v>0</v>
      </c>
      <c r="AL289" s="411">
        <f t="shared" ref="AL289" si="538">AL288</f>
        <v>0</v>
      </c>
      <c r="AM289" s="306"/>
    </row>
    <row r="290" spans="1:39"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766"/>
      <c r="Z290" s="770"/>
      <c r="AA290" s="770"/>
      <c r="AB290" s="770"/>
      <c r="AC290" s="770"/>
      <c r="AD290" s="770"/>
      <c r="AE290" s="770"/>
      <c r="AF290" s="425"/>
      <c r="AG290" s="425"/>
      <c r="AH290" s="425"/>
      <c r="AI290" s="425"/>
      <c r="AJ290" s="425"/>
      <c r="AK290" s="425"/>
      <c r="AL290" s="425"/>
      <c r="AM290" s="306"/>
    </row>
    <row r="291" spans="1:39" ht="30" hidden="1" outlineLevel="1">
      <c r="A291" s="522">
        <v>22</v>
      </c>
      <c r="B291" s="520" t="s">
        <v>114</v>
      </c>
      <c r="C291" s="291" t="s">
        <v>25</v>
      </c>
      <c r="D291" s="295">
        <v>2954935</v>
      </c>
      <c r="E291" s="295">
        <v>2954935</v>
      </c>
      <c r="F291" s="295">
        <v>2954935</v>
      </c>
      <c r="G291" s="295">
        <v>2954935</v>
      </c>
      <c r="H291" s="295">
        <v>2954935</v>
      </c>
      <c r="I291" s="295">
        <v>2954935</v>
      </c>
      <c r="J291" s="295">
        <v>2954935</v>
      </c>
      <c r="K291" s="295">
        <v>2954935</v>
      </c>
      <c r="L291" s="295">
        <v>2954935</v>
      </c>
      <c r="M291" s="295">
        <v>2954935</v>
      </c>
      <c r="N291" s="291"/>
      <c r="O291" s="295">
        <v>901</v>
      </c>
      <c r="P291" s="295">
        <v>901</v>
      </c>
      <c r="Q291" s="295">
        <v>901</v>
      </c>
      <c r="R291" s="295">
        <v>901</v>
      </c>
      <c r="S291" s="295">
        <v>901</v>
      </c>
      <c r="T291" s="295">
        <v>901</v>
      </c>
      <c r="U291" s="295">
        <v>901</v>
      </c>
      <c r="V291" s="295">
        <v>901</v>
      </c>
      <c r="W291" s="295">
        <v>901</v>
      </c>
      <c r="X291" s="295">
        <v>901</v>
      </c>
      <c r="Y291" s="771">
        <v>1</v>
      </c>
      <c r="Z291" s="771">
        <v>0</v>
      </c>
      <c r="AA291" s="771">
        <v>0</v>
      </c>
      <c r="AB291" s="771">
        <v>0</v>
      </c>
      <c r="AC291" s="771">
        <v>0</v>
      </c>
      <c r="AD291" s="771">
        <v>0</v>
      </c>
      <c r="AE291" s="771">
        <v>0</v>
      </c>
      <c r="AF291" s="410"/>
      <c r="AG291" s="410"/>
      <c r="AH291" s="410"/>
      <c r="AI291" s="410"/>
      <c r="AJ291" s="410"/>
      <c r="AK291" s="410"/>
      <c r="AL291" s="410"/>
      <c r="AM291" s="296">
        <f>SUM(Y291:AL291)</f>
        <v>1</v>
      </c>
    </row>
    <row r="292" spans="1:39" hidden="1" outlineLevel="1">
      <c r="B292" s="294" t="s">
        <v>289</v>
      </c>
      <c r="C292" s="291" t="s">
        <v>163</v>
      </c>
      <c r="D292" s="295">
        <v>27425.279999999999</v>
      </c>
      <c r="E292" s="295"/>
      <c r="F292" s="295">
        <v>27425.280000000002</v>
      </c>
      <c r="G292" s="295">
        <v>27425.280000000002</v>
      </c>
      <c r="H292" s="295">
        <v>27425.280000000002</v>
      </c>
      <c r="I292" s="295">
        <v>27425.280000000002</v>
      </c>
      <c r="J292" s="295">
        <v>27425.280000000002</v>
      </c>
      <c r="K292" s="295">
        <v>27425.280000000002</v>
      </c>
      <c r="L292" s="295">
        <v>27425.280000000002</v>
      </c>
      <c r="M292" s="295">
        <v>27425.280000000002</v>
      </c>
      <c r="N292" s="291"/>
      <c r="O292" s="295">
        <v>8.2480000000000011</v>
      </c>
      <c r="P292" s="295"/>
      <c r="Q292" s="295">
        <v>8.2480000000000011</v>
      </c>
      <c r="R292" s="295">
        <v>8.2480000000000011</v>
      </c>
      <c r="S292" s="295">
        <v>8.2480000000000011</v>
      </c>
      <c r="T292" s="295">
        <v>8.2480000000000011</v>
      </c>
      <c r="U292" s="295">
        <v>8.2480000000000011</v>
      </c>
      <c r="V292" s="295">
        <v>8.2480000000000011</v>
      </c>
      <c r="W292" s="295">
        <v>8.2480000000000011</v>
      </c>
      <c r="X292" s="295">
        <v>8.2480000000000011</v>
      </c>
      <c r="Y292" s="759">
        <f>Y291</f>
        <v>1</v>
      </c>
      <c r="Z292" s="759">
        <f t="shared" ref="Z292:AE292" si="539">Z291</f>
        <v>0</v>
      </c>
      <c r="AA292" s="759">
        <f t="shared" si="539"/>
        <v>0</v>
      </c>
      <c r="AB292" s="759">
        <f t="shared" si="539"/>
        <v>0</v>
      </c>
      <c r="AC292" s="759">
        <f t="shared" si="539"/>
        <v>0</v>
      </c>
      <c r="AD292" s="759">
        <f t="shared" si="539"/>
        <v>0</v>
      </c>
      <c r="AE292" s="759">
        <f t="shared" si="539"/>
        <v>0</v>
      </c>
      <c r="AF292" s="411">
        <f t="shared" ref="AF292" si="540">AF291</f>
        <v>0</v>
      </c>
      <c r="AG292" s="411">
        <f t="shared" ref="AG292" si="541">AG291</f>
        <v>0</v>
      </c>
      <c r="AH292" s="411">
        <f t="shared" ref="AH292" si="542">AH291</f>
        <v>0</v>
      </c>
      <c r="AI292" s="411">
        <f t="shared" ref="AI292" si="543">AI291</f>
        <v>0</v>
      </c>
      <c r="AJ292" s="411">
        <f t="shared" ref="AJ292" si="544">AJ291</f>
        <v>0</v>
      </c>
      <c r="AK292" s="411">
        <f t="shared" ref="AK292" si="545">AK291</f>
        <v>0</v>
      </c>
      <c r="AL292" s="411">
        <f t="shared" ref="AL292" si="546">AL291</f>
        <v>0</v>
      </c>
      <c r="AM292" s="306"/>
    </row>
    <row r="293" spans="1:39"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766"/>
      <c r="Z293" s="770"/>
      <c r="AA293" s="770"/>
      <c r="AB293" s="770"/>
      <c r="AC293" s="770"/>
      <c r="AD293" s="770"/>
      <c r="AE293" s="770"/>
      <c r="AF293" s="425"/>
      <c r="AG293" s="425"/>
      <c r="AH293" s="425"/>
      <c r="AI293" s="425"/>
      <c r="AJ293" s="425"/>
      <c r="AK293" s="425"/>
      <c r="AL293" s="425"/>
      <c r="AM293" s="306"/>
    </row>
    <row r="294" spans="1:39" ht="30" hidden="1" outlineLevel="1">
      <c r="A294" s="522">
        <v>23</v>
      </c>
      <c r="B294" s="520" t="s">
        <v>115</v>
      </c>
      <c r="C294" s="291" t="s">
        <v>25</v>
      </c>
      <c r="D294" s="295">
        <v>526284</v>
      </c>
      <c r="E294" s="295">
        <v>526284</v>
      </c>
      <c r="F294" s="295">
        <v>526284</v>
      </c>
      <c r="G294" s="295">
        <v>526284</v>
      </c>
      <c r="H294" s="295">
        <v>526284</v>
      </c>
      <c r="I294" s="295">
        <v>526284</v>
      </c>
      <c r="J294" s="295">
        <v>526284</v>
      </c>
      <c r="K294" s="295">
        <v>526284</v>
      </c>
      <c r="L294" s="295">
        <v>526284</v>
      </c>
      <c r="M294" s="295">
        <v>526284</v>
      </c>
      <c r="N294" s="291"/>
      <c r="O294" s="295">
        <v>84</v>
      </c>
      <c r="P294" s="295">
        <v>84</v>
      </c>
      <c r="Q294" s="295">
        <v>84</v>
      </c>
      <c r="R294" s="295">
        <v>84</v>
      </c>
      <c r="S294" s="295">
        <v>84</v>
      </c>
      <c r="T294" s="295">
        <v>84</v>
      </c>
      <c r="U294" s="295">
        <v>84</v>
      </c>
      <c r="V294" s="295">
        <v>84</v>
      </c>
      <c r="W294" s="295">
        <v>84</v>
      </c>
      <c r="X294" s="295">
        <v>84</v>
      </c>
      <c r="Y294" s="771">
        <v>1</v>
      </c>
      <c r="Z294" s="771">
        <v>0</v>
      </c>
      <c r="AA294" s="771">
        <v>0</v>
      </c>
      <c r="AB294" s="771">
        <v>0</v>
      </c>
      <c r="AC294" s="771">
        <v>0</v>
      </c>
      <c r="AD294" s="771">
        <v>0</v>
      </c>
      <c r="AE294" s="771">
        <v>0</v>
      </c>
      <c r="AF294" s="410"/>
      <c r="AG294" s="410"/>
      <c r="AH294" s="410"/>
      <c r="AI294" s="410"/>
      <c r="AJ294" s="410"/>
      <c r="AK294" s="410"/>
      <c r="AL294" s="410"/>
      <c r="AM294" s="296">
        <f>SUM(Y294:AL294)</f>
        <v>1</v>
      </c>
    </row>
    <row r="295" spans="1:39" hidden="1" outlineLevel="1">
      <c r="B295" s="294" t="s">
        <v>289</v>
      </c>
      <c r="C295" s="291" t="s">
        <v>163</v>
      </c>
      <c r="D295" s="295">
        <v>-72016.139700000014</v>
      </c>
      <c r="E295" s="295"/>
      <c r="F295" s="295">
        <v>-72016.139700000014</v>
      </c>
      <c r="G295" s="295">
        <v>-72016.139700000014</v>
      </c>
      <c r="H295" s="295">
        <v>-72016.139700000014</v>
      </c>
      <c r="I295" s="295">
        <v>-72016.139700000014</v>
      </c>
      <c r="J295" s="295">
        <v>-72016.139700000014</v>
      </c>
      <c r="K295" s="295">
        <v>-72016.139700000014</v>
      </c>
      <c r="L295" s="295">
        <v>-72016.139700000014</v>
      </c>
      <c r="M295" s="295">
        <v>-72016.139700000014</v>
      </c>
      <c r="N295" s="291"/>
      <c r="O295" s="295">
        <v>-11.721041100000001</v>
      </c>
      <c r="P295" s="295"/>
      <c r="Q295" s="295">
        <v>-11.721041100000001</v>
      </c>
      <c r="R295" s="295">
        <v>-11.721041100000001</v>
      </c>
      <c r="S295" s="295">
        <v>-11.721041100000001</v>
      </c>
      <c r="T295" s="295">
        <v>-11.721041100000001</v>
      </c>
      <c r="U295" s="295">
        <v>-11.721041100000001</v>
      </c>
      <c r="V295" s="295">
        <v>-11.721041100000001</v>
      </c>
      <c r="W295" s="295">
        <v>-11.721041100000001</v>
      </c>
      <c r="X295" s="295">
        <v>-11.721041100000001</v>
      </c>
      <c r="Y295" s="759">
        <f>Y294</f>
        <v>1</v>
      </c>
      <c r="Z295" s="759">
        <f t="shared" ref="Z295:AE295" si="547">Z294</f>
        <v>0</v>
      </c>
      <c r="AA295" s="759">
        <f t="shared" si="547"/>
        <v>0</v>
      </c>
      <c r="AB295" s="759">
        <f t="shared" si="547"/>
        <v>0</v>
      </c>
      <c r="AC295" s="759">
        <f t="shared" si="547"/>
        <v>0</v>
      </c>
      <c r="AD295" s="759">
        <f t="shared" si="547"/>
        <v>0</v>
      </c>
      <c r="AE295" s="759">
        <f t="shared" si="547"/>
        <v>0</v>
      </c>
      <c r="AF295" s="411">
        <f t="shared" ref="AF295" si="548">AF294</f>
        <v>0</v>
      </c>
      <c r="AG295" s="411">
        <f t="shared" ref="AG295" si="549">AG294</f>
        <v>0</v>
      </c>
      <c r="AH295" s="411">
        <f t="shared" ref="AH295" si="550">AH294</f>
        <v>0</v>
      </c>
      <c r="AI295" s="411">
        <f t="shared" ref="AI295" si="551">AI294</f>
        <v>0</v>
      </c>
      <c r="AJ295" s="411">
        <f t="shared" ref="AJ295" si="552">AJ294</f>
        <v>0</v>
      </c>
      <c r="AK295" s="411">
        <f t="shared" ref="AK295" si="553">AK294</f>
        <v>0</v>
      </c>
      <c r="AL295" s="411">
        <f t="shared" ref="AL295" si="554">AL294</f>
        <v>0</v>
      </c>
      <c r="AM295" s="306"/>
    </row>
    <row r="296" spans="1:39"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555">Z297</f>
        <v>0</v>
      </c>
      <c r="AA298" s="411">
        <f t="shared" ref="AA298" si="556">AA297</f>
        <v>0</v>
      </c>
      <c r="AB298" s="411">
        <f t="shared" ref="AB298" si="557">AB297</f>
        <v>0</v>
      </c>
      <c r="AC298" s="411">
        <f t="shared" ref="AC298" si="558">AC297</f>
        <v>0</v>
      </c>
      <c r="AD298" s="411">
        <f t="shared" ref="AD298" si="559">AD297</f>
        <v>0</v>
      </c>
      <c r="AE298" s="411">
        <f t="shared" ref="AE298" si="560">AE297</f>
        <v>0</v>
      </c>
      <c r="AF298" s="411">
        <f t="shared" ref="AF298" si="561">AF297</f>
        <v>0</v>
      </c>
      <c r="AG298" s="411">
        <f t="shared" ref="AG298" si="562">AG297</f>
        <v>0</v>
      </c>
      <c r="AH298" s="411">
        <f t="shared" ref="AH298" si="563">AH297</f>
        <v>0</v>
      </c>
      <c r="AI298" s="411">
        <f t="shared" ref="AI298" si="564">AI297</f>
        <v>0</v>
      </c>
      <c r="AJ298" s="411">
        <f t="shared" ref="AJ298" si="565">AJ297</f>
        <v>0</v>
      </c>
      <c r="AK298" s="411">
        <f t="shared" ref="AK298" si="566">AK297</f>
        <v>0</v>
      </c>
      <c r="AL298" s="411">
        <f t="shared" ref="AL298" si="567">AL297</f>
        <v>0</v>
      </c>
      <c r="AM298" s="306"/>
    </row>
    <row r="299" spans="1:39"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hidden="1"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idden="1" outlineLevel="1">
      <c r="A301" s="522">
        <v>25</v>
      </c>
      <c r="B301" s="520" t="s">
        <v>117</v>
      </c>
      <c r="C301" s="291" t="s">
        <v>25</v>
      </c>
      <c r="D301" s="295">
        <v>65713</v>
      </c>
      <c r="E301" s="295">
        <v>65713</v>
      </c>
      <c r="F301" s="295">
        <v>65713</v>
      </c>
      <c r="G301" s="295">
        <v>65713</v>
      </c>
      <c r="H301" s="295">
        <v>65713</v>
      </c>
      <c r="I301" s="295">
        <v>65713</v>
      </c>
      <c r="J301" s="295">
        <v>65713</v>
      </c>
      <c r="K301" s="295">
        <v>65713</v>
      </c>
      <c r="L301" s="295">
        <v>65713</v>
      </c>
      <c r="M301" s="295">
        <v>65713</v>
      </c>
      <c r="N301" s="295">
        <v>12</v>
      </c>
      <c r="O301" s="295">
        <v>9</v>
      </c>
      <c r="P301" s="295">
        <v>9</v>
      </c>
      <c r="Q301" s="295">
        <v>9</v>
      </c>
      <c r="R301" s="295">
        <v>9</v>
      </c>
      <c r="S301" s="295">
        <v>9</v>
      </c>
      <c r="T301" s="295">
        <v>9</v>
      </c>
      <c r="U301" s="295">
        <v>9</v>
      </c>
      <c r="V301" s="295">
        <v>9</v>
      </c>
      <c r="W301" s="295">
        <v>9</v>
      </c>
      <c r="X301" s="295">
        <v>9</v>
      </c>
      <c r="Y301" s="771">
        <v>0</v>
      </c>
      <c r="Z301" s="771">
        <v>0</v>
      </c>
      <c r="AA301" s="771">
        <v>0.6</v>
      </c>
      <c r="AB301" s="771">
        <v>0.4</v>
      </c>
      <c r="AC301" s="771">
        <v>0</v>
      </c>
      <c r="AD301" s="771">
        <v>0</v>
      </c>
      <c r="AE301" s="771">
        <v>0</v>
      </c>
      <c r="AF301" s="410"/>
      <c r="AG301" s="415"/>
      <c r="AH301" s="415"/>
      <c r="AI301" s="415"/>
      <c r="AJ301" s="415"/>
      <c r="AK301" s="415"/>
      <c r="AL301" s="415"/>
      <c r="AM301" s="296">
        <f>SUM(Y301:AL301)</f>
        <v>1</v>
      </c>
    </row>
    <row r="302" spans="1:39" hidden="1" outlineLevel="1">
      <c r="B302" s="294" t="s">
        <v>289</v>
      </c>
      <c r="C302" s="291" t="s">
        <v>163</v>
      </c>
      <c r="D302" s="295">
        <v>13142.640539737338</v>
      </c>
      <c r="E302" s="295"/>
      <c r="F302" s="295">
        <v>13142.640539737338</v>
      </c>
      <c r="G302" s="295">
        <v>13142.640539737338</v>
      </c>
      <c r="H302" s="295">
        <v>13142.640539737338</v>
      </c>
      <c r="I302" s="295">
        <v>13142.640539737338</v>
      </c>
      <c r="J302" s="295">
        <v>13142.640539737338</v>
      </c>
      <c r="K302" s="295">
        <v>13142.640539737338</v>
      </c>
      <c r="L302" s="295">
        <v>13142.640539737338</v>
      </c>
      <c r="M302" s="295">
        <v>13142.640539737338</v>
      </c>
      <c r="N302" s="295">
        <v>12</v>
      </c>
      <c r="O302" s="295">
        <v>1.7149847194239736</v>
      </c>
      <c r="P302" s="295"/>
      <c r="Q302" s="295">
        <v>1.7149847194239736</v>
      </c>
      <c r="R302" s="295">
        <v>1.7149847194239736</v>
      </c>
      <c r="S302" s="295">
        <v>1.7149847194239736</v>
      </c>
      <c r="T302" s="295">
        <v>1.7149847194239736</v>
      </c>
      <c r="U302" s="295">
        <v>1.7149847194239736</v>
      </c>
      <c r="V302" s="295">
        <v>1.7149847194239736</v>
      </c>
      <c r="W302" s="295">
        <v>1.7149847194239736</v>
      </c>
      <c r="X302" s="295">
        <v>1.7149847194239736</v>
      </c>
      <c r="Y302" s="759">
        <f>Y301</f>
        <v>0</v>
      </c>
      <c r="Z302" s="759">
        <f t="shared" ref="Z302:AE302" si="568">Z301</f>
        <v>0</v>
      </c>
      <c r="AA302" s="759">
        <f t="shared" si="568"/>
        <v>0.6</v>
      </c>
      <c r="AB302" s="759">
        <f t="shared" si="568"/>
        <v>0.4</v>
      </c>
      <c r="AC302" s="759">
        <f t="shared" si="568"/>
        <v>0</v>
      </c>
      <c r="AD302" s="759">
        <f t="shared" si="568"/>
        <v>0</v>
      </c>
      <c r="AE302" s="759">
        <f t="shared" si="568"/>
        <v>0</v>
      </c>
      <c r="AF302" s="411">
        <f t="shared" ref="AF302" si="569">AF301</f>
        <v>0</v>
      </c>
      <c r="AG302" s="411">
        <f t="shared" ref="AG302" si="570">AG301</f>
        <v>0</v>
      </c>
      <c r="AH302" s="411">
        <f t="shared" ref="AH302" si="571">AH301</f>
        <v>0</v>
      </c>
      <c r="AI302" s="411">
        <f t="shared" ref="AI302" si="572">AI301</f>
        <v>0</v>
      </c>
      <c r="AJ302" s="411">
        <f t="shared" ref="AJ302" si="573">AJ301</f>
        <v>0</v>
      </c>
      <c r="AK302" s="411">
        <f t="shared" ref="AK302" si="574">AK301</f>
        <v>0</v>
      </c>
      <c r="AL302" s="411">
        <f t="shared" ref="AL302" si="575">AL301</f>
        <v>0</v>
      </c>
      <c r="AM302" s="306"/>
    </row>
    <row r="303" spans="1:39" hidden="1" outlineLevel="1">
      <c r="B303" s="294"/>
      <c r="C303" s="291"/>
      <c r="D303" s="291"/>
      <c r="E303" s="291"/>
      <c r="F303" s="291"/>
      <c r="G303" s="291"/>
      <c r="H303" s="291"/>
      <c r="I303" s="291"/>
      <c r="J303" s="291"/>
      <c r="K303" s="291"/>
      <c r="L303" s="291"/>
      <c r="M303" s="291"/>
      <c r="N303" s="291">
        <v>0</v>
      </c>
      <c r="O303" s="291"/>
      <c r="P303" s="291"/>
      <c r="Q303" s="291"/>
      <c r="R303" s="291"/>
      <c r="S303" s="291"/>
      <c r="T303" s="291"/>
      <c r="U303" s="291"/>
      <c r="V303" s="291"/>
      <c r="W303" s="291"/>
      <c r="X303" s="291"/>
      <c r="Y303" s="760"/>
      <c r="Z303" s="770"/>
      <c r="AA303" s="770"/>
      <c r="AB303" s="770"/>
      <c r="AC303" s="770"/>
      <c r="AD303" s="770"/>
      <c r="AE303" s="770"/>
      <c r="AF303" s="425"/>
      <c r="AG303" s="425"/>
      <c r="AH303" s="425"/>
      <c r="AI303" s="425"/>
      <c r="AJ303" s="425"/>
      <c r="AK303" s="425"/>
      <c r="AL303" s="425"/>
      <c r="AM303" s="306"/>
    </row>
    <row r="304" spans="1:39" hidden="1" outlineLevel="1">
      <c r="A304" s="522">
        <v>26</v>
      </c>
      <c r="B304" s="520" t="s">
        <v>118</v>
      </c>
      <c r="C304" s="291" t="s">
        <v>25</v>
      </c>
      <c r="D304" s="295">
        <v>20646284</v>
      </c>
      <c r="E304" s="295">
        <v>20148351</v>
      </c>
      <c r="F304" s="295">
        <v>20148351</v>
      </c>
      <c r="G304" s="295">
        <v>20148351</v>
      </c>
      <c r="H304" s="295">
        <v>20148351</v>
      </c>
      <c r="I304" s="295">
        <v>19374454</v>
      </c>
      <c r="J304" s="295">
        <v>19374454</v>
      </c>
      <c r="K304" s="295">
        <v>19374454</v>
      </c>
      <c r="L304" s="295">
        <v>18884877</v>
      </c>
      <c r="M304" s="295">
        <v>18884877</v>
      </c>
      <c r="N304" s="295">
        <v>12</v>
      </c>
      <c r="O304" s="295">
        <v>2862</v>
      </c>
      <c r="P304" s="295">
        <v>2778</v>
      </c>
      <c r="Q304" s="295">
        <v>2778</v>
      </c>
      <c r="R304" s="295">
        <v>2778</v>
      </c>
      <c r="S304" s="295">
        <v>2778</v>
      </c>
      <c r="T304" s="295">
        <v>2740</v>
      </c>
      <c r="U304" s="295">
        <v>2740</v>
      </c>
      <c r="V304" s="295">
        <v>2740</v>
      </c>
      <c r="W304" s="295">
        <v>2695</v>
      </c>
      <c r="X304" s="295">
        <v>2695</v>
      </c>
      <c r="Y304" s="771">
        <v>0</v>
      </c>
      <c r="Z304" s="771">
        <v>0.12138005560340723</v>
      </c>
      <c r="AA304" s="771">
        <v>0.47918207137702712</v>
      </c>
      <c r="AB304" s="771">
        <v>0.32108183591342976</v>
      </c>
      <c r="AC304" s="771">
        <v>7.8356037106135923E-2</v>
      </c>
      <c r="AD304" s="771">
        <v>0</v>
      </c>
      <c r="AE304" s="771">
        <v>0</v>
      </c>
      <c r="AF304" s="410"/>
      <c r="AG304" s="415"/>
      <c r="AH304" s="415"/>
      <c r="AI304" s="415"/>
      <c r="AJ304" s="415"/>
      <c r="AK304" s="415"/>
      <c r="AL304" s="415"/>
      <c r="AM304" s="296">
        <f>SUM(Y304:AL304)</f>
        <v>1</v>
      </c>
    </row>
    <row r="305" spans="1:39" hidden="1" outlineLevel="1">
      <c r="B305" s="294" t="s">
        <v>289</v>
      </c>
      <c r="C305" s="291" t="s">
        <v>163</v>
      </c>
      <c r="D305" s="295">
        <v>1801530.5554749609</v>
      </c>
      <c r="E305" s="295"/>
      <c r="F305" s="295">
        <v>1758082.469897948</v>
      </c>
      <c r="G305" s="295">
        <v>1758082.469897948</v>
      </c>
      <c r="H305" s="295">
        <v>1758082.469897948</v>
      </c>
      <c r="I305" s="295">
        <v>1690554.623613822</v>
      </c>
      <c r="J305" s="295">
        <v>1690554.623613822</v>
      </c>
      <c r="K305" s="295">
        <v>1690554.623613822</v>
      </c>
      <c r="L305" s="295">
        <v>1647835.6566191916</v>
      </c>
      <c r="M305" s="295">
        <v>1647835.6566191916</v>
      </c>
      <c r="N305" s="295">
        <v>12</v>
      </c>
      <c r="O305" s="295">
        <v>268.41956283852301</v>
      </c>
      <c r="P305" s="295"/>
      <c r="Q305" s="295">
        <v>260.54142053298983</v>
      </c>
      <c r="R305" s="295">
        <v>260.54142053298983</v>
      </c>
      <c r="S305" s="295">
        <v>260.54142053298983</v>
      </c>
      <c r="T305" s="295">
        <v>256.97749901382008</v>
      </c>
      <c r="U305" s="295">
        <v>256.97749901382008</v>
      </c>
      <c r="V305" s="295">
        <v>256.97749901382008</v>
      </c>
      <c r="W305" s="295">
        <v>252.75706563585587</v>
      </c>
      <c r="X305" s="295">
        <v>252.75706563585587</v>
      </c>
      <c r="Y305" s="759">
        <f>Y304</f>
        <v>0</v>
      </c>
      <c r="Z305" s="759">
        <f t="shared" ref="Z305:AE305" si="576">Z304</f>
        <v>0.12138005560340723</v>
      </c>
      <c r="AA305" s="759">
        <f t="shared" si="576"/>
        <v>0.47918207137702712</v>
      </c>
      <c r="AB305" s="759">
        <f t="shared" si="576"/>
        <v>0.32108183591342976</v>
      </c>
      <c r="AC305" s="759">
        <f t="shared" si="576"/>
        <v>7.8356037106135923E-2</v>
      </c>
      <c r="AD305" s="759">
        <f t="shared" si="576"/>
        <v>0</v>
      </c>
      <c r="AE305" s="759">
        <f t="shared" si="576"/>
        <v>0</v>
      </c>
      <c r="AF305" s="411">
        <f t="shared" ref="AF305" si="577">AF304</f>
        <v>0</v>
      </c>
      <c r="AG305" s="411">
        <f t="shared" ref="AG305" si="578">AG304</f>
        <v>0</v>
      </c>
      <c r="AH305" s="411">
        <f t="shared" ref="AH305" si="579">AH304</f>
        <v>0</v>
      </c>
      <c r="AI305" s="411">
        <f t="shared" ref="AI305" si="580">AI304</f>
        <v>0</v>
      </c>
      <c r="AJ305" s="411">
        <f t="shared" ref="AJ305" si="581">AJ304</f>
        <v>0</v>
      </c>
      <c r="AK305" s="411">
        <f t="shared" ref="AK305" si="582">AK304</f>
        <v>0</v>
      </c>
      <c r="AL305" s="411">
        <f t="shared" ref="AL305" si="583">AL304</f>
        <v>0</v>
      </c>
      <c r="AM305" s="306"/>
    </row>
    <row r="306" spans="1:39" hidden="1" outlineLevel="1">
      <c r="B306" s="294"/>
      <c r="C306" s="291"/>
      <c r="D306" s="291"/>
      <c r="E306" s="291"/>
      <c r="F306" s="291"/>
      <c r="G306" s="291"/>
      <c r="H306" s="291"/>
      <c r="I306" s="291"/>
      <c r="J306" s="291"/>
      <c r="K306" s="291"/>
      <c r="L306" s="291"/>
      <c r="M306" s="291"/>
      <c r="N306" s="291">
        <v>0</v>
      </c>
      <c r="O306" s="291"/>
      <c r="P306" s="291"/>
      <c r="Q306" s="291"/>
      <c r="R306" s="291"/>
      <c r="S306" s="291"/>
      <c r="T306" s="291"/>
      <c r="U306" s="291"/>
      <c r="V306" s="291"/>
      <c r="W306" s="291"/>
      <c r="X306" s="291"/>
      <c r="Y306" s="760"/>
      <c r="Z306" s="770"/>
      <c r="AA306" s="770"/>
      <c r="AB306" s="770"/>
      <c r="AC306" s="770"/>
      <c r="AD306" s="770"/>
      <c r="AE306" s="770"/>
      <c r="AF306" s="425"/>
      <c r="AG306" s="425"/>
      <c r="AH306" s="425"/>
      <c r="AI306" s="425"/>
      <c r="AJ306" s="425"/>
      <c r="AK306" s="425"/>
      <c r="AL306" s="425"/>
      <c r="AM306" s="306"/>
    </row>
    <row r="307" spans="1:39" ht="30" hidden="1" outlineLevel="1">
      <c r="A307" s="522">
        <v>27</v>
      </c>
      <c r="B307" s="520" t="s">
        <v>119</v>
      </c>
      <c r="C307" s="291" t="s">
        <v>25</v>
      </c>
      <c r="D307" s="295">
        <v>114712</v>
      </c>
      <c r="E307" s="295">
        <v>114712</v>
      </c>
      <c r="F307" s="295">
        <v>114712</v>
      </c>
      <c r="G307" s="295">
        <v>114712</v>
      </c>
      <c r="H307" s="295">
        <v>101470</v>
      </c>
      <c r="I307" s="295">
        <v>84244</v>
      </c>
      <c r="J307" s="295">
        <v>80188</v>
      </c>
      <c r="K307" s="295">
        <v>71219</v>
      </c>
      <c r="L307" s="295">
        <v>52534</v>
      </c>
      <c r="M307" s="295">
        <v>35319</v>
      </c>
      <c r="N307" s="295">
        <v>12</v>
      </c>
      <c r="O307" s="295">
        <v>23</v>
      </c>
      <c r="P307" s="295">
        <v>23</v>
      </c>
      <c r="Q307" s="295">
        <v>23</v>
      </c>
      <c r="R307" s="295">
        <v>23</v>
      </c>
      <c r="S307" s="295">
        <v>21</v>
      </c>
      <c r="T307" s="295">
        <v>20</v>
      </c>
      <c r="U307" s="295">
        <v>19</v>
      </c>
      <c r="V307" s="295">
        <v>17</v>
      </c>
      <c r="W307" s="295">
        <v>13</v>
      </c>
      <c r="X307" s="295">
        <v>8</v>
      </c>
      <c r="Y307" s="771">
        <v>0</v>
      </c>
      <c r="Z307" s="771">
        <v>1</v>
      </c>
      <c r="AA307" s="771">
        <v>0</v>
      </c>
      <c r="AB307" s="771">
        <v>0</v>
      </c>
      <c r="AC307" s="771">
        <v>0</v>
      </c>
      <c r="AD307" s="771">
        <v>0</v>
      </c>
      <c r="AE307" s="771">
        <v>0</v>
      </c>
      <c r="AF307" s="410"/>
      <c r="AG307" s="415"/>
      <c r="AH307" s="415"/>
      <c r="AI307" s="415"/>
      <c r="AJ307" s="415"/>
      <c r="AK307" s="415"/>
      <c r="AL307" s="415"/>
      <c r="AM307" s="296">
        <f>SUM(Y307:AL307)</f>
        <v>1</v>
      </c>
    </row>
    <row r="308" spans="1:39" hidden="1" outlineLevel="1">
      <c r="B308" s="294" t="s">
        <v>289</v>
      </c>
      <c r="C308" s="291" t="s">
        <v>163</v>
      </c>
      <c r="D308" s="295">
        <v>2691.4072960717726</v>
      </c>
      <c r="E308" s="295"/>
      <c r="F308" s="295">
        <v>2691.4072960717726</v>
      </c>
      <c r="G308" s="295">
        <v>2691.4072960717726</v>
      </c>
      <c r="H308" s="295">
        <v>2380.7195265744017</v>
      </c>
      <c r="I308" s="295">
        <v>1976.5579560139342</v>
      </c>
      <c r="J308" s="295">
        <v>1881.3948693894563</v>
      </c>
      <c r="K308" s="295">
        <v>1670.9615055001707</v>
      </c>
      <c r="L308" s="295">
        <v>1232.5684400222688</v>
      </c>
      <c r="M308" s="295">
        <v>828.66495475590125</v>
      </c>
      <c r="N308" s="295">
        <v>12</v>
      </c>
      <c r="O308" s="295">
        <v>0.34805901314857934</v>
      </c>
      <c r="P308" s="295"/>
      <c r="Q308" s="295">
        <v>0.34805901314857934</v>
      </c>
      <c r="R308" s="295"/>
      <c r="S308" s="295"/>
      <c r="T308" s="295"/>
      <c r="U308" s="295"/>
      <c r="V308" s="295"/>
      <c r="W308" s="295"/>
      <c r="X308" s="295"/>
      <c r="Y308" s="759">
        <f>Y307</f>
        <v>0</v>
      </c>
      <c r="Z308" s="759">
        <f t="shared" ref="Z308:AE308" si="584">Z307</f>
        <v>1</v>
      </c>
      <c r="AA308" s="759">
        <f t="shared" si="584"/>
        <v>0</v>
      </c>
      <c r="AB308" s="759">
        <f t="shared" si="584"/>
        <v>0</v>
      </c>
      <c r="AC308" s="759">
        <f t="shared" si="584"/>
        <v>0</v>
      </c>
      <c r="AD308" s="759">
        <f t="shared" si="584"/>
        <v>0</v>
      </c>
      <c r="AE308" s="759">
        <f t="shared" si="584"/>
        <v>0</v>
      </c>
      <c r="AF308" s="411">
        <f t="shared" ref="AF308" si="585">AF307</f>
        <v>0</v>
      </c>
      <c r="AG308" s="411">
        <f t="shared" ref="AG308" si="586">AG307</f>
        <v>0</v>
      </c>
      <c r="AH308" s="411">
        <f t="shared" ref="AH308" si="587">AH307</f>
        <v>0</v>
      </c>
      <c r="AI308" s="411">
        <f t="shared" ref="AI308" si="588">AI307</f>
        <v>0</v>
      </c>
      <c r="AJ308" s="411">
        <f t="shared" ref="AJ308" si="589">AJ307</f>
        <v>0</v>
      </c>
      <c r="AK308" s="411">
        <f t="shared" ref="AK308" si="590">AK307</f>
        <v>0</v>
      </c>
      <c r="AL308" s="411">
        <f t="shared" ref="AL308" si="591">AL307</f>
        <v>0</v>
      </c>
      <c r="AM308" s="306"/>
    </row>
    <row r="309" spans="1:39" hidden="1" outlineLevel="1">
      <c r="B309" s="294"/>
      <c r="C309" s="291"/>
      <c r="D309" s="291"/>
      <c r="E309" s="291"/>
      <c r="F309" s="291"/>
      <c r="G309" s="291"/>
      <c r="H309" s="291"/>
      <c r="I309" s="291"/>
      <c r="J309" s="291"/>
      <c r="K309" s="291"/>
      <c r="L309" s="291"/>
      <c r="M309" s="291"/>
      <c r="N309" s="291">
        <v>0</v>
      </c>
      <c r="O309" s="291"/>
      <c r="P309" s="291"/>
      <c r="Q309" s="291"/>
      <c r="R309" s="291"/>
      <c r="S309" s="291"/>
      <c r="T309" s="291"/>
      <c r="U309" s="291"/>
      <c r="V309" s="291"/>
      <c r="W309" s="291"/>
      <c r="X309" s="291"/>
      <c r="Y309" s="760"/>
      <c r="Z309" s="770"/>
      <c r="AA309" s="770"/>
      <c r="AB309" s="770"/>
      <c r="AC309" s="770"/>
      <c r="AD309" s="770"/>
      <c r="AE309" s="770"/>
      <c r="AF309" s="425"/>
      <c r="AG309" s="425"/>
      <c r="AH309" s="425"/>
      <c r="AI309" s="425"/>
      <c r="AJ309" s="425"/>
      <c r="AK309" s="425"/>
      <c r="AL309" s="425"/>
      <c r="AM309" s="306"/>
    </row>
    <row r="310" spans="1:39" ht="30" hidden="1" outlineLevel="1">
      <c r="A310" s="522">
        <v>28</v>
      </c>
      <c r="B310" s="520" t="s">
        <v>120</v>
      </c>
      <c r="C310" s="291" t="s">
        <v>25</v>
      </c>
      <c r="D310" s="295">
        <v>4477229</v>
      </c>
      <c r="E310" s="295">
        <v>4477229</v>
      </c>
      <c r="F310" s="295">
        <v>4477229</v>
      </c>
      <c r="G310" s="295">
        <v>4477229</v>
      </c>
      <c r="H310" s="295">
        <v>4477229</v>
      </c>
      <c r="I310" s="295">
        <v>4477229</v>
      </c>
      <c r="J310" s="295">
        <v>4477229</v>
      </c>
      <c r="K310" s="295">
        <v>4477229</v>
      </c>
      <c r="L310" s="295">
        <v>4477229</v>
      </c>
      <c r="M310" s="295">
        <v>4477229</v>
      </c>
      <c r="N310" s="295">
        <v>12</v>
      </c>
      <c r="O310" s="295">
        <v>926</v>
      </c>
      <c r="P310" s="295">
        <v>926</v>
      </c>
      <c r="Q310" s="295">
        <v>926</v>
      </c>
      <c r="R310" s="295">
        <v>926</v>
      </c>
      <c r="S310" s="295">
        <v>926</v>
      </c>
      <c r="T310" s="295">
        <v>926</v>
      </c>
      <c r="U310" s="295">
        <v>926</v>
      </c>
      <c r="V310" s="295">
        <v>926</v>
      </c>
      <c r="W310" s="295">
        <v>926</v>
      </c>
      <c r="X310" s="295">
        <v>926</v>
      </c>
      <c r="Y310" s="771">
        <v>0</v>
      </c>
      <c r="Z310" s="771">
        <v>4.3091924252160723E-3</v>
      </c>
      <c r="AA310" s="771">
        <v>0</v>
      </c>
      <c r="AB310" s="771">
        <v>0.9956908075747839</v>
      </c>
      <c r="AC310" s="771">
        <v>0</v>
      </c>
      <c r="AD310" s="771">
        <v>0</v>
      </c>
      <c r="AE310" s="771">
        <v>0</v>
      </c>
      <c r="AF310" s="410"/>
      <c r="AG310" s="415"/>
      <c r="AH310" s="415"/>
      <c r="AI310" s="415"/>
      <c r="AJ310" s="415"/>
      <c r="AK310" s="415"/>
      <c r="AL310" s="415"/>
      <c r="AM310" s="296">
        <f>SUM(Y310:AL310)</f>
        <v>1</v>
      </c>
    </row>
    <row r="311" spans="1:39"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592">Z310</f>
        <v>4.3091924252160723E-3</v>
      </c>
      <c r="AA311" s="411">
        <f t="shared" ref="AA311" si="593">AA310</f>
        <v>0</v>
      </c>
      <c r="AB311" s="411">
        <f t="shared" ref="AB311" si="594">AB310</f>
        <v>0.9956908075747839</v>
      </c>
      <c r="AC311" s="411">
        <f t="shared" ref="AC311" si="595">AC310</f>
        <v>0</v>
      </c>
      <c r="AD311" s="411">
        <f t="shared" ref="AD311" si="596">AD310</f>
        <v>0</v>
      </c>
      <c r="AE311" s="411">
        <f t="shared" ref="AE311" si="597">AE310</f>
        <v>0</v>
      </c>
      <c r="AF311" s="411">
        <f t="shared" ref="AF311" si="598">AF310</f>
        <v>0</v>
      </c>
      <c r="AG311" s="411">
        <f t="shared" ref="AG311" si="599">AG310</f>
        <v>0</v>
      </c>
      <c r="AH311" s="411">
        <f t="shared" ref="AH311" si="600">AH310</f>
        <v>0</v>
      </c>
      <c r="AI311" s="411">
        <f t="shared" ref="AI311" si="601">AI310</f>
        <v>0</v>
      </c>
      <c r="AJ311" s="411">
        <f t="shared" ref="AJ311" si="602">AJ310</f>
        <v>0</v>
      </c>
      <c r="AK311" s="411">
        <f t="shared" ref="AK311" si="603">AK310</f>
        <v>0</v>
      </c>
      <c r="AL311" s="411">
        <f t="shared" ref="AL311" si="604">AL310</f>
        <v>0</v>
      </c>
      <c r="AM311" s="306"/>
    </row>
    <row r="312" spans="1:39"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idden="1"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605">Z313</f>
        <v>0</v>
      </c>
      <c r="AA314" s="411">
        <f t="shared" ref="AA314" si="606">AA313</f>
        <v>0</v>
      </c>
      <c r="AB314" s="411">
        <f t="shared" ref="AB314" si="607">AB313</f>
        <v>0</v>
      </c>
      <c r="AC314" s="411">
        <f t="shared" ref="AC314" si="608">AC313</f>
        <v>0</v>
      </c>
      <c r="AD314" s="411">
        <f t="shared" ref="AD314" si="609">AD313</f>
        <v>0</v>
      </c>
      <c r="AE314" s="411">
        <f t="shared" ref="AE314" si="610">AE313</f>
        <v>0</v>
      </c>
      <c r="AF314" s="411">
        <f t="shared" ref="AF314" si="611">AF313</f>
        <v>0</v>
      </c>
      <c r="AG314" s="411">
        <f t="shared" ref="AG314" si="612">AG313</f>
        <v>0</v>
      </c>
      <c r="AH314" s="411">
        <f t="shared" ref="AH314" si="613">AH313</f>
        <v>0</v>
      </c>
      <c r="AI314" s="411">
        <f t="shared" ref="AI314" si="614">AI313</f>
        <v>0</v>
      </c>
      <c r="AJ314" s="411">
        <f t="shared" ref="AJ314" si="615">AJ313</f>
        <v>0</v>
      </c>
      <c r="AK314" s="411">
        <f t="shared" ref="AK314" si="616">AK313</f>
        <v>0</v>
      </c>
      <c r="AL314" s="411">
        <f t="shared" ref="AL314" si="617">AL313</f>
        <v>0</v>
      </c>
      <c r="AM314" s="306"/>
    </row>
    <row r="315" spans="1:39"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idden="1"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618">Z316</f>
        <v>0</v>
      </c>
      <c r="AA317" s="411">
        <f t="shared" ref="AA317" si="619">AA316</f>
        <v>0</v>
      </c>
      <c r="AB317" s="411">
        <f t="shared" ref="AB317" si="620">AB316</f>
        <v>0</v>
      </c>
      <c r="AC317" s="411">
        <f t="shared" ref="AC317" si="621">AC316</f>
        <v>0</v>
      </c>
      <c r="AD317" s="411">
        <f t="shared" ref="AD317" si="622">AD316</f>
        <v>0</v>
      </c>
      <c r="AE317" s="411">
        <f t="shared" ref="AE317" si="623">AE316</f>
        <v>0</v>
      </c>
      <c r="AF317" s="411">
        <f t="shared" ref="AF317" si="624">AF316</f>
        <v>0</v>
      </c>
      <c r="AG317" s="411">
        <f t="shared" ref="AG317" si="625">AG316</f>
        <v>0</v>
      </c>
      <c r="AH317" s="411">
        <f t="shared" ref="AH317" si="626">AH316</f>
        <v>0</v>
      </c>
      <c r="AI317" s="411">
        <f t="shared" ref="AI317" si="627">AI316</f>
        <v>0</v>
      </c>
      <c r="AJ317" s="411">
        <f t="shared" ref="AJ317" si="628">AJ316</f>
        <v>0</v>
      </c>
      <c r="AK317" s="411">
        <f t="shared" ref="AK317" si="629">AK316</f>
        <v>0</v>
      </c>
      <c r="AL317" s="411">
        <f t="shared" ref="AL317" si="630">AL316</f>
        <v>0</v>
      </c>
      <c r="AM317" s="306"/>
    </row>
    <row r="318" spans="1:39"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f t="shared" ref="AF320" si="631">AF319</f>
        <v>0</v>
      </c>
      <c r="AG320" s="411">
        <f t="shared" ref="AG320" si="632">AG319</f>
        <v>0</v>
      </c>
      <c r="AH320" s="411">
        <f t="shared" ref="AH320" si="633">AH319</f>
        <v>0</v>
      </c>
      <c r="AI320" s="411">
        <f t="shared" ref="AI320" si="634">AI319</f>
        <v>0</v>
      </c>
      <c r="AJ320" s="411">
        <f t="shared" ref="AJ320" si="635">AJ319</f>
        <v>0</v>
      </c>
      <c r="AK320" s="411">
        <f t="shared" ref="AK320" si="636">AK319</f>
        <v>0</v>
      </c>
      <c r="AL320" s="411">
        <f t="shared" ref="AL320" si="637">AL319</f>
        <v>0</v>
      </c>
      <c r="AM320" s="306"/>
    </row>
    <row r="321" spans="1:39" hidden="1"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hidden="1"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idden="1" outlineLevel="1">
      <c r="B323" s="294" t="s">
        <v>289</v>
      </c>
      <c r="C323" s="291" t="s">
        <v>163</v>
      </c>
      <c r="D323" s="295">
        <v>377580.20824469399</v>
      </c>
      <c r="E323" s="295"/>
      <c r="F323" s="295"/>
      <c r="G323" s="295"/>
      <c r="H323" s="295"/>
      <c r="I323" s="295"/>
      <c r="J323" s="295"/>
      <c r="K323" s="295"/>
      <c r="L323" s="295"/>
      <c r="M323" s="295"/>
      <c r="N323" s="295">
        <v>12</v>
      </c>
      <c r="O323" s="295">
        <v>43.570638036000005</v>
      </c>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v>0</v>
      </c>
      <c r="AK323" s="411">
        <v>0</v>
      </c>
      <c r="AL323" s="411">
        <v>0</v>
      </c>
      <c r="AM323" s="306"/>
    </row>
    <row r="324" spans="1:39" hidden="1"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hidden="1"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idden="1"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idden="1"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638">Z326</f>
        <v>0</v>
      </c>
      <c r="AA327" s="411">
        <f t="shared" ref="AA327" si="639">AA326</f>
        <v>0</v>
      </c>
      <c r="AB327" s="411">
        <f t="shared" ref="AB327" si="640">AB326</f>
        <v>0</v>
      </c>
      <c r="AC327" s="411">
        <f t="shared" ref="AC327" si="641">AC326</f>
        <v>0</v>
      </c>
      <c r="AD327" s="411">
        <f t="shared" ref="AD327" si="642">AD326</f>
        <v>0</v>
      </c>
      <c r="AE327" s="411">
        <f t="shared" ref="AE327" si="643">AE326</f>
        <v>0</v>
      </c>
      <c r="AF327" s="411">
        <f t="shared" ref="AF327" si="644">AF326</f>
        <v>0</v>
      </c>
      <c r="AG327" s="411">
        <f t="shared" ref="AG327" si="645">AG326</f>
        <v>0</v>
      </c>
      <c r="AH327" s="411">
        <f t="shared" ref="AH327" si="646">AH326</f>
        <v>0</v>
      </c>
      <c r="AI327" s="411">
        <f t="shared" ref="AI327" si="647">AI326</f>
        <v>0</v>
      </c>
      <c r="AJ327" s="411">
        <f t="shared" ref="AJ327" si="648">AJ326</f>
        <v>0</v>
      </c>
      <c r="AK327" s="411">
        <f t="shared" ref="AK327" si="649">AK326</f>
        <v>0</v>
      </c>
      <c r="AL327" s="411">
        <f t="shared" ref="AL327" si="650">AL326</f>
        <v>0</v>
      </c>
      <c r="AM327" s="306"/>
    </row>
    <row r="328" spans="1:39"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651">Z329</f>
        <v>0</v>
      </c>
      <c r="AA330" s="411">
        <f t="shared" ref="AA330" si="652">AA329</f>
        <v>0</v>
      </c>
      <c r="AB330" s="411">
        <f t="shared" ref="AB330" si="653">AB329</f>
        <v>0</v>
      </c>
      <c r="AC330" s="411">
        <f t="shared" ref="AC330" si="654">AC329</f>
        <v>0</v>
      </c>
      <c r="AD330" s="411">
        <f t="shared" ref="AD330" si="655">AD329</f>
        <v>0</v>
      </c>
      <c r="AE330" s="411">
        <f t="shared" ref="AE330" si="656">AE329</f>
        <v>0</v>
      </c>
      <c r="AF330" s="411">
        <f t="shared" ref="AF330" si="657">AF329</f>
        <v>0</v>
      </c>
      <c r="AG330" s="411">
        <f t="shared" ref="AG330" si="658">AG329</f>
        <v>0</v>
      </c>
      <c r="AH330" s="411">
        <f t="shared" ref="AH330" si="659">AH329</f>
        <v>0</v>
      </c>
      <c r="AI330" s="411">
        <f t="shared" ref="AI330" si="660">AI329</f>
        <v>0</v>
      </c>
      <c r="AJ330" s="411">
        <f t="shared" ref="AJ330" si="661">AJ329</f>
        <v>0</v>
      </c>
      <c r="AK330" s="411">
        <f t="shared" ref="AK330" si="662">AK329</f>
        <v>0</v>
      </c>
      <c r="AL330" s="411">
        <f t="shared" ref="AL330" si="663">AL329</f>
        <v>0</v>
      </c>
      <c r="AM330" s="306"/>
    </row>
    <row r="331" spans="1:39"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664">Z332</f>
        <v>0</v>
      </c>
      <c r="AA333" s="411">
        <f t="shared" ref="AA333" si="665">AA332</f>
        <v>0</v>
      </c>
      <c r="AB333" s="411">
        <f t="shared" ref="AB333" si="666">AB332</f>
        <v>0</v>
      </c>
      <c r="AC333" s="411">
        <f t="shared" ref="AC333" si="667">AC332</f>
        <v>0</v>
      </c>
      <c r="AD333" s="411">
        <f t="shared" ref="AD333" si="668">AD332</f>
        <v>0</v>
      </c>
      <c r="AE333" s="411">
        <f t="shared" ref="AE333" si="669">AE332</f>
        <v>0</v>
      </c>
      <c r="AF333" s="411">
        <f t="shared" ref="AF333" si="670">AF332</f>
        <v>0</v>
      </c>
      <c r="AG333" s="411">
        <f t="shared" ref="AG333" si="671">AG332</f>
        <v>0</v>
      </c>
      <c r="AH333" s="411">
        <f t="shared" ref="AH333" si="672">AH332</f>
        <v>0</v>
      </c>
      <c r="AI333" s="411">
        <f t="shared" ref="AI333" si="673">AI332</f>
        <v>0</v>
      </c>
      <c r="AJ333" s="411">
        <f t="shared" ref="AJ333" si="674">AJ332</f>
        <v>0</v>
      </c>
      <c r="AK333" s="411">
        <f t="shared" ref="AK333" si="675">AK332</f>
        <v>0</v>
      </c>
      <c r="AL333" s="411">
        <f t="shared" ref="AL333" si="676">AL332</f>
        <v>0</v>
      </c>
      <c r="AM333" s="306"/>
    </row>
    <row r="334" spans="1:39"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hidden="1"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hidden="1"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idden="1"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677">Z336</f>
        <v>0</v>
      </c>
      <c r="AA337" s="411">
        <f t="shared" ref="AA337" si="678">AA336</f>
        <v>0</v>
      </c>
      <c r="AB337" s="411">
        <f t="shared" ref="AB337" si="679">AB336</f>
        <v>0</v>
      </c>
      <c r="AC337" s="411">
        <f t="shared" ref="AC337" si="680">AC336</f>
        <v>0</v>
      </c>
      <c r="AD337" s="411">
        <f t="shared" ref="AD337" si="681">AD336</f>
        <v>0</v>
      </c>
      <c r="AE337" s="411">
        <f t="shared" ref="AE337" si="682">AE336</f>
        <v>0</v>
      </c>
      <c r="AF337" s="411">
        <f t="shared" ref="AF337" si="683">AF336</f>
        <v>0</v>
      </c>
      <c r="AG337" s="411">
        <f t="shared" ref="AG337" si="684">AG336</f>
        <v>0</v>
      </c>
      <c r="AH337" s="411">
        <f t="shared" ref="AH337" si="685">AH336</f>
        <v>0</v>
      </c>
      <c r="AI337" s="411">
        <f t="shared" ref="AI337" si="686">AI336</f>
        <v>0</v>
      </c>
      <c r="AJ337" s="411">
        <f t="shared" ref="AJ337" si="687">AJ336</f>
        <v>0</v>
      </c>
      <c r="AK337" s="411">
        <f t="shared" ref="AK337" si="688">AK336</f>
        <v>0</v>
      </c>
      <c r="AL337" s="411">
        <f t="shared" ref="AL337" si="689">AL336</f>
        <v>0</v>
      </c>
      <c r="AM337" s="306"/>
    </row>
    <row r="338" spans="1:39"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690">Z339</f>
        <v>0</v>
      </c>
      <c r="AA340" s="411">
        <f t="shared" ref="AA340" si="691">AA339</f>
        <v>0</v>
      </c>
      <c r="AB340" s="411">
        <f t="shared" ref="AB340" si="692">AB339</f>
        <v>0</v>
      </c>
      <c r="AC340" s="411">
        <f t="shared" ref="AC340" si="693">AC339</f>
        <v>0</v>
      </c>
      <c r="AD340" s="411">
        <f t="shared" ref="AD340" si="694">AD339</f>
        <v>0</v>
      </c>
      <c r="AE340" s="411">
        <f t="shared" ref="AE340" si="695">AE339</f>
        <v>0</v>
      </c>
      <c r="AF340" s="411">
        <f t="shared" ref="AF340" si="696">AF339</f>
        <v>0</v>
      </c>
      <c r="AG340" s="411">
        <f t="shared" ref="AG340" si="697">AG339</f>
        <v>0</v>
      </c>
      <c r="AH340" s="411">
        <f t="shared" ref="AH340" si="698">AH339</f>
        <v>0</v>
      </c>
      <c r="AI340" s="411">
        <f t="shared" ref="AI340" si="699">AI339</f>
        <v>0</v>
      </c>
      <c r="AJ340" s="411">
        <f t="shared" ref="AJ340" si="700">AJ339</f>
        <v>0</v>
      </c>
      <c r="AK340" s="411">
        <f t="shared" ref="AK340" si="701">AK339</f>
        <v>0</v>
      </c>
      <c r="AL340" s="411">
        <f t="shared" ref="AL340" si="702">AL339</f>
        <v>0</v>
      </c>
      <c r="AM340" s="306"/>
    </row>
    <row r="341" spans="1:39"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703">Z342</f>
        <v>0</v>
      </c>
      <c r="AA343" s="411">
        <f t="shared" ref="AA343" si="704">AA342</f>
        <v>0</v>
      </c>
      <c r="AB343" s="411">
        <f t="shared" ref="AB343" si="705">AB342</f>
        <v>0</v>
      </c>
      <c r="AC343" s="411">
        <f t="shared" ref="AC343" si="706">AC342</f>
        <v>0</v>
      </c>
      <c r="AD343" s="411">
        <f t="shared" ref="AD343" si="707">AD342</f>
        <v>0</v>
      </c>
      <c r="AE343" s="411">
        <f t="shared" ref="AE343" si="708">AE342</f>
        <v>0</v>
      </c>
      <c r="AF343" s="411">
        <f t="shared" ref="AF343" si="709">AF342</f>
        <v>0</v>
      </c>
      <c r="AG343" s="411">
        <f t="shared" ref="AG343" si="710">AG342</f>
        <v>0</v>
      </c>
      <c r="AH343" s="411">
        <f t="shared" ref="AH343" si="711">AH342</f>
        <v>0</v>
      </c>
      <c r="AI343" s="411">
        <f t="shared" ref="AI343" si="712">AI342</f>
        <v>0</v>
      </c>
      <c r="AJ343" s="411">
        <f t="shared" ref="AJ343" si="713">AJ342</f>
        <v>0</v>
      </c>
      <c r="AK343" s="411">
        <f t="shared" ref="AK343" si="714">AK342</f>
        <v>0</v>
      </c>
      <c r="AL343" s="411">
        <f t="shared" ref="AL343" si="715">AL342</f>
        <v>0</v>
      </c>
      <c r="AM343" s="306"/>
    </row>
    <row r="344" spans="1:39"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716">Z345</f>
        <v>0</v>
      </c>
      <c r="AA346" s="411">
        <f t="shared" ref="AA346" si="717">AA345</f>
        <v>0</v>
      </c>
      <c r="AB346" s="411">
        <f t="shared" ref="AB346" si="718">AB345</f>
        <v>0</v>
      </c>
      <c r="AC346" s="411">
        <f t="shared" ref="AC346" si="719">AC345</f>
        <v>0</v>
      </c>
      <c r="AD346" s="411">
        <f t="shared" ref="AD346" si="720">AD345</f>
        <v>0</v>
      </c>
      <c r="AE346" s="411">
        <f t="shared" ref="AE346" si="721">AE345</f>
        <v>0</v>
      </c>
      <c r="AF346" s="411">
        <f t="shared" ref="AF346" si="722">AF345</f>
        <v>0</v>
      </c>
      <c r="AG346" s="411">
        <f t="shared" ref="AG346" si="723">AG345</f>
        <v>0</v>
      </c>
      <c r="AH346" s="411">
        <f t="shared" ref="AH346" si="724">AH345</f>
        <v>0</v>
      </c>
      <c r="AI346" s="411">
        <f t="shared" ref="AI346" si="725">AI345</f>
        <v>0</v>
      </c>
      <c r="AJ346" s="411">
        <f t="shared" ref="AJ346" si="726">AJ345</f>
        <v>0</v>
      </c>
      <c r="AK346" s="411">
        <f t="shared" ref="AK346" si="727">AK345</f>
        <v>0</v>
      </c>
      <c r="AL346" s="411">
        <f t="shared" ref="AL346" si="728">AL345</f>
        <v>0</v>
      </c>
      <c r="AM346" s="306"/>
    </row>
    <row r="347" spans="1:39"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729">Z348</f>
        <v>0</v>
      </c>
      <c r="AA349" s="411">
        <f t="shared" ref="AA349" si="730">AA348</f>
        <v>0</v>
      </c>
      <c r="AB349" s="411">
        <f t="shared" ref="AB349" si="731">AB348</f>
        <v>0</v>
      </c>
      <c r="AC349" s="411">
        <f t="shared" ref="AC349" si="732">AC348</f>
        <v>0</v>
      </c>
      <c r="AD349" s="411">
        <f t="shared" ref="AD349" si="733">AD348</f>
        <v>0</v>
      </c>
      <c r="AE349" s="411">
        <f t="shared" ref="AE349" si="734">AE348</f>
        <v>0</v>
      </c>
      <c r="AF349" s="411">
        <f t="shared" ref="AF349" si="735">AF348</f>
        <v>0</v>
      </c>
      <c r="AG349" s="411">
        <f t="shared" ref="AG349" si="736">AG348</f>
        <v>0</v>
      </c>
      <c r="AH349" s="411">
        <f t="shared" ref="AH349" si="737">AH348</f>
        <v>0</v>
      </c>
      <c r="AI349" s="411">
        <f t="shared" ref="AI349" si="738">AI348</f>
        <v>0</v>
      </c>
      <c r="AJ349" s="411">
        <f t="shared" ref="AJ349" si="739">AJ348</f>
        <v>0</v>
      </c>
      <c r="AK349" s="411">
        <f t="shared" ref="AK349" si="740">AK348</f>
        <v>0</v>
      </c>
      <c r="AL349" s="411">
        <f t="shared" ref="AL349" si="741">AL348</f>
        <v>0</v>
      </c>
      <c r="AM349" s="306"/>
    </row>
    <row r="350" spans="1:39"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742">Z351</f>
        <v>0</v>
      </c>
      <c r="AA352" s="411">
        <f t="shared" ref="AA352" si="743">AA351</f>
        <v>0</v>
      </c>
      <c r="AB352" s="411">
        <f t="shared" ref="AB352" si="744">AB351</f>
        <v>0</v>
      </c>
      <c r="AC352" s="411">
        <f t="shared" ref="AC352" si="745">AC351</f>
        <v>0</v>
      </c>
      <c r="AD352" s="411">
        <f t="shared" ref="AD352" si="746">AD351</f>
        <v>0</v>
      </c>
      <c r="AE352" s="411">
        <f t="shared" ref="AE352" si="747">AE351</f>
        <v>0</v>
      </c>
      <c r="AF352" s="411">
        <f t="shared" ref="AF352" si="748">AF351</f>
        <v>0</v>
      </c>
      <c r="AG352" s="411">
        <f t="shared" ref="AG352" si="749">AG351</f>
        <v>0</v>
      </c>
      <c r="AH352" s="411">
        <f t="shared" ref="AH352" si="750">AH351</f>
        <v>0</v>
      </c>
      <c r="AI352" s="411">
        <f t="shared" ref="AI352" si="751">AI351</f>
        <v>0</v>
      </c>
      <c r="AJ352" s="411">
        <f t="shared" ref="AJ352" si="752">AJ351</f>
        <v>0</v>
      </c>
      <c r="AK352" s="411">
        <f t="shared" ref="AK352" si="753">AK351</f>
        <v>0</v>
      </c>
      <c r="AL352" s="411">
        <f t="shared" ref="AL352" si="754">AL351</f>
        <v>0</v>
      </c>
      <c r="AM352" s="306"/>
    </row>
    <row r="353" spans="1:39"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755">Z354</f>
        <v>0</v>
      </c>
      <c r="AA355" s="411">
        <f t="shared" ref="AA355" si="756">AA354</f>
        <v>0</v>
      </c>
      <c r="AB355" s="411">
        <f t="shared" ref="AB355" si="757">AB354</f>
        <v>0</v>
      </c>
      <c r="AC355" s="411">
        <f t="shared" ref="AC355" si="758">AC354</f>
        <v>0</v>
      </c>
      <c r="AD355" s="411">
        <f t="shared" ref="AD355" si="759">AD354</f>
        <v>0</v>
      </c>
      <c r="AE355" s="411">
        <f t="shared" ref="AE355" si="760">AE354</f>
        <v>0</v>
      </c>
      <c r="AF355" s="411">
        <f t="shared" ref="AF355" si="761">AF354</f>
        <v>0</v>
      </c>
      <c r="AG355" s="411">
        <f t="shared" ref="AG355" si="762">AG354</f>
        <v>0</v>
      </c>
      <c r="AH355" s="411">
        <f t="shared" ref="AH355" si="763">AH354</f>
        <v>0</v>
      </c>
      <c r="AI355" s="411">
        <f t="shared" ref="AI355" si="764">AI354</f>
        <v>0</v>
      </c>
      <c r="AJ355" s="411">
        <f t="shared" ref="AJ355" si="765">AJ354</f>
        <v>0</v>
      </c>
      <c r="AK355" s="411">
        <f t="shared" ref="AK355" si="766">AK354</f>
        <v>0</v>
      </c>
      <c r="AL355" s="411">
        <f t="shared" ref="AL355" si="767">AL354</f>
        <v>0</v>
      </c>
      <c r="AM355" s="306"/>
    </row>
    <row r="356" spans="1:39"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768">Z357</f>
        <v>0</v>
      </c>
      <c r="AA358" s="411">
        <f t="shared" ref="AA358" si="769">AA357</f>
        <v>0</v>
      </c>
      <c r="AB358" s="411">
        <f t="shared" ref="AB358" si="770">AB357</f>
        <v>0</v>
      </c>
      <c r="AC358" s="411">
        <f t="shared" ref="AC358" si="771">AC357</f>
        <v>0</v>
      </c>
      <c r="AD358" s="411">
        <f t="shared" ref="AD358" si="772">AD357</f>
        <v>0</v>
      </c>
      <c r="AE358" s="411">
        <f t="shared" ref="AE358" si="773">AE357</f>
        <v>0</v>
      </c>
      <c r="AF358" s="411">
        <f t="shared" ref="AF358" si="774">AF357</f>
        <v>0</v>
      </c>
      <c r="AG358" s="411">
        <f t="shared" ref="AG358" si="775">AG357</f>
        <v>0</v>
      </c>
      <c r="AH358" s="411">
        <f t="shared" ref="AH358" si="776">AH357</f>
        <v>0</v>
      </c>
      <c r="AI358" s="411">
        <f t="shared" ref="AI358" si="777">AI357</f>
        <v>0</v>
      </c>
      <c r="AJ358" s="411">
        <f t="shared" ref="AJ358" si="778">AJ357</f>
        <v>0</v>
      </c>
      <c r="AK358" s="411">
        <f t="shared" ref="AK358" si="779">AK357</f>
        <v>0</v>
      </c>
      <c r="AL358" s="411">
        <f t="shared" ref="AL358" si="780">AL357</f>
        <v>0</v>
      </c>
      <c r="AM358" s="306"/>
    </row>
    <row r="359" spans="1:39"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781">Z360</f>
        <v>0</v>
      </c>
      <c r="AA361" s="411">
        <f t="shared" ref="AA361" si="782">AA360</f>
        <v>0</v>
      </c>
      <c r="AB361" s="411">
        <f t="shared" ref="AB361" si="783">AB360</f>
        <v>0</v>
      </c>
      <c r="AC361" s="411">
        <f t="shared" ref="AC361" si="784">AC360</f>
        <v>0</v>
      </c>
      <c r="AD361" s="411">
        <f t="shared" ref="AD361" si="785">AD360</f>
        <v>0</v>
      </c>
      <c r="AE361" s="411">
        <f t="shared" ref="AE361" si="786">AE360</f>
        <v>0</v>
      </c>
      <c r="AF361" s="411">
        <f t="shared" ref="AF361" si="787">AF360</f>
        <v>0</v>
      </c>
      <c r="AG361" s="411">
        <f t="shared" ref="AG361" si="788">AG360</f>
        <v>0</v>
      </c>
      <c r="AH361" s="411">
        <f t="shared" ref="AH361" si="789">AH360</f>
        <v>0</v>
      </c>
      <c r="AI361" s="411">
        <f t="shared" ref="AI361" si="790">AI360</f>
        <v>0</v>
      </c>
      <c r="AJ361" s="411">
        <f t="shared" ref="AJ361" si="791">AJ360</f>
        <v>0</v>
      </c>
      <c r="AK361" s="411">
        <f t="shared" ref="AK361" si="792">AK360</f>
        <v>0</v>
      </c>
      <c r="AL361" s="411">
        <f t="shared" ref="AL361" si="793">AL360</f>
        <v>0</v>
      </c>
      <c r="AM361" s="306"/>
    </row>
    <row r="362" spans="1:39"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794">Z363</f>
        <v>0</v>
      </c>
      <c r="AA364" s="411">
        <f t="shared" ref="AA364" si="795">AA363</f>
        <v>0</v>
      </c>
      <c r="AB364" s="411">
        <f t="shared" ref="AB364" si="796">AB363</f>
        <v>0</v>
      </c>
      <c r="AC364" s="411">
        <f t="shared" ref="AC364" si="797">AC363</f>
        <v>0</v>
      </c>
      <c r="AD364" s="411">
        <f t="shared" ref="AD364" si="798">AD363</f>
        <v>0</v>
      </c>
      <c r="AE364" s="411">
        <f t="shared" ref="AE364" si="799">AE363</f>
        <v>0</v>
      </c>
      <c r="AF364" s="411">
        <f t="shared" ref="AF364" si="800">AF363</f>
        <v>0</v>
      </c>
      <c r="AG364" s="411">
        <f t="shared" ref="AG364" si="801">AG363</f>
        <v>0</v>
      </c>
      <c r="AH364" s="411">
        <f t="shared" ref="AH364" si="802">AH363</f>
        <v>0</v>
      </c>
      <c r="AI364" s="411">
        <f t="shared" ref="AI364" si="803">AI363</f>
        <v>0</v>
      </c>
      <c r="AJ364" s="411">
        <f t="shared" ref="AJ364" si="804">AJ363</f>
        <v>0</v>
      </c>
      <c r="AK364" s="411">
        <f t="shared" ref="AK364" si="805">AK363</f>
        <v>0</v>
      </c>
      <c r="AL364" s="411">
        <f t="shared" ref="AL364" si="806">AL363</f>
        <v>0</v>
      </c>
      <c r="AM364" s="306"/>
    </row>
    <row r="365" spans="1:39"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807">Z366</f>
        <v>0</v>
      </c>
      <c r="AA367" s="411">
        <f t="shared" ref="AA367" si="808">AA366</f>
        <v>0</v>
      </c>
      <c r="AB367" s="411">
        <f t="shared" ref="AB367" si="809">AB366</f>
        <v>0</v>
      </c>
      <c r="AC367" s="411">
        <f t="shared" ref="AC367" si="810">AC366</f>
        <v>0</v>
      </c>
      <c r="AD367" s="411">
        <f t="shared" ref="AD367" si="811">AD366</f>
        <v>0</v>
      </c>
      <c r="AE367" s="411">
        <f t="shared" ref="AE367" si="812">AE366</f>
        <v>0</v>
      </c>
      <c r="AF367" s="411">
        <f t="shared" ref="AF367" si="813">AF366</f>
        <v>0</v>
      </c>
      <c r="AG367" s="411">
        <f t="shared" ref="AG367" si="814">AG366</f>
        <v>0</v>
      </c>
      <c r="AH367" s="411">
        <f t="shared" ref="AH367" si="815">AH366</f>
        <v>0</v>
      </c>
      <c r="AI367" s="411">
        <f t="shared" ref="AI367" si="816">AI366</f>
        <v>0</v>
      </c>
      <c r="AJ367" s="411">
        <f t="shared" ref="AJ367" si="817">AJ366</f>
        <v>0</v>
      </c>
      <c r="AK367" s="411">
        <f t="shared" ref="AK367" si="818">AK366</f>
        <v>0</v>
      </c>
      <c r="AL367" s="411">
        <f t="shared" ref="AL367" si="819">AL366</f>
        <v>0</v>
      </c>
      <c r="AM367" s="306"/>
    </row>
    <row r="368" spans="1:39"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820">Z369</f>
        <v>0</v>
      </c>
      <c r="AA370" s="411">
        <f t="shared" ref="AA370" si="821">AA369</f>
        <v>0</v>
      </c>
      <c r="AB370" s="411">
        <f t="shared" ref="AB370" si="822">AB369</f>
        <v>0</v>
      </c>
      <c r="AC370" s="411">
        <f t="shared" ref="AC370" si="823">AC369</f>
        <v>0</v>
      </c>
      <c r="AD370" s="411">
        <f t="shared" ref="AD370" si="824">AD369</f>
        <v>0</v>
      </c>
      <c r="AE370" s="411">
        <f t="shared" ref="AE370" si="825">AE369</f>
        <v>0</v>
      </c>
      <c r="AF370" s="411">
        <f t="shared" ref="AF370" si="826">AF369</f>
        <v>0</v>
      </c>
      <c r="AG370" s="411">
        <f t="shared" ref="AG370" si="827">AG369</f>
        <v>0</v>
      </c>
      <c r="AH370" s="411">
        <f t="shared" ref="AH370" si="828">AH369</f>
        <v>0</v>
      </c>
      <c r="AI370" s="411">
        <f t="shared" ref="AI370" si="829">AI369</f>
        <v>0</v>
      </c>
      <c r="AJ370" s="411">
        <f t="shared" ref="AJ370" si="830">AJ369</f>
        <v>0</v>
      </c>
      <c r="AK370" s="411">
        <f t="shared" ref="AK370" si="831">AK369</f>
        <v>0</v>
      </c>
      <c r="AL370" s="411">
        <f t="shared" ref="AL370" si="832">AL369</f>
        <v>0</v>
      </c>
      <c r="AM370" s="306"/>
    </row>
    <row r="371" spans="1:42"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hidden="1" outlineLevel="1">
      <c r="A372" s="522">
        <v>48</v>
      </c>
      <c r="B372" s="520" t="s">
        <v>759</v>
      </c>
      <c r="C372" s="291" t="s">
        <v>25</v>
      </c>
      <c r="D372" s="295">
        <v>1215835</v>
      </c>
      <c r="E372" s="295">
        <v>1215835</v>
      </c>
      <c r="F372" s="295">
        <v>1215835</v>
      </c>
      <c r="G372" s="295">
        <v>1215835</v>
      </c>
      <c r="H372" s="295">
        <v>1215835</v>
      </c>
      <c r="I372" s="295">
        <v>1215835</v>
      </c>
      <c r="J372" s="295">
        <v>1215835</v>
      </c>
      <c r="K372" s="295">
        <v>1215835</v>
      </c>
      <c r="L372" s="295">
        <v>1215835</v>
      </c>
      <c r="M372" s="295">
        <v>1215835</v>
      </c>
      <c r="N372" s="295">
        <v>12</v>
      </c>
      <c r="O372" s="295">
        <v>76</v>
      </c>
      <c r="P372" s="295">
        <v>76</v>
      </c>
      <c r="Q372" s="295">
        <v>76</v>
      </c>
      <c r="R372" s="295">
        <v>76</v>
      </c>
      <c r="S372" s="295">
        <v>76</v>
      </c>
      <c r="T372" s="295">
        <v>76</v>
      </c>
      <c r="U372" s="295">
        <v>76</v>
      </c>
      <c r="V372" s="295">
        <v>76</v>
      </c>
      <c r="W372" s="295">
        <v>76</v>
      </c>
      <c r="X372" s="295">
        <v>76</v>
      </c>
      <c r="Y372" s="426">
        <v>1</v>
      </c>
      <c r="Z372" s="410">
        <v>0</v>
      </c>
      <c r="AA372" s="410">
        <v>0</v>
      </c>
      <c r="AB372" s="410">
        <v>0</v>
      </c>
      <c r="AC372" s="410">
        <v>0</v>
      </c>
      <c r="AD372" s="410">
        <v>0</v>
      </c>
      <c r="AE372" s="410">
        <v>0</v>
      </c>
      <c r="AF372" s="410"/>
      <c r="AG372" s="415"/>
      <c r="AH372" s="415"/>
      <c r="AI372" s="415"/>
      <c r="AJ372" s="415"/>
      <c r="AK372" s="415"/>
      <c r="AL372" s="415"/>
      <c r="AM372" s="296">
        <f>SUM(Y372:AL372)</f>
        <v>1</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v>1</v>
      </c>
      <c r="Z373" s="411">
        <v>0</v>
      </c>
      <c r="AA373" s="411">
        <v>0</v>
      </c>
      <c r="AB373" s="411">
        <v>0</v>
      </c>
      <c r="AC373" s="411">
        <v>0</v>
      </c>
      <c r="AD373" s="411">
        <v>0</v>
      </c>
      <c r="AE373" s="411">
        <v>0</v>
      </c>
      <c r="AF373" s="411">
        <f t="shared" ref="AF373" si="833">AF372</f>
        <v>0</v>
      </c>
      <c r="AG373" s="411">
        <f t="shared" ref="AG373" si="834">AG372</f>
        <v>0</v>
      </c>
      <c r="AH373" s="411">
        <f t="shared" ref="AH373" si="835">AH372</f>
        <v>0</v>
      </c>
      <c r="AI373" s="411">
        <f t="shared" ref="AI373" si="836">AI372</f>
        <v>0</v>
      </c>
      <c r="AJ373" s="411">
        <f t="shared" ref="AJ373" si="837">AJ372</f>
        <v>0</v>
      </c>
      <c r="AK373" s="411">
        <f t="shared" ref="AK373" si="838">AK372</f>
        <v>0</v>
      </c>
      <c r="AL373" s="411">
        <f t="shared" ref="AL373" si="839">AL372</f>
        <v>0</v>
      </c>
      <c r="AM373" s="306"/>
    </row>
    <row r="374" spans="1:42"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idden="1" outlineLevel="1">
      <c r="A375" s="522">
        <v>49</v>
      </c>
      <c r="B375" s="520" t="s">
        <v>760</v>
      </c>
      <c r="C375" s="291" t="s">
        <v>25</v>
      </c>
      <c r="D375" s="295">
        <v>178029</v>
      </c>
      <c r="E375" s="295">
        <v>178029</v>
      </c>
      <c r="F375" s="295">
        <v>178029</v>
      </c>
      <c r="G375" s="295">
        <v>178029</v>
      </c>
      <c r="H375" s="295">
        <v>178029</v>
      </c>
      <c r="I375" s="295">
        <v>178029</v>
      </c>
      <c r="J375" s="295">
        <v>178029</v>
      </c>
      <c r="K375" s="295">
        <v>178029</v>
      </c>
      <c r="L375" s="295">
        <v>178029</v>
      </c>
      <c r="M375" s="295">
        <v>178029</v>
      </c>
      <c r="N375" s="295">
        <v>12</v>
      </c>
      <c r="O375" s="295">
        <v>199</v>
      </c>
      <c r="P375" s="295">
        <v>199</v>
      </c>
      <c r="Q375" s="295">
        <v>199</v>
      </c>
      <c r="R375" s="295">
        <v>199</v>
      </c>
      <c r="S375" s="295">
        <v>199</v>
      </c>
      <c r="T375" s="295">
        <v>199</v>
      </c>
      <c r="U375" s="295">
        <v>199</v>
      </c>
      <c r="V375" s="295">
        <v>199</v>
      </c>
      <c r="W375" s="295">
        <v>199</v>
      </c>
      <c r="X375" s="295">
        <v>199</v>
      </c>
      <c r="Y375" s="426">
        <v>1</v>
      </c>
      <c r="Z375" s="410">
        <v>0</v>
      </c>
      <c r="AA375" s="410">
        <v>0</v>
      </c>
      <c r="AB375" s="410">
        <v>0</v>
      </c>
      <c r="AC375" s="410">
        <v>0</v>
      </c>
      <c r="AD375" s="410">
        <v>0</v>
      </c>
      <c r="AE375" s="410">
        <v>0</v>
      </c>
      <c r="AF375" s="410"/>
      <c r="AG375" s="415"/>
      <c r="AH375" s="415"/>
      <c r="AI375" s="415"/>
      <c r="AJ375" s="415"/>
      <c r="AK375" s="415"/>
      <c r="AL375" s="415"/>
      <c r="AM375" s="296">
        <f>SUM(Y375:AL375)</f>
        <v>1</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v>1</v>
      </c>
      <c r="Z376" s="411">
        <v>0</v>
      </c>
      <c r="AA376" s="411">
        <v>0</v>
      </c>
      <c r="AB376" s="411">
        <v>0</v>
      </c>
      <c r="AC376" s="411">
        <v>0</v>
      </c>
      <c r="AD376" s="411">
        <v>0</v>
      </c>
      <c r="AE376" s="411">
        <v>0</v>
      </c>
      <c r="AF376" s="411">
        <f t="shared" ref="AF376" si="840">AF375</f>
        <v>0</v>
      </c>
      <c r="AG376" s="411">
        <f t="shared" ref="AG376" si="841">AG375</f>
        <v>0</v>
      </c>
      <c r="AH376" s="411">
        <f t="shared" ref="AH376" si="842">AH375</f>
        <v>0</v>
      </c>
      <c r="AI376" s="411">
        <f t="shared" ref="AI376" si="843">AI375</f>
        <v>0</v>
      </c>
      <c r="AJ376" s="411">
        <f t="shared" ref="AJ376" si="844">AJ375</f>
        <v>0</v>
      </c>
      <c r="AK376" s="411">
        <f t="shared" ref="AK376" si="845">AK375</f>
        <v>0</v>
      </c>
      <c r="AL376" s="411">
        <f t="shared" ref="AL376" si="846">AL375</f>
        <v>0</v>
      </c>
      <c r="AM376" s="306"/>
    </row>
    <row r="377" spans="1:42"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ollapsed="1">
      <c r="B378" s="327" t="s">
        <v>274</v>
      </c>
      <c r="C378" s="329"/>
      <c r="D378" s="329">
        <f>SUM(D221:D376)</f>
        <v>45343321.53183192</v>
      </c>
      <c r="E378" s="329">
        <f t="shared" ref="E378:M378" si="847">SUM(E221:E376)</f>
        <v>40994310</v>
      </c>
      <c r="F378" s="329">
        <f t="shared" si="847"/>
        <v>44424360.238010213</v>
      </c>
      <c r="G378" s="329">
        <f t="shared" si="847"/>
        <v>44424360.238010213</v>
      </c>
      <c r="H378" s="329">
        <f t="shared" si="847"/>
        <v>44410807.550240718</v>
      </c>
      <c r="I378" s="329">
        <f t="shared" si="847"/>
        <v>43551752.542386033</v>
      </c>
      <c r="J378" s="329">
        <f t="shared" si="847"/>
        <v>43547601.379299402</v>
      </c>
      <c r="K378" s="329">
        <f t="shared" si="847"/>
        <v>43536501.983703956</v>
      </c>
      <c r="L378" s="329">
        <f t="shared" si="847"/>
        <v>42985082.623643845</v>
      </c>
      <c r="M378" s="329">
        <f t="shared" si="847"/>
        <v>42912063.204214893</v>
      </c>
      <c r="N378" s="329"/>
      <c r="O378" s="329">
        <f>SUM(O221:O376)</f>
        <v>6233.5771607423367</v>
      </c>
      <c r="P378" s="329">
        <f t="shared" ref="P378:X378" si="848">SUM(P221:P376)</f>
        <v>5731</v>
      </c>
      <c r="Q378" s="329">
        <f t="shared" si="848"/>
        <v>6098.1283804008035</v>
      </c>
      <c r="R378" s="329">
        <f t="shared" si="848"/>
        <v>6097.780321387655</v>
      </c>
      <c r="S378" s="329">
        <f t="shared" si="848"/>
        <v>6095.780321387655</v>
      </c>
      <c r="T378" s="329">
        <f t="shared" si="848"/>
        <v>6053.2163998684855</v>
      </c>
      <c r="U378" s="329">
        <f t="shared" si="848"/>
        <v>6052.2163998684855</v>
      </c>
      <c r="V378" s="329">
        <f t="shared" si="848"/>
        <v>6049.069465232792</v>
      </c>
      <c r="W378" s="329">
        <f t="shared" si="848"/>
        <v>5995.8490318548274</v>
      </c>
      <c r="X378" s="329">
        <f t="shared" si="848"/>
        <v>5987.4082279477443</v>
      </c>
      <c r="Y378" s="329">
        <f>IF(Y219="kWh",SUMPRODUCT(D221:D376,Y221:Y376))</f>
        <v>17844438.72027646</v>
      </c>
      <c r="Z378" s="329">
        <f>IF(Z219="kWh",SUMPRODUCT(D221:D376,Z221:Z376))</f>
        <v>2861413.6275073546</v>
      </c>
      <c r="AA378" s="329">
        <f>IF(AA219="kw",SUMPRODUCT(N221:N376,O221:O376,AA221:AA376),SUMPRODUCT(D221:D376,AA221:AA376))</f>
        <v>18077.63905478143</v>
      </c>
      <c r="AB378" s="329">
        <f>IF(AB219="kw",SUMPRODUCT(N221:N376,O221:O376,AB221:AB376),SUMPRODUCT(D221:D376,AB221:AB376))</f>
        <v>23176.998505410345</v>
      </c>
      <c r="AC378" s="329">
        <f>IF(AC219="kw",SUMPRODUCT(N221:N376,O221:O376,AC221:AC376),SUMPRODUCT(D221:D376,AC221:AC376))</f>
        <v>2943.4472570825892</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849">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850">Y208*Y381</f>
        <v>0</v>
      </c>
      <c r="Z386" s="378">
        <f t="shared" si="850"/>
        <v>0</v>
      </c>
      <c r="AA386" s="378">
        <f t="shared" si="850"/>
        <v>0</v>
      </c>
      <c r="AB386" s="378">
        <f t="shared" si="850"/>
        <v>0</v>
      </c>
      <c r="AC386" s="378">
        <f t="shared" si="850"/>
        <v>0</v>
      </c>
      <c r="AD386" s="378">
        <f t="shared" si="850"/>
        <v>0</v>
      </c>
      <c r="AE386" s="378">
        <f t="shared" si="850"/>
        <v>0</v>
      </c>
      <c r="AF386" s="378">
        <f t="shared" si="850"/>
        <v>0</v>
      </c>
      <c r="AG386" s="378">
        <f t="shared" si="850"/>
        <v>0</v>
      </c>
      <c r="AH386" s="378">
        <f t="shared" si="850"/>
        <v>0</v>
      </c>
      <c r="AI386" s="378">
        <f t="shared" si="850"/>
        <v>0</v>
      </c>
      <c r="AJ386" s="378">
        <f t="shared" si="850"/>
        <v>0</v>
      </c>
      <c r="AK386" s="378">
        <f t="shared" si="850"/>
        <v>0</v>
      </c>
      <c r="AL386" s="378">
        <f t="shared" si="850"/>
        <v>0</v>
      </c>
      <c r="AM386" s="628">
        <f t="shared" si="849"/>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851">Z378*Z381</f>
        <v>0</v>
      </c>
      <c r="AA387" s="378">
        <f t="shared" si="851"/>
        <v>0</v>
      </c>
      <c r="AB387" s="378">
        <f t="shared" si="851"/>
        <v>0</v>
      </c>
      <c r="AC387" s="378">
        <f t="shared" si="851"/>
        <v>0</v>
      </c>
      <c r="AD387" s="378">
        <f t="shared" si="851"/>
        <v>0</v>
      </c>
      <c r="AE387" s="378">
        <f t="shared" si="851"/>
        <v>0</v>
      </c>
      <c r="AF387" s="378">
        <f t="shared" si="851"/>
        <v>0</v>
      </c>
      <c r="AG387" s="378">
        <f t="shared" si="851"/>
        <v>0</v>
      </c>
      <c r="AH387" s="378">
        <f t="shared" si="851"/>
        <v>0</v>
      </c>
      <c r="AI387" s="378">
        <f t="shared" si="851"/>
        <v>0</v>
      </c>
      <c r="AJ387" s="378">
        <f t="shared" si="851"/>
        <v>0</v>
      </c>
      <c r="AK387" s="378">
        <f t="shared" si="851"/>
        <v>0</v>
      </c>
      <c r="AL387" s="378">
        <f t="shared" si="851"/>
        <v>0</v>
      </c>
      <c r="AM387" s="628">
        <f t="shared" si="849"/>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852">SUM(Z382:Z387)</f>
        <v>0</v>
      </c>
      <c r="AA388" s="346">
        <f t="shared" si="852"/>
        <v>0</v>
      </c>
      <c r="AB388" s="346">
        <f t="shared" si="852"/>
        <v>0</v>
      </c>
      <c r="AC388" s="346">
        <f t="shared" si="852"/>
        <v>0</v>
      </c>
      <c r="AD388" s="346">
        <f t="shared" si="852"/>
        <v>0</v>
      </c>
      <c r="AE388" s="346">
        <f t="shared" si="852"/>
        <v>0</v>
      </c>
      <c r="AF388" s="346">
        <f>SUM(AF382:AF387)</f>
        <v>0</v>
      </c>
      <c r="AG388" s="346">
        <f t="shared" ref="AG388:AL388" si="853">SUM(AG382:AG387)</f>
        <v>0</v>
      </c>
      <c r="AH388" s="346">
        <f t="shared" si="853"/>
        <v>0</v>
      </c>
      <c r="AI388" s="346">
        <f t="shared" si="853"/>
        <v>0</v>
      </c>
      <c r="AJ388" s="346">
        <f t="shared" si="853"/>
        <v>0</v>
      </c>
      <c r="AK388" s="346">
        <f t="shared" si="853"/>
        <v>0</v>
      </c>
      <c r="AL388" s="346">
        <f t="shared" si="853"/>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854">Z379*Z381</f>
        <v>0</v>
      </c>
      <c r="AA389" s="347">
        <f t="shared" si="854"/>
        <v>0</v>
      </c>
      <c r="AB389" s="347">
        <f t="shared" si="854"/>
        <v>0</v>
      </c>
      <c r="AC389" s="347">
        <f t="shared" si="854"/>
        <v>0</v>
      </c>
      <c r="AD389" s="347">
        <f t="shared" si="854"/>
        <v>0</v>
      </c>
      <c r="AE389" s="347">
        <f t="shared" si="854"/>
        <v>0</v>
      </c>
      <c r="AF389" s="347">
        <f>AF379*AF381</f>
        <v>0</v>
      </c>
      <c r="AG389" s="347">
        <f t="shared" ref="AG389:AL389" si="855">AG379*AG381</f>
        <v>0</v>
      </c>
      <c r="AH389" s="347">
        <f t="shared" si="855"/>
        <v>0</v>
      </c>
      <c r="AI389" s="347">
        <f t="shared" si="855"/>
        <v>0</v>
      </c>
      <c r="AJ389" s="347">
        <f t="shared" si="855"/>
        <v>0</v>
      </c>
      <c r="AK389" s="347">
        <f t="shared" si="855"/>
        <v>0</v>
      </c>
      <c r="AL389" s="347">
        <f t="shared" si="855"/>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16188305</v>
      </c>
      <c r="Z392" s="291">
        <f>SUMPRODUCT(E221:E376,Z221:Z376)</f>
        <v>2579613.2059897236</v>
      </c>
      <c r="AA392" s="291">
        <f t="shared" ref="AA392:AL392" si="856">IF(AA219="kw",SUMPRODUCT($N$221:$N$376,$P$221:$P$376,AA221:AA376),SUMPRODUCT($E$221:$E$376,AA221:AA376))</f>
        <v>16038.813531424576</v>
      </c>
      <c r="AB392" s="291">
        <f t="shared" si="856"/>
        <v>21810.900335781094</v>
      </c>
      <c r="AC392" s="291">
        <f t="shared" si="856"/>
        <v>2612.0768529701472</v>
      </c>
      <c r="AD392" s="291">
        <f t="shared" si="856"/>
        <v>0</v>
      </c>
      <c r="AE392" s="291">
        <f t="shared" si="856"/>
        <v>0</v>
      </c>
      <c r="AF392" s="291">
        <f t="shared" si="856"/>
        <v>0</v>
      </c>
      <c r="AG392" s="291">
        <f t="shared" si="856"/>
        <v>0</v>
      </c>
      <c r="AH392" s="291">
        <f t="shared" si="856"/>
        <v>0</v>
      </c>
      <c r="AI392" s="291">
        <f t="shared" si="856"/>
        <v>0</v>
      </c>
      <c r="AJ392" s="291">
        <f t="shared" si="856"/>
        <v>0</v>
      </c>
      <c r="AK392" s="291">
        <f t="shared" si="856"/>
        <v>0</v>
      </c>
      <c r="AL392" s="291">
        <f t="shared" si="856"/>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17844438.72027646</v>
      </c>
      <c r="Z393" s="291">
        <f>SUMPRODUCT(F221:F376,Z221:Z376)</f>
        <v>2795700.7612373838</v>
      </c>
      <c r="AA393" s="291">
        <f t="shared" ref="AA393:AL393" si="857">IF(AA219="kw",SUMPRODUCT($N$221:$N$376,$Q$221:$Q$376,AA221:AA376),SUMPRODUCT($F$221:$F$376,AA221:AA376))</f>
        <v>17549.322752250562</v>
      </c>
      <c r="AB393" s="291">
        <f t="shared" si="857"/>
        <v>22822.993674069032</v>
      </c>
      <c r="AC393" s="291">
        <f t="shared" si="857"/>
        <v>2857.0567715497668</v>
      </c>
      <c r="AD393" s="291">
        <f t="shared" si="857"/>
        <v>0</v>
      </c>
      <c r="AE393" s="291">
        <f t="shared" si="857"/>
        <v>0</v>
      </c>
      <c r="AF393" s="291">
        <f t="shared" si="857"/>
        <v>0</v>
      </c>
      <c r="AG393" s="291">
        <f t="shared" si="857"/>
        <v>0</v>
      </c>
      <c r="AH393" s="291">
        <f t="shared" si="857"/>
        <v>0</v>
      </c>
      <c r="AI393" s="291">
        <f t="shared" si="857"/>
        <v>0</v>
      </c>
      <c r="AJ393" s="291">
        <f t="shared" si="857"/>
        <v>0</v>
      </c>
      <c r="AK393" s="291">
        <f t="shared" si="857"/>
        <v>0</v>
      </c>
      <c r="AL393" s="291">
        <f t="shared" si="857"/>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17844438.72027646</v>
      </c>
      <c r="Z394" s="291">
        <f>SUMPRODUCT(G221:G376,Z221:Z376)</f>
        <v>2795700.7612373838</v>
      </c>
      <c r="AA394" s="291">
        <f t="shared" ref="AA394:AL394" si="858">IF(AA219="kw",SUMPRODUCT($N$221:$N$376,$R$221:$R$376,AA221:AA376),SUMPRODUCT($G$221:$G$376,AA221:AA376))</f>
        <v>17549.322752250562</v>
      </c>
      <c r="AB394" s="291">
        <f t="shared" si="858"/>
        <v>22822.993674069032</v>
      </c>
      <c r="AC394" s="291">
        <f t="shared" si="858"/>
        <v>2857.0567715497668</v>
      </c>
      <c r="AD394" s="291">
        <f t="shared" si="858"/>
        <v>0</v>
      </c>
      <c r="AE394" s="291">
        <f t="shared" si="858"/>
        <v>0</v>
      </c>
      <c r="AF394" s="291">
        <f t="shared" si="858"/>
        <v>0</v>
      </c>
      <c r="AG394" s="291">
        <f t="shared" si="858"/>
        <v>0</v>
      </c>
      <c r="AH394" s="291">
        <f t="shared" si="858"/>
        <v>0</v>
      </c>
      <c r="AI394" s="291">
        <f t="shared" si="858"/>
        <v>0</v>
      </c>
      <c r="AJ394" s="291">
        <f t="shared" si="858"/>
        <v>0</v>
      </c>
      <c r="AK394" s="291">
        <f t="shared" si="858"/>
        <v>0</v>
      </c>
      <c r="AL394" s="291">
        <f t="shared" si="858"/>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17844438.72027646</v>
      </c>
      <c r="Z395" s="326">
        <f>SUMPRODUCT(H221:H376,Z221:Z376)</f>
        <v>2782148.0734678865</v>
      </c>
      <c r="AA395" s="326">
        <f t="shared" ref="AA395:AL395" si="859">IF(AA219="kw",SUMPRODUCT($N$221:$N$376,$S$221:$S$376,AA221:AA376),SUMPRODUCT($H$221:$H$376,AA221:AA376))</f>
        <v>17549.322752250562</v>
      </c>
      <c r="AB395" s="326">
        <f t="shared" si="859"/>
        <v>22822.993674069032</v>
      </c>
      <c r="AC395" s="326">
        <f t="shared" si="859"/>
        <v>2857.0567715497668</v>
      </c>
      <c r="AD395" s="326">
        <f t="shared" si="859"/>
        <v>0</v>
      </c>
      <c r="AE395" s="326">
        <f t="shared" si="859"/>
        <v>0</v>
      </c>
      <c r="AF395" s="326">
        <f t="shared" si="859"/>
        <v>0</v>
      </c>
      <c r="AG395" s="326">
        <f t="shared" si="859"/>
        <v>0</v>
      </c>
      <c r="AH395" s="326">
        <f t="shared" si="859"/>
        <v>0</v>
      </c>
      <c r="AI395" s="326">
        <f t="shared" si="859"/>
        <v>0</v>
      </c>
      <c r="AJ395" s="326">
        <f t="shared" si="859"/>
        <v>0</v>
      </c>
      <c r="AK395" s="326">
        <f t="shared" si="859"/>
        <v>0</v>
      </c>
      <c r="AL395" s="326">
        <f t="shared" si="859"/>
        <v>0</v>
      </c>
      <c r="AM395" s="386"/>
    </row>
    <row r="396" spans="2:39" ht="21" customHeight="1">
      <c r="B396" s="368" t="s">
        <v>589</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525</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44" t="s">
        <v>211</v>
      </c>
      <c r="C400" s="846" t="s">
        <v>33</v>
      </c>
      <c r="D400" s="284" t="s">
        <v>421</v>
      </c>
      <c r="E400" s="848" t="s">
        <v>209</v>
      </c>
      <c r="F400" s="849"/>
      <c r="G400" s="849"/>
      <c r="H400" s="849"/>
      <c r="I400" s="849"/>
      <c r="J400" s="849"/>
      <c r="K400" s="849"/>
      <c r="L400" s="849"/>
      <c r="M400" s="850"/>
      <c r="N400" s="854" t="s">
        <v>213</v>
      </c>
      <c r="O400" s="284" t="s">
        <v>422</v>
      </c>
      <c r="P400" s="848" t="s">
        <v>212</v>
      </c>
      <c r="Q400" s="849"/>
      <c r="R400" s="849"/>
      <c r="S400" s="849"/>
      <c r="T400" s="849"/>
      <c r="U400" s="849"/>
      <c r="V400" s="849"/>
      <c r="W400" s="849"/>
      <c r="X400" s="850"/>
      <c r="Y400" s="851" t="s">
        <v>243</v>
      </c>
      <c r="Z400" s="852"/>
      <c r="AA400" s="852"/>
      <c r="AB400" s="852"/>
      <c r="AC400" s="852"/>
      <c r="AD400" s="852"/>
      <c r="AE400" s="852"/>
      <c r="AF400" s="852"/>
      <c r="AG400" s="852"/>
      <c r="AH400" s="852"/>
      <c r="AI400" s="852"/>
      <c r="AJ400" s="852"/>
      <c r="AK400" s="852"/>
      <c r="AL400" s="852"/>
      <c r="AM400" s="853"/>
    </row>
    <row r="401" spans="1:39" ht="61.5" customHeight="1">
      <c r="B401" s="845"/>
      <c r="C401" s="847"/>
      <c r="D401" s="285">
        <v>2017</v>
      </c>
      <c r="E401" s="285">
        <v>2018</v>
      </c>
      <c r="F401" s="285">
        <v>2019</v>
      </c>
      <c r="G401" s="285">
        <v>2020</v>
      </c>
      <c r="H401" s="285">
        <v>2021</v>
      </c>
      <c r="I401" s="285">
        <v>2022</v>
      </c>
      <c r="J401" s="285">
        <v>2023</v>
      </c>
      <c r="K401" s="285">
        <v>2024</v>
      </c>
      <c r="L401" s="285">
        <v>2025</v>
      </c>
      <c r="M401" s="285">
        <v>2026</v>
      </c>
      <c r="N401" s="85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699 kW</v>
      </c>
      <c r="AB401" s="285" t="str">
        <f>'1.  LRAMVA Summary'!G52</f>
        <v>GS 700 to 4,999 kW</v>
      </c>
      <c r="AC401" s="285" t="str">
        <f>'1.  LRAMVA Summary'!H52</f>
        <v>Large Use</v>
      </c>
      <c r="AD401" s="285" t="str">
        <f>'1.  LRAMVA Summary'!I52</f>
        <v>Street Lighting</v>
      </c>
      <c r="AE401" s="285" t="str">
        <f>'1.  LRAMVA Summary'!J52</f>
        <v>Unmetered Scattered Load</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hidden="1"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860">Z404</f>
        <v>0</v>
      </c>
      <c r="AA405" s="411">
        <f t="shared" ref="AA405" si="861">AA404</f>
        <v>0</v>
      </c>
      <c r="AB405" s="411">
        <f t="shared" ref="AB405" si="862">AB404</f>
        <v>0</v>
      </c>
      <c r="AC405" s="411">
        <f t="shared" ref="AC405" si="863">AC404</f>
        <v>0</v>
      </c>
      <c r="AD405" s="411">
        <f t="shared" ref="AD405" si="864">AD404</f>
        <v>0</v>
      </c>
      <c r="AE405" s="411">
        <f t="shared" ref="AE405" si="865">AE404</f>
        <v>0</v>
      </c>
      <c r="AF405" s="411">
        <f t="shared" ref="AF405" si="866">AF404</f>
        <v>0</v>
      </c>
      <c r="AG405" s="411">
        <f t="shared" ref="AG405" si="867">AG404</f>
        <v>0</v>
      </c>
      <c r="AH405" s="411">
        <f t="shared" ref="AH405" si="868">AH404</f>
        <v>0</v>
      </c>
      <c r="AI405" s="411">
        <f t="shared" ref="AI405" si="869">AI404</f>
        <v>0</v>
      </c>
      <c r="AJ405" s="411">
        <f t="shared" ref="AJ405" si="870">AJ404</f>
        <v>0</v>
      </c>
      <c r="AK405" s="411">
        <f t="shared" ref="AK405" si="871">AK404</f>
        <v>0</v>
      </c>
      <c r="AL405" s="411">
        <f t="shared" ref="AL405" si="872">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873">Z407</f>
        <v>0</v>
      </c>
      <c r="AA408" s="411">
        <f t="shared" ref="AA408" si="874">AA407</f>
        <v>0</v>
      </c>
      <c r="AB408" s="411">
        <f t="shared" ref="AB408" si="875">AB407</f>
        <v>0</v>
      </c>
      <c r="AC408" s="411">
        <f t="shared" ref="AC408" si="876">AC407</f>
        <v>0</v>
      </c>
      <c r="AD408" s="411">
        <f t="shared" ref="AD408" si="877">AD407</f>
        <v>0</v>
      </c>
      <c r="AE408" s="411">
        <f t="shared" ref="AE408" si="878">AE407</f>
        <v>0</v>
      </c>
      <c r="AF408" s="411">
        <f t="shared" ref="AF408" si="879">AF407</f>
        <v>0</v>
      </c>
      <c r="AG408" s="411">
        <f t="shared" ref="AG408" si="880">AG407</f>
        <v>0</v>
      </c>
      <c r="AH408" s="411">
        <f t="shared" ref="AH408" si="881">AH407</f>
        <v>0</v>
      </c>
      <c r="AI408" s="411">
        <f t="shared" ref="AI408" si="882">AI407</f>
        <v>0</v>
      </c>
      <c r="AJ408" s="411">
        <f t="shared" ref="AJ408" si="883">AJ407</f>
        <v>0</v>
      </c>
      <c r="AK408" s="411">
        <f t="shared" ref="AK408" si="884">AK407</f>
        <v>0</v>
      </c>
      <c r="AL408" s="411">
        <f t="shared" ref="AL408" si="885">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886">Z410</f>
        <v>0</v>
      </c>
      <c r="AA411" s="411">
        <f t="shared" ref="AA411" si="887">AA410</f>
        <v>0</v>
      </c>
      <c r="AB411" s="411">
        <f t="shared" ref="AB411" si="888">AB410</f>
        <v>0</v>
      </c>
      <c r="AC411" s="411">
        <f t="shared" ref="AC411" si="889">AC410</f>
        <v>0</v>
      </c>
      <c r="AD411" s="411">
        <f t="shared" ref="AD411" si="890">AD410</f>
        <v>0</v>
      </c>
      <c r="AE411" s="411">
        <f t="shared" ref="AE411" si="891">AE410</f>
        <v>0</v>
      </c>
      <c r="AF411" s="411">
        <f t="shared" ref="AF411" si="892">AF410</f>
        <v>0</v>
      </c>
      <c r="AG411" s="411">
        <f t="shared" ref="AG411" si="893">AG410</f>
        <v>0</v>
      </c>
      <c r="AH411" s="411">
        <f t="shared" ref="AH411" si="894">AH410</f>
        <v>0</v>
      </c>
      <c r="AI411" s="411">
        <f t="shared" ref="AI411" si="895">AI410</f>
        <v>0</v>
      </c>
      <c r="AJ411" s="411">
        <f t="shared" ref="AJ411" si="896">AJ410</f>
        <v>0</v>
      </c>
      <c r="AK411" s="411">
        <f t="shared" ref="AK411" si="897">AK410</f>
        <v>0</v>
      </c>
      <c r="AL411" s="411">
        <f t="shared" ref="AL411" si="898">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520" t="s">
        <v>675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899">Z413</f>
        <v>0</v>
      </c>
      <c r="AA414" s="411">
        <f t="shared" ref="AA414" si="900">AA413</f>
        <v>0</v>
      </c>
      <c r="AB414" s="411">
        <f t="shared" ref="AB414" si="901">AB413</f>
        <v>0</v>
      </c>
      <c r="AC414" s="411">
        <f t="shared" ref="AC414" si="902">AC413</f>
        <v>0</v>
      </c>
      <c r="AD414" s="411">
        <f t="shared" ref="AD414" si="903">AD413</f>
        <v>0</v>
      </c>
      <c r="AE414" s="411">
        <f t="shared" ref="AE414" si="904">AE413</f>
        <v>0</v>
      </c>
      <c r="AF414" s="411">
        <f t="shared" ref="AF414" si="905">AF413</f>
        <v>0</v>
      </c>
      <c r="AG414" s="411">
        <f t="shared" ref="AG414" si="906">AG413</f>
        <v>0</v>
      </c>
      <c r="AH414" s="411">
        <f t="shared" ref="AH414" si="907">AH413</f>
        <v>0</v>
      </c>
      <c r="AI414" s="411">
        <f t="shared" ref="AI414" si="908">AI413</f>
        <v>0</v>
      </c>
      <c r="AJ414" s="411">
        <f t="shared" ref="AJ414" si="909">AJ413</f>
        <v>0</v>
      </c>
      <c r="AK414" s="411">
        <f t="shared" ref="AK414" si="910">AK413</f>
        <v>0</v>
      </c>
      <c r="AL414" s="411">
        <f t="shared" ref="AL414" si="911">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912">Z416</f>
        <v>0</v>
      </c>
      <c r="AA417" s="411">
        <f t="shared" ref="AA417" si="913">AA416</f>
        <v>0</v>
      </c>
      <c r="AB417" s="411">
        <f t="shared" ref="AB417" si="914">AB416</f>
        <v>0</v>
      </c>
      <c r="AC417" s="411">
        <f t="shared" ref="AC417" si="915">AC416</f>
        <v>0</v>
      </c>
      <c r="AD417" s="411">
        <f t="shared" ref="AD417" si="916">AD416</f>
        <v>0</v>
      </c>
      <c r="AE417" s="411">
        <f t="shared" ref="AE417" si="917">AE416</f>
        <v>0</v>
      </c>
      <c r="AF417" s="411">
        <f t="shared" ref="AF417" si="918">AF416</f>
        <v>0</v>
      </c>
      <c r="AG417" s="411">
        <f t="shared" ref="AG417" si="919">AG416</f>
        <v>0</v>
      </c>
      <c r="AH417" s="411">
        <f t="shared" ref="AH417" si="920">AH416</f>
        <v>0</v>
      </c>
      <c r="AI417" s="411">
        <f t="shared" ref="AI417" si="921">AI416</f>
        <v>0</v>
      </c>
      <c r="AJ417" s="411">
        <f t="shared" ref="AJ417" si="922">AJ416</f>
        <v>0</v>
      </c>
      <c r="AK417" s="411">
        <f t="shared" ref="AK417" si="923">AK416</f>
        <v>0</v>
      </c>
      <c r="AL417" s="411">
        <f t="shared" ref="AL417" si="924">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925">Z420</f>
        <v>0</v>
      </c>
      <c r="AA421" s="411">
        <f t="shared" ref="AA421" si="926">AA420</f>
        <v>0</v>
      </c>
      <c r="AB421" s="411">
        <f t="shared" ref="AB421" si="927">AB420</f>
        <v>0</v>
      </c>
      <c r="AC421" s="411">
        <f t="shared" ref="AC421" si="928">AC420</f>
        <v>0</v>
      </c>
      <c r="AD421" s="411">
        <f t="shared" ref="AD421" si="929">AD420</f>
        <v>0</v>
      </c>
      <c r="AE421" s="411">
        <f t="shared" ref="AE421" si="930">AE420</f>
        <v>0</v>
      </c>
      <c r="AF421" s="411">
        <f t="shared" ref="AF421" si="931">AF420</f>
        <v>0</v>
      </c>
      <c r="AG421" s="411">
        <f t="shared" ref="AG421" si="932">AG420</f>
        <v>0</v>
      </c>
      <c r="AH421" s="411">
        <f t="shared" ref="AH421" si="933">AH420</f>
        <v>0</v>
      </c>
      <c r="AI421" s="411">
        <f t="shared" ref="AI421" si="934">AI420</f>
        <v>0</v>
      </c>
      <c r="AJ421" s="411">
        <f t="shared" ref="AJ421" si="935">AJ420</f>
        <v>0</v>
      </c>
      <c r="AK421" s="411">
        <f t="shared" ref="AK421" si="936">AK420</f>
        <v>0</v>
      </c>
      <c r="AL421" s="411">
        <f t="shared" ref="AL421" si="937">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938">Z423</f>
        <v>0</v>
      </c>
      <c r="AA424" s="411">
        <f t="shared" ref="AA424" si="939">AA423</f>
        <v>0</v>
      </c>
      <c r="AB424" s="411">
        <f t="shared" ref="AB424" si="940">AB423</f>
        <v>0</v>
      </c>
      <c r="AC424" s="411">
        <f t="shared" ref="AC424" si="941">AC423</f>
        <v>0</v>
      </c>
      <c r="AD424" s="411">
        <f t="shared" ref="AD424" si="942">AD423</f>
        <v>0</v>
      </c>
      <c r="AE424" s="411">
        <f t="shared" ref="AE424" si="943">AE423</f>
        <v>0</v>
      </c>
      <c r="AF424" s="411">
        <f t="shared" ref="AF424" si="944">AF423</f>
        <v>0</v>
      </c>
      <c r="AG424" s="411">
        <f t="shared" ref="AG424" si="945">AG423</f>
        <v>0</v>
      </c>
      <c r="AH424" s="411">
        <f t="shared" ref="AH424" si="946">AH423</f>
        <v>0</v>
      </c>
      <c r="AI424" s="411">
        <f t="shared" ref="AI424" si="947">AI423</f>
        <v>0</v>
      </c>
      <c r="AJ424" s="411">
        <f t="shared" ref="AJ424" si="948">AJ423</f>
        <v>0</v>
      </c>
      <c r="AK424" s="411">
        <f t="shared" ref="AK424" si="949">AK423</f>
        <v>0</v>
      </c>
      <c r="AL424" s="411">
        <f t="shared" ref="AL424" si="950">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951">Z426</f>
        <v>0</v>
      </c>
      <c r="AA427" s="411">
        <f t="shared" ref="AA427" si="952">AA426</f>
        <v>0</v>
      </c>
      <c r="AB427" s="411">
        <f t="shared" ref="AB427" si="953">AB426</f>
        <v>0</v>
      </c>
      <c r="AC427" s="411">
        <f t="shared" ref="AC427" si="954">AC426</f>
        <v>0</v>
      </c>
      <c r="AD427" s="411">
        <f t="shared" ref="AD427" si="955">AD426</f>
        <v>0</v>
      </c>
      <c r="AE427" s="411">
        <f t="shared" ref="AE427" si="956">AE426</f>
        <v>0</v>
      </c>
      <c r="AF427" s="411">
        <f t="shared" ref="AF427" si="957">AF426</f>
        <v>0</v>
      </c>
      <c r="AG427" s="411">
        <f t="shared" ref="AG427" si="958">AG426</f>
        <v>0</v>
      </c>
      <c r="AH427" s="411">
        <f t="shared" ref="AH427" si="959">AH426</f>
        <v>0</v>
      </c>
      <c r="AI427" s="411">
        <f t="shared" ref="AI427" si="960">AI426</f>
        <v>0</v>
      </c>
      <c r="AJ427" s="411">
        <f t="shared" ref="AJ427" si="961">AJ426</f>
        <v>0</v>
      </c>
      <c r="AK427" s="411">
        <f t="shared" ref="AK427" si="962">AK426</f>
        <v>0</v>
      </c>
      <c r="AL427" s="411">
        <f t="shared" ref="AL427" si="963">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964">Z429</f>
        <v>0</v>
      </c>
      <c r="AA430" s="411">
        <f t="shared" ref="AA430" si="965">AA429</f>
        <v>0</v>
      </c>
      <c r="AB430" s="411">
        <f t="shared" ref="AB430" si="966">AB429</f>
        <v>0</v>
      </c>
      <c r="AC430" s="411">
        <f t="shared" ref="AC430" si="967">AC429</f>
        <v>0</v>
      </c>
      <c r="AD430" s="411">
        <f t="shared" ref="AD430" si="968">AD429</f>
        <v>0</v>
      </c>
      <c r="AE430" s="411">
        <f t="shared" ref="AE430" si="969">AE429</f>
        <v>0</v>
      </c>
      <c r="AF430" s="411">
        <f t="shared" ref="AF430" si="970">AF429</f>
        <v>0</v>
      </c>
      <c r="AG430" s="411">
        <f t="shared" ref="AG430" si="971">AG429</f>
        <v>0</v>
      </c>
      <c r="AH430" s="411">
        <f t="shared" ref="AH430" si="972">AH429</f>
        <v>0</v>
      </c>
      <c r="AI430" s="411">
        <f t="shared" ref="AI430" si="973">AI429</f>
        <v>0</v>
      </c>
      <c r="AJ430" s="411">
        <f t="shared" ref="AJ430" si="974">AJ429</f>
        <v>0</v>
      </c>
      <c r="AK430" s="411">
        <f t="shared" ref="AK430" si="975">AK429</f>
        <v>0</v>
      </c>
      <c r="AL430" s="411">
        <f t="shared" ref="AL430" si="976">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977">Z432</f>
        <v>0</v>
      </c>
      <c r="AA433" s="411">
        <f t="shared" ref="AA433" si="978">AA432</f>
        <v>0</v>
      </c>
      <c r="AB433" s="411">
        <f t="shared" ref="AB433" si="979">AB432</f>
        <v>0</v>
      </c>
      <c r="AC433" s="411">
        <f t="shared" ref="AC433" si="980">AC432</f>
        <v>0</v>
      </c>
      <c r="AD433" s="411">
        <f t="shared" ref="AD433" si="981">AD432</f>
        <v>0</v>
      </c>
      <c r="AE433" s="411">
        <f t="shared" ref="AE433" si="982">AE432</f>
        <v>0</v>
      </c>
      <c r="AF433" s="411">
        <f t="shared" ref="AF433" si="983">AF432</f>
        <v>0</v>
      </c>
      <c r="AG433" s="411">
        <f t="shared" ref="AG433" si="984">AG432</f>
        <v>0</v>
      </c>
      <c r="AH433" s="411">
        <f t="shared" ref="AH433" si="985">AH432</f>
        <v>0</v>
      </c>
      <c r="AI433" s="411">
        <f t="shared" ref="AI433" si="986">AI432</f>
        <v>0</v>
      </c>
      <c r="AJ433" s="411">
        <f t="shared" ref="AJ433" si="987">AJ432</f>
        <v>0</v>
      </c>
      <c r="AK433" s="411">
        <f t="shared" ref="AK433" si="988">AK432</f>
        <v>0</v>
      </c>
      <c r="AL433" s="411">
        <f t="shared" ref="AL433" si="989">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990">Z436</f>
        <v>0</v>
      </c>
      <c r="AA437" s="411">
        <f t="shared" ref="AA437" si="991">AA436</f>
        <v>0</v>
      </c>
      <c r="AB437" s="411">
        <f t="shared" ref="AB437" si="992">AB436</f>
        <v>0</v>
      </c>
      <c r="AC437" s="411">
        <f t="shared" ref="AC437" si="993">AC436</f>
        <v>0</v>
      </c>
      <c r="AD437" s="411">
        <f t="shared" ref="AD437" si="994">AD436</f>
        <v>0</v>
      </c>
      <c r="AE437" s="411">
        <f t="shared" ref="AE437" si="995">AE436</f>
        <v>0</v>
      </c>
      <c r="AF437" s="411">
        <f t="shared" ref="AF437" si="996">AF436</f>
        <v>0</v>
      </c>
      <c r="AG437" s="411">
        <f t="shared" ref="AG437" si="997">AG436</f>
        <v>0</v>
      </c>
      <c r="AH437" s="411">
        <f t="shared" ref="AH437" si="998">AH436</f>
        <v>0</v>
      </c>
      <c r="AI437" s="411">
        <f t="shared" ref="AI437" si="999">AI436</f>
        <v>0</v>
      </c>
      <c r="AJ437" s="411">
        <f t="shared" ref="AJ437" si="1000">AJ436</f>
        <v>0</v>
      </c>
      <c r="AK437" s="411">
        <f t="shared" ref="AK437" si="1001">AK436</f>
        <v>0</v>
      </c>
      <c r="AL437" s="411">
        <f t="shared" ref="AL437" si="1002">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003">Z439</f>
        <v>0</v>
      </c>
      <c r="AA440" s="411">
        <f t="shared" ref="AA440" si="1004">AA439</f>
        <v>0</v>
      </c>
      <c r="AB440" s="411">
        <f t="shared" ref="AB440" si="1005">AB439</f>
        <v>0</v>
      </c>
      <c r="AC440" s="411">
        <f t="shared" ref="AC440" si="1006">AC439</f>
        <v>0</v>
      </c>
      <c r="AD440" s="411">
        <f t="shared" ref="AD440" si="1007">AD439</f>
        <v>0</v>
      </c>
      <c r="AE440" s="411">
        <f t="shared" ref="AE440" si="1008">AE439</f>
        <v>0</v>
      </c>
      <c r="AF440" s="411">
        <f t="shared" ref="AF440" si="1009">AF439</f>
        <v>0</v>
      </c>
      <c r="AG440" s="411">
        <f t="shared" ref="AG440" si="1010">AG439</f>
        <v>0</v>
      </c>
      <c r="AH440" s="411">
        <f t="shared" ref="AH440" si="1011">AH439</f>
        <v>0</v>
      </c>
      <c r="AI440" s="411">
        <f t="shared" ref="AI440" si="1012">AI439</f>
        <v>0</v>
      </c>
      <c r="AJ440" s="411">
        <f t="shared" ref="AJ440" si="1013">AJ439</f>
        <v>0</v>
      </c>
      <c r="AK440" s="411">
        <f t="shared" ref="AK440" si="1014">AK439</f>
        <v>0</v>
      </c>
      <c r="AL440" s="411">
        <f t="shared" ref="AL440" si="1015">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016">Z442</f>
        <v>0</v>
      </c>
      <c r="AA443" s="411">
        <f t="shared" ref="AA443" si="1017">AA442</f>
        <v>0</v>
      </c>
      <c r="AB443" s="411">
        <f t="shared" ref="AB443" si="1018">AB442</f>
        <v>0</v>
      </c>
      <c r="AC443" s="411">
        <f t="shared" ref="AC443" si="1019">AC442</f>
        <v>0</v>
      </c>
      <c r="AD443" s="411">
        <f t="shared" ref="AD443" si="1020">AD442</f>
        <v>0</v>
      </c>
      <c r="AE443" s="411">
        <f t="shared" ref="AE443" si="1021">AE442</f>
        <v>0</v>
      </c>
      <c r="AF443" s="411">
        <f t="shared" ref="AF443" si="1022">AF442</f>
        <v>0</v>
      </c>
      <c r="AG443" s="411">
        <f t="shared" ref="AG443" si="1023">AG442</f>
        <v>0</v>
      </c>
      <c r="AH443" s="411">
        <f t="shared" ref="AH443" si="1024">AH442</f>
        <v>0</v>
      </c>
      <c r="AI443" s="411">
        <f t="shared" ref="AI443" si="1025">AI442</f>
        <v>0</v>
      </c>
      <c r="AJ443" s="411">
        <f t="shared" ref="AJ443" si="1026">AJ442</f>
        <v>0</v>
      </c>
      <c r="AK443" s="411">
        <f t="shared" ref="AK443" si="1027">AK442</f>
        <v>0</v>
      </c>
      <c r="AL443" s="411">
        <f t="shared" ref="AL443" si="1028">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029">Z446</f>
        <v>0</v>
      </c>
      <c r="AA447" s="411">
        <f t="shared" ref="AA447" si="1030">AA446</f>
        <v>0</v>
      </c>
      <c r="AB447" s="411">
        <f t="shared" ref="AB447" si="1031">AB446</f>
        <v>0</v>
      </c>
      <c r="AC447" s="411">
        <f t="shared" ref="AC447" si="1032">AC446</f>
        <v>0</v>
      </c>
      <c r="AD447" s="411">
        <f t="shared" ref="AD447" si="1033">AD446</f>
        <v>0</v>
      </c>
      <c r="AE447" s="411">
        <f t="shared" ref="AE447" si="1034">AE446</f>
        <v>0</v>
      </c>
      <c r="AF447" s="411">
        <f t="shared" ref="AF447" si="1035">AF446</f>
        <v>0</v>
      </c>
      <c r="AG447" s="411">
        <f t="shared" ref="AG447" si="1036">AG446</f>
        <v>0</v>
      </c>
      <c r="AH447" s="411">
        <f t="shared" ref="AH447" si="1037">AH446</f>
        <v>0</v>
      </c>
      <c r="AI447" s="411">
        <f t="shared" ref="AI447" si="1038">AI446</f>
        <v>0</v>
      </c>
      <c r="AJ447" s="411">
        <f t="shared" ref="AJ447" si="1039">AJ446</f>
        <v>0</v>
      </c>
      <c r="AK447" s="411">
        <f t="shared" ref="AK447" si="1040">AK446</f>
        <v>0</v>
      </c>
      <c r="AL447" s="411">
        <f t="shared" ref="AL447" si="1041">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hidden="1"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hidden="1"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042">Z450</f>
        <v>0</v>
      </c>
      <c r="AA451" s="411">
        <f t="shared" si="1042"/>
        <v>0</v>
      </c>
      <c r="AB451" s="411">
        <f t="shared" si="1042"/>
        <v>0</v>
      </c>
      <c r="AC451" s="411">
        <f t="shared" si="1042"/>
        <v>0</v>
      </c>
      <c r="AD451" s="411">
        <f t="shared" si="1042"/>
        <v>0</v>
      </c>
      <c r="AE451" s="411">
        <f t="shared" si="1042"/>
        <v>0</v>
      </c>
      <c r="AF451" s="411">
        <f t="shared" si="1042"/>
        <v>0</v>
      </c>
      <c r="AG451" s="411">
        <f t="shared" si="1042"/>
        <v>0</v>
      </c>
      <c r="AH451" s="411">
        <f t="shared" si="1042"/>
        <v>0</v>
      </c>
      <c r="AI451" s="411">
        <f t="shared" si="1042"/>
        <v>0</v>
      </c>
      <c r="AJ451" s="411">
        <f t="shared" si="1042"/>
        <v>0</v>
      </c>
      <c r="AK451" s="411">
        <f t="shared" si="1042"/>
        <v>0</v>
      </c>
      <c r="AL451" s="411">
        <f t="shared" si="1042"/>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043">Z453</f>
        <v>0</v>
      </c>
      <c r="AA454" s="411">
        <f t="shared" si="1043"/>
        <v>0</v>
      </c>
      <c r="AB454" s="411">
        <f t="shared" si="1043"/>
        <v>0</v>
      </c>
      <c r="AC454" s="411">
        <f t="shared" si="1043"/>
        <v>0</v>
      </c>
      <c r="AD454" s="411">
        <f t="shared" si="1043"/>
        <v>0</v>
      </c>
      <c r="AE454" s="411">
        <f t="shared" si="1043"/>
        <v>0</v>
      </c>
      <c r="AF454" s="411">
        <f t="shared" si="1043"/>
        <v>0</v>
      </c>
      <c r="AG454" s="411">
        <f t="shared" si="1043"/>
        <v>0</v>
      </c>
      <c r="AH454" s="411">
        <f t="shared" si="1043"/>
        <v>0</v>
      </c>
      <c r="AI454" s="411">
        <f t="shared" si="1043"/>
        <v>0</v>
      </c>
      <c r="AJ454" s="411">
        <f t="shared" si="1043"/>
        <v>0</v>
      </c>
      <c r="AK454" s="411">
        <f t="shared" si="1043"/>
        <v>0</v>
      </c>
      <c r="AL454" s="411">
        <f t="shared" si="1043"/>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044">Z457</f>
        <v>0</v>
      </c>
      <c r="AA458" s="411">
        <f t="shared" si="1044"/>
        <v>0</v>
      </c>
      <c r="AB458" s="411">
        <f t="shared" si="1044"/>
        <v>0</v>
      </c>
      <c r="AC458" s="411">
        <f t="shared" si="1044"/>
        <v>0</v>
      </c>
      <c r="AD458" s="411">
        <f t="shared" si="1044"/>
        <v>0</v>
      </c>
      <c r="AE458" s="411">
        <f t="shared" si="1044"/>
        <v>0</v>
      </c>
      <c r="AF458" s="411">
        <f t="shared" si="1044"/>
        <v>0</v>
      </c>
      <c r="AG458" s="411">
        <f t="shared" si="1044"/>
        <v>0</v>
      </c>
      <c r="AH458" s="411">
        <f t="shared" si="1044"/>
        <v>0</v>
      </c>
      <c r="AI458" s="411">
        <f t="shared" si="1044"/>
        <v>0</v>
      </c>
      <c r="AJ458" s="411">
        <f t="shared" si="1044"/>
        <v>0</v>
      </c>
      <c r="AK458" s="411">
        <f t="shared" si="1044"/>
        <v>0</v>
      </c>
      <c r="AL458" s="411">
        <f t="shared" si="1044"/>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045">Z460</f>
        <v>0</v>
      </c>
      <c r="AA461" s="411">
        <f t="shared" si="1045"/>
        <v>0</v>
      </c>
      <c r="AB461" s="411">
        <f t="shared" si="1045"/>
        <v>0</v>
      </c>
      <c r="AC461" s="411">
        <f t="shared" si="1045"/>
        <v>0</v>
      </c>
      <c r="AD461" s="411">
        <f t="shared" si="1045"/>
        <v>0</v>
      </c>
      <c r="AE461" s="411">
        <f t="shared" si="1045"/>
        <v>0</v>
      </c>
      <c r="AF461" s="411">
        <f t="shared" si="1045"/>
        <v>0</v>
      </c>
      <c r="AG461" s="411">
        <f t="shared" si="1045"/>
        <v>0</v>
      </c>
      <c r="AH461" s="411">
        <f t="shared" si="1045"/>
        <v>0</v>
      </c>
      <c r="AI461" s="411">
        <f t="shared" si="1045"/>
        <v>0</v>
      </c>
      <c r="AJ461" s="411">
        <f t="shared" si="1045"/>
        <v>0</v>
      </c>
      <c r="AK461" s="411">
        <f t="shared" si="1045"/>
        <v>0</v>
      </c>
      <c r="AL461" s="411">
        <f t="shared" si="1045"/>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046">Z463</f>
        <v>0</v>
      </c>
      <c r="AA464" s="411">
        <f t="shared" si="1046"/>
        <v>0</v>
      </c>
      <c r="AB464" s="411">
        <f t="shared" si="1046"/>
        <v>0</v>
      </c>
      <c r="AC464" s="411">
        <f t="shared" si="1046"/>
        <v>0</v>
      </c>
      <c r="AD464" s="411">
        <f t="shared" si="1046"/>
        <v>0</v>
      </c>
      <c r="AE464" s="411">
        <f t="shared" si="1046"/>
        <v>0</v>
      </c>
      <c r="AF464" s="411">
        <f t="shared" si="1046"/>
        <v>0</v>
      </c>
      <c r="AG464" s="411">
        <f t="shared" si="1046"/>
        <v>0</v>
      </c>
      <c r="AH464" s="411">
        <f t="shared" si="1046"/>
        <v>0</v>
      </c>
      <c r="AI464" s="411">
        <f t="shared" si="1046"/>
        <v>0</v>
      </c>
      <c r="AJ464" s="411">
        <f t="shared" si="1046"/>
        <v>0</v>
      </c>
      <c r="AK464" s="411">
        <f t="shared" si="1046"/>
        <v>0</v>
      </c>
      <c r="AL464" s="411">
        <f t="shared" si="1046"/>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047">Y466</f>
        <v>0</v>
      </c>
      <c r="Z467" s="411">
        <f t="shared" si="1047"/>
        <v>0</v>
      </c>
      <c r="AA467" s="411">
        <f t="shared" si="1047"/>
        <v>0</v>
      </c>
      <c r="AB467" s="411">
        <f t="shared" si="1047"/>
        <v>0</v>
      </c>
      <c r="AC467" s="411">
        <f t="shared" si="1047"/>
        <v>0</v>
      </c>
      <c r="AD467" s="411">
        <f t="shared" si="1047"/>
        <v>0</v>
      </c>
      <c r="AE467" s="411">
        <f t="shared" si="1047"/>
        <v>0</v>
      </c>
      <c r="AF467" s="411">
        <f t="shared" si="1047"/>
        <v>0</v>
      </c>
      <c r="AG467" s="411">
        <f t="shared" si="1047"/>
        <v>0</v>
      </c>
      <c r="AH467" s="411">
        <f t="shared" si="1047"/>
        <v>0</v>
      </c>
      <c r="AI467" s="411">
        <f t="shared" si="1047"/>
        <v>0</v>
      </c>
      <c r="AJ467" s="411">
        <f t="shared" si="1047"/>
        <v>0</v>
      </c>
      <c r="AK467" s="411">
        <f t="shared" si="1047"/>
        <v>0</v>
      </c>
      <c r="AL467" s="411">
        <f t="shared" si="1047"/>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113</v>
      </c>
      <c r="C471" s="291" t="s">
        <v>25</v>
      </c>
      <c r="D471" s="295">
        <v>32736738.859999999</v>
      </c>
      <c r="E471" s="295">
        <v>26342930.436868031</v>
      </c>
      <c r="F471" s="295">
        <v>26342930.436868031</v>
      </c>
      <c r="G471" s="295">
        <v>26342930.436868031</v>
      </c>
      <c r="H471" s="295">
        <v>26342930.436868031</v>
      </c>
      <c r="I471" s="295">
        <v>26342930.436868031</v>
      </c>
      <c r="J471" s="295">
        <v>26342930.436868031</v>
      </c>
      <c r="K471" s="295">
        <v>26342613.847923193</v>
      </c>
      <c r="L471" s="295">
        <v>26342613.847923193</v>
      </c>
      <c r="M471" s="295">
        <v>26342613.847923193</v>
      </c>
      <c r="N471" s="291"/>
      <c r="O471" s="295">
        <v>2258.0700000000002</v>
      </c>
      <c r="P471" s="295">
        <v>1831.7604420233463</v>
      </c>
      <c r="Q471" s="295">
        <v>1831.7604420233463</v>
      </c>
      <c r="R471" s="295">
        <v>1831.7604420233463</v>
      </c>
      <c r="S471" s="295">
        <v>1831.7604420233463</v>
      </c>
      <c r="T471" s="295">
        <v>1831.7604420233463</v>
      </c>
      <c r="U471" s="295">
        <v>1831.7604420233463</v>
      </c>
      <c r="V471" s="295">
        <v>1831.7604420233463</v>
      </c>
      <c r="W471" s="295">
        <v>1831.7604420233463</v>
      </c>
      <c r="X471" s="295">
        <v>1827.1915844357979</v>
      </c>
      <c r="Y471" s="410">
        <v>1</v>
      </c>
      <c r="Z471" s="410"/>
      <c r="AA471" s="410"/>
      <c r="AB471" s="410"/>
      <c r="AC471" s="410"/>
      <c r="AD471" s="410"/>
      <c r="AE471" s="410"/>
      <c r="AF471" s="410"/>
      <c r="AG471" s="410"/>
      <c r="AH471" s="410"/>
      <c r="AI471" s="410"/>
      <c r="AJ471" s="410"/>
      <c r="AK471" s="410"/>
      <c r="AL471" s="410"/>
      <c r="AM471" s="296">
        <f>SUM(Y471:AL471)</f>
        <v>1</v>
      </c>
    </row>
    <row r="472" spans="1:39" hidden="1" outlineLevel="1">
      <c r="A472" s="532"/>
      <c r="B472" s="431" t="s">
        <v>308</v>
      </c>
      <c r="C472" s="291" t="s">
        <v>163</v>
      </c>
      <c r="D472" s="295">
        <v>21705.78071289189</v>
      </c>
      <c r="E472" s="295">
        <v>17466.427362936873</v>
      </c>
      <c r="F472" s="295">
        <v>17466.427362936873</v>
      </c>
      <c r="G472" s="295">
        <v>17466.427362936873</v>
      </c>
      <c r="H472" s="295">
        <v>17466.427362936873</v>
      </c>
      <c r="I472" s="295">
        <v>17466.427362936873</v>
      </c>
      <c r="J472" s="295">
        <v>17466.427362936873</v>
      </c>
      <c r="K472" s="295">
        <v>17466.217451673503</v>
      </c>
      <c r="L472" s="295">
        <v>17466.217451673503</v>
      </c>
      <c r="M472" s="295">
        <v>17466.217451673503</v>
      </c>
      <c r="N472" s="291"/>
      <c r="O472" s="295">
        <v>1.36756297100016</v>
      </c>
      <c r="P472" s="295"/>
      <c r="Q472" s="295">
        <v>1.1093755960860441</v>
      </c>
      <c r="R472" s="295">
        <v>1.1093755960860441</v>
      </c>
      <c r="S472" s="295">
        <v>1.1093755960860441</v>
      </c>
      <c r="T472" s="295">
        <v>1.1093755960860441</v>
      </c>
      <c r="U472" s="295">
        <v>1.1093755960860441</v>
      </c>
      <c r="V472" s="295">
        <v>1.1093755960860441</v>
      </c>
      <c r="W472" s="295">
        <v>1.1093755960860441</v>
      </c>
      <c r="X472" s="295">
        <v>1.106608542603865</v>
      </c>
      <c r="Y472" s="411">
        <v>1</v>
      </c>
      <c r="Z472" s="411">
        <v>0</v>
      </c>
      <c r="AA472" s="411">
        <v>0</v>
      </c>
      <c r="AB472" s="411">
        <v>0</v>
      </c>
      <c r="AC472" s="411">
        <v>0</v>
      </c>
      <c r="AD472" s="411">
        <v>0</v>
      </c>
      <c r="AE472" s="411">
        <v>0</v>
      </c>
      <c r="AF472" s="411">
        <f t="shared" ref="AF472" si="1048">AF471</f>
        <v>0</v>
      </c>
      <c r="AG472" s="411">
        <f t="shared" ref="AG472" si="1049">AG471</f>
        <v>0</v>
      </c>
      <c r="AH472" s="411">
        <f t="shared" ref="AH472" si="1050">AH471</f>
        <v>0</v>
      </c>
      <c r="AI472" s="411">
        <f t="shared" ref="AI472" si="1051">AI471</f>
        <v>0</v>
      </c>
      <c r="AJ472" s="411">
        <f t="shared" ref="AJ472" si="1052">AJ471</f>
        <v>0</v>
      </c>
      <c r="AK472" s="411">
        <f t="shared" ref="AK472" si="1053">AK471</f>
        <v>0</v>
      </c>
      <c r="AL472" s="411">
        <f t="shared" ref="AL472" si="1054">AL471</f>
        <v>0</v>
      </c>
      <c r="AM472" s="306"/>
    </row>
    <row r="473" spans="1:39"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114</v>
      </c>
      <c r="C474" s="291" t="s">
        <v>25</v>
      </c>
      <c r="D474" s="295">
        <v>2512838.8619999965</v>
      </c>
      <c r="E474" s="295">
        <v>2512838.8619999965</v>
      </c>
      <c r="F474" s="295">
        <v>2512838.8619999965</v>
      </c>
      <c r="G474" s="295">
        <v>2512838.8619999965</v>
      </c>
      <c r="H474" s="295">
        <v>2512838.8619999965</v>
      </c>
      <c r="I474" s="295">
        <v>2512838.8619999965</v>
      </c>
      <c r="J474" s="295">
        <v>2512838.8619999965</v>
      </c>
      <c r="K474" s="295">
        <v>2512838.8619999965</v>
      </c>
      <c r="L474" s="295">
        <v>2512838.8619999965</v>
      </c>
      <c r="M474" s="295">
        <v>2512838.8619999965</v>
      </c>
      <c r="N474" s="291"/>
      <c r="O474" s="295">
        <v>756.85640000000603</v>
      </c>
      <c r="P474" s="295">
        <v>756.85640000000603</v>
      </c>
      <c r="Q474" s="295">
        <v>756.85640000000603</v>
      </c>
      <c r="R474" s="295">
        <v>756.85640000000603</v>
      </c>
      <c r="S474" s="295">
        <v>756.85640000000603</v>
      </c>
      <c r="T474" s="295">
        <v>756.85640000000603</v>
      </c>
      <c r="U474" s="295">
        <v>756.85640000000603</v>
      </c>
      <c r="V474" s="295">
        <v>756.85640000000603</v>
      </c>
      <c r="W474" s="295">
        <v>756.85640000000603</v>
      </c>
      <c r="X474" s="295">
        <v>756.85640000000603</v>
      </c>
      <c r="Y474" s="410">
        <v>1</v>
      </c>
      <c r="Z474" s="410"/>
      <c r="AA474" s="410"/>
      <c r="AB474" s="410"/>
      <c r="AC474" s="410"/>
      <c r="AD474" s="410"/>
      <c r="AE474" s="410"/>
      <c r="AF474" s="410"/>
      <c r="AG474" s="410"/>
      <c r="AH474" s="410"/>
      <c r="AI474" s="410"/>
      <c r="AJ474" s="410"/>
      <c r="AK474" s="410"/>
      <c r="AL474" s="410"/>
      <c r="AM474" s="296">
        <f>SUM(Y474:AL474)</f>
        <v>1</v>
      </c>
    </row>
    <row r="475" spans="1:39" hidden="1" outlineLevel="1">
      <c r="A475" s="532"/>
      <c r="B475" s="431" t="s">
        <v>308</v>
      </c>
      <c r="C475" s="291" t="s">
        <v>163</v>
      </c>
      <c r="D475" s="295">
        <v>293739.58189726691</v>
      </c>
      <c r="E475" s="295">
        <v>293739.58189726691</v>
      </c>
      <c r="F475" s="295">
        <v>293739.58189726691</v>
      </c>
      <c r="G475" s="295">
        <v>293739.58189726691</v>
      </c>
      <c r="H475" s="295">
        <v>293739.58189726691</v>
      </c>
      <c r="I475" s="295">
        <v>293739.58189726691</v>
      </c>
      <c r="J475" s="295">
        <v>293739.58189726691</v>
      </c>
      <c r="K475" s="295">
        <v>293739.58189726691</v>
      </c>
      <c r="L475" s="295">
        <v>293739.58189726691</v>
      </c>
      <c r="M475" s="295">
        <v>293739.58189726691</v>
      </c>
      <c r="N475" s="291"/>
      <c r="O475" s="295">
        <v>144.35429371470065</v>
      </c>
      <c r="P475" s="295"/>
      <c r="Q475" s="295">
        <v>144.35429371470065</v>
      </c>
      <c r="R475" s="295">
        <v>144.35429371470065</v>
      </c>
      <c r="S475" s="295">
        <v>144.35429371470065</v>
      </c>
      <c r="T475" s="295">
        <v>144.35429371470065</v>
      </c>
      <c r="U475" s="295">
        <v>144.35429371470065</v>
      </c>
      <c r="V475" s="295">
        <v>144.35429371470065</v>
      </c>
      <c r="W475" s="295">
        <v>144.35429371470065</v>
      </c>
      <c r="X475" s="295">
        <v>144.35429371470065</v>
      </c>
      <c r="Y475" s="411">
        <v>1</v>
      </c>
      <c r="Z475" s="411">
        <v>0</v>
      </c>
      <c r="AA475" s="411">
        <v>0</v>
      </c>
      <c r="AB475" s="411">
        <v>0</v>
      </c>
      <c r="AC475" s="411">
        <v>0</v>
      </c>
      <c r="AD475" s="411">
        <v>0</v>
      </c>
      <c r="AE475" s="411">
        <v>0</v>
      </c>
      <c r="AF475" s="411">
        <f t="shared" ref="AF475" si="1055">AF474</f>
        <v>0</v>
      </c>
      <c r="AG475" s="411">
        <f t="shared" ref="AG475" si="1056">AG474</f>
        <v>0</v>
      </c>
      <c r="AH475" s="411">
        <f t="shared" ref="AH475" si="1057">AH474</f>
        <v>0</v>
      </c>
      <c r="AI475" s="411">
        <f t="shared" ref="AI475" si="1058">AI474</f>
        <v>0</v>
      </c>
      <c r="AJ475" s="411">
        <f t="shared" ref="AJ475" si="1059">AJ474</f>
        <v>0</v>
      </c>
      <c r="AK475" s="411">
        <f t="shared" ref="AK475" si="1060">AK474</f>
        <v>0</v>
      </c>
      <c r="AL475" s="411">
        <f t="shared" ref="AL475" si="1061">AL474</f>
        <v>0</v>
      </c>
      <c r="AM475" s="306"/>
    </row>
    <row r="476" spans="1:39"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115</v>
      </c>
      <c r="C477" s="291" t="s">
        <v>25</v>
      </c>
      <c r="D477" s="295">
        <v>97468.774000000005</v>
      </c>
      <c r="E477" s="295">
        <v>97468.774000000005</v>
      </c>
      <c r="F477" s="295">
        <v>97468.774000000005</v>
      </c>
      <c r="G477" s="295">
        <v>97468.774000000005</v>
      </c>
      <c r="H477" s="295">
        <v>97468.774000000005</v>
      </c>
      <c r="I477" s="295">
        <v>97468.774000000005</v>
      </c>
      <c r="J477" s="295">
        <v>97468.774000000005</v>
      </c>
      <c r="K477" s="295">
        <v>97468.774000000005</v>
      </c>
      <c r="L477" s="295">
        <v>97468.774000000005</v>
      </c>
      <c r="M477" s="295">
        <v>97468.774000000005</v>
      </c>
      <c r="N477" s="291"/>
      <c r="O477" s="295">
        <v>22.898099906600002</v>
      </c>
      <c r="P477" s="295">
        <v>22.898099906600002</v>
      </c>
      <c r="Q477" s="295">
        <v>22.898099906600002</v>
      </c>
      <c r="R477" s="295">
        <v>22.898099906600002</v>
      </c>
      <c r="S477" s="295">
        <v>22.898099906600002</v>
      </c>
      <c r="T477" s="295">
        <v>22.898099906600002</v>
      </c>
      <c r="U477" s="295">
        <v>22.898099906600002</v>
      </c>
      <c r="V477" s="295">
        <v>22.898099906600002</v>
      </c>
      <c r="W477" s="295">
        <v>22.898099906600002</v>
      </c>
      <c r="X477" s="295">
        <v>22.898099906600002</v>
      </c>
      <c r="Y477" s="410">
        <v>1</v>
      </c>
      <c r="Z477" s="410"/>
      <c r="AA477" s="410"/>
      <c r="AB477" s="410"/>
      <c r="AC477" s="410"/>
      <c r="AD477" s="410"/>
      <c r="AE477" s="410"/>
      <c r="AF477" s="410"/>
      <c r="AG477" s="410"/>
      <c r="AH477" s="410"/>
      <c r="AI477" s="410"/>
      <c r="AJ477" s="410"/>
      <c r="AK477" s="410"/>
      <c r="AL477" s="410"/>
      <c r="AM477" s="296">
        <f>SUM(Y477:AL477)</f>
        <v>1</v>
      </c>
    </row>
    <row r="478" spans="1:39" hidden="1" outlineLevel="1">
      <c r="A478" s="532"/>
      <c r="B478" s="431" t="s">
        <v>308</v>
      </c>
      <c r="C478" s="291" t="s">
        <v>163</v>
      </c>
      <c r="D478" s="295">
        <v>539169.47045091598</v>
      </c>
      <c r="E478" s="295">
        <v>539169.47045091598</v>
      </c>
      <c r="F478" s="295">
        <v>539169.47045091598</v>
      </c>
      <c r="G478" s="295">
        <v>539169.47045091598</v>
      </c>
      <c r="H478" s="295">
        <v>539169.47045091598</v>
      </c>
      <c r="I478" s="295">
        <v>539169.47045091598</v>
      </c>
      <c r="J478" s="295">
        <v>539169.47045091598</v>
      </c>
      <c r="K478" s="295">
        <v>539169.47045091598</v>
      </c>
      <c r="L478" s="295">
        <v>539169.47045091598</v>
      </c>
      <c r="M478" s="295">
        <v>539169.47045091598</v>
      </c>
      <c r="N478" s="291"/>
      <c r="O478" s="295">
        <v>79.448499999999981</v>
      </c>
      <c r="P478" s="295"/>
      <c r="Q478" s="295">
        <v>79.448499999999981</v>
      </c>
      <c r="R478" s="295">
        <v>79.448499999999981</v>
      </c>
      <c r="S478" s="295">
        <v>79.448499999999981</v>
      </c>
      <c r="T478" s="295">
        <v>79.448499999999981</v>
      </c>
      <c r="U478" s="295">
        <v>79.448499999999981</v>
      </c>
      <c r="V478" s="295">
        <v>79.448499999999981</v>
      </c>
      <c r="W478" s="295">
        <v>79.448499999999981</v>
      </c>
      <c r="X478" s="295">
        <v>79.448499999999981</v>
      </c>
      <c r="Y478" s="411">
        <v>1</v>
      </c>
      <c r="Z478" s="411">
        <v>0</v>
      </c>
      <c r="AA478" s="411">
        <v>0</v>
      </c>
      <c r="AB478" s="411">
        <v>0</v>
      </c>
      <c r="AC478" s="411">
        <v>0</v>
      </c>
      <c r="AD478" s="411">
        <v>0</v>
      </c>
      <c r="AE478" s="411">
        <v>0</v>
      </c>
      <c r="AF478" s="411">
        <f t="shared" ref="AF478" si="1062">AF477</f>
        <v>0</v>
      </c>
      <c r="AG478" s="411">
        <f t="shared" ref="AG478" si="1063">AG477</f>
        <v>0</v>
      </c>
      <c r="AH478" s="411">
        <f t="shared" ref="AH478" si="1064">AH477</f>
        <v>0</v>
      </c>
      <c r="AI478" s="411">
        <f t="shared" ref="AI478" si="1065">AI477</f>
        <v>0</v>
      </c>
      <c r="AJ478" s="411">
        <f t="shared" ref="AJ478" si="1066">AJ477</f>
        <v>0</v>
      </c>
      <c r="AK478" s="411">
        <f t="shared" ref="AK478" si="1067">AK477</f>
        <v>0</v>
      </c>
      <c r="AL478" s="411">
        <f t="shared" ref="AL478" si="1068">AL477</f>
        <v>0</v>
      </c>
      <c r="AM478" s="306"/>
    </row>
    <row r="479" spans="1:39"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hidden="1" outlineLevel="1">
      <c r="A480" s="532">
        <v>24</v>
      </c>
      <c r="B480" s="428" t="s">
        <v>116</v>
      </c>
      <c r="C480" s="291" t="s">
        <v>25</v>
      </c>
      <c r="D480" s="295">
        <v>186878.57944119998</v>
      </c>
      <c r="E480" s="295">
        <v>186878.57944119998</v>
      </c>
      <c r="F480" s="295">
        <v>186878.57944119998</v>
      </c>
      <c r="G480" s="295">
        <v>186878.57944119998</v>
      </c>
      <c r="H480" s="295">
        <v>186878.57944119998</v>
      </c>
      <c r="I480" s="295">
        <v>186878.57944119998</v>
      </c>
      <c r="J480" s="295">
        <v>186878.57944119998</v>
      </c>
      <c r="K480" s="295">
        <v>186878.57944119998</v>
      </c>
      <c r="L480" s="295">
        <v>186878.57944119998</v>
      </c>
      <c r="M480" s="295">
        <v>186878.57944119998</v>
      </c>
      <c r="N480" s="291"/>
      <c r="O480" s="295">
        <v>39.445015400000045</v>
      </c>
      <c r="P480" s="295">
        <v>39.445015400000045</v>
      </c>
      <c r="Q480" s="295">
        <v>39.445015400000045</v>
      </c>
      <c r="R480" s="295">
        <v>39.445015400000045</v>
      </c>
      <c r="S480" s="295">
        <v>39.445015400000045</v>
      </c>
      <c r="T480" s="295">
        <v>39.445015400000045</v>
      </c>
      <c r="U480" s="295">
        <v>39.445015400000045</v>
      </c>
      <c r="V480" s="295">
        <v>39.445015400000045</v>
      </c>
      <c r="W480" s="295">
        <v>39.445015400000045</v>
      </c>
      <c r="X480" s="295">
        <v>39.445015400000045</v>
      </c>
      <c r="Y480" s="410">
        <v>1</v>
      </c>
      <c r="Z480" s="410"/>
      <c r="AA480" s="410"/>
      <c r="AB480" s="410"/>
      <c r="AC480" s="410"/>
      <c r="AD480" s="410"/>
      <c r="AE480" s="410"/>
      <c r="AF480" s="410"/>
      <c r="AG480" s="410"/>
      <c r="AH480" s="410"/>
      <c r="AI480" s="410"/>
      <c r="AJ480" s="410"/>
      <c r="AK480" s="410"/>
      <c r="AL480" s="410"/>
      <c r="AM480" s="296">
        <f>SUM(Y480:AL480)</f>
        <v>1</v>
      </c>
    </row>
    <row r="481" spans="1:39" hidden="1"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v>0</v>
      </c>
      <c r="AC481" s="411">
        <v>0</v>
      </c>
      <c r="AD481" s="411">
        <v>0</v>
      </c>
      <c r="AE481" s="411">
        <v>0</v>
      </c>
      <c r="AF481" s="411">
        <f t="shared" ref="AF481" si="1069">AF480</f>
        <v>0</v>
      </c>
      <c r="AG481" s="411">
        <f t="shared" ref="AG481" si="1070">AG480</f>
        <v>0</v>
      </c>
      <c r="AH481" s="411">
        <f t="shared" ref="AH481" si="1071">AH480</f>
        <v>0</v>
      </c>
      <c r="AI481" s="411">
        <f t="shared" ref="AI481" si="1072">AI480</f>
        <v>0</v>
      </c>
      <c r="AJ481" s="411">
        <f t="shared" ref="AJ481" si="1073">AJ480</f>
        <v>0</v>
      </c>
      <c r="AK481" s="411">
        <f t="shared" ref="AK481" si="1074">AK480</f>
        <v>0</v>
      </c>
      <c r="AL481" s="411">
        <f t="shared" ref="AL481" si="1075">AL480</f>
        <v>0</v>
      </c>
      <c r="AM481" s="306"/>
    </row>
    <row r="482" spans="1:39"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117</v>
      </c>
      <c r="C484" s="291" t="s">
        <v>25</v>
      </c>
      <c r="D484" s="295">
        <v>588003.03</v>
      </c>
      <c r="E484" s="295">
        <v>588003.03</v>
      </c>
      <c r="F484" s="295">
        <v>588003.03</v>
      </c>
      <c r="G484" s="295">
        <v>588003.03</v>
      </c>
      <c r="H484" s="295">
        <v>588003.03</v>
      </c>
      <c r="I484" s="295">
        <v>588003.03</v>
      </c>
      <c r="J484" s="295">
        <v>588003.03</v>
      </c>
      <c r="K484" s="295">
        <v>588003.03</v>
      </c>
      <c r="L484" s="295">
        <v>588003.03</v>
      </c>
      <c r="M484" s="295">
        <v>588003.03</v>
      </c>
      <c r="N484" s="295">
        <v>12</v>
      </c>
      <c r="O484" s="295">
        <v>26.12</v>
      </c>
      <c r="P484" s="295">
        <v>26.12</v>
      </c>
      <c r="Q484" s="295">
        <v>26.12</v>
      </c>
      <c r="R484" s="295">
        <v>26.12</v>
      </c>
      <c r="S484" s="295">
        <v>26.12</v>
      </c>
      <c r="T484" s="295">
        <v>26.12</v>
      </c>
      <c r="U484" s="295">
        <v>26.12</v>
      </c>
      <c r="V484" s="295">
        <v>26.12</v>
      </c>
      <c r="W484" s="295">
        <v>26.12</v>
      </c>
      <c r="X484" s="295">
        <v>22.540592592592592</v>
      </c>
      <c r="Y484" s="426"/>
      <c r="Z484" s="410">
        <v>0.1111</v>
      </c>
      <c r="AA484" s="410">
        <v>0.88890000000000002</v>
      </c>
      <c r="AB484" s="410">
        <v>0</v>
      </c>
      <c r="AC484" s="410"/>
      <c r="AD484" s="410"/>
      <c r="AE484" s="410"/>
      <c r="AF484" s="415"/>
      <c r="AG484" s="415"/>
      <c r="AH484" s="415"/>
      <c r="AI484" s="415"/>
      <c r="AJ484" s="415"/>
      <c r="AK484" s="415"/>
      <c r="AL484" s="415"/>
      <c r="AM484" s="296">
        <f>SUM(Y484:AL484)</f>
        <v>1</v>
      </c>
    </row>
    <row r="485" spans="1:39" hidden="1" outlineLevel="1">
      <c r="A485" s="532"/>
      <c r="B485" s="431" t="s">
        <v>308</v>
      </c>
      <c r="C485" s="291" t="s">
        <v>163</v>
      </c>
      <c r="D485" s="295">
        <v>16834.90715089989</v>
      </c>
      <c r="E485" s="295">
        <v>16834.90715089989</v>
      </c>
      <c r="F485" s="295">
        <v>16834.90715089989</v>
      </c>
      <c r="G485" s="295">
        <v>16834.90715089989</v>
      </c>
      <c r="H485" s="295">
        <v>16834.90715089989</v>
      </c>
      <c r="I485" s="295">
        <v>16834.90715089989</v>
      </c>
      <c r="J485" s="295">
        <v>16834.90715089989</v>
      </c>
      <c r="K485" s="295">
        <v>16834.90715089989</v>
      </c>
      <c r="L485" s="295">
        <v>16834.90715089989</v>
      </c>
      <c r="M485" s="295">
        <v>16834.90715089989</v>
      </c>
      <c r="N485" s="295">
        <v>12</v>
      </c>
      <c r="O485" s="295">
        <v>2</v>
      </c>
      <c r="P485" s="295"/>
      <c r="Q485" s="295">
        <v>2</v>
      </c>
      <c r="R485" s="295">
        <v>2</v>
      </c>
      <c r="S485" s="295">
        <v>2</v>
      </c>
      <c r="T485" s="295">
        <v>2</v>
      </c>
      <c r="U485" s="295">
        <v>2</v>
      </c>
      <c r="V485" s="295">
        <v>2</v>
      </c>
      <c r="W485" s="295">
        <v>2</v>
      </c>
      <c r="X485" s="295">
        <v>1.7259259259259259</v>
      </c>
      <c r="Y485" s="411">
        <v>0</v>
      </c>
      <c r="Z485" s="411">
        <v>0.1111</v>
      </c>
      <c r="AA485" s="411">
        <v>0.88890000000000002</v>
      </c>
      <c r="AB485" s="411">
        <v>0</v>
      </c>
      <c r="AC485" s="411">
        <v>0</v>
      </c>
      <c r="AD485" s="411">
        <v>0</v>
      </c>
      <c r="AE485" s="411">
        <v>0</v>
      </c>
      <c r="AF485" s="411">
        <f t="shared" ref="AF485" si="1076">AF484</f>
        <v>0</v>
      </c>
      <c r="AG485" s="411">
        <f t="shared" ref="AG485" si="1077">AG484</f>
        <v>0</v>
      </c>
      <c r="AH485" s="411">
        <f t="shared" ref="AH485" si="1078">AH484</f>
        <v>0</v>
      </c>
      <c r="AI485" s="411">
        <f t="shared" ref="AI485" si="1079">AI484</f>
        <v>0</v>
      </c>
      <c r="AJ485" s="411">
        <f t="shared" ref="AJ485" si="1080">AJ484</f>
        <v>0</v>
      </c>
      <c r="AK485" s="411">
        <f t="shared" ref="AK485" si="1081">AK484</f>
        <v>0</v>
      </c>
      <c r="AL485" s="411">
        <f t="shared" ref="AL485" si="1082">AL484</f>
        <v>0</v>
      </c>
      <c r="AM485" s="306"/>
    </row>
    <row r="486" spans="1:39"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118</v>
      </c>
      <c r="C487" s="291" t="s">
        <v>25</v>
      </c>
      <c r="D487" s="295">
        <v>16874435.48</v>
      </c>
      <c r="E487" s="295">
        <v>16874435.48</v>
      </c>
      <c r="F487" s="295">
        <v>16874435.48</v>
      </c>
      <c r="G487" s="295">
        <v>16874435.48</v>
      </c>
      <c r="H487" s="295">
        <v>16874435.48</v>
      </c>
      <c r="I487" s="295">
        <v>16260958.122404227</v>
      </c>
      <c r="J487" s="295">
        <v>16260958.122404227</v>
      </c>
      <c r="K487" s="295">
        <v>16260958.122404227</v>
      </c>
      <c r="L487" s="295">
        <v>16138820.707796</v>
      </c>
      <c r="M487" s="295">
        <v>16138820.707796</v>
      </c>
      <c r="N487" s="295">
        <v>12</v>
      </c>
      <c r="O487" s="295">
        <v>3045.38</v>
      </c>
      <c r="P487" s="295">
        <v>3045.38</v>
      </c>
      <c r="Q487" s="295">
        <v>3102.1713620766827</v>
      </c>
      <c r="R487" s="295">
        <v>3102.1713620766827</v>
      </c>
      <c r="S487" s="295">
        <v>3102.1713620766827</v>
      </c>
      <c r="T487" s="295">
        <v>2967.992303943508</v>
      </c>
      <c r="U487" s="295">
        <v>2967.992303943508</v>
      </c>
      <c r="V487" s="295">
        <v>2967.992303943508</v>
      </c>
      <c r="W487" s="295">
        <v>2963.2975513451688</v>
      </c>
      <c r="X487" s="295">
        <v>2963.2975513451688</v>
      </c>
      <c r="Y487" s="426"/>
      <c r="Z487" s="410">
        <v>0.17</v>
      </c>
      <c r="AA487" s="410">
        <v>0.57389999999999997</v>
      </c>
      <c r="AB487" s="410">
        <v>0.26960000000000001</v>
      </c>
      <c r="AC487" s="410">
        <v>5.7000000000000002E-3</v>
      </c>
      <c r="AD487" s="410">
        <v>0</v>
      </c>
      <c r="AE487" s="410"/>
      <c r="AF487" s="415"/>
      <c r="AG487" s="415"/>
      <c r="AH487" s="415"/>
      <c r="AI487" s="415"/>
      <c r="AJ487" s="415"/>
      <c r="AK487" s="415"/>
      <c r="AL487" s="415"/>
      <c r="AM487" s="296">
        <f>SUM(Y487:AL487)</f>
        <v>1.0192000000000001</v>
      </c>
    </row>
    <row r="488" spans="1:39" hidden="1" outlineLevel="1">
      <c r="A488" s="532"/>
      <c r="B488" s="431" t="s">
        <v>308</v>
      </c>
      <c r="C488" s="291" t="s">
        <v>163</v>
      </c>
      <c r="D488" s="295">
        <v>8887270.8636537716</v>
      </c>
      <c r="E488" s="295">
        <v>8887270.8636537716</v>
      </c>
      <c r="F488" s="295">
        <v>8887270.8636537716</v>
      </c>
      <c r="G488" s="295">
        <v>8887270.8636537716</v>
      </c>
      <c r="H488" s="295">
        <v>8887270.8636537716</v>
      </c>
      <c r="I488" s="295">
        <v>8564170.3100302592</v>
      </c>
      <c r="J488" s="295">
        <v>8564170.3100302592</v>
      </c>
      <c r="K488" s="295">
        <v>8564170.3100302592</v>
      </c>
      <c r="L488" s="295">
        <v>8499844.111533355</v>
      </c>
      <c r="M488" s="295">
        <v>8499844.111533355</v>
      </c>
      <c r="N488" s="295">
        <v>12</v>
      </c>
      <c r="O488" s="295">
        <v>1323</v>
      </c>
      <c r="P488" s="295"/>
      <c r="Q488" s="295">
        <v>1347.6717887513055</v>
      </c>
      <c r="R488" s="295">
        <v>1347.6717887513055</v>
      </c>
      <c r="S488" s="295">
        <v>1347.6717887513055</v>
      </c>
      <c r="T488" s="295">
        <v>1289.3805758615545</v>
      </c>
      <c r="U488" s="295">
        <v>1289.3805758615545</v>
      </c>
      <c r="V488" s="295">
        <v>1289.3805758615545</v>
      </c>
      <c r="W488" s="295">
        <v>1287.3410413247798</v>
      </c>
      <c r="X488" s="295">
        <v>1287.3410413247798</v>
      </c>
      <c r="Y488" s="411"/>
      <c r="Z488" s="411">
        <v>0.17</v>
      </c>
      <c r="AA488" s="411">
        <v>0.57389999999999997</v>
      </c>
      <c r="AB488" s="411">
        <v>0.26960000000000001</v>
      </c>
      <c r="AC488" s="411">
        <v>5.7000000000000002E-3</v>
      </c>
      <c r="AD488" s="411">
        <v>0</v>
      </c>
      <c r="AE488" s="411">
        <v>0</v>
      </c>
      <c r="AF488" s="411">
        <f t="shared" ref="AF488" si="1083">AF487</f>
        <v>0</v>
      </c>
      <c r="AG488" s="411">
        <f t="shared" ref="AG488" si="1084">AG487</f>
        <v>0</v>
      </c>
      <c r="AH488" s="411">
        <f t="shared" ref="AH488" si="1085">AH487</f>
        <v>0</v>
      </c>
      <c r="AI488" s="411">
        <f t="shared" ref="AI488" si="1086">AI487</f>
        <v>0</v>
      </c>
      <c r="AJ488" s="411">
        <f t="shared" ref="AJ488" si="1087">AJ487</f>
        <v>0</v>
      </c>
      <c r="AK488" s="411">
        <f t="shared" ref="AK488" si="1088">AK487</f>
        <v>0</v>
      </c>
      <c r="AL488" s="411">
        <f t="shared" ref="AL488" si="1089">AL487</f>
        <v>0</v>
      </c>
      <c r="AM488" s="306"/>
    </row>
    <row r="489" spans="1:39"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119</v>
      </c>
      <c r="C490" s="291" t="s">
        <v>25</v>
      </c>
      <c r="D490" s="295">
        <v>702265.87096822867</v>
      </c>
      <c r="E490" s="295">
        <v>702265.87096822867</v>
      </c>
      <c r="F490" s="295">
        <v>675459.87699820125</v>
      </c>
      <c r="G490" s="295">
        <v>658322.39090469992</v>
      </c>
      <c r="H490" s="295">
        <v>611696.12773351499</v>
      </c>
      <c r="I490" s="295">
        <v>501095.82568119379</v>
      </c>
      <c r="J490" s="295">
        <v>423500.16083113832</v>
      </c>
      <c r="K490" s="295">
        <v>340424.67183434725</v>
      </c>
      <c r="L490" s="295">
        <v>272665.59180282912</v>
      </c>
      <c r="M490" s="295">
        <v>272665.59180282912</v>
      </c>
      <c r="N490" s="295">
        <v>12</v>
      </c>
      <c r="O490" s="295">
        <v>141.07699447371635</v>
      </c>
      <c r="P490" s="295">
        <v>141.07699447371635</v>
      </c>
      <c r="Q490" s="295">
        <v>138.8204311734851</v>
      </c>
      <c r="R490" s="295">
        <v>136.89817354736221</v>
      </c>
      <c r="S490" s="295">
        <v>130.62994215783098</v>
      </c>
      <c r="T490" s="295">
        <v>115.50261040442891</v>
      </c>
      <c r="U490" s="295">
        <v>100.7095843251352</v>
      </c>
      <c r="V490" s="295">
        <v>83.074960015920652</v>
      </c>
      <c r="W490" s="295">
        <v>67.195440495774847</v>
      </c>
      <c r="X490" s="295">
        <v>52.151685160899881</v>
      </c>
      <c r="Y490" s="426"/>
      <c r="Z490" s="410">
        <v>1</v>
      </c>
      <c r="AA490" s="410">
        <v>0</v>
      </c>
      <c r="AB490" s="410"/>
      <c r="AC490" s="410"/>
      <c r="AD490" s="410"/>
      <c r="AE490" s="410"/>
      <c r="AF490" s="415"/>
      <c r="AG490" s="415"/>
      <c r="AH490" s="415"/>
      <c r="AI490" s="415"/>
      <c r="AJ490" s="415"/>
      <c r="AK490" s="415"/>
      <c r="AL490" s="415"/>
      <c r="AM490" s="296">
        <f>SUM(Y490:AL490)</f>
        <v>1</v>
      </c>
    </row>
    <row r="491" spans="1:39" hidden="1" outlineLevel="1">
      <c r="A491" s="532"/>
      <c r="B491" s="431" t="s">
        <v>308</v>
      </c>
      <c r="C491" s="291" t="s">
        <v>163</v>
      </c>
      <c r="D491" s="295">
        <v>2866.05</v>
      </c>
      <c r="E491" s="295">
        <v>2866.05</v>
      </c>
      <c r="F491" s="295">
        <v>2756.6508077654785</v>
      </c>
      <c r="G491" s="295">
        <v>2686.7102139693411</v>
      </c>
      <c r="H491" s="295">
        <v>2496.421596671833</v>
      </c>
      <c r="I491" s="295">
        <v>2045.045545518984</v>
      </c>
      <c r="J491" s="295">
        <v>1728.3662586032131</v>
      </c>
      <c r="K491" s="295">
        <v>1389.3230057807716</v>
      </c>
      <c r="L491" s="295">
        <v>1112.7882639506101</v>
      </c>
      <c r="M491" s="295">
        <v>1112.7882639506101</v>
      </c>
      <c r="N491" s="295">
        <v>12</v>
      </c>
      <c r="O491" s="295">
        <v>0</v>
      </c>
      <c r="P491" s="295"/>
      <c r="Q491" s="295">
        <v>0</v>
      </c>
      <c r="R491" s="295">
        <v>0</v>
      </c>
      <c r="S491" s="295">
        <v>0</v>
      </c>
      <c r="T491" s="295">
        <v>0</v>
      </c>
      <c r="U491" s="295">
        <v>0</v>
      </c>
      <c r="V491" s="295">
        <v>0</v>
      </c>
      <c r="W491" s="295">
        <v>0</v>
      </c>
      <c r="X491" s="295">
        <v>0</v>
      </c>
      <c r="Y491" s="411">
        <v>0</v>
      </c>
      <c r="Z491" s="411">
        <v>1</v>
      </c>
      <c r="AA491" s="411">
        <v>0</v>
      </c>
      <c r="AB491" s="411">
        <v>0</v>
      </c>
      <c r="AC491" s="411">
        <v>0</v>
      </c>
      <c r="AD491" s="411">
        <v>0</v>
      </c>
      <c r="AE491" s="411">
        <v>0</v>
      </c>
      <c r="AF491" s="411">
        <f t="shared" ref="AF491" si="1090">AF490</f>
        <v>0</v>
      </c>
      <c r="AG491" s="411">
        <f t="shared" ref="AG491" si="1091">AG490</f>
        <v>0</v>
      </c>
      <c r="AH491" s="411">
        <f t="shared" ref="AH491" si="1092">AH490</f>
        <v>0</v>
      </c>
      <c r="AI491" s="411">
        <f t="shared" ref="AI491" si="1093">AI490</f>
        <v>0</v>
      </c>
      <c r="AJ491" s="411">
        <f t="shared" ref="AJ491" si="1094">AJ490</f>
        <v>0</v>
      </c>
      <c r="AK491" s="411">
        <f t="shared" ref="AK491" si="1095">AK490</f>
        <v>0</v>
      </c>
      <c r="AL491" s="411">
        <f t="shared" ref="AL491" si="1096">AL490</f>
        <v>0</v>
      </c>
      <c r="AM491" s="306"/>
    </row>
    <row r="492" spans="1:39"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120</v>
      </c>
      <c r="C493" s="291" t="s">
        <v>25</v>
      </c>
      <c r="D493" s="295">
        <v>676054.53</v>
      </c>
      <c r="E493" s="295">
        <v>676054.53</v>
      </c>
      <c r="F493" s="295">
        <v>676054.53</v>
      </c>
      <c r="G493" s="295">
        <v>676054.53</v>
      </c>
      <c r="H493" s="295">
        <v>676054.53</v>
      </c>
      <c r="I493" s="295">
        <v>676054.53</v>
      </c>
      <c r="J493" s="295">
        <v>676054.53</v>
      </c>
      <c r="K493" s="295">
        <v>676054.53</v>
      </c>
      <c r="L493" s="295">
        <v>676054.53</v>
      </c>
      <c r="M493" s="295">
        <v>676054.53</v>
      </c>
      <c r="N493" s="295">
        <v>12</v>
      </c>
      <c r="O493" s="295">
        <v>190.36</v>
      </c>
      <c r="P493" s="295">
        <v>190.36</v>
      </c>
      <c r="Q493" s="295">
        <v>190.36</v>
      </c>
      <c r="R493" s="295">
        <v>190.36</v>
      </c>
      <c r="S493" s="295">
        <v>190.36</v>
      </c>
      <c r="T493" s="295">
        <v>190.36</v>
      </c>
      <c r="U493" s="295">
        <v>190.36</v>
      </c>
      <c r="V493" s="295">
        <v>190.36</v>
      </c>
      <c r="W493" s="295">
        <v>190.36</v>
      </c>
      <c r="X493" s="295">
        <v>190.36</v>
      </c>
      <c r="Y493" s="426"/>
      <c r="Z493" s="410">
        <v>0.1045</v>
      </c>
      <c r="AA493" s="410">
        <v>0.1835</v>
      </c>
      <c r="AB493" s="410">
        <v>0.22600000000000001</v>
      </c>
      <c r="AC493" s="410">
        <v>0.50270000000000004</v>
      </c>
      <c r="AD493" s="410"/>
      <c r="AE493" s="410"/>
      <c r="AF493" s="415"/>
      <c r="AG493" s="415"/>
      <c r="AH493" s="415"/>
      <c r="AI493" s="415"/>
      <c r="AJ493" s="415"/>
      <c r="AK493" s="415"/>
      <c r="AL493" s="415"/>
      <c r="AM493" s="296">
        <f>SUM(Y493:AL493)</f>
        <v>1.0167000000000002</v>
      </c>
    </row>
    <row r="494" spans="1:39" hidden="1" outlineLevel="1">
      <c r="A494" s="532"/>
      <c r="B494" s="431" t="s">
        <v>308</v>
      </c>
      <c r="C494" s="291" t="s">
        <v>163</v>
      </c>
      <c r="D494" s="295">
        <v>142102.61227780045</v>
      </c>
      <c r="E494" s="295">
        <v>142102.61227780045</v>
      </c>
      <c r="F494" s="295">
        <v>142102.61227780045</v>
      </c>
      <c r="G494" s="295">
        <v>142102.61227780045</v>
      </c>
      <c r="H494" s="295">
        <v>142102.61227780045</v>
      </c>
      <c r="I494" s="295">
        <v>142102.61227780045</v>
      </c>
      <c r="J494" s="295">
        <v>142102.61227780045</v>
      </c>
      <c r="K494" s="295">
        <v>142102.61227780045</v>
      </c>
      <c r="L494" s="295">
        <v>142102.61227780045</v>
      </c>
      <c r="M494" s="295">
        <v>142102.61227780045</v>
      </c>
      <c r="N494" s="295">
        <v>12</v>
      </c>
      <c r="O494" s="295">
        <v>18</v>
      </c>
      <c r="P494" s="295"/>
      <c r="Q494" s="295">
        <v>18</v>
      </c>
      <c r="R494" s="295">
        <v>18</v>
      </c>
      <c r="S494" s="295">
        <v>18</v>
      </c>
      <c r="T494" s="295">
        <v>18</v>
      </c>
      <c r="U494" s="295">
        <v>18</v>
      </c>
      <c r="V494" s="295">
        <v>18</v>
      </c>
      <c r="W494" s="295">
        <v>18</v>
      </c>
      <c r="X494" s="295">
        <v>18</v>
      </c>
      <c r="Y494" s="411">
        <v>0</v>
      </c>
      <c r="Z494" s="411">
        <v>0.1045</v>
      </c>
      <c r="AA494" s="411">
        <v>0.1835</v>
      </c>
      <c r="AB494" s="411">
        <v>0.22600000000000001</v>
      </c>
      <c r="AC494" s="411">
        <v>0.50270000000000004</v>
      </c>
      <c r="AD494" s="411">
        <v>0</v>
      </c>
      <c r="AE494" s="411">
        <v>0</v>
      </c>
      <c r="AF494" s="411">
        <f t="shared" ref="AF494" si="1097">AF493</f>
        <v>0</v>
      </c>
      <c r="AG494" s="411">
        <f t="shared" ref="AG494" si="1098">AG493</f>
        <v>0</v>
      </c>
      <c r="AH494" s="411">
        <f t="shared" ref="AH494" si="1099">AH493</f>
        <v>0</v>
      </c>
      <c r="AI494" s="411">
        <f t="shared" ref="AI494" si="1100">AI493</f>
        <v>0</v>
      </c>
      <c r="AJ494" s="411">
        <f t="shared" ref="AJ494" si="1101">AJ493</f>
        <v>0</v>
      </c>
      <c r="AK494" s="411">
        <f t="shared" ref="AK494" si="1102">AK493</f>
        <v>0</v>
      </c>
      <c r="AL494" s="411">
        <f t="shared" ref="AL494" si="1103">AL493</f>
        <v>0</v>
      </c>
      <c r="AM494" s="306"/>
    </row>
    <row r="495" spans="1:39"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idden="1"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v>0</v>
      </c>
      <c r="AD497" s="411">
        <v>0</v>
      </c>
      <c r="AE497" s="411">
        <v>0</v>
      </c>
      <c r="AF497" s="411">
        <f t="shared" ref="AF497" si="1104">AF496</f>
        <v>0</v>
      </c>
      <c r="AG497" s="411">
        <f t="shared" ref="AG497" si="1105">AG496</f>
        <v>0</v>
      </c>
      <c r="AH497" s="411">
        <f t="shared" ref="AH497" si="1106">AH496</f>
        <v>0</v>
      </c>
      <c r="AI497" s="411">
        <f t="shared" ref="AI497" si="1107">AI496</f>
        <v>0</v>
      </c>
      <c r="AJ497" s="411">
        <f t="shared" ref="AJ497" si="1108">AJ496</f>
        <v>0</v>
      </c>
      <c r="AK497" s="411">
        <f t="shared" ref="AK497" si="1109">AK496</f>
        <v>0</v>
      </c>
      <c r="AL497" s="411">
        <f t="shared" ref="AL497" si="1110">AL496</f>
        <v>0</v>
      </c>
      <c r="AM497" s="306"/>
    </row>
    <row r="498" spans="1:39"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122</v>
      </c>
      <c r="C499" s="291" t="s">
        <v>25</v>
      </c>
      <c r="D499" s="295">
        <v>928327.01553189196</v>
      </c>
      <c r="E499" s="295">
        <v>928327.01553189196</v>
      </c>
      <c r="F499" s="295">
        <v>928327.01553189196</v>
      </c>
      <c r="G499" s="295">
        <v>928327.01553189196</v>
      </c>
      <c r="H499" s="295">
        <v>928327.01553189196</v>
      </c>
      <c r="I499" s="295">
        <v>928327.01553189196</v>
      </c>
      <c r="J499" s="295">
        <v>928327.01553189196</v>
      </c>
      <c r="K499" s="295">
        <v>928327.01553189196</v>
      </c>
      <c r="L499" s="295">
        <v>928327.01553189196</v>
      </c>
      <c r="M499" s="295">
        <v>928327.01553189196</v>
      </c>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idden="1"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v>1</v>
      </c>
      <c r="AD500" s="411">
        <v>0</v>
      </c>
      <c r="AE500" s="411">
        <v>0</v>
      </c>
      <c r="AF500" s="411">
        <f t="shared" ref="AF500" si="1111">AF499</f>
        <v>0</v>
      </c>
      <c r="AG500" s="411">
        <f t="shared" ref="AG500" si="1112">AG499</f>
        <v>0</v>
      </c>
      <c r="AH500" s="411">
        <f t="shared" ref="AH500" si="1113">AH499</f>
        <v>0</v>
      </c>
      <c r="AI500" s="411">
        <f t="shared" ref="AI500" si="1114">AI499</f>
        <v>0</v>
      </c>
      <c r="AJ500" s="411">
        <f t="shared" ref="AJ500" si="1115">AJ499</f>
        <v>0</v>
      </c>
      <c r="AK500" s="411">
        <f t="shared" ref="AK500" si="1116">AK499</f>
        <v>0</v>
      </c>
      <c r="AL500" s="411">
        <f t="shared" ref="AL500" si="1117">AL499</f>
        <v>0</v>
      </c>
      <c r="AM500" s="306"/>
    </row>
    <row r="501" spans="1:39"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idden="1"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f>Y502</f>
        <v>0</v>
      </c>
      <c r="Z503" s="411">
        <f t="shared" ref="Z503" si="1118">Z502</f>
        <v>0</v>
      </c>
      <c r="AA503" s="411">
        <f t="shared" ref="AA503" si="1119">AA502</f>
        <v>0</v>
      </c>
      <c r="AB503" s="411">
        <f t="shared" ref="AB503" si="1120">AB502</f>
        <v>0</v>
      </c>
      <c r="AC503" s="411">
        <f t="shared" ref="AC503" si="1121">AC502</f>
        <v>0</v>
      </c>
      <c r="AD503" s="411">
        <f t="shared" ref="AD503" si="1122">AD502</f>
        <v>0</v>
      </c>
      <c r="AE503" s="411">
        <f t="shared" ref="AE503" si="1123">AE502</f>
        <v>0</v>
      </c>
      <c r="AF503" s="411">
        <f t="shared" ref="AF503" si="1124">AF502</f>
        <v>0</v>
      </c>
      <c r="AG503" s="411">
        <f t="shared" ref="AG503" si="1125">AG502</f>
        <v>0</v>
      </c>
      <c r="AH503" s="411">
        <f t="shared" ref="AH503" si="1126">AH502</f>
        <v>0</v>
      </c>
      <c r="AI503" s="411">
        <f t="shared" ref="AI503" si="1127">AI502</f>
        <v>0</v>
      </c>
      <c r="AJ503" s="411">
        <f t="shared" ref="AJ503" si="1128">AJ502</f>
        <v>0</v>
      </c>
      <c r="AK503" s="411">
        <f t="shared" ref="AK503" si="1129">AK502</f>
        <v>0</v>
      </c>
      <c r="AL503" s="411">
        <f t="shared" ref="AL503" si="1130">AL502</f>
        <v>0</v>
      </c>
      <c r="AM503" s="306"/>
    </row>
    <row r="504" spans="1:39"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32">
        <v>32</v>
      </c>
      <c r="B505" s="428" t="s">
        <v>124</v>
      </c>
      <c r="C505" s="291" t="s">
        <v>25</v>
      </c>
      <c r="D505" s="295">
        <v>44943.382361995624</v>
      </c>
      <c r="E505" s="295">
        <v>33884.887082911162</v>
      </c>
      <c r="F505" s="295">
        <v>17344.256571149323</v>
      </c>
      <c r="G505" s="295">
        <v>17197.601415916601</v>
      </c>
      <c r="H505" s="295">
        <v>17197.601415916601</v>
      </c>
      <c r="I505" s="295">
        <v>11977.393189290724</v>
      </c>
      <c r="J505" s="295">
        <v>11977.393189290724</v>
      </c>
      <c r="K505" s="295">
        <v>11977.393189290724</v>
      </c>
      <c r="L505" s="295">
        <v>9584.4162277271498</v>
      </c>
      <c r="M505" s="295"/>
      <c r="N505" s="295">
        <v>12</v>
      </c>
      <c r="O505" s="295">
        <v>2.6379515016024864</v>
      </c>
      <c r="P505" s="295">
        <v>2.2786020710436339</v>
      </c>
      <c r="Q505" s="295">
        <v>1.7191603439236018</v>
      </c>
      <c r="R505" s="295">
        <v>1.0331296128567014</v>
      </c>
      <c r="S505" s="295">
        <v>1.0331296128567014</v>
      </c>
      <c r="T505" s="295">
        <v>0.58394282465813552</v>
      </c>
      <c r="U505" s="295">
        <v>0.58394282465813552</v>
      </c>
      <c r="V505" s="295">
        <v>0.58394282465813552</v>
      </c>
      <c r="W505" s="295">
        <v>0.52677359706922711</v>
      </c>
      <c r="X505" s="295">
        <v>0.39201756060965742</v>
      </c>
      <c r="Y505" s="415"/>
      <c r="Z505" s="415"/>
      <c r="AA505" s="415"/>
      <c r="AB505" s="415">
        <v>1</v>
      </c>
      <c r="AC505" s="415"/>
      <c r="AD505" s="415"/>
      <c r="AE505" s="769"/>
      <c r="AF505" s="415"/>
      <c r="AG505" s="415"/>
      <c r="AH505" s="415"/>
      <c r="AI505" s="415"/>
      <c r="AJ505" s="415"/>
      <c r="AK505" s="415"/>
      <c r="AL505" s="415"/>
      <c r="AM505" s="296">
        <f>SUM(Y505:AL505)</f>
        <v>1</v>
      </c>
    </row>
    <row r="506" spans="1:39" hidden="1"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759">
        <v>0</v>
      </c>
      <c r="Z506" s="759">
        <v>0</v>
      </c>
      <c r="AA506" s="759">
        <v>0</v>
      </c>
      <c r="AB506" s="759">
        <v>1</v>
      </c>
      <c r="AC506" s="759">
        <v>0</v>
      </c>
      <c r="AD506" s="759">
        <v>0</v>
      </c>
      <c r="AE506" s="759">
        <v>0</v>
      </c>
      <c r="AF506" s="411">
        <f t="shared" ref="AF506" si="1131">AF505</f>
        <v>0</v>
      </c>
      <c r="AG506" s="411">
        <f t="shared" ref="AG506" si="1132">AG505</f>
        <v>0</v>
      </c>
      <c r="AH506" s="411">
        <f t="shared" ref="AH506" si="1133">AH505</f>
        <v>0</v>
      </c>
      <c r="AI506" s="411">
        <f t="shared" ref="AI506" si="1134">AI505</f>
        <v>0</v>
      </c>
      <c r="AJ506" s="411">
        <f t="shared" ref="AJ506" si="1135">AJ505</f>
        <v>0</v>
      </c>
      <c r="AK506" s="411">
        <f t="shared" ref="AK506" si="1136">AK505</f>
        <v>0</v>
      </c>
      <c r="AL506" s="411">
        <f t="shared" ref="AL506" si="1137">AL505</f>
        <v>0</v>
      </c>
      <c r="AM506" s="306"/>
    </row>
    <row r="507" spans="1:39"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770"/>
      <c r="Z507" s="770"/>
      <c r="AA507" s="770"/>
      <c r="AB507" s="770"/>
      <c r="AC507" s="770"/>
      <c r="AD507" s="770"/>
      <c r="AE507" s="770"/>
      <c r="AF507" s="425"/>
      <c r="AG507" s="425"/>
      <c r="AH507" s="425"/>
      <c r="AI507" s="425"/>
      <c r="AJ507" s="425"/>
      <c r="AK507" s="425"/>
      <c r="AL507" s="425"/>
      <c r="AM507" s="306"/>
    </row>
    <row r="508" spans="1:39" ht="15.75" hidden="1"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770"/>
      <c r="Z508" s="770"/>
      <c r="AA508" s="770"/>
      <c r="AB508" s="770"/>
      <c r="AC508" s="770"/>
      <c r="AD508" s="770"/>
      <c r="AE508" s="770"/>
      <c r="AF508" s="425"/>
      <c r="AG508" s="425"/>
      <c r="AH508" s="425"/>
      <c r="AI508" s="425"/>
      <c r="AJ508" s="425"/>
      <c r="AK508" s="425"/>
      <c r="AL508" s="425"/>
      <c r="AM508" s="306"/>
    </row>
    <row r="509" spans="1:39" hidden="1" outlineLevel="1">
      <c r="A509" s="532">
        <v>33</v>
      </c>
      <c r="B509" s="428" t="s">
        <v>125</v>
      </c>
      <c r="C509" s="291" t="s">
        <v>25</v>
      </c>
      <c r="D509" s="295">
        <v>1064897.1499999999</v>
      </c>
      <c r="E509" s="295">
        <v>1067345.2217965915</v>
      </c>
      <c r="F509" s="295">
        <v>1064897.1499999999</v>
      </c>
      <c r="G509" s="295">
        <v>990882.58242073411</v>
      </c>
      <c r="H509" s="295">
        <v>891851.49513922539</v>
      </c>
      <c r="I509" s="295">
        <v>879773.07360614219</v>
      </c>
      <c r="J509" s="295">
        <v>879773.07360614219</v>
      </c>
      <c r="K509" s="295">
        <v>879773.07360614219</v>
      </c>
      <c r="L509" s="295">
        <v>879773.07360614219</v>
      </c>
      <c r="M509" s="295"/>
      <c r="N509" s="295">
        <v>12</v>
      </c>
      <c r="O509" s="295">
        <v>156.63</v>
      </c>
      <c r="P509" s="295">
        <v>157.32305309734511</v>
      </c>
      <c r="Q509" s="295">
        <v>157.0603021978022</v>
      </c>
      <c r="R509" s="295">
        <v>134.0391346153846</v>
      </c>
      <c r="S509" s="295">
        <v>118.11795329670329</v>
      </c>
      <c r="T509" s="295">
        <v>118.11795329670329</v>
      </c>
      <c r="U509" s="295">
        <v>118.11795329670329</v>
      </c>
      <c r="V509" s="295">
        <v>118.11795329670329</v>
      </c>
      <c r="W509" s="295">
        <v>117.90280219780219</v>
      </c>
      <c r="X509" s="295">
        <v>117.6876510989011</v>
      </c>
      <c r="Y509" s="415"/>
      <c r="Z509" s="415">
        <v>0.69850000000000001</v>
      </c>
      <c r="AA509" s="415">
        <v>0.28949999999999998</v>
      </c>
      <c r="AB509" s="415">
        <v>3.0999999999999999E-3</v>
      </c>
      <c r="AC509" s="415"/>
      <c r="AD509" s="415"/>
      <c r="AE509" s="769"/>
      <c r="AF509" s="415"/>
      <c r="AG509" s="415"/>
      <c r="AH509" s="415"/>
      <c r="AI509" s="415"/>
      <c r="AJ509" s="415"/>
      <c r="AK509" s="415"/>
      <c r="AL509" s="415"/>
      <c r="AM509" s="296">
        <f>SUM(Y509:AL509)</f>
        <v>0.99109999999999998</v>
      </c>
    </row>
    <row r="510" spans="1:39" hidden="1" outlineLevel="1">
      <c r="A510" s="532"/>
      <c r="B510" s="431" t="s">
        <v>308</v>
      </c>
      <c r="C510" s="291"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411">
        <f>Y509</f>
        <v>0</v>
      </c>
      <c r="Z510" s="411">
        <f t="shared" ref="Z510" si="1138">Z509</f>
        <v>0.69850000000000001</v>
      </c>
      <c r="AA510" s="411">
        <f t="shared" ref="AA510" si="1139">AA509</f>
        <v>0.28949999999999998</v>
      </c>
      <c r="AB510" s="411">
        <f t="shared" ref="AB510" si="1140">AB509</f>
        <v>3.0999999999999999E-3</v>
      </c>
      <c r="AC510" s="411">
        <f t="shared" ref="AC510" si="1141">AC509</f>
        <v>0</v>
      </c>
      <c r="AD510" s="411">
        <f t="shared" ref="AD510" si="1142">AD509</f>
        <v>0</v>
      </c>
      <c r="AE510" s="411">
        <f t="shared" ref="AE510" si="1143">AE509</f>
        <v>0</v>
      </c>
      <c r="AF510" s="411">
        <f t="shared" ref="AF510" si="1144">AF509</f>
        <v>0</v>
      </c>
      <c r="AG510" s="411">
        <f t="shared" ref="AG510" si="1145">AG509</f>
        <v>0</v>
      </c>
      <c r="AH510" s="411">
        <f t="shared" ref="AH510" si="1146">AH509</f>
        <v>0</v>
      </c>
      <c r="AI510" s="411">
        <f t="shared" ref="AI510" si="1147">AI509</f>
        <v>0</v>
      </c>
      <c r="AJ510" s="411">
        <f t="shared" ref="AJ510" si="1148">AJ509</f>
        <v>0</v>
      </c>
      <c r="AK510" s="411">
        <f t="shared" ref="AK510" si="1149">AK509</f>
        <v>0</v>
      </c>
      <c r="AL510" s="411">
        <f t="shared" ref="AL510" si="1150">AL509</f>
        <v>0</v>
      </c>
      <c r="AM510" s="306"/>
    </row>
    <row r="511" spans="1:39"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761</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308</v>
      </c>
      <c r="C513" s="291" t="s">
        <v>163</v>
      </c>
      <c r="D513" s="295">
        <v>51103.181366459736</v>
      </c>
      <c r="E513" s="295">
        <v>51103.181366459736</v>
      </c>
      <c r="F513" s="295">
        <v>51103.181366459736</v>
      </c>
      <c r="G513" s="295">
        <v>51103.181366459736</v>
      </c>
      <c r="H513" s="295">
        <v>51103.181366459736</v>
      </c>
      <c r="I513" s="295">
        <v>51103.181366459736</v>
      </c>
      <c r="J513" s="295">
        <v>51103.181366459736</v>
      </c>
      <c r="K513" s="295">
        <v>51103.181366459736</v>
      </c>
      <c r="L513" s="295">
        <v>51103.181366459736</v>
      </c>
      <c r="M513" s="295"/>
      <c r="N513" s="295">
        <v>12</v>
      </c>
      <c r="O513" s="295"/>
      <c r="P513" s="295"/>
      <c r="Q513" s="295"/>
      <c r="R513" s="295"/>
      <c r="S513" s="295"/>
      <c r="T513" s="295"/>
      <c r="U513" s="295"/>
      <c r="V513" s="295"/>
      <c r="W513" s="295"/>
      <c r="X513" s="295"/>
      <c r="Y513" s="411">
        <v>1</v>
      </c>
      <c r="Z513" s="411">
        <v>0</v>
      </c>
      <c r="AA513" s="411">
        <v>0</v>
      </c>
      <c r="AB513" s="411">
        <v>0</v>
      </c>
      <c r="AC513" s="411">
        <v>0</v>
      </c>
      <c r="AD513" s="411">
        <v>0</v>
      </c>
      <c r="AE513" s="411">
        <v>0</v>
      </c>
      <c r="AF513" s="411">
        <f t="shared" ref="AF513" si="1151">AF512</f>
        <v>0</v>
      </c>
      <c r="AG513" s="411">
        <f t="shared" ref="AG513" si="1152">AG512</f>
        <v>0</v>
      </c>
      <c r="AH513" s="411">
        <f t="shared" ref="AH513" si="1153">AH512</f>
        <v>0</v>
      </c>
      <c r="AI513" s="411">
        <f t="shared" ref="AI513" si="1154">AI512</f>
        <v>0</v>
      </c>
      <c r="AJ513" s="411">
        <f t="shared" ref="AJ513" si="1155">AJ512</f>
        <v>0</v>
      </c>
      <c r="AK513" s="411">
        <f t="shared" ref="AK513" si="1156">AK512</f>
        <v>0</v>
      </c>
      <c r="AL513" s="411">
        <f t="shared" ref="AL513" si="1157">AL512</f>
        <v>0</v>
      </c>
      <c r="AM513" s="306"/>
    </row>
    <row r="514" spans="1:39"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127</v>
      </c>
      <c r="C515" s="291" t="s">
        <v>25</v>
      </c>
      <c r="D515" s="295">
        <v>0</v>
      </c>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idden="1"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v>0</v>
      </c>
      <c r="Z516" s="411">
        <v>0</v>
      </c>
      <c r="AA516" s="411">
        <v>0</v>
      </c>
      <c r="AB516" s="411">
        <v>0</v>
      </c>
      <c r="AC516" s="411">
        <v>0</v>
      </c>
      <c r="AD516" s="411">
        <v>0</v>
      </c>
      <c r="AE516" s="411">
        <v>0</v>
      </c>
      <c r="AF516" s="411">
        <f t="shared" ref="AF516" si="1158">AF515</f>
        <v>0</v>
      </c>
      <c r="AG516" s="411">
        <f t="shared" ref="AG516" si="1159">AG515</f>
        <v>0</v>
      </c>
      <c r="AH516" s="411">
        <f t="shared" ref="AH516" si="1160">AH515</f>
        <v>0</v>
      </c>
      <c r="AI516" s="411">
        <f t="shared" ref="AI516" si="1161">AI515</f>
        <v>0</v>
      </c>
      <c r="AJ516" s="411">
        <f t="shared" ref="AJ516" si="1162">AJ515</f>
        <v>0</v>
      </c>
      <c r="AK516" s="411">
        <f t="shared" ref="AK516" si="1163">AK515</f>
        <v>0</v>
      </c>
      <c r="AL516" s="411">
        <f t="shared" ref="AL516" si="1164">AL515</f>
        <v>0</v>
      </c>
      <c r="AM516" s="306"/>
    </row>
    <row r="517" spans="1:39"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idden="1" outlineLevel="1">
      <c r="A519" s="532">
        <v>36</v>
      </c>
      <c r="B519" s="428" t="s">
        <v>762</v>
      </c>
      <c r="C519" s="291" t="s">
        <v>25</v>
      </c>
      <c r="D519" s="295">
        <v>374618.98778135516</v>
      </c>
      <c r="E519" s="295">
        <v>374618.98778135516</v>
      </c>
      <c r="F519" s="295">
        <v>374618.98778135516</v>
      </c>
      <c r="G519" s="295">
        <v>374618.98778135516</v>
      </c>
      <c r="H519" s="295">
        <v>373309.93503604818</v>
      </c>
      <c r="I519" s="295">
        <v>371183.80610895506</v>
      </c>
      <c r="J519" s="295">
        <v>371183.80610895506</v>
      </c>
      <c r="K519" s="295">
        <v>371183.80610895506</v>
      </c>
      <c r="L519" s="295">
        <v>371183.80610895506</v>
      </c>
      <c r="M519" s="295"/>
      <c r="N519" s="295">
        <v>12</v>
      </c>
      <c r="O519" s="295">
        <v>46.258477419272253</v>
      </c>
      <c r="P519" s="295">
        <v>46.258477419272253</v>
      </c>
      <c r="Q519" s="295">
        <v>46.258477419272253</v>
      </c>
      <c r="R519" s="295">
        <v>46.258477419272253</v>
      </c>
      <c r="S519" s="295">
        <v>46.077071625471184</v>
      </c>
      <c r="T519" s="295">
        <v>45.714260037869053</v>
      </c>
      <c r="U519" s="295">
        <v>45.714260037869053</v>
      </c>
      <c r="V519" s="295">
        <v>45.714260037869053</v>
      </c>
      <c r="W519" s="295">
        <v>45.714260037869053</v>
      </c>
      <c r="X519" s="295">
        <v>45.714260037869053</v>
      </c>
      <c r="Y519" s="426">
        <v>1</v>
      </c>
      <c r="Z519" s="410"/>
      <c r="AA519" s="410"/>
      <c r="AB519" s="410"/>
      <c r="AC519" s="410"/>
      <c r="AD519" s="410"/>
      <c r="AE519" s="410"/>
      <c r="AF519" s="415"/>
      <c r="AG519" s="415"/>
      <c r="AH519" s="415"/>
      <c r="AI519" s="415"/>
      <c r="AJ519" s="415"/>
      <c r="AK519" s="415"/>
      <c r="AL519" s="415"/>
      <c r="AM519" s="296">
        <f>SUM(Y519:AL519)</f>
        <v>1</v>
      </c>
    </row>
    <row r="520" spans="1:39" hidden="1"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165">Z519</f>
        <v>0</v>
      </c>
      <c r="AA520" s="411">
        <f t="shared" ref="AA520" si="1166">AA519</f>
        <v>0</v>
      </c>
      <c r="AB520" s="411">
        <f t="shared" ref="AB520" si="1167">AB519</f>
        <v>0</v>
      </c>
      <c r="AC520" s="411">
        <f t="shared" ref="AC520" si="1168">AC519</f>
        <v>0</v>
      </c>
      <c r="AD520" s="411">
        <f t="shared" ref="AD520" si="1169">AD519</f>
        <v>0</v>
      </c>
      <c r="AE520" s="411">
        <f t="shared" ref="AE520" si="1170">AE519</f>
        <v>0</v>
      </c>
      <c r="AF520" s="411">
        <f t="shared" ref="AF520" si="1171">AF519</f>
        <v>0</v>
      </c>
      <c r="AG520" s="411">
        <f t="shared" ref="AG520" si="1172">AG519</f>
        <v>0</v>
      </c>
      <c r="AH520" s="411">
        <f t="shared" ref="AH520" si="1173">AH519</f>
        <v>0</v>
      </c>
      <c r="AI520" s="411">
        <f t="shared" ref="AI520" si="1174">AI519</f>
        <v>0</v>
      </c>
      <c r="AJ520" s="411">
        <f t="shared" ref="AJ520" si="1175">AJ519</f>
        <v>0</v>
      </c>
      <c r="AK520" s="411">
        <f t="shared" ref="AK520" si="1176">AK519</f>
        <v>0</v>
      </c>
      <c r="AL520" s="411">
        <f t="shared" ref="AL520" si="1177">AL519</f>
        <v>0</v>
      </c>
      <c r="AM520" s="306"/>
    </row>
    <row r="521" spans="1:39"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idden="1"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178">Z522</f>
        <v>0</v>
      </c>
      <c r="AA523" s="411">
        <f t="shared" ref="AA523" si="1179">AA522</f>
        <v>0</v>
      </c>
      <c r="AB523" s="411">
        <f t="shared" ref="AB523" si="1180">AB522</f>
        <v>0</v>
      </c>
      <c r="AC523" s="411">
        <f t="shared" ref="AC523" si="1181">AC522</f>
        <v>0</v>
      </c>
      <c r="AD523" s="411">
        <f t="shared" ref="AD523" si="1182">AD522</f>
        <v>0</v>
      </c>
      <c r="AE523" s="411">
        <f t="shared" ref="AE523" si="1183">AE522</f>
        <v>0</v>
      </c>
      <c r="AF523" s="411">
        <f t="shared" ref="AF523" si="1184">AF522</f>
        <v>0</v>
      </c>
      <c r="AG523" s="411">
        <f t="shared" ref="AG523" si="1185">AG522</f>
        <v>0</v>
      </c>
      <c r="AH523" s="411">
        <f t="shared" ref="AH523" si="1186">AH522</f>
        <v>0</v>
      </c>
      <c r="AI523" s="411">
        <f t="shared" ref="AI523" si="1187">AI522</f>
        <v>0</v>
      </c>
      <c r="AJ523" s="411">
        <f t="shared" ref="AJ523" si="1188">AJ522</f>
        <v>0</v>
      </c>
      <c r="AK523" s="411">
        <f t="shared" ref="AK523" si="1189">AK522</f>
        <v>0</v>
      </c>
      <c r="AL523" s="411">
        <f t="shared" ref="AL523" si="1190">AL522</f>
        <v>0</v>
      </c>
      <c r="AM523" s="306"/>
    </row>
    <row r="524" spans="1:39"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idden="1"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idden="1"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191">Z525</f>
        <v>0</v>
      </c>
      <c r="AA526" s="411">
        <f t="shared" ref="AA526" si="1192">AA525</f>
        <v>0</v>
      </c>
      <c r="AB526" s="411">
        <f t="shared" ref="AB526" si="1193">AB525</f>
        <v>0</v>
      </c>
      <c r="AC526" s="411">
        <f t="shared" ref="AC526" si="1194">AC525</f>
        <v>0</v>
      </c>
      <c r="AD526" s="411">
        <f t="shared" ref="AD526" si="1195">AD525</f>
        <v>0</v>
      </c>
      <c r="AE526" s="411">
        <f t="shared" ref="AE526" si="1196">AE525</f>
        <v>0</v>
      </c>
      <c r="AF526" s="411">
        <f t="shared" ref="AF526" si="1197">AF525</f>
        <v>0</v>
      </c>
      <c r="AG526" s="411">
        <f t="shared" ref="AG526" si="1198">AG525</f>
        <v>0</v>
      </c>
      <c r="AH526" s="411">
        <f t="shared" ref="AH526" si="1199">AH525</f>
        <v>0</v>
      </c>
      <c r="AI526" s="411">
        <f t="shared" ref="AI526" si="1200">AI525</f>
        <v>0</v>
      </c>
      <c r="AJ526" s="411">
        <f t="shared" ref="AJ526" si="1201">AJ525</f>
        <v>0</v>
      </c>
      <c r="AK526" s="411">
        <f t="shared" ref="AK526" si="1202">AK525</f>
        <v>0</v>
      </c>
      <c r="AL526" s="411">
        <f t="shared" ref="AL526" si="1203">AL525</f>
        <v>0</v>
      </c>
      <c r="AM526" s="306"/>
    </row>
    <row r="527" spans="1:39"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204">Z528</f>
        <v>0</v>
      </c>
      <c r="AA529" s="411">
        <f t="shared" ref="AA529" si="1205">AA528</f>
        <v>0</v>
      </c>
      <c r="AB529" s="411">
        <f t="shared" ref="AB529" si="1206">AB528</f>
        <v>0</v>
      </c>
      <c r="AC529" s="411">
        <f t="shared" ref="AC529" si="1207">AC528</f>
        <v>0</v>
      </c>
      <c r="AD529" s="411">
        <f t="shared" ref="AD529" si="1208">AD528</f>
        <v>0</v>
      </c>
      <c r="AE529" s="411">
        <f t="shared" ref="AE529" si="1209">AE528</f>
        <v>0</v>
      </c>
      <c r="AF529" s="411">
        <f t="shared" ref="AF529" si="1210">AF528</f>
        <v>0</v>
      </c>
      <c r="AG529" s="411">
        <f t="shared" ref="AG529" si="1211">AG528</f>
        <v>0</v>
      </c>
      <c r="AH529" s="411">
        <f t="shared" ref="AH529" si="1212">AH528</f>
        <v>0</v>
      </c>
      <c r="AI529" s="411">
        <f t="shared" ref="AI529" si="1213">AI528</f>
        <v>0</v>
      </c>
      <c r="AJ529" s="411">
        <f t="shared" ref="AJ529" si="1214">AJ528</f>
        <v>0</v>
      </c>
      <c r="AK529" s="411">
        <f t="shared" ref="AK529" si="1215">AK528</f>
        <v>0</v>
      </c>
      <c r="AL529" s="411">
        <f t="shared" ref="AL529" si="1216">AL528</f>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217">Z531</f>
        <v>0</v>
      </c>
      <c r="AA532" s="411">
        <f t="shared" ref="AA532" si="1218">AA531</f>
        <v>0</v>
      </c>
      <c r="AB532" s="411">
        <f t="shared" ref="AB532" si="1219">AB531</f>
        <v>0</v>
      </c>
      <c r="AC532" s="411">
        <f t="shared" ref="AC532" si="1220">AC531</f>
        <v>0</v>
      </c>
      <c r="AD532" s="411">
        <f t="shared" ref="AD532" si="1221">AD531</f>
        <v>0</v>
      </c>
      <c r="AE532" s="411">
        <f t="shared" ref="AE532" si="1222">AE531</f>
        <v>0</v>
      </c>
      <c r="AF532" s="411">
        <f t="shared" ref="AF532" si="1223">AF531</f>
        <v>0</v>
      </c>
      <c r="AG532" s="411">
        <f t="shared" ref="AG532" si="1224">AG531</f>
        <v>0</v>
      </c>
      <c r="AH532" s="411">
        <f t="shared" ref="AH532" si="1225">AH531</f>
        <v>0</v>
      </c>
      <c r="AI532" s="411">
        <f t="shared" ref="AI532" si="1226">AI531</f>
        <v>0</v>
      </c>
      <c r="AJ532" s="411">
        <f t="shared" ref="AJ532" si="1227">AJ531</f>
        <v>0</v>
      </c>
      <c r="AK532" s="411">
        <f t="shared" ref="AK532" si="1228">AK531</f>
        <v>0</v>
      </c>
      <c r="AL532" s="411">
        <f t="shared" ref="AL532" si="1229">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230">Z534</f>
        <v>0</v>
      </c>
      <c r="AA535" s="411">
        <f t="shared" ref="AA535" si="1231">AA534</f>
        <v>0</v>
      </c>
      <c r="AB535" s="411">
        <f t="shared" ref="AB535" si="1232">AB534</f>
        <v>0</v>
      </c>
      <c r="AC535" s="411">
        <f t="shared" ref="AC535" si="1233">AC534</f>
        <v>0</v>
      </c>
      <c r="AD535" s="411">
        <f t="shared" ref="AD535" si="1234">AD534</f>
        <v>0</v>
      </c>
      <c r="AE535" s="411">
        <f t="shared" ref="AE535" si="1235">AE534</f>
        <v>0</v>
      </c>
      <c r="AF535" s="411">
        <f t="shared" ref="AF535" si="1236">AF534</f>
        <v>0</v>
      </c>
      <c r="AG535" s="411">
        <f t="shared" ref="AG535" si="1237">AG534</f>
        <v>0</v>
      </c>
      <c r="AH535" s="411">
        <f t="shared" ref="AH535" si="1238">AH534</f>
        <v>0</v>
      </c>
      <c r="AI535" s="411">
        <f t="shared" ref="AI535" si="1239">AI534</f>
        <v>0</v>
      </c>
      <c r="AJ535" s="411">
        <f t="shared" ref="AJ535" si="1240">AJ534</f>
        <v>0</v>
      </c>
      <c r="AK535" s="411">
        <f t="shared" ref="AK535" si="1241">AK534</f>
        <v>0</v>
      </c>
      <c r="AL535" s="411">
        <f t="shared" ref="AL535" si="1242">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hidden="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243">Z537</f>
        <v>0</v>
      </c>
      <c r="AA538" s="411">
        <f t="shared" ref="AA538" si="1244">AA537</f>
        <v>0</v>
      </c>
      <c r="AB538" s="411">
        <f t="shared" ref="AB538" si="1245">AB537</f>
        <v>0</v>
      </c>
      <c r="AC538" s="411">
        <f t="shared" ref="AC538" si="1246">AC537</f>
        <v>0</v>
      </c>
      <c r="AD538" s="411">
        <f t="shared" ref="AD538" si="1247">AD537</f>
        <v>0</v>
      </c>
      <c r="AE538" s="411">
        <f t="shared" ref="AE538" si="1248">AE537</f>
        <v>0</v>
      </c>
      <c r="AF538" s="411">
        <f t="shared" ref="AF538" si="1249">AF537</f>
        <v>0</v>
      </c>
      <c r="AG538" s="411">
        <f t="shared" ref="AG538" si="1250">AG537</f>
        <v>0</v>
      </c>
      <c r="AH538" s="411">
        <f t="shared" ref="AH538" si="1251">AH537</f>
        <v>0</v>
      </c>
      <c r="AI538" s="411">
        <f t="shared" ref="AI538" si="1252">AI537</f>
        <v>0</v>
      </c>
      <c r="AJ538" s="411">
        <f t="shared" ref="AJ538" si="1253">AJ537</f>
        <v>0</v>
      </c>
      <c r="AK538" s="411">
        <f t="shared" ref="AK538" si="1254">AK537</f>
        <v>0</v>
      </c>
      <c r="AL538" s="411">
        <f t="shared" ref="AL538" si="1255">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256">Z540</f>
        <v>0</v>
      </c>
      <c r="AA541" s="411">
        <f t="shared" ref="AA541" si="1257">AA540</f>
        <v>0</v>
      </c>
      <c r="AB541" s="411">
        <f t="shared" ref="AB541" si="1258">AB540</f>
        <v>0</v>
      </c>
      <c r="AC541" s="411">
        <f t="shared" ref="AC541" si="1259">AC540</f>
        <v>0</v>
      </c>
      <c r="AD541" s="411">
        <f t="shared" ref="AD541" si="1260">AD540</f>
        <v>0</v>
      </c>
      <c r="AE541" s="411">
        <f t="shared" ref="AE541" si="1261">AE540</f>
        <v>0</v>
      </c>
      <c r="AF541" s="411">
        <f t="shared" ref="AF541" si="1262">AF540</f>
        <v>0</v>
      </c>
      <c r="AG541" s="411">
        <f t="shared" ref="AG541" si="1263">AG540</f>
        <v>0</v>
      </c>
      <c r="AH541" s="411">
        <f t="shared" ref="AH541" si="1264">AH540</f>
        <v>0</v>
      </c>
      <c r="AI541" s="411">
        <f t="shared" ref="AI541" si="1265">AI540</f>
        <v>0</v>
      </c>
      <c r="AJ541" s="411">
        <f t="shared" ref="AJ541" si="1266">AJ540</f>
        <v>0</v>
      </c>
      <c r="AK541" s="411">
        <f t="shared" ref="AK541" si="1267">AK540</f>
        <v>0</v>
      </c>
      <c r="AL541" s="411">
        <f t="shared" ref="AL541" si="1268">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269">Z543</f>
        <v>0</v>
      </c>
      <c r="AA544" s="411">
        <f t="shared" ref="AA544" si="1270">AA543</f>
        <v>0</v>
      </c>
      <c r="AB544" s="411">
        <f t="shared" ref="AB544" si="1271">AB543</f>
        <v>0</v>
      </c>
      <c r="AC544" s="411">
        <f t="shared" ref="AC544" si="1272">AC543</f>
        <v>0</v>
      </c>
      <c r="AD544" s="411">
        <f t="shared" ref="AD544" si="1273">AD543</f>
        <v>0</v>
      </c>
      <c r="AE544" s="411">
        <f t="shared" ref="AE544" si="1274">AE543</f>
        <v>0</v>
      </c>
      <c r="AF544" s="411">
        <f t="shared" ref="AF544" si="1275">AF543</f>
        <v>0</v>
      </c>
      <c r="AG544" s="411">
        <f t="shared" ref="AG544" si="1276">AG543</f>
        <v>0</v>
      </c>
      <c r="AH544" s="411">
        <f t="shared" ref="AH544" si="1277">AH543</f>
        <v>0</v>
      </c>
      <c r="AI544" s="411">
        <f t="shared" ref="AI544" si="1278">AI543</f>
        <v>0</v>
      </c>
      <c r="AJ544" s="411">
        <f t="shared" ref="AJ544" si="1279">AJ543</f>
        <v>0</v>
      </c>
      <c r="AK544" s="411">
        <f t="shared" ref="AK544" si="1280">AK543</f>
        <v>0</v>
      </c>
      <c r="AL544" s="411">
        <f t="shared" ref="AL544" si="1281">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282">Z546</f>
        <v>0</v>
      </c>
      <c r="AA547" s="411">
        <f t="shared" ref="AA547" si="1283">AA546</f>
        <v>0</v>
      </c>
      <c r="AB547" s="411">
        <f t="shared" ref="AB547" si="1284">AB546</f>
        <v>0</v>
      </c>
      <c r="AC547" s="411">
        <f t="shared" ref="AC547" si="1285">AC546</f>
        <v>0</v>
      </c>
      <c r="AD547" s="411">
        <f t="shared" ref="AD547" si="1286">AD546</f>
        <v>0</v>
      </c>
      <c r="AE547" s="411">
        <f t="shared" ref="AE547" si="1287">AE546</f>
        <v>0</v>
      </c>
      <c r="AF547" s="411">
        <f t="shared" ref="AF547" si="1288">AF546</f>
        <v>0</v>
      </c>
      <c r="AG547" s="411">
        <f t="shared" ref="AG547" si="1289">AG546</f>
        <v>0</v>
      </c>
      <c r="AH547" s="411">
        <f t="shared" ref="AH547" si="1290">AH546</f>
        <v>0</v>
      </c>
      <c r="AI547" s="411">
        <f t="shared" ref="AI547" si="1291">AI546</f>
        <v>0</v>
      </c>
      <c r="AJ547" s="411">
        <f t="shared" ref="AJ547" si="1292">AJ546</f>
        <v>0</v>
      </c>
      <c r="AK547" s="411">
        <f t="shared" ref="AK547" si="1293">AK546</f>
        <v>0</v>
      </c>
      <c r="AL547" s="411">
        <f t="shared" ref="AL547" si="1294">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295">Z549</f>
        <v>0</v>
      </c>
      <c r="AA550" s="411">
        <f t="shared" ref="AA550" si="1296">AA549</f>
        <v>0</v>
      </c>
      <c r="AB550" s="411">
        <f t="shared" ref="AB550" si="1297">AB549</f>
        <v>0</v>
      </c>
      <c r="AC550" s="411">
        <f t="shared" ref="AC550" si="1298">AC549</f>
        <v>0</v>
      </c>
      <c r="AD550" s="411">
        <f t="shared" ref="AD550" si="1299">AD549</f>
        <v>0</v>
      </c>
      <c r="AE550" s="411">
        <f t="shared" ref="AE550" si="1300">AE549</f>
        <v>0</v>
      </c>
      <c r="AF550" s="411">
        <f t="shared" ref="AF550" si="1301">AF549</f>
        <v>0</v>
      </c>
      <c r="AG550" s="411">
        <f t="shared" ref="AG550" si="1302">AG549</f>
        <v>0</v>
      </c>
      <c r="AH550" s="411">
        <f t="shared" ref="AH550" si="1303">AH549</f>
        <v>0</v>
      </c>
      <c r="AI550" s="411">
        <f t="shared" ref="AI550" si="1304">AI549</f>
        <v>0</v>
      </c>
      <c r="AJ550" s="411">
        <f t="shared" ref="AJ550" si="1305">AJ549</f>
        <v>0</v>
      </c>
      <c r="AK550" s="411">
        <f t="shared" ref="AK550" si="1306">AK549</f>
        <v>0</v>
      </c>
      <c r="AL550" s="411">
        <f t="shared" ref="AL550" si="1307">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308">Z552</f>
        <v>0</v>
      </c>
      <c r="AA553" s="411">
        <f t="shared" ref="AA553" si="1309">AA552</f>
        <v>0</v>
      </c>
      <c r="AB553" s="411">
        <f t="shared" ref="AB553" si="1310">AB552</f>
        <v>0</v>
      </c>
      <c r="AC553" s="411">
        <f t="shared" ref="AC553" si="1311">AC552</f>
        <v>0</v>
      </c>
      <c r="AD553" s="411">
        <f t="shared" ref="AD553" si="1312">AD552</f>
        <v>0</v>
      </c>
      <c r="AE553" s="411">
        <f t="shared" ref="AE553" si="1313">AE552</f>
        <v>0</v>
      </c>
      <c r="AF553" s="411">
        <f t="shared" ref="AF553" si="1314">AF552</f>
        <v>0</v>
      </c>
      <c r="AG553" s="411">
        <f t="shared" ref="AG553" si="1315">AG552</f>
        <v>0</v>
      </c>
      <c r="AH553" s="411">
        <f t="shared" ref="AH553" si="1316">AH552</f>
        <v>0</v>
      </c>
      <c r="AI553" s="411">
        <f t="shared" ref="AI553" si="1317">AI552</f>
        <v>0</v>
      </c>
      <c r="AJ553" s="411">
        <f t="shared" ref="AJ553" si="1318">AJ552</f>
        <v>0</v>
      </c>
      <c r="AK553" s="411">
        <f t="shared" ref="AK553" si="1319">AK552</f>
        <v>0</v>
      </c>
      <c r="AL553" s="411">
        <f t="shared" ref="AL553" si="1320">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321">Z555</f>
        <v>0</v>
      </c>
      <c r="AA556" s="411">
        <f t="shared" ref="AA556" si="1322">AA555</f>
        <v>0</v>
      </c>
      <c r="AB556" s="411">
        <f t="shared" ref="AB556" si="1323">AB555</f>
        <v>0</v>
      </c>
      <c r="AC556" s="411">
        <f t="shared" ref="AC556" si="1324">AC555</f>
        <v>0</v>
      </c>
      <c r="AD556" s="411">
        <f t="shared" ref="AD556" si="1325">AD555</f>
        <v>0</v>
      </c>
      <c r="AE556" s="411">
        <f t="shared" ref="AE556" si="1326">AE555</f>
        <v>0</v>
      </c>
      <c r="AF556" s="411">
        <f t="shared" ref="AF556" si="1327">AF555</f>
        <v>0</v>
      </c>
      <c r="AG556" s="411">
        <f t="shared" ref="AG556" si="1328">AG555</f>
        <v>0</v>
      </c>
      <c r="AH556" s="411">
        <f t="shared" ref="AH556" si="1329">AH555</f>
        <v>0</v>
      </c>
      <c r="AI556" s="411">
        <f t="shared" ref="AI556" si="1330">AI555</f>
        <v>0</v>
      </c>
      <c r="AJ556" s="411">
        <f t="shared" ref="AJ556" si="1331">AJ555</f>
        <v>0</v>
      </c>
      <c r="AK556" s="411">
        <f t="shared" ref="AK556" si="1332">AK555</f>
        <v>0</v>
      </c>
      <c r="AL556" s="411">
        <f t="shared" ref="AL556" si="1333">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334">Z558</f>
        <v>0</v>
      </c>
      <c r="AA559" s="411">
        <f t="shared" ref="AA559" si="1335">AA558</f>
        <v>0</v>
      </c>
      <c r="AB559" s="411">
        <f t="shared" ref="AB559" si="1336">AB558</f>
        <v>0</v>
      </c>
      <c r="AC559" s="411">
        <f t="shared" ref="AC559" si="1337">AC558</f>
        <v>0</v>
      </c>
      <c r="AD559" s="411">
        <f t="shared" ref="AD559" si="1338">AD558</f>
        <v>0</v>
      </c>
      <c r="AE559" s="411">
        <f t="shared" ref="AE559" si="1339">AE558</f>
        <v>0</v>
      </c>
      <c r="AF559" s="411">
        <f t="shared" ref="AF559" si="1340">AF558</f>
        <v>0</v>
      </c>
      <c r="AG559" s="411">
        <f t="shared" ref="AG559" si="1341">AG558</f>
        <v>0</v>
      </c>
      <c r="AH559" s="411">
        <f t="shared" ref="AH559" si="1342">AH558</f>
        <v>0</v>
      </c>
      <c r="AI559" s="411">
        <f t="shared" ref="AI559" si="1343">AI558</f>
        <v>0</v>
      </c>
      <c r="AJ559" s="411">
        <f t="shared" ref="AJ559" si="1344">AJ558</f>
        <v>0</v>
      </c>
      <c r="AK559" s="411">
        <f t="shared" ref="AK559" si="1345">AK558</f>
        <v>0</v>
      </c>
      <c r="AL559" s="411">
        <f t="shared" ref="AL559" si="1346">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292</v>
      </c>
      <c r="C561" s="329"/>
      <c r="D561" s="329">
        <f>SUM(D404:D559)</f>
        <v>66742262.969594657</v>
      </c>
      <c r="E561" s="329">
        <f t="shared" ref="E561:M561" si="1347">SUM(E404:E559)</f>
        <v>60335604.769630253</v>
      </c>
      <c r="F561" s="329">
        <f t="shared" si="1347"/>
        <v>60289700.674159639</v>
      </c>
      <c r="G561" s="329">
        <f t="shared" si="1347"/>
        <v>60198332.024737842</v>
      </c>
      <c r="H561" s="329">
        <f t="shared" si="1347"/>
        <v>60051175.332922541</v>
      </c>
      <c r="I561" s="329">
        <f t="shared" si="1347"/>
        <v>58984120.984912977</v>
      </c>
      <c r="J561" s="329">
        <f t="shared" si="1347"/>
        <v>58906208.640776008</v>
      </c>
      <c r="K561" s="329">
        <f t="shared" si="1347"/>
        <v>58822477.309670292</v>
      </c>
      <c r="L561" s="329">
        <f t="shared" si="1347"/>
        <v>58565585.104830258</v>
      </c>
      <c r="M561" s="329">
        <f t="shared" si="1347"/>
        <v>57253940.627520978</v>
      </c>
      <c r="N561" s="329"/>
      <c r="O561" s="329">
        <f>SUM(O404:O559)</f>
        <v>8253.9032953868973</v>
      </c>
      <c r="P561" s="329">
        <f t="shared" ref="P561:X561" si="1348">SUM(P404:P559)</f>
        <v>6259.75708439133</v>
      </c>
      <c r="Q561" s="329">
        <f t="shared" si="1348"/>
        <v>7906.0536486032088</v>
      </c>
      <c r="R561" s="329">
        <f t="shared" si="1348"/>
        <v>7880.4241926636023</v>
      </c>
      <c r="S561" s="329">
        <f t="shared" si="1348"/>
        <v>7858.0533741615882</v>
      </c>
      <c r="T561" s="329">
        <f t="shared" si="1348"/>
        <v>7649.6437730094613</v>
      </c>
      <c r="U561" s="329">
        <f t="shared" si="1348"/>
        <v>7634.8507469301676</v>
      </c>
      <c r="V561" s="329">
        <f t="shared" si="1348"/>
        <v>7617.2161226209528</v>
      </c>
      <c r="W561" s="329">
        <f t="shared" si="1348"/>
        <v>7594.3299956392029</v>
      </c>
      <c r="X561" s="329">
        <f t="shared" si="1348"/>
        <v>7570.511227046456</v>
      </c>
      <c r="Y561" s="329">
        <f>IF(Y402="kWh",SUMPRODUCT(D404:D559,Y404:Y559))</f>
        <v>36814262.077650078</v>
      </c>
      <c r="Z561" s="329">
        <f>IF(Z402="kWh",SUMPRODUCT(D404:D559,Z404:Z559))</f>
        <v>5981147.5748498663</v>
      </c>
      <c r="AA561" s="329">
        <f>IF(AA402="kw",SUMPRODUCT(N404:N559,O404:O559,AA404:AA559),SUMPRODUCT(D404:D559,AA404:AA559))</f>
        <v>31387.051139999996</v>
      </c>
      <c r="AB561" s="329">
        <f>IF(AB402="kw",SUMPRODUCT(N404:N559,O404:O559,AB404:AB559),SUMPRODUCT(D404:D559,AB404:AB559))</f>
        <v>14735.137350019233</v>
      </c>
      <c r="AC561" s="329">
        <f>IF(AC402="kw",SUMPRODUCT(N404:N559,O404:O559,AC404:AC559),SUMPRODUCT(D404:D559,AC404:AC559))</f>
        <v>1555.7080560000002</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34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34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34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34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350">Y209*Y564</f>
        <v>0</v>
      </c>
      <c r="Z569" s="378">
        <f t="shared" si="1350"/>
        <v>0</v>
      </c>
      <c r="AA569" s="378">
        <f t="shared" si="1350"/>
        <v>0</v>
      </c>
      <c r="AB569" s="378">
        <f>AB209*AB564</f>
        <v>0</v>
      </c>
      <c r="AC569" s="378">
        <f t="shared" si="1350"/>
        <v>0</v>
      </c>
      <c r="AD569" s="378">
        <f t="shared" si="1350"/>
        <v>0</v>
      </c>
      <c r="AE569" s="378">
        <f t="shared" si="1350"/>
        <v>0</v>
      </c>
      <c r="AF569" s="378">
        <f t="shared" si="1350"/>
        <v>0</v>
      </c>
      <c r="AG569" s="378">
        <f t="shared" si="1350"/>
        <v>0</v>
      </c>
      <c r="AH569" s="378">
        <f t="shared" si="1350"/>
        <v>0</v>
      </c>
      <c r="AI569" s="378">
        <f t="shared" si="1350"/>
        <v>0</v>
      </c>
      <c r="AJ569" s="378">
        <f t="shared" si="1350"/>
        <v>0</v>
      </c>
      <c r="AK569" s="378">
        <f t="shared" si="1350"/>
        <v>0</v>
      </c>
      <c r="AL569" s="378">
        <f t="shared" si="1350"/>
        <v>0</v>
      </c>
      <c r="AM569" s="628">
        <f t="shared" si="134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351">AA392*AA564</f>
        <v>0</v>
      </c>
      <c r="AB570" s="378">
        <f>AB392*AB564</f>
        <v>0</v>
      </c>
      <c r="AC570" s="378">
        <f t="shared" si="1351"/>
        <v>0</v>
      </c>
      <c r="AD570" s="378">
        <f t="shared" si="1351"/>
        <v>0</v>
      </c>
      <c r="AE570" s="378">
        <f t="shared" si="1351"/>
        <v>0</v>
      </c>
      <c r="AF570" s="378">
        <f t="shared" si="1351"/>
        <v>0</v>
      </c>
      <c r="AG570" s="378">
        <f t="shared" si="1351"/>
        <v>0</v>
      </c>
      <c r="AH570" s="378">
        <f t="shared" si="1351"/>
        <v>0</v>
      </c>
      <c r="AI570" s="378">
        <f t="shared" si="1351"/>
        <v>0</v>
      </c>
      <c r="AJ570" s="378">
        <f t="shared" si="1351"/>
        <v>0</v>
      </c>
      <c r="AK570" s="378">
        <f t="shared" si="1351"/>
        <v>0</v>
      </c>
      <c r="AL570" s="378">
        <f t="shared" si="1351"/>
        <v>0</v>
      </c>
      <c r="AM570" s="628">
        <f t="shared" si="1349"/>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352">Z561*Z564</f>
        <v>0</v>
      </c>
      <c r="AA571" s="378">
        <f t="shared" si="1352"/>
        <v>0</v>
      </c>
      <c r="AB571" s="378">
        <f t="shared" si="1352"/>
        <v>0</v>
      </c>
      <c r="AC571" s="378">
        <f t="shared" si="1352"/>
        <v>0</v>
      </c>
      <c r="AD571" s="378">
        <f t="shared" si="1352"/>
        <v>0</v>
      </c>
      <c r="AE571" s="378">
        <f t="shared" si="1352"/>
        <v>0</v>
      </c>
      <c r="AF571" s="378">
        <f t="shared" si="1352"/>
        <v>0</v>
      </c>
      <c r="AG571" s="378">
        <f t="shared" si="1352"/>
        <v>0</v>
      </c>
      <c r="AH571" s="378">
        <f t="shared" si="1352"/>
        <v>0</v>
      </c>
      <c r="AI571" s="378">
        <f t="shared" si="1352"/>
        <v>0</v>
      </c>
      <c r="AJ571" s="378">
        <f t="shared" si="1352"/>
        <v>0</v>
      </c>
      <c r="AK571" s="378">
        <f t="shared" si="1352"/>
        <v>0</v>
      </c>
      <c r="AL571" s="378">
        <f t="shared" si="1352"/>
        <v>0</v>
      </c>
      <c r="AM571" s="628">
        <f t="shared" si="1349"/>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353">SUM(AA565:AA571)</f>
        <v>0</v>
      </c>
      <c r="AB572" s="346">
        <f t="shared" si="1353"/>
        <v>0</v>
      </c>
      <c r="AC572" s="346">
        <f t="shared" si="1353"/>
        <v>0</v>
      </c>
      <c r="AD572" s="346">
        <f>SUM(AD565:AD571)</f>
        <v>0</v>
      </c>
      <c r="AE572" s="346">
        <f t="shared" si="1353"/>
        <v>0</v>
      </c>
      <c r="AF572" s="346">
        <f>SUM(AF565:AF571)</f>
        <v>0</v>
      </c>
      <c r="AG572" s="346">
        <f>SUM(AG565:AG571)</f>
        <v>0</v>
      </c>
      <c r="AH572" s="346">
        <f t="shared" ref="AH572:AL572" si="1354">SUM(AH565:AH571)</f>
        <v>0</v>
      </c>
      <c r="AI572" s="346">
        <f t="shared" si="1354"/>
        <v>0</v>
      </c>
      <c r="AJ572" s="346">
        <f>SUM(AJ565:AJ571)</f>
        <v>0</v>
      </c>
      <c r="AK572" s="346">
        <f t="shared" si="1354"/>
        <v>0</v>
      </c>
      <c r="AL572" s="346">
        <f t="shared" si="1354"/>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355">Z562*Z564</f>
        <v>0</v>
      </c>
      <c r="AA573" s="347">
        <f t="shared" si="1355"/>
        <v>0</v>
      </c>
      <c r="AB573" s="347">
        <f t="shared" si="1355"/>
        <v>0</v>
      </c>
      <c r="AC573" s="347">
        <f t="shared" si="1355"/>
        <v>0</v>
      </c>
      <c r="AD573" s="347">
        <f>AD562*AD564</f>
        <v>0</v>
      </c>
      <c r="AE573" s="347">
        <f t="shared" si="1355"/>
        <v>0</v>
      </c>
      <c r="AF573" s="347">
        <f>AF562*AF564</f>
        <v>0</v>
      </c>
      <c r="AG573" s="347">
        <f t="shared" ref="AG573:AL573" si="1356">AG562*AG564</f>
        <v>0</v>
      </c>
      <c r="AH573" s="347">
        <f t="shared" si="1356"/>
        <v>0</v>
      </c>
      <c r="AI573" s="347">
        <f t="shared" si="1356"/>
        <v>0</v>
      </c>
      <c r="AJ573" s="347">
        <f>AJ562*AJ564</f>
        <v>0</v>
      </c>
      <c r="AK573" s="347">
        <f>AK562*AK564</f>
        <v>0</v>
      </c>
      <c r="AL573" s="347">
        <f t="shared" si="1356"/>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30416214.301168159</v>
      </c>
      <c r="Z576" s="291">
        <f>SUMPRODUCT(E404:E559,Z404:Z559)</f>
        <v>5982857.5529997852</v>
      </c>
      <c r="AA576" s="291">
        <f>IF(AA402="kw",SUMPRODUCT($N$404:$N$559,$P$404:$P$559,AA404:AA559),SUMPRODUCT($E$404:$E$559,AA404:AA559))</f>
        <v>22217.252806460176</v>
      </c>
      <c r="AB576" s="291">
        <f>IF(AB402="kw",SUMPRODUCT($N$404:$N$559,$P$404:$P$559,AB404:AB559),SUMPRODUCT($E$404:$E$559,AB404:AB559))</f>
        <v>10401.865338427746</v>
      </c>
      <c r="AC576" s="291">
        <f>IF(AC402="kw",SUMPRODUCT($N$404:$N$559,$P$404:$P$559,AC404:AC559),SUMPRODUCT($E$404:$E$559,AC404:AC559))</f>
        <v>1356.631656</v>
      </c>
      <c r="AD576" s="291">
        <f t="shared" ref="AD576:AL576" si="1357">IF(AD402="kw",SUMPRODUCT($N$404:$N$559,$P$404:$P$559,AD404:AD559),SUMPRODUCT($E$404:$E$559,AD404:AD559))</f>
        <v>0</v>
      </c>
      <c r="AE576" s="291">
        <f t="shared" si="1357"/>
        <v>0</v>
      </c>
      <c r="AF576" s="291">
        <f t="shared" si="1357"/>
        <v>0</v>
      </c>
      <c r="AG576" s="291">
        <f t="shared" si="1357"/>
        <v>0</v>
      </c>
      <c r="AH576" s="291">
        <f t="shared" si="1357"/>
        <v>0</v>
      </c>
      <c r="AI576" s="291">
        <f t="shared" si="1357"/>
        <v>0</v>
      </c>
      <c r="AJ576" s="291">
        <f t="shared" si="1357"/>
        <v>0</v>
      </c>
      <c r="AK576" s="291">
        <f t="shared" si="1357"/>
        <v>0</v>
      </c>
      <c r="AL576" s="291">
        <f t="shared" si="135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30416214.301168159</v>
      </c>
      <c r="Z577" s="291">
        <f>SUMPRODUCT(F404:F559,Z404:Z559)</f>
        <v>5954232.1816876037</v>
      </c>
      <c r="AA577" s="291">
        <f t="shared" ref="AA577:AL577" si="1358">IF(AA402="kw",SUMPRODUCT($N$404:$N$559,$Q$404:$Q$559,AA404:AA559),SUMPRODUCT($F$404:$F$559,AA404:AA559))</f>
        <v>31949.56643695735</v>
      </c>
      <c r="AB577" s="291">
        <f t="shared" si="1358"/>
        <v>14987.67744892755</v>
      </c>
      <c r="AC577" s="291">
        <f>IF(AC402="kw",SUMPRODUCT($N$404:$N$559,$Q$404:$Q$559,AC404:AC559),SUMPRODUCT($F$404:$F$559,AC404:AC559))</f>
        <v>1561.2801355166346</v>
      </c>
      <c r="AD577" s="291">
        <f t="shared" si="1358"/>
        <v>0</v>
      </c>
      <c r="AE577" s="291">
        <f t="shared" si="1358"/>
        <v>0</v>
      </c>
      <c r="AF577" s="291">
        <f t="shared" si="1358"/>
        <v>0</v>
      </c>
      <c r="AG577" s="291">
        <f t="shared" si="1358"/>
        <v>0</v>
      </c>
      <c r="AH577" s="291">
        <f t="shared" si="1358"/>
        <v>0</v>
      </c>
      <c r="AI577" s="291">
        <f t="shared" si="1358"/>
        <v>0</v>
      </c>
      <c r="AJ577" s="291">
        <f t="shared" si="1358"/>
        <v>0</v>
      </c>
      <c r="AK577" s="291">
        <f t="shared" si="1358"/>
        <v>0</v>
      </c>
      <c r="AL577" s="291">
        <f t="shared" si="135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30416214.301168159</v>
      </c>
      <c r="Z578" s="326">
        <f>SUMPRODUCT(G404:G559,Z404:Z559)</f>
        <v>5885325.5795461889</v>
      </c>
      <c r="AA578" s="326">
        <f t="shared" ref="AA578:AL578" si="1359">IF(AA402="kw",SUMPRODUCT($N$404:$N$559,$R$404:$R$559,AA404:AA559),SUMPRODUCT($G$404:$G$559,AA404:AA559))</f>
        <v>31869.590900776031</v>
      </c>
      <c r="AB578" s="326">
        <f t="shared" si="1359"/>
        <v>14978.588692720683</v>
      </c>
      <c r="AC578" s="326">
        <f>IF(AC402="kw",SUMPRODUCT($N$404:$N$559,$R$404:$R$559,AC404:AC559),SUMPRODUCT($G$404:$G$559,AC404:AC559))</f>
        <v>1561.2801355166346</v>
      </c>
      <c r="AD578" s="326">
        <f t="shared" si="1359"/>
        <v>0</v>
      </c>
      <c r="AE578" s="326">
        <f t="shared" si="1359"/>
        <v>0</v>
      </c>
      <c r="AF578" s="326">
        <f t="shared" si="1359"/>
        <v>0</v>
      </c>
      <c r="AG578" s="326">
        <f t="shared" si="1359"/>
        <v>0</v>
      </c>
      <c r="AH578" s="326">
        <f t="shared" si="1359"/>
        <v>0</v>
      </c>
      <c r="AI578" s="326">
        <f t="shared" si="1359"/>
        <v>0</v>
      </c>
      <c r="AJ578" s="326">
        <f t="shared" si="1359"/>
        <v>0</v>
      </c>
      <c r="AK578" s="326">
        <f t="shared" si="1359"/>
        <v>0</v>
      </c>
      <c r="AL578" s="326">
        <f t="shared" si="1359"/>
        <v>0</v>
      </c>
      <c r="AM578" s="386"/>
    </row>
    <row r="579" spans="1:39" ht="22.5" customHeight="1">
      <c r="B579" s="368" t="s">
        <v>589</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525</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44" t="s">
        <v>211</v>
      </c>
      <c r="C583" s="846" t="s">
        <v>33</v>
      </c>
      <c r="D583" s="284" t="s">
        <v>421</v>
      </c>
      <c r="E583" s="848" t="s">
        <v>209</v>
      </c>
      <c r="F583" s="849"/>
      <c r="G583" s="849"/>
      <c r="H583" s="849"/>
      <c r="I583" s="849"/>
      <c r="J583" s="849"/>
      <c r="K583" s="849"/>
      <c r="L583" s="849"/>
      <c r="M583" s="850"/>
      <c r="N583" s="854" t="s">
        <v>213</v>
      </c>
      <c r="O583" s="284" t="s">
        <v>422</v>
      </c>
      <c r="P583" s="848" t="s">
        <v>212</v>
      </c>
      <c r="Q583" s="849"/>
      <c r="R583" s="849"/>
      <c r="S583" s="849"/>
      <c r="T583" s="849"/>
      <c r="U583" s="849"/>
      <c r="V583" s="849"/>
      <c r="W583" s="849"/>
      <c r="X583" s="850"/>
      <c r="Y583" s="851" t="s">
        <v>243</v>
      </c>
      <c r="Z583" s="852"/>
      <c r="AA583" s="852"/>
      <c r="AB583" s="852"/>
      <c r="AC583" s="852"/>
      <c r="AD583" s="852"/>
      <c r="AE583" s="852"/>
      <c r="AF583" s="852"/>
      <c r="AG583" s="852"/>
      <c r="AH583" s="852"/>
      <c r="AI583" s="852"/>
      <c r="AJ583" s="852"/>
      <c r="AK583" s="852"/>
      <c r="AL583" s="852"/>
      <c r="AM583" s="853"/>
    </row>
    <row r="584" spans="1:39" ht="68.25" customHeight="1">
      <c r="B584" s="845"/>
      <c r="C584" s="847"/>
      <c r="D584" s="285">
        <v>2018</v>
      </c>
      <c r="E584" s="285">
        <v>2019</v>
      </c>
      <c r="F584" s="285">
        <v>2020</v>
      </c>
      <c r="G584" s="285">
        <v>2021</v>
      </c>
      <c r="H584" s="285">
        <v>2022</v>
      </c>
      <c r="I584" s="285">
        <v>2023</v>
      </c>
      <c r="J584" s="285">
        <v>2024</v>
      </c>
      <c r="K584" s="285">
        <v>2025</v>
      </c>
      <c r="L584" s="285">
        <v>2026</v>
      </c>
      <c r="M584" s="285">
        <v>2027</v>
      </c>
      <c r="N584" s="85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699 kW</v>
      </c>
      <c r="AB584" s="285" t="str">
        <f>'1.  LRAMVA Summary'!G52</f>
        <v>GS 700 to 4,999 kW</v>
      </c>
      <c r="AC584" s="285" t="str">
        <f>'1.  LRAMVA Summary'!H52</f>
        <v>Large Use</v>
      </c>
      <c r="AD584" s="285" t="str">
        <f>'1.  LRAMVA Summary'!I52</f>
        <v>Street Lighting</v>
      </c>
      <c r="AE584" s="285" t="str">
        <f>'1.  LRAMVA Summary'!J52</f>
        <v>Unmetered Scattered Load</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898</v>
      </c>
      <c r="D587" s="295">
        <v>21705.780712894342</v>
      </c>
      <c r="E587" s="295">
        <v>17466.427362938844</v>
      </c>
      <c r="F587" s="295">
        <v>17466.427362938844</v>
      </c>
      <c r="G587" s="295">
        <v>17466.427362938844</v>
      </c>
      <c r="H587" s="295">
        <v>17466.427362938844</v>
      </c>
      <c r="I587" s="295">
        <v>17466.427362938844</v>
      </c>
      <c r="J587" s="295">
        <v>17466.427362938844</v>
      </c>
      <c r="K587" s="295">
        <v>17466.217451675475</v>
      </c>
      <c r="L587" s="295">
        <v>17466.217451675475</v>
      </c>
      <c r="M587" s="295">
        <v>17419.534686067658</v>
      </c>
      <c r="N587" s="291"/>
      <c r="O587" s="295">
        <v>1.3675629710003192</v>
      </c>
      <c r="P587" s="295">
        <v>1.1093755960861733</v>
      </c>
      <c r="Q587" s="295">
        <v>1.1093755960861733</v>
      </c>
      <c r="R587" s="295">
        <v>1.1093755960861733</v>
      </c>
      <c r="S587" s="295">
        <v>1.1093755960861733</v>
      </c>
      <c r="T587" s="295">
        <v>1.1093755960861733</v>
      </c>
      <c r="U587" s="295">
        <v>1.1093755960861733</v>
      </c>
      <c r="V587" s="295">
        <v>1.1093755960861733</v>
      </c>
      <c r="W587" s="295">
        <v>1.1093755960861733</v>
      </c>
      <c r="X587" s="295">
        <v>1.1066085426039938</v>
      </c>
      <c r="Y587" s="410">
        <v>1</v>
      </c>
      <c r="Z587" s="410"/>
      <c r="AA587" s="410"/>
      <c r="AB587" s="410"/>
      <c r="AC587" s="410"/>
      <c r="AD587" s="410"/>
      <c r="AE587" s="410"/>
      <c r="AF587" s="410"/>
      <c r="AG587" s="410"/>
      <c r="AH587" s="410"/>
      <c r="AI587" s="410"/>
      <c r="AJ587" s="410"/>
      <c r="AK587" s="410"/>
      <c r="AL587" s="410"/>
      <c r="AM587" s="296">
        <f>SUM(Y587:AL587)</f>
        <v>1</v>
      </c>
    </row>
    <row r="588" spans="1:39" hidden="1" outlineLevel="1">
      <c r="A588" s="532"/>
      <c r="B588" s="294" t="s">
        <v>310</v>
      </c>
      <c r="C588" s="291" t="s">
        <v>899</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1</v>
      </c>
      <c r="Z588" s="411">
        <f t="shared" ref="Z588" si="1360">Z587</f>
        <v>0</v>
      </c>
      <c r="AA588" s="411">
        <f t="shared" ref="AA588" si="1361">AA587</f>
        <v>0</v>
      </c>
      <c r="AB588" s="411">
        <f t="shared" ref="AB588" si="1362">AB587</f>
        <v>0</v>
      </c>
      <c r="AC588" s="411">
        <f t="shared" ref="AC588" si="1363">AC587</f>
        <v>0</v>
      </c>
      <c r="AD588" s="411">
        <f t="shared" ref="AD588" si="1364">AD587</f>
        <v>0</v>
      </c>
      <c r="AE588" s="411">
        <f t="shared" ref="AE588" si="1365">AE587</f>
        <v>0</v>
      </c>
      <c r="AF588" s="411">
        <f t="shared" ref="AF588" si="1366">AF587</f>
        <v>0</v>
      </c>
      <c r="AG588" s="411">
        <f t="shared" ref="AG588" si="1367">AG587</f>
        <v>0</v>
      </c>
      <c r="AH588" s="411">
        <f t="shared" ref="AH588" si="1368">AH587</f>
        <v>0</v>
      </c>
      <c r="AI588" s="411">
        <f t="shared" ref="AI588" si="1369">AI587</f>
        <v>0</v>
      </c>
      <c r="AJ588" s="411">
        <f t="shared" ref="AJ588" si="1370">AJ587</f>
        <v>0</v>
      </c>
      <c r="AK588" s="411">
        <f t="shared" ref="AK588" si="1371">AK587</f>
        <v>0</v>
      </c>
      <c r="AL588" s="411">
        <f t="shared" ref="AL588" si="1372">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373">Z590</f>
        <v>0</v>
      </c>
      <c r="AA591" s="411">
        <f t="shared" ref="AA591" si="1374">AA590</f>
        <v>0</v>
      </c>
      <c r="AB591" s="411">
        <f t="shared" ref="AB591" si="1375">AB590</f>
        <v>0</v>
      </c>
      <c r="AC591" s="411">
        <f t="shared" ref="AC591" si="1376">AC590</f>
        <v>0</v>
      </c>
      <c r="AD591" s="411">
        <f t="shared" ref="AD591" si="1377">AD590</f>
        <v>0</v>
      </c>
      <c r="AE591" s="411">
        <f t="shared" ref="AE591" si="1378">AE590</f>
        <v>0</v>
      </c>
      <c r="AF591" s="411">
        <f t="shared" ref="AF591" si="1379">AF590</f>
        <v>0</v>
      </c>
      <c r="AG591" s="411">
        <f t="shared" ref="AG591" si="1380">AG590</f>
        <v>0</v>
      </c>
      <c r="AH591" s="411">
        <f t="shared" ref="AH591" si="1381">AH590</f>
        <v>0</v>
      </c>
      <c r="AI591" s="411">
        <f t="shared" ref="AI591" si="1382">AI590</f>
        <v>0</v>
      </c>
      <c r="AJ591" s="411">
        <f t="shared" ref="AJ591" si="1383">AJ590</f>
        <v>0</v>
      </c>
      <c r="AK591" s="411">
        <f t="shared" ref="AK591" si="1384">AK590</f>
        <v>0</v>
      </c>
      <c r="AL591" s="411">
        <f t="shared" ref="AL591" si="1385">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386">Z593</f>
        <v>0</v>
      </c>
      <c r="AA594" s="411">
        <f t="shared" ref="AA594" si="1387">AA593</f>
        <v>0</v>
      </c>
      <c r="AB594" s="411">
        <f t="shared" ref="AB594" si="1388">AB593</f>
        <v>0</v>
      </c>
      <c r="AC594" s="411">
        <f t="shared" ref="AC594" si="1389">AC593</f>
        <v>0</v>
      </c>
      <c r="AD594" s="411">
        <f t="shared" ref="AD594" si="1390">AD593</f>
        <v>0</v>
      </c>
      <c r="AE594" s="411">
        <f t="shared" ref="AE594" si="1391">AE593</f>
        <v>0</v>
      </c>
      <c r="AF594" s="411">
        <f t="shared" ref="AF594" si="1392">AF593</f>
        <v>0</v>
      </c>
      <c r="AG594" s="411">
        <f t="shared" ref="AG594" si="1393">AG593</f>
        <v>0</v>
      </c>
      <c r="AH594" s="411">
        <f t="shared" ref="AH594" si="1394">AH593</f>
        <v>0</v>
      </c>
      <c r="AI594" s="411">
        <f t="shared" ref="AI594" si="1395">AI593</f>
        <v>0</v>
      </c>
      <c r="AJ594" s="411">
        <f t="shared" ref="AJ594" si="1396">AJ593</f>
        <v>0</v>
      </c>
      <c r="AK594" s="411">
        <f t="shared" ref="AK594" si="1397">AK593</f>
        <v>0</v>
      </c>
      <c r="AL594" s="411">
        <f t="shared" ref="AL594" si="1398">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675</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399">Z596</f>
        <v>0</v>
      </c>
      <c r="AA597" s="411">
        <f t="shared" ref="AA597" si="1400">AA596</f>
        <v>0</v>
      </c>
      <c r="AB597" s="411">
        <f t="shared" ref="AB597" si="1401">AB596</f>
        <v>0</v>
      </c>
      <c r="AC597" s="411">
        <f t="shared" ref="AC597" si="1402">AC596</f>
        <v>0</v>
      </c>
      <c r="AD597" s="411">
        <f t="shared" ref="AD597" si="1403">AD596</f>
        <v>0</v>
      </c>
      <c r="AE597" s="411">
        <f t="shared" ref="AE597" si="1404">AE596</f>
        <v>0</v>
      </c>
      <c r="AF597" s="411">
        <f t="shared" ref="AF597" si="1405">AF596</f>
        <v>0</v>
      </c>
      <c r="AG597" s="411">
        <f t="shared" ref="AG597" si="1406">AG596</f>
        <v>0</v>
      </c>
      <c r="AH597" s="411">
        <f t="shared" ref="AH597" si="1407">AH596</f>
        <v>0</v>
      </c>
      <c r="AI597" s="411">
        <f t="shared" ref="AI597" si="1408">AI596</f>
        <v>0</v>
      </c>
      <c r="AJ597" s="411">
        <f t="shared" ref="AJ597" si="1409">AJ596</f>
        <v>0</v>
      </c>
      <c r="AK597" s="411">
        <f t="shared" ref="AK597" si="1410">AK596</f>
        <v>0</v>
      </c>
      <c r="AL597" s="411">
        <f t="shared" ref="AL597" si="1411">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412">Z599</f>
        <v>0</v>
      </c>
      <c r="AA600" s="411">
        <f t="shared" ref="AA600" si="1413">AA599</f>
        <v>0</v>
      </c>
      <c r="AB600" s="411">
        <f t="shared" ref="AB600" si="1414">AB599</f>
        <v>0</v>
      </c>
      <c r="AC600" s="411">
        <f t="shared" ref="AC600" si="1415">AC599</f>
        <v>0</v>
      </c>
      <c r="AD600" s="411">
        <f t="shared" ref="AD600" si="1416">AD599</f>
        <v>0</v>
      </c>
      <c r="AE600" s="411">
        <f t="shared" ref="AE600" si="1417">AE599</f>
        <v>0</v>
      </c>
      <c r="AF600" s="411">
        <f t="shared" ref="AF600" si="1418">AF599</f>
        <v>0</v>
      </c>
      <c r="AG600" s="411">
        <f t="shared" ref="AG600" si="1419">AG599</f>
        <v>0</v>
      </c>
      <c r="AH600" s="411">
        <f t="shared" ref="AH600" si="1420">AH599</f>
        <v>0</v>
      </c>
      <c r="AI600" s="411">
        <f t="shared" ref="AI600" si="1421">AI599</f>
        <v>0</v>
      </c>
      <c r="AJ600" s="411">
        <f t="shared" ref="AJ600" si="1422">AJ599</f>
        <v>0</v>
      </c>
      <c r="AK600" s="411">
        <f t="shared" ref="AK600" si="1423">AK599</f>
        <v>0</v>
      </c>
      <c r="AL600" s="411">
        <f t="shared" ref="AL600" si="1424">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425">Z603</f>
        <v>0</v>
      </c>
      <c r="AA604" s="411">
        <f t="shared" ref="AA604" si="1426">AA603</f>
        <v>0</v>
      </c>
      <c r="AB604" s="411">
        <f t="shared" ref="AB604" si="1427">AB603</f>
        <v>0</v>
      </c>
      <c r="AC604" s="411">
        <f t="shared" ref="AC604" si="1428">AC603</f>
        <v>0</v>
      </c>
      <c r="AD604" s="411">
        <f t="shared" ref="AD604" si="1429">AD603</f>
        <v>0</v>
      </c>
      <c r="AE604" s="411">
        <f t="shared" ref="AE604" si="1430">AE603</f>
        <v>0</v>
      </c>
      <c r="AF604" s="411">
        <f t="shared" ref="AF604" si="1431">AF603</f>
        <v>0</v>
      </c>
      <c r="AG604" s="411">
        <f t="shared" ref="AG604" si="1432">AG603</f>
        <v>0</v>
      </c>
      <c r="AH604" s="411">
        <f t="shared" ref="AH604" si="1433">AH603</f>
        <v>0</v>
      </c>
      <c r="AI604" s="411">
        <f t="shared" ref="AI604" si="1434">AI603</f>
        <v>0</v>
      </c>
      <c r="AJ604" s="411">
        <f t="shared" ref="AJ604" si="1435">AJ603</f>
        <v>0</v>
      </c>
      <c r="AK604" s="411">
        <f t="shared" ref="AK604" si="1436">AK603</f>
        <v>0</v>
      </c>
      <c r="AL604" s="411">
        <f t="shared" ref="AL604" si="1437">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438">Z606</f>
        <v>0</v>
      </c>
      <c r="AA607" s="411">
        <f t="shared" ref="AA607" si="1439">AA606</f>
        <v>0</v>
      </c>
      <c r="AB607" s="411">
        <f t="shared" ref="AB607" si="1440">AB606</f>
        <v>0</v>
      </c>
      <c r="AC607" s="411">
        <f t="shared" ref="AC607" si="1441">AC606</f>
        <v>0</v>
      </c>
      <c r="AD607" s="411">
        <f t="shared" ref="AD607" si="1442">AD606</f>
        <v>0</v>
      </c>
      <c r="AE607" s="411">
        <f t="shared" ref="AE607" si="1443">AE606</f>
        <v>0</v>
      </c>
      <c r="AF607" s="411">
        <f t="shared" ref="AF607" si="1444">AF606</f>
        <v>0</v>
      </c>
      <c r="AG607" s="411">
        <f t="shared" ref="AG607" si="1445">AG606</f>
        <v>0</v>
      </c>
      <c r="AH607" s="411">
        <f t="shared" ref="AH607" si="1446">AH606</f>
        <v>0</v>
      </c>
      <c r="AI607" s="411">
        <f t="shared" ref="AI607" si="1447">AI606</f>
        <v>0</v>
      </c>
      <c r="AJ607" s="411">
        <f t="shared" ref="AJ607" si="1448">AJ606</f>
        <v>0</v>
      </c>
      <c r="AK607" s="411">
        <f t="shared" ref="AK607" si="1449">AK606</f>
        <v>0</v>
      </c>
      <c r="AL607" s="411">
        <f t="shared" ref="AL607" si="1450">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451">Z609</f>
        <v>0</v>
      </c>
      <c r="AA610" s="411">
        <f t="shared" ref="AA610" si="1452">AA609</f>
        <v>0</v>
      </c>
      <c r="AB610" s="411">
        <f t="shared" ref="AB610" si="1453">AB609</f>
        <v>0</v>
      </c>
      <c r="AC610" s="411">
        <f t="shared" ref="AC610" si="1454">AC609</f>
        <v>0</v>
      </c>
      <c r="AD610" s="411">
        <f t="shared" ref="AD610" si="1455">AD609</f>
        <v>0</v>
      </c>
      <c r="AE610" s="411">
        <f t="shared" ref="AE610" si="1456">AE609</f>
        <v>0</v>
      </c>
      <c r="AF610" s="411">
        <f t="shared" ref="AF610" si="1457">AF609</f>
        <v>0</v>
      </c>
      <c r="AG610" s="411">
        <f t="shared" ref="AG610" si="1458">AG609</f>
        <v>0</v>
      </c>
      <c r="AH610" s="411">
        <f t="shared" ref="AH610" si="1459">AH609</f>
        <v>0</v>
      </c>
      <c r="AI610" s="411">
        <f t="shared" ref="AI610" si="1460">AI609</f>
        <v>0</v>
      </c>
      <c r="AJ610" s="411">
        <f t="shared" ref="AJ610" si="1461">AJ609</f>
        <v>0</v>
      </c>
      <c r="AK610" s="411">
        <f t="shared" ref="AK610" si="1462">AK609</f>
        <v>0</v>
      </c>
      <c r="AL610" s="411">
        <f t="shared" ref="AL610" si="146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464">Z612</f>
        <v>0</v>
      </c>
      <c r="AA613" s="411">
        <f t="shared" ref="AA613" si="1465">AA612</f>
        <v>0</v>
      </c>
      <c r="AB613" s="411">
        <f t="shared" ref="AB613" si="1466">AB612</f>
        <v>0</v>
      </c>
      <c r="AC613" s="411">
        <f t="shared" ref="AC613" si="1467">AC612</f>
        <v>0</v>
      </c>
      <c r="AD613" s="411">
        <f t="shared" ref="AD613" si="1468">AD612</f>
        <v>0</v>
      </c>
      <c r="AE613" s="411">
        <f t="shared" ref="AE613" si="1469">AE612</f>
        <v>0</v>
      </c>
      <c r="AF613" s="411">
        <f t="shared" ref="AF613" si="1470">AF612</f>
        <v>0</v>
      </c>
      <c r="AG613" s="411">
        <f t="shared" ref="AG613" si="1471">AG612</f>
        <v>0</v>
      </c>
      <c r="AH613" s="411">
        <f t="shared" ref="AH613" si="1472">AH612</f>
        <v>0</v>
      </c>
      <c r="AI613" s="411">
        <f t="shared" ref="AI613" si="1473">AI612</f>
        <v>0</v>
      </c>
      <c r="AJ613" s="411">
        <f t="shared" ref="AJ613" si="1474">AJ612</f>
        <v>0</v>
      </c>
      <c r="AK613" s="411">
        <f t="shared" ref="AK613" si="1475">AK612</f>
        <v>0</v>
      </c>
      <c r="AL613" s="411">
        <f t="shared" ref="AL613" si="1476">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477">Z615</f>
        <v>0</v>
      </c>
      <c r="AA616" s="411">
        <f t="shared" ref="AA616" si="1478">AA615</f>
        <v>0</v>
      </c>
      <c r="AB616" s="411">
        <f t="shared" ref="AB616" si="1479">AB615</f>
        <v>0</v>
      </c>
      <c r="AC616" s="411">
        <f t="shared" ref="AC616" si="1480">AC615</f>
        <v>0</v>
      </c>
      <c r="AD616" s="411">
        <f t="shared" ref="AD616" si="1481">AD615</f>
        <v>0</v>
      </c>
      <c r="AE616" s="411">
        <f t="shared" ref="AE616" si="1482">AE615</f>
        <v>0</v>
      </c>
      <c r="AF616" s="411">
        <f t="shared" ref="AF616" si="1483">AF615</f>
        <v>0</v>
      </c>
      <c r="AG616" s="411">
        <f t="shared" ref="AG616" si="1484">AG615</f>
        <v>0</v>
      </c>
      <c r="AH616" s="411">
        <f t="shared" ref="AH616" si="1485">AH615</f>
        <v>0</v>
      </c>
      <c r="AI616" s="411">
        <f t="shared" ref="AI616" si="1486">AI615</f>
        <v>0</v>
      </c>
      <c r="AJ616" s="411">
        <f t="shared" ref="AJ616" si="1487">AJ615</f>
        <v>0</v>
      </c>
      <c r="AK616" s="411">
        <f t="shared" ref="AK616" si="1488">AK615</f>
        <v>0</v>
      </c>
      <c r="AL616" s="411">
        <f t="shared" ref="AL616" si="148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490">Z619</f>
        <v>0</v>
      </c>
      <c r="AA620" s="411">
        <f t="shared" ref="AA620" si="1491">AA619</f>
        <v>0</v>
      </c>
      <c r="AB620" s="411">
        <f t="shared" ref="AB620" si="1492">AB619</f>
        <v>0</v>
      </c>
      <c r="AC620" s="411">
        <f t="shared" ref="AC620" si="1493">AC619</f>
        <v>0</v>
      </c>
      <c r="AD620" s="411">
        <f t="shared" ref="AD620" si="1494">AD619</f>
        <v>0</v>
      </c>
      <c r="AE620" s="411">
        <f t="shared" ref="AE620" si="1495">AE619</f>
        <v>0</v>
      </c>
      <c r="AF620" s="411">
        <f t="shared" ref="AF620" si="1496">AF619</f>
        <v>0</v>
      </c>
      <c r="AG620" s="411">
        <f t="shared" ref="AG620" si="1497">AG619</f>
        <v>0</v>
      </c>
      <c r="AH620" s="411">
        <f t="shared" ref="AH620" si="1498">AH619</f>
        <v>0</v>
      </c>
      <c r="AI620" s="411">
        <f t="shared" ref="AI620" si="1499">AI619</f>
        <v>0</v>
      </c>
      <c r="AJ620" s="411">
        <f t="shared" ref="AJ620" si="1500">AJ619</f>
        <v>0</v>
      </c>
      <c r="AK620" s="411">
        <f t="shared" ref="AK620" si="1501">AK619</f>
        <v>0</v>
      </c>
      <c r="AL620" s="411">
        <f t="shared" ref="AL620" si="1502">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503">Z622</f>
        <v>0</v>
      </c>
      <c r="AA623" s="411">
        <f t="shared" ref="AA623" si="1504">AA622</f>
        <v>0</v>
      </c>
      <c r="AB623" s="411">
        <f t="shared" ref="AB623" si="1505">AB622</f>
        <v>0</v>
      </c>
      <c r="AC623" s="411">
        <f t="shared" ref="AC623" si="1506">AC622</f>
        <v>0</v>
      </c>
      <c r="AD623" s="411">
        <f t="shared" ref="AD623" si="1507">AD622</f>
        <v>0</v>
      </c>
      <c r="AE623" s="411">
        <f t="shared" ref="AE623" si="1508">AE622</f>
        <v>0</v>
      </c>
      <c r="AF623" s="411">
        <f t="shared" ref="AF623" si="1509">AF622</f>
        <v>0</v>
      </c>
      <c r="AG623" s="411">
        <f t="shared" ref="AG623" si="1510">AG622</f>
        <v>0</v>
      </c>
      <c r="AH623" s="411">
        <f t="shared" ref="AH623" si="1511">AH622</f>
        <v>0</v>
      </c>
      <c r="AI623" s="411">
        <f t="shared" ref="AI623" si="1512">AI622</f>
        <v>0</v>
      </c>
      <c r="AJ623" s="411">
        <f t="shared" ref="AJ623" si="1513">AJ622</f>
        <v>0</v>
      </c>
      <c r="AK623" s="411">
        <f t="shared" ref="AK623" si="1514">AK622</f>
        <v>0</v>
      </c>
      <c r="AL623" s="411">
        <f t="shared" ref="AL623" si="1515">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516">Z625</f>
        <v>0</v>
      </c>
      <c r="AA626" s="411">
        <f t="shared" ref="AA626" si="1517">AA625</f>
        <v>0</v>
      </c>
      <c r="AB626" s="411">
        <f t="shared" ref="AB626" si="1518">AB625</f>
        <v>0</v>
      </c>
      <c r="AC626" s="411">
        <f t="shared" ref="AC626" si="1519">AC625</f>
        <v>0</v>
      </c>
      <c r="AD626" s="411">
        <f t="shared" ref="AD626" si="1520">AD625</f>
        <v>0</v>
      </c>
      <c r="AE626" s="411">
        <f t="shared" ref="AE626" si="1521">AE625</f>
        <v>0</v>
      </c>
      <c r="AF626" s="411">
        <f t="shared" ref="AF626" si="1522">AF625</f>
        <v>0</v>
      </c>
      <c r="AG626" s="411">
        <f t="shared" ref="AG626" si="1523">AG625</f>
        <v>0</v>
      </c>
      <c r="AH626" s="411">
        <f t="shared" ref="AH626" si="1524">AH625</f>
        <v>0</v>
      </c>
      <c r="AI626" s="411">
        <f t="shared" ref="AI626" si="1525">AI625</f>
        <v>0</v>
      </c>
      <c r="AJ626" s="411">
        <f t="shared" ref="AJ626" si="1526">AJ625</f>
        <v>0</v>
      </c>
      <c r="AK626" s="411">
        <f t="shared" ref="AK626" si="1527">AK625</f>
        <v>0</v>
      </c>
      <c r="AL626" s="411">
        <f t="shared" ref="AL626" si="1528">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529">Z629</f>
        <v>0</v>
      </c>
      <c r="AA630" s="411">
        <f t="shared" ref="AA630" si="1530">AA629</f>
        <v>0</v>
      </c>
      <c r="AB630" s="411">
        <f t="shared" ref="AB630" si="1531">AB629</f>
        <v>0</v>
      </c>
      <c r="AC630" s="411">
        <f t="shared" ref="AC630" si="1532">AC629</f>
        <v>0</v>
      </c>
      <c r="AD630" s="411">
        <f t="shared" ref="AD630" si="1533">AD629</f>
        <v>0</v>
      </c>
      <c r="AE630" s="411">
        <f t="shared" ref="AE630" si="1534">AE629</f>
        <v>0</v>
      </c>
      <c r="AF630" s="411">
        <f t="shared" ref="AF630" si="1535">AF629</f>
        <v>0</v>
      </c>
      <c r="AG630" s="411">
        <f t="shared" ref="AG630" si="1536">AG629</f>
        <v>0</v>
      </c>
      <c r="AH630" s="411">
        <f t="shared" ref="AH630" si="1537">AH629</f>
        <v>0</v>
      </c>
      <c r="AI630" s="411">
        <f t="shared" ref="AI630" si="1538">AI629</f>
        <v>0</v>
      </c>
      <c r="AJ630" s="411">
        <f t="shared" ref="AJ630" si="1539">AJ629</f>
        <v>0</v>
      </c>
      <c r="AK630" s="411">
        <f t="shared" ref="AK630" si="1540">AK629</f>
        <v>0</v>
      </c>
      <c r="AL630" s="411">
        <f t="shared" ref="AL630" si="1541">AL629</f>
        <v>0</v>
      </c>
      <c r="AM630" s="516"/>
      <c r="AN630" s="629"/>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75" hidden="1"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0"/>
    </row>
    <row r="633" spans="1:40" hidden="1"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542">Z633</f>
        <v>0</v>
      </c>
      <c r="AA634" s="411">
        <f t="shared" si="1542"/>
        <v>0</v>
      </c>
      <c r="AB634" s="411">
        <f t="shared" si="1542"/>
        <v>0</v>
      </c>
      <c r="AC634" s="411">
        <f t="shared" si="1542"/>
        <v>0</v>
      </c>
      <c r="AD634" s="411">
        <f t="shared" si="1542"/>
        <v>0</v>
      </c>
      <c r="AE634" s="411">
        <f t="shared" si="1542"/>
        <v>0</v>
      </c>
      <c r="AF634" s="411">
        <f t="shared" si="1542"/>
        <v>0</v>
      </c>
      <c r="AG634" s="411">
        <f t="shared" si="1542"/>
        <v>0</v>
      </c>
      <c r="AH634" s="411">
        <f t="shared" si="1542"/>
        <v>0</v>
      </c>
      <c r="AI634" s="411">
        <f t="shared" si="1542"/>
        <v>0</v>
      </c>
      <c r="AJ634" s="411">
        <f t="shared" si="1542"/>
        <v>0</v>
      </c>
      <c r="AK634" s="411">
        <f t="shared" si="1542"/>
        <v>0</v>
      </c>
      <c r="AL634" s="411">
        <f t="shared" si="1542"/>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543">Z636</f>
        <v>0</v>
      </c>
      <c r="AA637" s="411">
        <f t="shared" si="1543"/>
        <v>0</v>
      </c>
      <c r="AB637" s="411">
        <f t="shared" si="1543"/>
        <v>0</v>
      </c>
      <c r="AC637" s="411">
        <f t="shared" si="1543"/>
        <v>0</v>
      </c>
      <c r="AD637" s="411">
        <f t="shared" si="1543"/>
        <v>0</v>
      </c>
      <c r="AE637" s="411">
        <f t="shared" si="1543"/>
        <v>0</v>
      </c>
      <c r="AF637" s="411">
        <f t="shared" si="1543"/>
        <v>0</v>
      </c>
      <c r="AG637" s="411">
        <f t="shared" si="1543"/>
        <v>0</v>
      </c>
      <c r="AH637" s="411">
        <f t="shared" si="1543"/>
        <v>0</v>
      </c>
      <c r="AI637" s="411">
        <f t="shared" si="1543"/>
        <v>0</v>
      </c>
      <c r="AJ637" s="411">
        <f t="shared" si="1543"/>
        <v>0</v>
      </c>
      <c r="AK637" s="411">
        <f t="shared" si="1543"/>
        <v>0</v>
      </c>
      <c r="AL637" s="411">
        <f t="shared" si="154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544">Z640</f>
        <v>0</v>
      </c>
      <c r="AA641" s="411">
        <f t="shared" si="1544"/>
        <v>0</v>
      </c>
      <c r="AB641" s="411">
        <f t="shared" si="1544"/>
        <v>0</v>
      </c>
      <c r="AC641" s="411">
        <f t="shared" si="1544"/>
        <v>0</v>
      </c>
      <c r="AD641" s="411">
        <f t="shared" si="1544"/>
        <v>0</v>
      </c>
      <c r="AE641" s="411">
        <f t="shared" si="1544"/>
        <v>0</v>
      </c>
      <c r="AF641" s="411">
        <f t="shared" si="1544"/>
        <v>0</v>
      </c>
      <c r="AG641" s="411">
        <f t="shared" si="1544"/>
        <v>0</v>
      </c>
      <c r="AH641" s="411">
        <f t="shared" si="1544"/>
        <v>0</v>
      </c>
      <c r="AI641" s="411">
        <f t="shared" si="1544"/>
        <v>0</v>
      </c>
      <c r="AJ641" s="411">
        <f t="shared" si="1544"/>
        <v>0</v>
      </c>
      <c r="AK641" s="411">
        <f t="shared" si="1544"/>
        <v>0</v>
      </c>
      <c r="AL641" s="411">
        <f t="shared" si="1544"/>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545">Z643</f>
        <v>0</v>
      </c>
      <c r="AA644" s="411">
        <f t="shared" si="1545"/>
        <v>0</v>
      </c>
      <c r="AB644" s="411">
        <f t="shared" si="1545"/>
        <v>0</v>
      </c>
      <c r="AC644" s="411">
        <f t="shared" si="1545"/>
        <v>0</v>
      </c>
      <c r="AD644" s="411">
        <f t="shared" si="1545"/>
        <v>0</v>
      </c>
      <c r="AE644" s="411">
        <f t="shared" si="1545"/>
        <v>0</v>
      </c>
      <c r="AF644" s="411">
        <f t="shared" si="1545"/>
        <v>0</v>
      </c>
      <c r="AG644" s="411">
        <f t="shared" si="1545"/>
        <v>0</v>
      </c>
      <c r="AH644" s="411">
        <f t="shared" si="1545"/>
        <v>0</v>
      </c>
      <c r="AI644" s="411">
        <f t="shared" si="1545"/>
        <v>0</v>
      </c>
      <c r="AJ644" s="411">
        <f t="shared" si="1545"/>
        <v>0</v>
      </c>
      <c r="AK644" s="411">
        <f t="shared" si="1545"/>
        <v>0</v>
      </c>
      <c r="AL644" s="411">
        <f t="shared" si="1545"/>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546">Z646</f>
        <v>0</v>
      </c>
      <c r="AA647" s="411">
        <f t="shared" si="1546"/>
        <v>0</v>
      </c>
      <c r="AB647" s="411">
        <f t="shared" si="1546"/>
        <v>0</v>
      </c>
      <c r="AC647" s="411">
        <f t="shared" si="1546"/>
        <v>0</v>
      </c>
      <c r="AD647" s="411">
        <f t="shared" si="1546"/>
        <v>0</v>
      </c>
      <c r="AE647" s="411">
        <f t="shared" si="1546"/>
        <v>0</v>
      </c>
      <c r="AF647" s="411">
        <f t="shared" si="1546"/>
        <v>0</v>
      </c>
      <c r="AG647" s="411">
        <f t="shared" si="1546"/>
        <v>0</v>
      </c>
      <c r="AH647" s="411">
        <f t="shared" si="1546"/>
        <v>0</v>
      </c>
      <c r="AI647" s="411">
        <f t="shared" si="1546"/>
        <v>0</v>
      </c>
      <c r="AJ647" s="411">
        <f t="shared" si="1546"/>
        <v>0</v>
      </c>
      <c r="AK647" s="411">
        <f t="shared" si="1546"/>
        <v>0</v>
      </c>
      <c r="AL647" s="411">
        <f t="shared" si="1546"/>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547">Z649</f>
        <v>0</v>
      </c>
      <c r="AA650" s="411">
        <f t="shared" si="1547"/>
        <v>0</v>
      </c>
      <c r="AB650" s="411">
        <f t="shared" si="1547"/>
        <v>0</v>
      </c>
      <c r="AC650" s="411">
        <f t="shared" si="1547"/>
        <v>0</v>
      </c>
      <c r="AD650" s="411">
        <f t="shared" si="1547"/>
        <v>0</v>
      </c>
      <c r="AE650" s="411">
        <f t="shared" si="1547"/>
        <v>0</v>
      </c>
      <c r="AF650" s="411">
        <f t="shared" si="1547"/>
        <v>0</v>
      </c>
      <c r="AG650" s="411">
        <f t="shared" si="1547"/>
        <v>0</v>
      </c>
      <c r="AH650" s="411">
        <f t="shared" si="1547"/>
        <v>0</v>
      </c>
      <c r="AI650" s="411">
        <f t="shared" si="1547"/>
        <v>0</v>
      </c>
      <c r="AJ650" s="411">
        <f t="shared" si="1547"/>
        <v>0</v>
      </c>
      <c r="AK650" s="411">
        <f t="shared" si="1547"/>
        <v>0</v>
      </c>
      <c r="AL650" s="411">
        <f t="shared" si="154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898</v>
      </c>
      <c r="D654" s="295">
        <v>6817427.917358798</v>
      </c>
      <c r="E654" s="295">
        <v>5485916.9129024511</v>
      </c>
      <c r="F654" s="295">
        <v>5485916.9129024511</v>
      </c>
      <c r="G654" s="295">
        <v>5485916.9129024511</v>
      </c>
      <c r="H654" s="295">
        <v>5485916.9129024511</v>
      </c>
      <c r="I654" s="295">
        <v>5485916.9129024511</v>
      </c>
      <c r="J654" s="295">
        <v>5485916.9129024511</v>
      </c>
      <c r="K654" s="295">
        <v>5485850.9832348665</v>
      </c>
      <c r="L654" s="295">
        <v>5485850.9832348665</v>
      </c>
      <c r="M654" s="295">
        <v>5471188.6960900789</v>
      </c>
      <c r="N654" s="291"/>
      <c r="O654" s="295">
        <v>586.72524581902007</v>
      </c>
      <c r="P654" s="295">
        <v>475.95517217256537</v>
      </c>
      <c r="Q654" s="295">
        <v>475.95517217256537</v>
      </c>
      <c r="R654" s="295">
        <v>475.95517217256537</v>
      </c>
      <c r="S654" s="295">
        <v>475.95517217256537</v>
      </c>
      <c r="T654" s="295">
        <v>475.95517217256537</v>
      </c>
      <c r="U654" s="295">
        <v>475.95517217256537</v>
      </c>
      <c r="V654" s="295">
        <v>475.95517217256537</v>
      </c>
      <c r="W654" s="295">
        <v>475.95517217256537</v>
      </c>
      <c r="X654" s="295">
        <v>474.76802381526625</v>
      </c>
      <c r="Y654" s="410">
        <v>1</v>
      </c>
      <c r="Z654" s="410"/>
      <c r="AA654" s="410"/>
      <c r="AB654" s="410"/>
      <c r="AC654" s="410"/>
      <c r="AD654" s="410"/>
      <c r="AE654" s="410"/>
      <c r="AF654" s="410"/>
      <c r="AG654" s="410"/>
      <c r="AH654" s="410"/>
      <c r="AI654" s="410"/>
      <c r="AJ654" s="410"/>
      <c r="AK654" s="410"/>
      <c r="AL654" s="410"/>
      <c r="AM654" s="296">
        <f>SUM(Y654:AL654)</f>
        <v>1</v>
      </c>
    </row>
    <row r="655" spans="1:39" hidden="1" outlineLevel="1">
      <c r="A655" s="532"/>
      <c r="B655" s="294" t="s">
        <v>310</v>
      </c>
      <c r="C655" s="291" t="s">
        <v>899</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v>1</v>
      </c>
      <c r="Z655" s="411">
        <f t="shared" ref="Z655" si="1548">Z654</f>
        <v>0</v>
      </c>
      <c r="AA655" s="411">
        <f t="shared" ref="AA655" si="1549">AA654</f>
        <v>0</v>
      </c>
      <c r="AB655" s="411">
        <f t="shared" ref="AB655" si="1550">AB654</f>
        <v>0</v>
      </c>
      <c r="AC655" s="411">
        <f t="shared" ref="AC655" si="1551">AC654</f>
        <v>0</v>
      </c>
      <c r="AD655" s="411">
        <f t="shared" ref="AD655" si="1552">AD654</f>
        <v>0</v>
      </c>
      <c r="AE655" s="411">
        <f t="shared" ref="AE655" si="1553">AE654</f>
        <v>0</v>
      </c>
      <c r="AF655" s="411">
        <f t="shared" ref="AF655" si="1554">AF654</f>
        <v>0</v>
      </c>
      <c r="AG655" s="411">
        <f t="shared" ref="AG655" si="1555">AG654</f>
        <v>0</v>
      </c>
      <c r="AH655" s="411">
        <f t="shared" ref="AH655" si="1556">AH654</f>
        <v>0</v>
      </c>
      <c r="AI655" s="411">
        <f t="shared" ref="AI655" si="1557">AI654</f>
        <v>0</v>
      </c>
      <c r="AJ655" s="411">
        <f t="shared" ref="AJ655" si="1558">AJ654</f>
        <v>0</v>
      </c>
      <c r="AK655" s="411">
        <f t="shared" ref="AK655" si="1559">AK654</f>
        <v>0</v>
      </c>
      <c r="AL655" s="411">
        <f t="shared" ref="AL655" si="1560">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898</v>
      </c>
      <c r="D657" s="295">
        <v>941792.33098861005</v>
      </c>
      <c r="E657" s="295">
        <v>941792.33098861005</v>
      </c>
      <c r="F657" s="295">
        <v>941792.33098861005</v>
      </c>
      <c r="G657" s="295">
        <v>941792.33098861005</v>
      </c>
      <c r="H657" s="295">
        <v>941792.33098861005</v>
      </c>
      <c r="I657" s="295">
        <v>941792.33098861005</v>
      </c>
      <c r="J657" s="295">
        <v>941792.33098861005</v>
      </c>
      <c r="K657" s="295">
        <v>941792.33098861005</v>
      </c>
      <c r="L657" s="295">
        <v>941792.33098861005</v>
      </c>
      <c r="M657" s="295">
        <v>941792.33098861005</v>
      </c>
      <c r="N657" s="291"/>
      <c r="O657" s="295">
        <v>490.57101119453785</v>
      </c>
      <c r="P657" s="295">
        <v>490.57101119453785</v>
      </c>
      <c r="Q657" s="295">
        <v>490.57101119453785</v>
      </c>
      <c r="R657" s="295">
        <v>490.57101119453785</v>
      </c>
      <c r="S657" s="295">
        <v>490.57101119453785</v>
      </c>
      <c r="T657" s="295">
        <v>490.57101119453785</v>
      </c>
      <c r="U657" s="295">
        <v>490.57101119453785</v>
      </c>
      <c r="V657" s="295">
        <v>490.57101119453785</v>
      </c>
      <c r="W657" s="295">
        <v>490.57101119453785</v>
      </c>
      <c r="X657" s="295">
        <v>490.57101119453785</v>
      </c>
      <c r="Y657" s="410">
        <v>1</v>
      </c>
      <c r="Z657" s="410"/>
      <c r="AA657" s="410"/>
      <c r="AB657" s="410"/>
      <c r="AC657" s="410"/>
      <c r="AD657" s="410"/>
      <c r="AE657" s="410"/>
      <c r="AF657" s="410"/>
      <c r="AG657" s="410"/>
      <c r="AH657" s="410"/>
      <c r="AI657" s="410"/>
      <c r="AJ657" s="410"/>
      <c r="AK657" s="410"/>
      <c r="AL657" s="410"/>
      <c r="AM657" s="296">
        <f>SUM(Y657:AL657)</f>
        <v>1</v>
      </c>
    </row>
    <row r="658" spans="1:39" hidden="1" outlineLevel="1">
      <c r="A658" s="532"/>
      <c r="B658" s="294" t="s">
        <v>310</v>
      </c>
      <c r="C658" s="291" t="s">
        <v>899</v>
      </c>
      <c r="D658" s="295">
        <v>68782.18163639016</v>
      </c>
      <c r="E658" s="295">
        <v>68782.18163639016</v>
      </c>
      <c r="F658" s="295">
        <v>68782.18163639016</v>
      </c>
      <c r="G658" s="295">
        <v>68782.18163639016</v>
      </c>
      <c r="H658" s="295">
        <v>68782.18163639016</v>
      </c>
      <c r="I658" s="295">
        <v>68782.18163639016</v>
      </c>
      <c r="J658" s="295">
        <v>68782.18163639016</v>
      </c>
      <c r="K658" s="295">
        <v>68782.18163639016</v>
      </c>
      <c r="L658" s="295">
        <v>68782.18163639016</v>
      </c>
      <c r="M658" s="295">
        <v>68782.18163639016</v>
      </c>
      <c r="N658" s="291"/>
      <c r="O658" s="295">
        <v>35.828009304461375</v>
      </c>
      <c r="P658" s="295">
        <v>35.828009304461375</v>
      </c>
      <c r="Q658" s="295">
        <v>35.828009304461375</v>
      </c>
      <c r="R658" s="295">
        <v>35.828009304461375</v>
      </c>
      <c r="S658" s="295">
        <v>35.828009304461375</v>
      </c>
      <c r="T658" s="295">
        <v>35.828009304461375</v>
      </c>
      <c r="U658" s="295">
        <v>35.828009304461375</v>
      </c>
      <c r="V658" s="295">
        <v>35.828009304461375</v>
      </c>
      <c r="W658" s="295">
        <v>35.828009304461375</v>
      </c>
      <c r="X658" s="295">
        <v>35.828009304461375</v>
      </c>
      <c r="Y658" s="411">
        <v>1</v>
      </c>
      <c r="Z658" s="411">
        <f t="shared" ref="Z658" si="1561">Z657</f>
        <v>0</v>
      </c>
      <c r="AA658" s="411">
        <f t="shared" ref="AA658" si="1562">AA657</f>
        <v>0</v>
      </c>
      <c r="AB658" s="411">
        <f t="shared" ref="AB658" si="1563">AB657</f>
        <v>0</v>
      </c>
      <c r="AC658" s="411">
        <f t="shared" ref="AC658" si="1564">AC657</f>
        <v>0</v>
      </c>
      <c r="AD658" s="411">
        <f t="shared" ref="AD658" si="1565">AD657</f>
        <v>0</v>
      </c>
      <c r="AE658" s="411">
        <f t="shared" ref="AE658" si="1566">AE657</f>
        <v>0</v>
      </c>
      <c r="AF658" s="411">
        <f t="shared" ref="AF658" si="1567">AF657</f>
        <v>0</v>
      </c>
      <c r="AG658" s="411">
        <f t="shared" ref="AG658" si="1568">AG657</f>
        <v>0</v>
      </c>
      <c r="AH658" s="411">
        <f t="shared" ref="AH658" si="1569">AH657</f>
        <v>0</v>
      </c>
      <c r="AI658" s="411">
        <f t="shared" ref="AI658" si="1570">AI657</f>
        <v>0</v>
      </c>
      <c r="AJ658" s="411">
        <f t="shared" ref="AJ658" si="1571">AJ657</f>
        <v>0</v>
      </c>
      <c r="AK658" s="411">
        <f t="shared" ref="AK658" si="1572">AK657</f>
        <v>0</v>
      </c>
      <c r="AL658" s="411">
        <f t="shared" ref="AL658" si="1573">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898</v>
      </c>
      <c r="D660" s="295">
        <v>434050.36131461099</v>
      </c>
      <c r="E660" s="295">
        <v>434050.36131461099</v>
      </c>
      <c r="F660" s="295">
        <v>434050.36131461099</v>
      </c>
      <c r="G660" s="295">
        <v>434050.36131461099</v>
      </c>
      <c r="H660" s="295">
        <v>434050.36131461099</v>
      </c>
      <c r="I660" s="295">
        <v>434050.36131461099</v>
      </c>
      <c r="J660" s="295">
        <v>434050.36131461099</v>
      </c>
      <c r="K660" s="295">
        <v>434050.36131461099</v>
      </c>
      <c r="L660" s="295">
        <v>434050.36131461099</v>
      </c>
      <c r="M660" s="295">
        <v>434050.36131461099</v>
      </c>
      <c r="N660" s="291"/>
      <c r="O660" s="295">
        <v>72.982529226199603</v>
      </c>
      <c r="P660" s="295">
        <v>72.982529226199603</v>
      </c>
      <c r="Q660" s="295">
        <v>72.982529226199603</v>
      </c>
      <c r="R660" s="295">
        <v>72.982529226199603</v>
      </c>
      <c r="S660" s="295">
        <v>72.982529226199603</v>
      </c>
      <c r="T660" s="295">
        <v>72.982529226199603</v>
      </c>
      <c r="U660" s="295">
        <v>72.982529226199603</v>
      </c>
      <c r="V660" s="295">
        <v>72.982529226199603</v>
      </c>
      <c r="W660" s="295">
        <v>72.982529226199603</v>
      </c>
      <c r="X660" s="295">
        <v>72.982529226199603</v>
      </c>
      <c r="Y660" s="410">
        <v>1</v>
      </c>
      <c r="Z660" s="410"/>
      <c r="AA660" s="410"/>
      <c r="AB660" s="410"/>
      <c r="AC660" s="410"/>
      <c r="AD660" s="410"/>
      <c r="AE660" s="410"/>
      <c r="AF660" s="410"/>
      <c r="AG660" s="410"/>
      <c r="AH660" s="410"/>
      <c r="AI660" s="410"/>
      <c r="AJ660" s="410"/>
      <c r="AK660" s="410"/>
      <c r="AL660" s="410"/>
      <c r="AM660" s="296">
        <f>SUM(Y660:AL660)</f>
        <v>1</v>
      </c>
    </row>
    <row r="661" spans="1:39" hidden="1" outlineLevel="1">
      <c r="A661" s="532"/>
      <c r="B661" s="294" t="s">
        <v>310</v>
      </c>
      <c r="C661" s="291" t="s">
        <v>899</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v>1</v>
      </c>
      <c r="Z661" s="411">
        <f t="shared" ref="Z661" si="1574">Z660</f>
        <v>0</v>
      </c>
      <c r="AA661" s="411">
        <f t="shared" ref="AA661" si="1575">AA660</f>
        <v>0</v>
      </c>
      <c r="AB661" s="411">
        <f t="shared" ref="AB661" si="1576">AB660</f>
        <v>0</v>
      </c>
      <c r="AC661" s="411">
        <f t="shared" ref="AC661" si="1577">AC660</f>
        <v>0</v>
      </c>
      <c r="AD661" s="411">
        <f t="shared" ref="AD661" si="1578">AD660</f>
        <v>0</v>
      </c>
      <c r="AE661" s="411">
        <f t="shared" ref="AE661" si="1579">AE660</f>
        <v>0</v>
      </c>
      <c r="AF661" s="411">
        <f t="shared" ref="AF661" si="1580">AF660</f>
        <v>0</v>
      </c>
      <c r="AG661" s="411">
        <f t="shared" ref="AG661" si="1581">AG660</f>
        <v>0</v>
      </c>
      <c r="AH661" s="411">
        <f t="shared" ref="AH661" si="1582">AH660</f>
        <v>0</v>
      </c>
      <c r="AI661" s="411">
        <f t="shared" ref="AI661" si="1583">AI660</f>
        <v>0</v>
      </c>
      <c r="AJ661" s="411">
        <f t="shared" ref="AJ661" si="1584">AJ660</f>
        <v>0</v>
      </c>
      <c r="AK661" s="411">
        <f t="shared" ref="AK661" si="1585">AK660</f>
        <v>0</v>
      </c>
      <c r="AL661" s="411">
        <f t="shared" ref="AL661" si="1586">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898</v>
      </c>
      <c r="D663" s="295">
        <v>94466.620387146046</v>
      </c>
      <c r="E663" s="295">
        <v>94466.620387146046</v>
      </c>
      <c r="F663" s="295">
        <v>94466.620387146046</v>
      </c>
      <c r="G663" s="295">
        <v>94466.620387146046</v>
      </c>
      <c r="H663" s="295">
        <v>94466.620387146046</v>
      </c>
      <c r="I663" s="295">
        <v>94466.620387146046</v>
      </c>
      <c r="J663" s="295">
        <v>94466.620387146046</v>
      </c>
      <c r="K663" s="295">
        <v>94466.620387146046</v>
      </c>
      <c r="L663" s="295">
        <v>94466.620387146046</v>
      </c>
      <c r="M663" s="295">
        <v>94453.785482221414</v>
      </c>
      <c r="N663" s="291"/>
      <c r="O663" s="295">
        <v>12.929129129129125</v>
      </c>
      <c r="P663" s="295">
        <v>12.929129129129125</v>
      </c>
      <c r="Q663" s="295">
        <v>12.929129129129125</v>
      </c>
      <c r="R663" s="295">
        <v>12.929129129129125</v>
      </c>
      <c r="S663" s="295">
        <v>12.929129129129125</v>
      </c>
      <c r="T663" s="295">
        <v>12.929129129129125</v>
      </c>
      <c r="U663" s="295">
        <v>12.929129129129125</v>
      </c>
      <c r="V663" s="295">
        <v>12.929129129129125</v>
      </c>
      <c r="W663" s="295">
        <v>12.929129129129125</v>
      </c>
      <c r="X663" s="295">
        <v>12.929129129129125</v>
      </c>
      <c r="Y663" s="410">
        <v>1</v>
      </c>
      <c r="Z663" s="410"/>
      <c r="AA663" s="410"/>
      <c r="AB663" s="410"/>
      <c r="AC663" s="410"/>
      <c r="AD663" s="410"/>
      <c r="AE663" s="410"/>
      <c r="AF663" s="410"/>
      <c r="AG663" s="410"/>
      <c r="AH663" s="410"/>
      <c r="AI663" s="410"/>
      <c r="AJ663" s="410"/>
      <c r="AK663" s="410"/>
      <c r="AL663" s="410"/>
      <c r="AM663" s="296">
        <f>SUM(Y663:AL663)</f>
        <v>1</v>
      </c>
    </row>
    <row r="664" spans="1:39" hidden="1" outlineLevel="1">
      <c r="A664" s="532"/>
      <c r="B664" s="294" t="s">
        <v>310</v>
      </c>
      <c r="C664" s="291" t="s">
        <v>899</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587">Z663</f>
        <v>0</v>
      </c>
      <c r="AA664" s="411">
        <f t="shared" ref="AA664" si="1588">AA663</f>
        <v>0</v>
      </c>
      <c r="AB664" s="411">
        <f t="shared" ref="AB664" si="1589">AB663</f>
        <v>0</v>
      </c>
      <c r="AC664" s="411">
        <f t="shared" ref="AC664" si="1590">AC663</f>
        <v>0</v>
      </c>
      <c r="AD664" s="411">
        <f t="shared" ref="AD664" si="1591">AD663</f>
        <v>0</v>
      </c>
      <c r="AE664" s="411">
        <f t="shared" ref="AE664" si="1592">AE663</f>
        <v>0</v>
      </c>
      <c r="AF664" s="411">
        <f t="shared" ref="AF664" si="1593">AF663</f>
        <v>0</v>
      </c>
      <c r="AG664" s="411">
        <f t="shared" ref="AG664" si="1594">AG663</f>
        <v>0</v>
      </c>
      <c r="AH664" s="411">
        <f t="shared" ref="AH664" si="1595">AH663</f>
        <v>0</v>
      </c>
      <c r="AI664" s="411">
        <f t="shared" ref="AI664" si="1596">AI663</f>
        <v>0</v>
      </c>
      <c r="AJ664" s="411">
        <f t="shared" ref="AJ664" si="1597">AJ663</f>
        <v>0</v>
      </c>
      <c r="AK664" s="411">
        <f t="shared" ref="AK664" si="1598">AK663</f>
        <v>0</v>
      </c>
      <c r="AL664" s="411">
        <f t="shared" ref="AL664" si="1599">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749" t="s">
        <v>898</v>
      </c>
      <c r="D667" s="295">
        <v>250843.82495485316</v>
      </c>
      <c r="E667" s="295">
        <v>250843.82495485316</v>
      </c>
      <c r="F667" s="295">
        <v>250843.82495485316</v>
      </c>
      <c r="G667" s="295">
        <v>250843.82495485316</v>
      </c>
      <c r="H667" s="295">
        <v>250843.82495485316</v>
      </c>
      <c r="I667" s="295">
        <v>250843.82495485316</v>
      </c>
      <c r="J667" s="295">
        <v>250843.82495485316</v>
      </c>
      <c r="K667" s="295">
        <v>250843.82495485316</v>
      </c>
      <c r="L667" s="295">
        <v>250843.82495485316</v>
      </c>
      <c r="M667" s="295">
        <v>216648.89984317159</v>
      </c>
      <c r="N667" s="295">
        <v>12</v>
      </c>
      <c r="O667" s="295">
        <v>11.136058450463596</v>
      </c>
      <c r="P667" s="295">
        <v>11.136058450463596</v>
      </c>
      <c r="Q667" s="295">
        <v>11.136058450463596</v>
      </c>
      <c r="R667" s="295">
        <v>11.136058450463596</v>
      </c>
      <c r="S667" s="295">
        <v>11.136058450463596</v>
      </c>
      <c r="T667" s="295">
        <v>11.136058450463596</v>
      </c>
      <c r="U667" s="295">
        <v>11.136058450463596</v>
      </c>
      <c r="V667" s="295">
        <v>11.136058450463596</v>
      </c>
      <c r="W667" s="295">
        <v>11.136058450463596</v>
      </c>
      <c r="X667" s="295">
        <v>9.6100059961408064</v>
      </c>
      <c r="Y667" s="426"/>
      <c r="Z667" s="410"/>
      <c r="AA667" s="410">
        <v>0.41666666666666663</v>
      </c>
      <c r="AB667" s="410">
        <v>0.58333333333333337</v>
      </c>
      <c r="AC667" s="410"/>
      <c r="AD667" s="410"/>
      <c r="AE667" s="410"/>
      <c r="AF667" s="415"/>
      <c r="AG667" s="415"/>
      <c r="AH667" s="415"/>
      <c r="AI667" s="415"/>
      <c r="AJ667" s="415"/>
      <c r="AK667" s="415"/>
      <c r="AL667" s="415"/>
      <c r="AM667" s="296">
        <f>SUM(Y667:AL667)</f>
        <v>1</v>
      </c>
    </row>
    <row r="668" spans="1:39" hidden="1" outlineLevel="1">
      <c r="A668" s="532"/>
      <c r="B668" s="294" t="s">
        <v>310</v>
      </c>
      <c r="C668" s="749" t="s">
        <v>899</v>
      </c>
      <c r="D668" s="295">
        <v>533160.21106780239</v>
      </c>
      <c r="E668" s="295">
        <v>533160.21106780239</v>
      </c>
      <c r="F668" s="295">
        <v>533160.21106780239</v>
      </c>
      <c r="G668" s="295">
        <v>533160.21106780239</v>
      </c>
      <c r="H668" s="295">
        <v>533160.21106780239</v>
      </c>
      <c r="I668" s="295">
        <v>533160.21106780239</v>
      </c>
      <c r="J668" s="295">
        <v>533160.21106780239</v>
      </c>
      <c r="K668" s="295">
        <v>533160.21106780239</v>
      </c>
      <c r="L668" s="295">
        <v>533160.21106780239</v>
      </c>
      <c r="M668" s="295">
        <v>460480.03449469712</v>
      </c>
      <c r="N668" s="295">
        <v>12</v>
      </c>
      <c r="O668" s="295">
        <v>23.669322037252261</v>
      </c>
      <c r="P668" s="295">
        <v>23.669322037252261</v>
      </c>
      <c r="Q668" s="295">
        <v>23.669322037252261</v>
      </c>
      <c r="R668" s="295">
        <v>23.669322037252261</v>
      </c>
      <c r="S668" s="295">
        <v>23.669322037252261</v>
      </c>
      <c r="T668" s="295">
        <v>23.669322037252261</v>
      </c>
      <c r="U668" s="295">
        <v>23.669322037252261</v>
      </c>
      <c r="V668" s="295">
        <v>23.669322037252261</v>
      </c>
      <c r="W668" s="295">
        <v>23.669322037252261</v>
      </c>
      <c r="X668" s="295">
        <v>20.425748276591765</v>
      </c>
      <c r="Y668" s="411">
        <v>0</v>
      </c>
      <c r="Z668" s="411"/>
      <c r="AA668" s="411">
        <v>0.41666666666666663</v>
      </c>
      <c r="AB668" s="411">
        <v>0.58333333333333337</v>
      </c>
      <c r="AC668" s="411"/>
      <c r="AD668" s="411">
        <v>0</v>
      </c>
      <c r="AE668" s="411">
        <v>0</v>
      </c>
      <c r="AF668" s="411">
        <f t="shared" ref="AF668" si="1600">AF667</f>
        <v>0</v>
      </c>
      <c r="AG668" s="411">
        <f t="shared" ref="AG668" si="1601">AG667</f>
        <v>0</v>
      </c>
      <c r="AH668" s="411">
        <f t="shared" ref="AH668" si="1602">AH667</f>
        <v>0</v>
      </c>
      <c r="AI668" s="411">
        <f t="shared" ref="AI668" si="1603">AI667</f>
        <v>0</v>
      </c>
      <c r="AJ668" s="411">
        <f t="shared" ref="AJ668" si="1604">AJ667</f>
        <v>0</v>
      </c>
      <c r="AK668" s="411">
        <f t="shared" ref="AK668" si="1605">AK667</f>
        <v>0</v>
      </c>
      <c r="AL668" s="411">
        <f t="shared" ref="AL668" si="1606">AL667</f>
        <v>0</v>
      </c>
      <c r="AM668" s="306"/>
    </row>
    <row r="669" spans="1:39" hidden="1" outlineLevel="1">
      <c r="A669" s="532"/>
      <c r="B669" s="294" t="s">
        <v>310</v>
      </c>
      <c r="C669" s="291" t="s">
        <v>763</v>
      </c>
      <c r="D669" s="772">
        <v>65333.666666666701</v>
      </c>
      <c r="E669" s="772">
        <v>65333.666666666701</v>
      </c>
      <c r="F669" s="772">
        <v>65333.666666666701</v>
      </c>
      <c r="G669" s="772">
        <v>65333.666666666701</v>
      </c>
      <c r="H669" s="772">
        <v>65333.666666666701</v>
      </c>
      <c r="I669" s="772">
        <v>65333.666666666701</v>
      </c>
      <c r="J669" s="772">
        <v>65333.666666666701</v>
      </c>
      <c r="K669" s="772">
        <v>65333.666666666701</v>
      </c>
      <c r="L669" s="772">
        <v>65333.666666666701</v>
      </c>
      <c r="M669" s="772">
        <v>56427.408602150565</v>
      </c>
      <c r="N669" s="772">
        <v>12</v>
      </c>
      <c r="O669" s="772">
        <v>2.903225806451613</v>
      </c>
      <c r="P669" s="772">
        <v>2.903225806451613</v>
      </c>
      <c r="Q669" s="772">
        <v>2.903225806451613</v>
      </c>
      <c r="R669" s="772">
        <v>2.903225806451613</v>
      </c>
      <c r="S669" s="772">
        <v>2.903225806451613</v>
      </c>
      <c r="T669" s="772">
        <v>2.903225806451613</v>
      </c>
      <c r="U669" s="772">
        <v>2.903225806451613</v>
      </c>
      <c r="V669" s="772">
        <v>2.903225806451613</v>
      </c>
      <c r="W669" s="772">
        <v>2.903225806451613</v>
      </c>
      <c r="X669" s="772">
        <v>2.5053763440860215</v>
      </c>
      <c r="Y669" s="411"/>
      <c r="Z669" s="411">
        <v>1</v>
      </c>
      <c r="AA669" s="411"/>
      <c r="AB669" s="411"/>
      <c r="AC669" s="411"/>
      <c r="AD669" s="411"/>
      <c r="AE669" s="411"/>
      <c r="AF669" s="411"/>
      <c r="AG669" s="411"/>
      <c r="AH669" s="411"/>
      <c r="AI669" s="411"/>
      <c r="AJ669" s="411"/>
      <c r="AK669" s="411"/>
      <c r="AL669" s="411"/>
      <c r="AM669" s="306"/>
    </row>
    <row r="670" spans="1:39" hidden="1" outlineLevel="1">
      <c r="A670" s="532"/>
      <c r="B670" s="294"/>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2"/>
      <c r="Z670" s="425"/>
      <c r="AA670" s="425"/>
      <c r="AB670" s="425"/>
      <c r="AC670" s="425"/>
      <c r="AD670" s="425"/>
      <c r="AE670" s="425"/>
      <c r="AF670" s="425"/>
      <c r="AG670" s="425"/>
      <c r="AH670" s="425"/>
      <c r="AI670" s="425"/>
      <c r="AJ670" s="425"/>
      <c r="AK670" s="425"/>
      <c r="AL670" s="425"/>
      <c r="AM670" s="306"/>
    </row>
    <row r="671" spans="1:39" hidden="1" outlineLevel="1">
      <c r="A671" s="532">
        <v>26</v>
      </c>
      <c r="B671" s="787" t="s">
        <v>900</v>
      </c>
      <c r="C671" s="749" t="s">
        <v>898</v>
      </c>
      <c r="D671" s="295">
        <v>7863557.8588664215</v>
      </c>
      <c r="E671" s="295">
        <v>7863557.8588664215</v>
      </c>
      <c r="F671" s="295">
        <v>7863557.8588664215</v>
      </c>
      <c r="G671" s="295">
        <v>7863557.8588664215</v>
      </c>
      <c r="H671" s="295">
        <v>7863557.8588664215</v>
      </c>
      <c r="I671" s="295">
        <v>7577674.8317111414</v>
      </c>
      <c r="J671" s="295">
        <v>7577674.8317111414</v>
      </c>
      <c r="K671" s="295">
        <v>7577674.8317111414</v>
      </c>
      <c r="L671" s="295">
        <v>7520758.2831461551</v>
      </c>
      <c r="M671" s="295">
        <v>7520758.2831461551</v>
      </c>
      <c r="N671" s="295">
        <v>12</v>
      </c>
      <c r="O671" s="295">
        <v>597.52468079462449</v>
      </c>
      <c r="P671" s="295">
        <v>608.66753997697992</v>
      </c>
      <c r="Q671" s="295">
        <v>608.66753997697992</v>
      </c>
      <c r="R671" s="295">
        <v>608.66753997697992</v>
      </c>
      <c r="S671" s="295">
        <v>608.66753997697992</v>
      </c>
      <c r="T671" s="295">
        <v>582.34067801546826</v>
      </c>
      <c r="U671" s="295">
        <v>582.34067801546826</v>
      </c>
      <c r="V671" s="295">
        <v>582.34067801546826</v>
      </c>
      <c r="W671" s="295">
        <v>581.4195349897268</v>
      </c>
      <c r="X671" s="295">
        <v>581.4195349897268</v>
      </c>
      <c r="Y671" s="426"/>
      <c r="Z671" s="410">
        <v>7.7832633045772523E-2</v>
      </c>
      <c r="AA671" s="410">
        <v>0.61305163569589449</v>
      </c>
      <c r="AB671" s="410">
        <v>0.25100297399253507</v>
      </c>
      <c r="AC671" s="410">
        <v>2.4730045308476879E-2</v>
      </c>
      <c r="AD671" s="410"/>
      <c r="AE671" s="410"/>
      <c r="AF671" s="415"/>
      <c r="AG671" s="415"/>
      <c r="AH671" s="415"/>
      <c r="AI671" s="415"/>
      <c r="AJ671" s="415"/>
      <c r="AK671" s="415"/>
      <c r="AL671" s="415"/>
      <c r="AM671" s="296">
        <f>SUM(Y671:AL671)</f>
        <v>0.96661728804267888</v>
      </c>
    </row>
    <row r="672" spans="1:39" hidden="1" outlineLevel="1">
      <c r="A672" s="532"/>
      <c r="B672" s="294" t="s">
        <v>310</v>
      </c>
      <c r="C672" s="749" t="s">
        <v>899</v>
      </c>
      <c r="D672" s="295">
        <v>5550948.6236479962</v>
      </c>
      <c r="E672" s="295">
        <v>5550948.6236479962</v>
      </c>
      <c r="F672" s="295">
        <v>5550948.6236479962</v>
      </c>
      <c r="G672" s="295">
        <v>5550948.6236479962</v>
      </c>
      <c r="H672" s="295">
        <v>5550948.6236479962</v>
      </c>
      <c r="I672" s="295">
        <v>5349141.4996217368</v>
      </c>
      <c r="J672" s="295">
        <v>5349141.4996217368</v>
      </c>
      <c r="K672" s="295">
        <v>5349141.4996217368</v>
      </c>
      <c r="L672" s="295">
        <v>5308963.65104606</v>
      </c>
      <c r="M672" s="295">
        <v>5308963.65104606</v>
      </c>
      <c r="N672" s="295">
        <v>12</v>
      </c>
      <c r="O672" s="295">
        <v>421.79746928583921</v>
      </c>
      <c r="P672" s="295">
        <v>429.66330304098318</v>
      </c>
      <c r="Q672" s="295">
        <v>429.66330304098318</v>
      </c>
      <c r="R672" s="295">
        <v>429.66330304098318</v>
      </c>
      <c r="S672" s="295">
        <v>429.66330304098318</v>
      </c>
      <c r="T672" s="295">
        <v>411.07895982216303</v>
      </c>
      <c r="U672" s="295">
        <v>411.07895982216303</v>
      </c>
      <c r="V672" s="295">
        <v>411.07895982216303</v>
      </c>
      <c r="W672" s="295">
        <v>410.42871756507111</v>
      </c>
      <c r="X672" s="295">
        <v>410.42871756507111</v>
      </c>
      <c r="Y672" s="411">
        <v>0</v>
      </c>
      <c r="Z672" s="411">
        <v>7.7832633045772523E-2</v>
      </c>
      <c r="AA672" s="411">
        <v>0.61305163569589449</v>
      </c>
      <c r="AB672" s="411">
        <v>0.25100297399253507</v>
      </c>
      <c r="AC672" s="411">
        <v>2.4730045308476879E-2</v>
      </c>
      <c r="AD672" s="411"/>
      <c r="AE672" s="411">
        <v>0</v>
      </c>
      <c r="AF672" s="411">
        <f t="shared" ref="AF672" si="1607">AF671</f>
        <v>0</v>
      </c>
      <c r="AG672" s="411">
        <f t="shared" ref="AG672" si="1608">AG671</f>
        <v>0</v>
      </c>
      <c r="AH672" s="411">
        <f t="shared" ref="AH672" si="1609">AH671</f>
        <v>0</v>
      </c>
      <c r="AI672" s="411">
        <f t="shared" ref="AI672" si="1610">AI671</f>
        <v>0</v>
      </c>
      <c r="AJ672" s="411">
        <f t="shared" ref="AJ672" si="1611">AJ671</f>
        <v>0</v>
      </c>
      <c r="AK672" s="411">
        <f t="shared" ref="AK672" si="1612">AK671</f>
        <v>0</v>
      </c>
      <c r="AL672" s="411">
        <f t="shared" ref="AL672" si="1613">AL671</f>
        <v>0</v>
      </c>
      <c r="AM672" s="306"/>
    </row>
    <row r="673" spans="1:39" hidden="1" outlineLevel="1">
      <c r="A673" s="532"/>
      <c r="B673" s="294" t="s">
        <v>310</v>
      </c>
      <c r="C673" s="291" t="s">
        <v>763</v>
      </c>
      <c r="D673" s="772">
        <v>-4834556.7163862474</v>
      </c>
      <c r="E673" s="772">
        <v>-4834556.7163862474</v>
      </c>
      <c r="F673" s="772">
        <v>-4834556.7163862474</v>
      </c>
      <c r="G673" s="772">
        <v>-4834556.7163862474</v>
      </c>
      <c r="H673" s="772">
        <v>-4834556.7163862474</v>
      </c>
      <c r="I673" s="772">
        <v>-4658794.32818483</v>
      </c>
      <c r="J673" s="772">
        <v>-4658794.32818483</v>
      </c>
      <c r="K673" s="772">
        <v>-4658794.32818483</v>
      </c>
      <c r="L673" s="772">
        <v>-4623801.7348731244</v>
      </c>
      <c r="M673" s="772">
        <v>-4623801.7348731244</v>
      </c>
      <c r="N673" s="772">
        <v>12</v>
      </c>
      <c r="O673" s="772">
        <v>49.075091417192098</v>
      </c>
      <c r="P673" s="772">
        <v>49.990261703205682</v>
      </c>
      <c r="Q673" s="772">
        <v>49.990261703205682</v>
      </c>
      <c r="R673" s="772">
        <v>49.990261703205682</v>
      </c>
      <c r="S673" s="772">
        <v>49.990261703205682</v>
      </c>
      <c r="T673" s="772">
        <v>47.828019374117595</v>
      </c>
      <c r="U673" s="772">
        <v>47.828019374117595</v>
      </c>
      <c r="V673" s="772">
        <v>47.828019374117595</v>
      </c>
      <c r="W673" s="772">
        <v>47.752365297140472</v>
      </c>
      <c r="X673" s="772">
        <v>47.752365297140472</v>
      </c>
      <c r="Y673" s="411"/>
      <c r="Z673" s="411">
        <v>-7.7757168897448609E-4</v>
      </c>
      <c r="AA673" s="411">
        <v>0.96601491411548179</v>
      </c>
      <c r="AB673" s="411"/>
      <c r="AC673" s="411"/>
      <c r="AD673" s="411"/>
      <c r="AE673" s="411"/>
      <c r="AF673" s="411"/>
      <c r="AG673" s="411"/>
      <c r="AH673" s="411"/>
      <c r="AI673" s="411"/>
      <c r="AJ673" s="411"/>
      <c r="AK673" s="411"/>
      <c r="AL673" s="411"/>
      <c r="AM673" s="306"/>
    </row>
    <row r="674" spans="1:39" hidden="1" outlineLevel="1">
      <c r="A674" s="532"/>
      <c r="B674" s="294"/>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2"/>
      <c r="Z674" s="425"/>
      <c r="AA674" s="425"/>
      <c r="AB674" s="425"/>
      <c r="AC674" s="425"/>
      <c r="AD674" s="425"/>
      <c r="AE674" s="425"/>
      <c r="AF674" s="425"/>
      <c r="AG674" s="425"/>
      <c r="AH674" s="425"/>
      <c r="AI674" s="425"/>
      <c r="AJ674" s="425"/>
      <c r="AK674" s="425"/>
      <c r="AL674" s="425"/>
      <c r="AM674" s="306"/>
    </row>
    <row r="675" spans="1:39" ht="30" hidden="1" outlineLevel="1">
      <c r="A675" s="532">
        <v>27</v>
      </c>
      <c r="B675" s="428" t="s">
        <v>119</v>
      </c>
      <c r="C675" s="749" t="s">
        <v>898</v>
      </c>
      <c r="D675" s="295">
        <v>655082.24927522067</v>
      </c>
      <c r="E675" s="295">
        <v>655082.24927522067</v>
      </c>
      <c r="F675" s="295">
        <v>630077.28812036198</v>
      </c>
      <c r="G675" s="295">
        <v>614091.23013127653</v>
      </c>
      <c r="H675" s="295">
        <v>570597.67787966784</v>
      </c>
      <c r="I675" s="295">
        <v>467428.35464449209</v>
      </c>
      <c r="J675" s="295">
        <v>395046.16327600367</v>
      </c>
      <c r="K675" s="295">
        <v>317552.32448724838</v>
      </c>
      <c r="L675" s="295">
        <v>254345.82052505491</v>
      </c>
      <c r="M675" s="295">
        <v>200109.70082044238</v>
      </c>
      <c r="N675" s="295">
        <v>12</v>
      </c>
      <c r="O675" s="295">
        <v>101.14771765717495</v>
      </c>
      <c r="P675" s="295">
        <v>101.14771765717495</v>
      </c>
      <c r="Q675" s="295">
        <v>99.529833547729623</v>
      </c>
      <c r="R675" s="295">
        <v>98.151635973016923</v>
      </c>
      <c r="S675" s="295">
        <v>93.657513446779888</v>
      </c>
      <c r="T675" s="295">
        <v>82.811697750127834</v>
      </c>
      <c r="U675" s="295">
        <v>72.205568588208422</v>
      </c>
      <c r="V675" s="295">
        <v>59.562103881061553</v>
      </c>
      <c r="W675" s="295">
        <v>48.17699348126105</v>
      </c>
      <c r="X675" s="295">
        <v>37.391099418292164</v>
      </c>
      <c r="Y675" s="426"/>
      <c r="Z675" s="410">
        <v>0.298971693190617</v>
      </c>
      <c r="AA675" s="410">
        <v>0.67609236577361165</v>
      </c>
      <c r="AB675" s="410"/>
      <c r="AC675" s="410"/>
      <c r="AD675" s="410"/>
      <c r="AE675" s="410"/>
      <c r="AF675" s="415"/>
      <c r="AG675" s="415"/>
      <c r="AH675" s="415"/>
      <c r="AI675" s="415"/>
      <c r="AJ675" s="415"/>
      <c r="AK675" s="415"/>
      <c r="AL675" s="415"/>
      <c r="AM675" s="296">
        <f>SUM(Y675:AL675)</f>
        <v>0.97506405896422865</v>
      </c>
    </row>
    <row r="676" spans="1:39" hidden="1" outlineLevel="1">
      <c r="A676" s="532"/>
      <c r="B676" s="294" t="s">
        <v>310</v>
      </c>
      <c r="C676" s="749" t="s">
        <v>899</v>
      </c>
      <c r="D676" s="295">
        <v>134738.3855787752</v>
      </c>
      <c r="E676" s="295">
        <v>134738.3855787752</v>
      </c>
      <c r="F676" s="295">
        <v>129595.3243812031</v>
      </c>
      <c r="G676" s="295">
        <v>126307.28589809481</v>
      </c>
      <c r="H676" s="295">
        <v>117361.46112578323</v>
      </c>
      <c r="I676" s="295">
        <v>96141.426436486974</v>
      </c>
      <c r="J676" s="295">
        <v>81253.739248451617</v>
      </c>
      <c r="K676" s="295">
        <v>65314.680081070641</v>
      </c>
      <c r="L676" s="295">
        <v>52314.263245830734</v>
      </c>
      <c r="M676" s="295">
        <v>41158.889676875267</v>
      </c>
      <c r="N676" s="295">
        <v>12</v>
      </c>
      <c r="O676" s="295">
        <v>20.80422755643891</v>
      </c>
      <c r="P676" s="295">
        <v>20.80422755643891</v>
      </c>
      <c r="Q676" s="295">
        <v>20.471458513770752</v>
      </c>
      <c r="R676" s="295">
        <v>20.187988588534914</v>
      </c>
      <c r="S676" s="295">
        <v>19.26363013667892</v>
      </c>
      <c r="T676" s="295">
        <v>17.032845072866454</v>
      </c>
      <c r="U676" s="295">
        <v>14.851359126486308</v>
      </c>
      <c r="V676" s="295">
        <v>12.250830681931443</v>
      </c>
      <c r="W676" s="295">
        <v>9.9091226038962574</v>
      </c>
      <c r="X676" s="295">
        <v>7.6906623194418717</v>
      </c>
      <c r="Y676" s="411">
        <v>0</v>
      </c>
      <c r="Z676" s="411">
        <v>0.298971693190617</v>
      </c>
      <c r="AA676" s="411">
        <v>0.67609236577361165</v>
      </c>
      <c r="AB676" s="411">
        <v>0</v>
      </c>
      <c r="AC676" s="411">
        <v>0</v>
      </c>
      <c r="AD676" s="411">
        <v>0</v>
      </c>
      <c r="AE676" s="411">
        <v>0</v>
      </c>
      <c r="AF676" s="411">
        <f t="shared" ref="AF676" si="1614">AF675</f>
        <v>0</v>
      </c>
      <c r="AG676" s="411">
        <f t="shared" ref="AG676" si="1615">AG675</f>
        <v>0</v>
      </c>
      <c r="AH676" s="411">
        <f t="shared" ref="AH676" si="1616">AH675</f>
        <v>0</v>
      </c>
      <c r="AI676" s="411">
        <f t="shared" ref="AI676" si="1617">AI675</f>
        <v>0</v>
      </c>
      <c r="AJ676" s="411">
        <f t="shared" ref="AJ676" si="1618">AJ675</f>
        <v>0</v>
      </c>
      <c r="AK676" s="411">
        <f t="shared" ref="AK676" si="1619">AK675</f>
        <v>0</v>
      </c>
      <c r="AL676" s="411">
        <f t="shared" ref="AL676" si="1620">AL675</f>
        <v>0</v>
      </c>
      <c r="AM676" s="306"/>
    </row>
    <row r="677" spans="1:39" hidden="1" outlineLevel="1">
      <c r="A677" s="532"/>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12"/>
      <c r="Z677" s="425"/>
      <c r="AA677" s="425"/>
      <c r="AB677" s="425"/>
      <c r="AC677" s="425"/>
      <c r="AD677" s="425"/>
      <c r="AE677" s="425"/>
      <c r="AF677" s="425"/>
      <c r="AG677" s="425"/>
      <c r="AH677" s="425"/>
      <c r="AI677" s="425"/>
      <c r="AJ677" s="425"/>
      <c r="AK677" s="425"/>
      <c r="AL677" s="425"/>
      <c r="AM677" s="306"/>
    </row>
    <row r="678" spans="1:39" ht="30" hidden="1" outlineLevel="1">
      <c r="A678" s="532">
        <v>28</v>
      </c>
      <c r="B678" s="428" t="s">
        <v>120</v>
      </c>
      <c r="C678" s="291" t="s">
        <v>898</v>
      </c>
      <c r="D678" s="295">
        <v>116822.15590867111</v>
      </c>
      <c r="E678" s="295">
        <v>116822.15590867111</v>
      </c>
      <c r="F678" s="295">
        <v>116822.15590867111</v>
      </c>
      <c r="G678" s="295">
        <v>116822.15590867111</v>
      </c>
      <c r="H678" s="295">
        <v>116822.15590867111</v>
      </c>
      <c r="I678" s="295">
        <v>116822.15590867111</v>
      </c>
      <c r="J678" s="295">
        <v>116822.15590867111</v>
      </c>
      <c r="K678" s="295">
        <v>116822.15590867111</v>
      </c>
      <c r="L678" s="295">
        <v>116822.15590867111</v>
      </c>
      <c r="M678" s="295">
        <v>116822.15590867111</v>
      </c>
      <c r="N678" s="295">
        <v>12</v>
      </c>
      <c r="O678" s="295">
        <v>11.523387189106552</v>
      </c>
      <c r="P678" s="295">
        <v>11.523387189106552</v>
      </c>
      <c r="Q678" s="295">
        <v>11.523387189106552</v>
      </c>
      <c r="R678" s="295">
        <v>11.523387189106552</v>
      </c>
      <c r="S678" s="295">
        <v>11.523387189106552</v>
      </c>
      <c r="T678" s="295">
        <v>11.523387189106552</v>
      </c>
      <c r="U678" s="295">
        <v>11.523387189106552</v>
      </c>
      <c r="V678" s="295">
        <v>11.523387189106552</v>
      </c>
      <c r="W678" s="295">
        <v>11.523387189106552</v>
      </c>
      <c r="X678" s="295">
        <v>11.523387189106552</v>
      </c>
      <c r="Y678" s="426"/>
      <c r="Z678" s="410"/>
      <c r="AA678" s="410">
        <v>1</v>
      </c>
      <c r="AB678" s="410"/>
      <c r="AC678" s="410"/>
      <c r="AD678" s="410"/>
      <c r="AE678" s="410"/>
      <c r="AF678" s="415"/>
      <c r="AG678" s="415"/>
      <c r="AH678" s="415"/>
      <c r="AI678" s="415"/>
      <c r="AJ678" s="415"/>
      <c r="AK678" s="415"/>
      <c r="AL678" s="415"/>
      <c r="AM678" s="296">
        <f>SUM(Y678:AL678)</f>
        <v>1</v>
      </c>
    </row>
    <row r="679" spans="1:39" hidden="1" outlineLevel="1">
      <c r="A679" s="532"/>
      <c r="B679" s="294" t="s">
        <v>310</v>
      </c>
      <c r="C679" s="291" t="s">
        <v>899</v>
      </c>
      <c r="D679" s="295">
        <v>165656.7344518993</v>
      </c>
      <c r="E679" s="295">
        <v>165656.7344518993</v>
      </c>
      <c r="F679" s="295">
        <v>165656.7344518993</v>
      </c>
      <c r="G679" s="295">
        <v>165656.7344518993</v>
      </c>
      <c r="H679" s="295">
        <v>165656.7344518993</v>
      </c>
      <c r="I679" s="295">
        <v>165656.7344518993</v>
      </c>
      <c r="J679" s="295">
        <v>165656.7344518993</v>
      </c>
      <c r="K679" s="295">
        <v>165656.7344518993</v>
      </c>
      <c r="L679" s="295">
        <v>165656.7344518993</v>
      </c>
      <c r="M679" s="295">
        <v>165656.7344518993</v>
      </c>
      <c r="N679" s="295">
        <v>12</v>
      </c>
      <c r="O679" s="295">
        <v>16.34045080510753</v>
      </c>
      <c r="P679" s="295">
        <v>16.34045080510753</v>
      </c>
      <c r="Q679" s="295">
        <v>16.34045080510753</v>
      </c>
      <c r="R679" s="295">
        <v>16.34045080510753</v>
      </c>
      <c r="S679" s="295">
        <v>16.34045080510753</v>
      </c>
      <c r="T679" s="295">
        <v>16.34045080510753</v>
      </c>
      <c r="U679" s="295">
        <v>16.34045080510753</v>
      </c>
      <c r="V679" s="295">
        <v>16.34045080510753</v>
      </c>
      <c r="W679" s="295">
        <v>16.34045080510753</v>
      </c>
      <c r="X679" s="295">
        <v>16.34045080510753</v>
      </c>
      <c r="Y679" s="411">
        <v>0</v>
      </c>
      <c r="Z679" s="411">
        <v>0</v>
      </c>
      <c r="AA679" s="411">
        <v>1</v>
      </c>
      <c r="AB679" s="411">
        <v>0</v>
      </c>
      <c r="AC679" s="411">
        <v>0</v>
      </c>
      <c r="AD679" s="411">
        <v>0</v>
      </c>
      <c r="AE679" s="411">
        <v>0</v>
      </c>
      <c r="AF679" s="411">
        <f t="shared" ref="AF679" si="1621">AF678</f>
        <v>0</v>
      </c>
      <c r="AG679" s="411">
        <f t="shared" ref="AG679" si="1622">AG678</f>
        <v>0</v>
      </c>
      <c r="AH679" s="411">
        <f t="shared" ref="AH679" si="1623">AH678</f>
        <v>0</v>
      </c>
      <c r="AI679" s="411">
        <f t="shared" ref="AI679" si="1624">AI678</f>
        <v>0</v>
      </c>
      <c r="AJ679" s="411">
        <f t="shared" ref="AJ679" si="1625">AJ678</f>
        <v>0</v>
      </c>
      <c r="AK679" s="411">
        <f t="shared" ref="AK679" si="1626">AK678</f>
        <v>0</v>
      </c>
      <c r="AL679" s="411">
        <f t="shared" ref="AL679" si="1627">AL678</f>
        <v>0</v>
      </c>
      <c r="AM679" s="306"/>
    </row>
    <row r="680" spans="1:39" hidden="1" outlineLevel="1">
      <c r="A680" s="532"/>
      <c r="B680" s="294" t="s">
        <v>310</v>
      </c>
      <c r="C680" s="291" t="s">
        <v>763</v>
      </c>
      <c r="D680" s="772">
        <v>25006.823308392388</v>
      </c>
      <c r="E680" s="772">
        <v>25006.823308392388</v>
      </c>
      <c r="F680" s="772">
        <v>25006.823308392388</v>
      </c>
      <c r="G680" s="772">
        <v>25006.823308392388</v>
      </c>
      <c r="H680" s="772">
        <v>25006.823308392388</v>
      </c>
      <c r="I680" s="772">
        <v>25006.823308392388</v>
      </c>
      <c r="J680" s="772">
        <v>25006.823308392388</v>
      </c>
      <c r="K680" s="772">
        <v>25006.823308392388</v>
      </c>
      <c r="L680" s="772">
        <v>25006.823308392388</v>
      </c>
      <c r="M680" s="772">
        <v>25006.823308392388</v>
      </c>
      <c r="N680" s="772">
        <v>12</v>
      </c>
      <c r="O680" s="772">
        <v>7.3689488910318239</v>
      </c>
      <c r="P680" s="772">
        <v>7.3689488910318239</v>
      </c>
      <c r="Q680" s="772">
        <v>7.3689488910318239</v>
      </c>
      <c r="R680" s="772">
        <v>7.3689488910318239</v>
      </c>
      <c r="S680" s="772">
        <v>7.3689488910318239</v>
      </c>
      <c r="T680" s="772">
        <v>7.3689488910318239</v>
      </c>
      <c r="U680" s="772">
        <v>7.3689488910318239</v>
      </c>
      <c r="V680" s="772">
        <v>7.3689488910318239</v>
      </c>
      <c r="W680" s="772">
        <v>7.3689488910318239</v>
      </c>
      <c r="X680" s="772">
        <v>7.3689488910318239</v>
      </c>
      <c r="Y680" s="411"/>
      <c r="Z680" s="411"/>
      <c r="AA680" s="411">
        <v>1</v>
      </c>
      <c r="AB680" s="411"/>
      <c r="AC680" s="411"/>
      <c r="AD680" s="411"/>
      <c r="AE680" s="411"/>
      <c r="AF680" s="411"/>
      <c r="AG680" s="411"/>
      <c r="AH680" s="411"/>
      <c r="AI680" s="411"/>
      <c r="AJ680" s="411"/>
      <c r="AK680" s="411"/>
      <c r="AL680" s="411"/>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v>3</v>
      </c>
      <c r="O683" s="295"/>
      <c r="P683" s="295"/>
      <c r="Q683" s="295"/>
      <c r="R683" s="295"/>
      <c r="S683" s="295"/>
      <c r="T683" s="295"/>
      <c r="U683" s="295"/>
      <c r="V683" s="295"/>
      <c r="W683" s="295"/>
      <c r="X683" s="295"/>
      <c r="Y683" s="411">
        <v>0</v>
      </c>
      <c r="Z683" s="411">
        <v>0</v>
      </c>
      <c r="AA683" s="411">
        <v>0</v>
      </c>
      <c r="AB683" s="411">
        <v>0</v>
      </c>
      <c r="AC683" s="411">
        <v>0</v>
      </c>
      <c r="AD683" s="411">
        <v>0</v>
      </c>
      <c r="AE683" s="411">
        <v>0</v>
      </c>
      <c r="AF683" s="411">
        <f t="shared" ref="AF683" si="1628">AF682</f>
        <v>0</v>
      </c>
      <c r="AG683" s="411">
        <f t="shared" ref="AG683" si="1629">AG682</f>
        <v>0</v>
      </c>
      <c r="AH683" s="411">
        <f t="shared" ref="AH683" si="1630">AH682</f>
        <v>0</v>
      </c>
      <c r="AI683" s="411">
        <f t="shared" ref="AI683" si="1631">AI682</f>
        <v>0</v>
      </c>
      <c r="AJ683" s="411">
        <f t="shared" ref="AJ683" si="1632">AJ682</f>
        <v>0</v>
      </c>
      <c r="AK683" s="411">
        <f t="shared" ref="AK683" si="1633">AK682</f>
        <v>0</v>
      </c>
      <c r="AL683" s="411">
        <f t="shared" ref="AL683" si="1634">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idden="1" outlineLevel="1">
      <c r="A685" s="532">
        <v>30</v>
      </c>
      <c r="B685" s="428" t="s">
        <v>764</v>
      </c>
      <c r="C685" s="291" t="s">
        <v>898</v>
      </c>
      <c r="D685" s="295">
        <v>3116044.0306518078</v>
      </c>
      <c r="E685" s="295">
        <v>3116044.0306518078</v>
      </c>
      <c r="F685" s="295">
        <v>3116044.0306518078</v>
      </c>
      <c r="G685" s="295">
        <v>3116044.0306518078</v>
      </c>
      <c r="H685" s="295">
        <v>3116044.0306518078</v>
      </c>
      <c r="I685" s="295">
        <v>3116044.0306518078</v>
      </c>
      <c r="J685" s="295">
        <v>3116044.0306518078</v>
      </c>
      <c r="K685" s="295">
        <v>3116044.0306518078</v>
      </c>
      <c r="L685" s="295">
        <v>2996207.7690474228</v>
      </c>
      <c r="M685" s="295">
        <v>2996207.7690474228</v>
      </c>
      <c r="N685" s="295">
        <v>12</v>
      </c>
      <c r="O685" s="295">
        <v>545.55808258630645</v>
      </c>
      <c r="P685" s="295">
        <v>545.55808258630645</v>
      </c>
      <c r="Q685" s="295">
        <v>545.55808258630645</v>
      </c>
      <c r="R685" s="295">
        <v>545.55808258630645</v>
      </c>
      <c r="S685" s="295">
        <v>545.55808258630645</v>
      </c>
      <c r="T685" s="295">
        <v>545.55808258630645</v>
      </c>
      <c r="U685" s="295">
        <v>545.55808258630645</v>
      </c>
      <c r="V685" s="295">
        <v>545.55808258630645</v>
      </c>
      <c r="W685" s="295">
        <v>525.60725302894321</v>
      </c>
      <c r="X685" s="295">
        <v>525.60725302894321</v>
      </c>
      <c r="Y685" s="426"/>
      <c r="Z685" s="410">
        <v>0.14004865925769322</v>
      </c>
      <c r="AA685" s="410">
        <v>0.57696408424011225</v>
      </c>
      <c r="AB685" s="410">
        <v>0.17799613866236341</v>
      </c>
      <c r="AC685" s="410">
        <v>8.1903803484070295E-2</v>
      </c>
      <c r="AD685" s="410"/>
      <c r="AE685" s="410"/>
      <c r="AF685" s="415"/>
      <c r="AG685" s="415"/>
      <c r="AH685" s="415"/>
      <c r="AI685" s="415"/>
      <c r="AJ685" s="415"/>
      <c r="AK685" s="415"/>
      <c r="AL685" s="415"/>
      <c r="AM685" s="296">
        <f>SUM(Y685:AL685)</f>
        <v>0.97691268564423928</v>
      </c>
    </row>
    <row r="686" spans="1:39" hidden="1" outlineLevel="1">
      <c r="A686" s="532"/>
      <c r="B686" s="294" t="s">
        <v>310</v>
      </c>
      <c r="C686" s="291" t="s">
        <v>899</v>
      </c>
      <c r="D686" s="295">
        <v>23103278.823424377</v>
      </c>
      <c r="E686" s="295">
        <v>23103278.823424377</v>
      </c>
      <c r="F686" s="295">
        <v>23103278.823424377</v>
      </c>
      <c r="G686" s="295">
        <v>23103278.823424377</v>
      </c>
      <c r="H686" s="295">
        <v>23103278.823424377</v>
      </c>
      <c r="I686" s="295">
        <v>23103278.823424377</v>
      </c>
      <c r="J686" s="295">
        <v>23103278.823424377</v>
      </c>
      <c r="K686" s="295">
        <v>23103278.823424377</v>
      </c>
      <c r="L686" s="295">
        <v>22214777.076411579</v>
      </c>
      <c r="M686" s="295">
        <v>22214777.076411579</v>
      </c>
      <c r="N686" s="295">
        <v>12</v>
      </c>
      <c r="O686" s="295">
        <v>4044.93016542122</v>
      </c>
      <c r="P686" s="295">
        <v>4044.93016542122</v>
      </c>
      <c r="Q686" s="295">
        <v>4044.93016542122</v>
      </c>
      <c r="R686" s="295">
        <v>4044.93016542122</v>
      </c>
      <c r="S686" s="295">
        <v>4044.93016542122</v>
      </c>
      <c r="T686" s="295">
        <v>4044.93016542122</v>
      </c>
      <c r="U686" s="295">
        <v>4044.93016542122</v>
      </c>
      <c r="V686" s="295">
        <v>4044.93016542122</v>
      </c>
      <c r="W686" s="295">
        <v>3897.0087710223211</v>
      </c>
      <c r="X686" s="295">
        <v>3897.0087710223211</v>
      </c>
      <c r="Y686" s="411">
        <v>0</v>
      </c>
      <c r="Z686" s="411">
        <v>0.14004865925769322</v>
      </c>
      <c r="AA686" s="411">
        <v>0.57696408424011225</v>
      </c>
      <c r="AB686" s="411">
        <v>0.17799613866236341</v>
      </c>
      <c r="AC686" s="411">
        <v>8.1903803484070295E-2</v>
      </c>
      <c r="AD686" s="411">
        <v>0</v>
      </c>
      <c r="AE686" s="411">
        <v>0</v>
      </c>
      <c r="AF686" s="411">
        <f t="shared" ref="AF686" si="1635">AF685</f>
        <v>0</v>
      </c>
      <c r="AG686" s="411">
        <f t="shared" ref="AG686" si="1636">AG685</f>
        <v>0</v>
      </c>
      <c r="AH686" s="411">
        <f t="shared" ref="AH686" si="1637">AH685</f>
        <v>0</v>
      </c>
      <c r="AI686" s="411">
        <f t="shared" ref="AI686" si="1638">AI685</f>
        <v>0</v>
      </c>
      <c r="AJ686" s="411">
        <f t="shared" ref="AJ686" si="1639">AJ685</f>
        <v>0</v>
      </c>
      <c r="AK686" s="411">
        <f t="shared" ref="AK686" si="1640">AK685</f>
        <v>0</v>
      </c>
      <c r="AL686" s="411">
        <f t="shared" ref="AL686" si="1641">AL685</f>
        <v>0</v>
      </c>
      <c r="AM686" s="306"/>
    </row>
    <row r="687" spans="1:39" hidden="1" outlineLevel="1">
      <c r="A687" s="532"/>
      <c r="B687" s="294" t="s">
        <v>310</v>
      </c>
      <c r="C687" s="291" t="s">
        <v>763</v>
      </c>
      <c r="D687" s="772">
        <v>424751.74006442924</v>
      </c>
      <c r="E687" s="772">
        <v>424751.74006442924</v>
      </c>
      <c r="F687" s="772">
        <v>424751.74006442924</v>
      </c>
      <c r="G687" s="772">
        <v>424751.74006442924</v>
      </c>
      <c r="H687" s="772">
        <v>424751.74006442924</v>
      </c>
      <c r="I687" s="772">
        <v>424751.74006442924</v>
      </c>
      <c r="J687" s="772">
        <v>424751.74006442924</v>
      </c>
      <c r="K687" s="772">
        <v>424751.74006442924</v>
      </c>
      <c r="L687" s="772">
        <v>408416.71394201869</v>
      </c>
      <c r="M687" s="772">
        <v>408416.71394201869</v>
      </c>
      <c r="N687" s="772">
        <v>12</v>
      </c>
      <c r="O687" s="772">
        <v>86.42866242121849</v>
      </c>
      <c r="P687" s="772">
        <v>86.42866242121849</v>
      </c>
      <c r="Q687" s="772">
        <v>86.42866242121849</v>
      </c>
      <c r="R687" s="772">
        <v>86.42866242121849</v>
      </c>
      <c r="S687" s="772">
        <v>86.42866242121849</v>
      </c>
      <c r="T687" s="772">
        <v>86.42866242121849</v>
      </c>
      <c r="U687" s="772">
        <v>86.42866242121849</v>
      </c>
      <c r="V687" s="772">
        <v>86.42866242121849</v>
      </c>
      <c r="W687" s="772">
        <v>83.268002598047715</v>
      </c>
      <c r="X687" s="772">
        <v>83.268002598047715</v>
      </c>
      <c r="Y687" s="411"/>
      <c r="Z687" s="411">
        <v>0.50730571401398039</v>
      </c>
      <c r="AA687" s="411">
        <v>0.21723194041423385</v>
      </c>
      <c r="AB687" s="411"/>
      <c r="AC687" s="411">
        <v>0.12335381398244852</v>
      </c>
      <c r="AD687" s="411"/>
      <c r="AE687" s="411"/>
      <c r="AF687" s="411"/>
      <c r="AG687" s="411"/>
      <c r="AH687" s="411"/>
      <c r="AI687" s="411"/>
      <c r="AJ687" s="411"/>
      <c r="AK687" s="411"/>
      <c r="AL687" s="411"/>
      <c r="AM687" s="306"/>
    </row>
    <row r="688" spans="1:39" hidden="1" outlineLevel="1">
      <c r="A688" s="532"/>
      <c r="B688" s="294"/>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30" hidden="1" outlineLevel="1">
      <c r="A689" s="532">
        <v>31</v>
      </c>
      <c r="B689" s="428" t="s">
        <v>765</v>
      </c>
      <c r="C689" s="749" t="s">
        <v>898</v>
      </c>
      <c r="D689" s="295">
        <v>0</v>
      </c>
      <c r="E689" s="295"/>
      <c r="F689" s="295"/>
      <c r="G689" s="295"/>
      <c r="H689" s="295"/>
      <c r="I689" s="295"/>
      <c r="J689" s="295"/>
      <c r="K689" s="295"/>
      <c r="L689" s="295"/>
      <c r="M689" s="295"/>
      <c r="N689" s="295">
        <v>12</v>
      </c>
      <c r="O689" s="295">
        <v>0</v>
      </c>
      <c r="P689" s="295"/>
      <c r="Q689" s="295"/>
      <c r="R689" s="295"/>
      <c r="S689" s="295"/>
      <c r="T689" s="295"/>
      <c r="U689" s="295"/>
      <c r="V689" s="295"/>
      <c r="W689" s="295"/>
      <c r="X689" s="295"/>
      <c r="Y689" s="426"/>
      <c r="Z689" s="410"/>
      <c r="AA689" s="410"/>
      <c r="AB689" s="410"/>
      <c r="AC689" s="410"/>
      <c r="AD689" s="410">
        <v>1</v>
      </c>
      <c r="AE689" s="410"/>
      <c r="AF689" s="415"/>
      <c r="AG689" s="415"/>
      <c r="AH689" s="415"/>
      <c r="AI689" s="415"/>
      <c r="AJ689" s="415"/>
      <c r="AK689" s="415"/>
      <c r="AL689" s="415"/>
      <c r="AM689" s="296">
        <f>SUM(Y689:AL689)</f>
        <v>1</v>
      </c>
    </row>
    <row r="690" spans="1:39" hidden="1" outlineLevel="1">
      <c r="A690" s="532"/>
      <c r="B690" s="294" t="s">
        <v>310</v>
      </c>
      <c r="C690" s="749" t="s">
        <v>899</v>
      </c>
      <c r="D690" s="295">
        <v>9164653.7598350737</v>
      </c>
      <c r="E690" s="295">
        <v>9164653.7598350737</v>
      </c>
      <c r="F690" s="295">
        <v>9164653.7598350737</v>
      </c>
      <c r="G690" s="295">
        <v>9164653.7598350737</v>
      </c>
      <c r="H690" s="295">
        <v>9164653.7598350737</v>
      </c>
      <c r="I690" s="295">
        <v>9164653.7598350737</v>
      </c>
      <c r="J690" s="295">
        <v>9164653.7598350737</v>
      </c>
      <c r="K690" s="295">
        <v>9164653.7598350737</v>
      </c>
      <c r="L690" s="295">
        <v>9164653.7598350737</v>
      </c>
      <c r="M690" s="295">
        <v>9164653.7598350737</v>
      </c>
      <c r="N690" s="295">
        <v>12</v>
      </c>
      <c r="O690" s="295">
        <f>-('8.  Streetlighting'!F39+'8.  Streetlighting'!F118+'8.  Streetlighting'!F195)/12</f>
        <v>1545.0277989666668</v>
      </c>
      <c r="P690" s="295">
        <v>1685.4848715999999</v>
      </c>
      <c r="Q690" s="295">
        <v>1685.4848715999999</v>
      </c>
      <c r="R690" s="295">
        <v>1685.4848715999999</v>
      </c>
      <c r="S690" s="295">
        <v>1685.4848715999999</v>
      </c>
      <c r="T690" s="295">
        <v>1685.4848715999999</v>
      </c>
      <c r="U690" s="295">
        <v>1685.4848715999999</v>
      </c>
      <c r="V690" s="295">
        <v>1685.4848715999999</v>
      </c>
      <c r="W690" s="295">
        <v>1685.4848715999999</v>
      </c>
      <c r="X690" s="295">
        <v>1685.4848715999999</v>
      </c>
      <c r="Y690" s="411">
        <v>0</v>
      </c>
      <c r="Z690" s="411">
        <v>0</v>
      </c>
      <c r="AA690" s="411">
        <v>0</v>
      </c>
      <c r="AB690" s="411">
        <v>0</v>
      </c>
      <c r="AC690" s="411">
        <v>0</v>
      </c>
      <c r="AD690" s="411">
        <v>1</v>
      </c>
      <c r="AE690" s="411">
        <v>0</v>
      </c>
      <c r="AF690" s="411">
        <f t="shared" ref="AF690" si="1642">AF689</f>
        <v>0</v>
      </c>
      <c r="AG690" s="411">
        <f t="shared" ref="AG690" si="1643">AG689</f>
        <v>0</v>
      </c>
      <c r="AH690" s="411">
        <f t="shared" ref="AH690" si="1644">AH689</f>
        <v>0</v>
      </c>
      <c r="AI690" s="411">
        <f t="shared" ref="AI690" si="1645">AI689</f>
        <v>0</v>
      </c>
      <c r="AJ690" s="411">
        <f t="shared" ref="AJ690" si="1646">AJ689</f>
        <v>0</v>
      </c>
      <c r="AK690" s="411">
        <f t="shared" ref="AK690" si="1647">AK689</f>
        <v>0</v>
      </c>
      <c r="AL690" s="411">
        <f t="shared" ref="AL690" si="1648">AL689</f>
        <v>0</v>
      </c>
      <c r="AM690" s="306"/>
    </row>
    <row r="691" spans="1:39" hidden="1" outlineLevel="1">
      <c r="A691" s="532"/>
      <c r="B691" s="428"/>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0" hidden="1" outlineLevel="1">
      <c r="A692" s="532">
        <v>32</v>
      </c>
      <c r="B692" s="428" t="s">
        <v>124</v>
      </c>
      <c r="C692" s="749" t="s">
        <v>898</v>
      </c>
      <c r="D692" s="295">
        <v>43518.616880485177</v>
      </c>
      <c r="E692" s="295">
        <v>32810.690729113026</v>
      </c>
      <c r="F692" s="295">
        <v>16794.420382453154</v>
      </c>
      <c r="G692" s="295">
        <v>16652.41439227833</v>
      </c>
      <c r="H692" s="295">
        <v>16652.41439227833</v>
      </c>
      <c r="I692" s="295">
        <v>11597.693765755346</v>
      </c>
      <c r="J692" s="295">
        <v>11597.693765755346</v>
      </c>
      <c r="K692" s="295">
        <v>11597.693765755346</v>
      </c>
      <c r="L692" s="295">
        <v>9280.5773824060325</v>
      </c>
      <c r="M692" s="295">
        <v>7931.4842127242073</v>
      </c>
      <c r="N692" s="295">
        <v>12</v>
      </c>
      <c r="O692" s="295">
        <v>4</v>
      </c>
      <c r="P692" s="295">
        <v>3.4551083591331269</v>
      </c>
      <c r="Q692" s="295">
        <v>2.6068111455108358</v>
      </c>
      <c r="R692" s="295">
        <v>1.5665634674922602</v>
      </c>
      <c r="S692" s="295">
        <v>1.5665634674922602</v>
      </c>
      <c r="T692" s="295">
        <v>0.88544891640866874</v>
      </c>
      <c r="U692" s="295">
        <v>0.88544891640866874</v>
      </c>
      <c r="V692" s="295">
        <v>0.88544891640866874</v>
      </c>
      <c r="W692" s="295">
        <v>0.79876160990712075</v>
      </c>
      <c r="X692" s="295">
        <v>0.59442724458204332</v>
      </c>
      <c r="Y692" s="426"/>
      <c r="Z692" s="410"/>
      <c r="AA692" s="410"/>
      <c r="AB692" s="410"/>
      <c r="AC692" s="410">
        <v>1</v>
      </c>
      <c r="AD692" s="410"/>
      <c r="AE692" s="410"/>
      <c r="AF692" s="415"/>
      <c r="AG692" s="415"/>
      <c r="AH692" s="415"/>
      <c r="AI692" s="415"/>
      <c r="AJ692" s="415"/>
      <c r="AK692" s="415"/>
      <c r="AL692" s="415"/>
      <c r="AM692" s="296">
        <f>SUM(Y692:AL692)</f>
        <v>1</v>
      </c>
    </row>
    <row r="693" spans="1:39" hidden="1" outlineLevel="1">
      <c r="A693" s="532"/>
      <c r="B693" s="294" t="s">
        <v>310</v>
      </c>
      <c r="C693" s="749" t="s">
        <v>899</v>
      </c>
      <c r="D693" s="295"/>
      <c r="E693" s="295"/>
      <c r="F693" s="295"/>
      <c r="G693" s="295"/>
      <c r="H693" s="295"/>
      <c r="I693" s="295"/>
      <c r="J693" s="295"/>
      <c r="K693" s="295"/>
      <c r="L693" s="295"/>
      <c r="M693" s="295"/>
      <c r="N693" s="295">
        <v>12</v>
      </c>
      <c r="O693" s="295"/>
      <c r="P693" s="295"/>
      <c r="Q693" s="295"/>
      <c r="R693" s="295"/>
      <c r="S693" s="295"/>
      <c r="T693" s="295"/>
      <c r="U693" s="295"/>
      <c r="V693" s="295"/>
      <c r="W693" s="295"/>
      <c r="X693" s="295"/>
      <c r="Y693" s="411">
        <v>0</v>
      </c>
      <c r="Z693" s="411">
        <v>0</v>
      </c>
      <c r="AA693" s="411">
        <v>0</v>
      </c>
      <c r="AB693" s="411">
        <v>0</v>
      </c>
      <c r="AC693" s="411">
        <v>1</v>
      </c>
      <c r="AD693" s="411">
        <v>0</v>
      </c>
      <c r="AE693" s="411">
        <v>0</v>
      </c>
      <c r="AF693" s="411">
        <f t="shared" ref="AF693" si="1649">AF692</f>
        <v>0</v>
      </c>
      <c r="AG693" s="411">
        <f t="shared" ref="AG693" si="1650">AG692</f>
        <v>0</v>
      </c>
      <c r="AH693" s="411">
        <f t="shared" ref="AH693" si="1651">AH692</f>
        <v>0</v>
      </c>
      <c r="AI693" s="411">
        <f t="shared" ref="AI693" si="1652">AI692</f>
        <v>0</v>
      </c>
      <c r="AJ693" s="411">
        <f t="shared" ref="AJ693" si="1653">AJ692</f>
        <v>0</v>
      </c>
      <c r="AK693" s="411">
        <f t="shared" ref="AK693" si="1654">AK692</f>
        <v>0</v>
      </c>
      <c r="AL693" s="411">
        <f t="shared" ref="AL693" si="1655">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75" hidden="1" outlineLevel="1">
      <c r="A695" s="532"/>
      <c r="B695" s="288" t="s">
        <v>500</v>
      </c>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2"/>
      <c r="Z695" s="425"/>
      <c r="AA695" s="425"/>
      <c r="AB695" s="425"/>
      <c r="AC695" s="425"/>
      <c r="AD695" s="425"/>
      <c r="AE695" s="425"/>
      <c r="AF695" s="425"/>
      <c r="AG695" s="425"/>
      <c r="AH695" s="425"/>
      <c r="AI695" s="425"/>
      <c r="AJ695" s="425"/>
      <c r="AK695" s="425"/>
      <c r="AL695" s="425"/>
      <c r="AM695" s="306"/>
    </row>
    <row r="696" spans="1:39" hidden="1" outlineLevel="1">
      <c r="A696" s="532">
        <v>33</v>
      </c>
      <c r="B696" s="428" t="s">
        <v>125</v>
      </c>
      <c r="C696" s="749" t="s">
        <v>898</v>
      </c>
      <c r="D696" s="295">
        <v>453267.75249999727</v>
      </c>
      <c r="E696" s="295">
        <v>453267.75249999727</v>
      </c>
      <c r="F696" s="295">
        <v>453267.75249999727</v>
      </c>
      <c r="G696" s="295">
        <v>407963.25494732324</v>
      </c>
      <c r="H696" s="295">
        <v>374996.35055616789</v>
      </c>
      <c r="I696" s="295">
        <v>368775.76343868993</v>
      </c>
      <c r="J696" s="295">
        <v>368775.76343868993</v>
      </c>
      <c r="K696" s="295">
        <v>368648.47399011697</v>
      </c>
      <c r="L696" s="295">
        <v>366935.50301006029</v>
      </c>
      <c r="M696" s="295">
        <v>364049.94849700329</v>
      </c>
      <c r="N696" s="295">
        <v>0</v>
      </c>
      <c r="O696" s="295">
        <v>44.589953821557089</v>
      </c>
      <c r="P696" s="295">
        <v>44.712453694693231</v>
      </c>
      <c r="Q696" s="295">
        <v>44.712453694693231</v>
      </c>
      <c r="R696" s="295">
        <v>38.158710481909431</v>
      </c>
      <c r="S696" s="295">
        <v>33.626215175872034</v>
      </c>
      <c r="T696" s="295">
        <v>33.626215175872034</v>
      </c>
      <c r="U696" s="295">
        <v>33.626215175872034</v>
      </c>
      <c r="V696" s="295">
        <v>33.626215175872034</v>
      </c>
      <c r="W696" s="295">
        <v>33.564965239303959</v>
      </c>
      <c r="X696" s="295">
        <v>33.503715302735891</v>
      </c>
      <c r="Y696" s="426"/>
      <c r="Z696" s="410">
        <v>0.14212700729612721</v>
      </c>
      <c r="AA696" s="410">
        <v>0.87658384071087714</v>
      </c>
      <c r="AB696" s="410"/>
      <c r="AC696" s="410"/>
      <c r="AD696" s="410"/>
      <c r="AE696" s="410"/>
      <c r="AF696" s="415"/>
      <c r="AG696" s="415"/>
      <c r="AH696" s="415"/>
      <c r="AI696" s="415"/>
      <c r="AJ696" s="415"/>
      <c r="AK696" s="415"/>
      <c r="AL696" s="415"/>
      <c r="AM696" s="296">
        <f>SUM(Y696:AL696)</f>
        <v>1.0187108480070044</v>
      </c>
    </row>
    <row r="697" spans="1:39" hidden="1" outlineLevel="1">
      <c r="A697" s="532"/>
      <c r="B697" s="294" t="s">
        <v>310</v>
      </c>
      <c r="C697" s="749" t="s">
        <v>899</v>
      </c>
      <c r="D697" s="295"/>
      <c r="E697" s="295"/>
      <c r="F697" s="295"/>
      <c r="G697" s="295"/>
      <c r="H697" s="295"/>
      <c r="I697" s="295"/>
      <c r="J697" s="295"/>
      <c r="K697" s="295"/>
      <c r="L697" s="295"/>
      <c r="M697" s="295"/>
      <c r="N697" s="295">
        <f>N696</f>
        <v>0</v>
      </c>
      <c r="O697" s="295"/>
      <c r="P697" s="295"/>
      <c r="Q697" s="295"/>
      <c r="R697" s="295"/>
      <c r="S697" s="295"/>
      <c r="T697" s="295"/>
      <c r="U697" s="295"/>
      <c r="V697" s="295"/>
      <c r="W697" s="295"/>
      <c r="X697" s="295"/>
      <c r="Y697" s="411">
        <v>0</v>
      </c>
      <c r="Z697" s="411">
        <v>0.14212700729612721</v>
      </c>
      <c r="AA697" s="411">
        <v>0.87658384071087714</v>
      </c>
      <c r="AB697" s="411">
        <v>0</v>
      </c>
      <c r="AC697" s="411">
        <v>0</v>
      </c>
      <c r="AD697" s="411">
        <v>0</v>
      </c>
      <c r="AE697" s="411">
        <v>0</v>
      </c>
      <c r="AF697" s="411">
        <f t="shared" ref="AF697" si="1656">AF696</f>
        <v>0</v>
      </c>
      <c r="AG697" s="411">
        <f t="shared" ref="AG697" si="1657">AG696</f>
        <v>0</v>
      </c>
      <c r="AH697" s="411">
        <f t="shared" ref="AH697" si="1658">AH696</f>
        <v>0</v>
      </c>
      <c r="AI697" s="411">
        <f t="shared" ref="AI697" si="1659">AI696</f>
        <v>0</v>
      </c>
      <c r="AJ697" s="411">
        <f t="shared" ref="AJ697" si="1660">AJ696</f>
        <v>0</v>
      </c>
      <c r="AK697" s="411">
        <f t="shared" ref="AK697" si="1661">AK696</f>
        <v>0</v>
      </c>
      <c r="AL697" s="411">
        <f t="shared" ref="AL697" si="1662">AL696</f>
        <v>0</v>
      </c>
      <c r="AM697" s="306"/>
    </row>
    <row r="698" spans="1:39" hidden="1" outlineLevel="1">
      <c r="A698" s="532"/>
      <c r="B698" s="428"/>
      <c r="C698" s="749"/>
      <c r="D698" s="291"/>
      <c r="E698" s="291"/>
      <c r="F698" s="291"/>
      <c r="G698" s="291"/>
      <c r="H698" s="291"/>
      <c r="I698" s="291"/>
      <c r="J698" s="291"/>
      <c r="K698" s="291"/>
      <c r="L698" s="291"/>
      <c r="M698" s="291"/>
      <c r="N698" s="291"/>
      <c r="O698" s="291"/>
      <c r="P698" s="291"/>
      <c r="Q698" s="291"/>
      <c r="R698" s="291"/>
      <c r="S698" s="291"/>
      <c r="T698" s="291"/>
      <c r="U698" s="291"/>
      <c r="V698" s="291"/>
      <c r="W698" s="291"/>
      <c r="X698" s="291"/>
      <c r="Y698" s="412"/>
      <c r="Z698" s="425"/>
      <c r="AA698" s="425"/>
      <c r="AB698" s="425"/>
      <c r="AC698" s="425"/>
      <c r="AD698" s="425"/>
      <c r="AE698" s="425"/>
      <c r="AF698" s="425"/>
      <c r="AG698" s="425"/>
      <c r="AH698" s="425"/>
      <c r="AI698" s="425"/>
      <c r="AJ698" s="425"/>
      <c r="AK698" s="425"/>
      <c r="AL698" s="425"/>
      <c r="AM698" s="306"/>
    </row>
    <row r="699" spans="1:39" hidden="1" outlineLevel="1">
      <c r="A699" s="532">
        <v>34</v>
      </c>
      <c r="B699" s="428" t="s">
        <v>761</v>
      </c>
      <c r="C699" s="749" t="s">
        <v>898</v>
      </c>
      <c r="D699" s="295">
        <v>182977.34290650234</v>
      </c>
      <c r="E699" s="295">
        <v>182977.34290650234</v>
      </c>
      <c r="F699" s="295">
        <v>182977.34290650234</v>
      </c>
      <c r="G699" s="295">
        <v>182977.34290650234</v>
      </c>
      <c r="H699" s="295">
        <v>182977.34290650234</v>
      </c>
      <c r="I699" s="295">
        <v>182977.34290650234</v>
      </c>
      <c r="J699" s="295">
        <v>182977.34290650234</v>
      </c>
      <c r="K699" s="295">
        <v>182977.34290650234</v>
      </c>
      <c r="L699" s="295">
        <v>182977.34290650234</v>
      </c>
      <c r="M699" s="295">
        <v>182977.34290650234</v>
      </c>
      <c r="N699" s="295">
        <v>0</v>
      </c>
      <c r="O699" s="295"/>
      <c r="P699" s="295"/>
      <c r="Q699" s="295"/>
      <c r="R699" s="295"/>
      <c r="S699" s="295"/>
      <c r="T699" s="295"/>
      <c r="U699" s="295"/>
      <c r="V699" s="295"/>
      <c r="W699" s="295"/>
      <c r="X699" s="295"/>
      <c r="Y699" s="426">
        <v>1</v>
      </c>
      <c r="Z699" s="410"/>
      <c r="AA699" s="410"/>
      <c r="AB699" s="410"/>
      <c r="AC699" s="410"/>
      <c r="AD699" s="410"/>
      <c r="AE699" s="410"/>
      <c r="AF699" s="415"/>
      <c r="AG699" s="415"/>
      <c r="AH699" s="415"/>
      <c r="AI699" s="415"/>
      <c r="AJ699" s="415"/>
      <c r="AK699" s="415"/>
      <c r="AL699" s="415"/>
      <c r="AM699" s="296">
        <f>SUM(Y699:AL699)</f>
        <v>1</v>
      </c>
    </row>
    <row r="700" spans="1:39" hidden="1" outlineLevel="1">
      <c r="A700" s="532"/>
      <c r="B700" s="294" t="s">
        <v>310</v>
      </c>
      <c r="C700" s="749" t="s">
        <v>899</v>
      </c>
      <c r="D700" s="295"/>
      <c r="E700" s="295"/>
      <c r="F700" s="295"/>
      <c r="G700" s="295"/>
      <c r="H700" s="295"/>
      <c r="I700" s="295"/>
      <c r="J700" s="295"/>
      <c r="K700" s="295"/>
      <c r="L700" s="295"/>
      <c r="M700" s="295"/>
      <c r="N700" s="295">
        <f>N699</f>
        <v>0</v>
      </c>
      <c r="O700" s="295"/>
      <c r="P700" s="295"/>
      <c r="Q700" s="295"/>
      <c r="R700" s="295"/>
      <c r="S700" s="295"/>
      <c r="T700" s="295"/>
      <c r="U700" s="295"/>
      <c r="V700" s="295"/>
      <c r="W700" s="295"/>
      <c r="X700" s="295"/>
      <c r="Y700" s="411">
        <f>Y699</f>
        <v>1</v>
      </c>
      <c r="Z700" s="411">
        <f t="shared" ref="Z700" si="1663">Z699</f>
        <v>0</v>
      </c>
      <c r="AA700" s="411">
        <f t="shared" ref="AA700" si="1664">AA699</f>
        <v>0</v>
      </c>
      <c r="AB700" s="411">
        <f t="shared" ref="AB700" si="1665">AB699</f>
        <v>0</v>
      </c>
      <c r="AC700" s="411">
        <f t="shared" ref="AC700" si="1666">AC699</f>
        <v>0</v>
      </c>
      <c r="AD700" s="411">
        <f t="shared" ref="AD700" si="1667">AD699</f>
        <v>0</v>
      </c>
      <c r="AE700" s="411">
        <f t="shared" ref="AE700" si="1668">AE699</f>
        <v>0</v>
      </c>
      <c r="AF700" s="411">
        <f t="shared" ref="AF700" si="1669">AF699</f>
        <v>0</v>
      </c>
      <c r="AG700" s="411">
        <f t="shared" ref="AG700" si="1670">AG699</f>
        <v>0</v>
      </c>
      <c r="AH700" s="411">
        <f t="shared" ref="AH700" si="1671">AH699</f>
        <v>0</v>
      </c>
      <c r="AI700" s="411">
        <f t="shared" ref="AI700" si="1672">AI699</f>
        <v>0</v>
      </c>
      <c r="AJ700" s="411">
        <f t="shared" ref="AJ700" si="1673">AJ699</f>
        <v>0</v>
      </c>
      <c r="AK700" s="411">
        <f t="shared" ref="AK700" si="1674">AK699</f>
        <v>0</v>
      </c>
      <c r="AL700" s="411">
        <f t="shared" ref="AL700" si="1675">AL699</f>
        <v>0</v>
      </c>
      <c r="AM700" s="306"/>
    </row>
    <row r="701" spans="1:39" hidden="1" outlineLevel="1">
      <c r="A701" s="532"/>
      <c r="B701" s="428"/>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idden="1" outlineLevel="1">
      <c r="A702" s="532">
        <v>35</v>
      </c>
      <c r="B702" s="428" t="s">
        <v>127</v>
      </c>
      <c r="C702" s="291" t="s">
        <v>25</v>
      </c>
      <c r="D702" s="295"/>
      <c r="E702" s="295"/>
      <c r="F702" s="295"/>
      <c r="G702" s="295"/>
      <c r="H702" s="295"/>
      <c r="I702" s="295"/>
      <c r="J702" s="295"/>
      <c r="K702" s="295"/>
      <c r="L702" s="295"/>
      <c r="M702" s="295"/>
      <c r="N702" s="295">
        <v>0</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0</v>
      </c>
      <c r="O703" s="295"/>
      <c r="P703" s="295"/>
      <c r="Q703" s="295"/>
      <c r="R703" s="295"/>
      <c r="S703" s="295"/>
      <c r="T703" s="295"/>
      <c r="U703" s="295"/>
      <c r="V703" s="295"/>
      <c r="W703" s="295"/>
      <c r="X703" s="295"/>
      <c r="Y703" s="411">
        <f>Y702</f>
        <v>0</v>
      </c>
      <c r="Z703" s="411">
        <f t="shared" ref="Z703" si="1676">Z702</f>
        <v>0</v>
      </c>
      <c r="AA703" s="411">
        <f t="shared" ref="AA703" si="1677">AA702</f>
        <v>0</v>
      </c>
      <c r="AB703" s="411">
        <f t="shared" ref="AB703" si="1678">AB702</f>
        <v>0</v>
      </c>
      <c r="AC703" s="411">
        <f t="shared" ref="AC703" si="1679">AC702</f>
        <v>0</v>
      </c>
      <c r="AD703" s="411">
        <f t="shared" ref="AD703" si="1680">AD702</f>
        <v>0</v>
      </c>
      <c r="AE703" s="411">
        <f t="shared" ref="AE703" si="1681">AE702</f>
        <v>0</v>
      </c>
      <c r="AF703" s="411">
        <f t="shared" ref="AF703" si="1682">AF702</f>
        <v>0</v>
      </c>
      <c r="AG703" s="411">
        <f t="shared" ref="AG703" si="1683">AG702</f>
        <v>0</v>
      </c>
      <c r="AH703" s="411">
        <f t="shared" ref="AH703" si="1684">AH702</f>
        <v>0</v>
      </c>
      <c r="AI703" s="411">
        <f t="shared" ref="AI703" si="1685">AI702</f>
        <v>0</v>
      </c>
      <c r="AJ703" s="411">
        <f t="shared" ref="AJ703" si="1686">AJ702</f>
        <v>0</v>
      </c>
      <c r="AK703" s="411">
        <f t="shared" ref="AK703" si="1687">AK702</f>
        <v>0</v>
      </c>
      <c r="AL703" s="411">
        <f t="shared" ref="AL703" si="1688">AL702</f>
        <v>0</v>
      </c>
      <c r="AM703" s="306"/>
    </row>
    <row r="704" spans="1:39" hidden="1" outlineLevel="1">
      <c r="A704" s="532"/>
      <c r="B704" s="431"/>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15.75" hidden="1" outlineLevel="1">
      <c r="A705" s="532"/>
      <c r="B705" s="288" t="s">
        <v>501</v>
      </c>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45" hidden="1" outlineLevel="1">
      <c r="A706" s="532">
        <v>36</v>
      </c>
      <c r="B706" s="428" t="s">
        <v>128</v>
      </c>
      <c r="C706" s="291" t="s">
        <v>25</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426"/>
      <c r="Z706" s="410"/>
      <c r="AA706" s="410"/>
      <c r="AB706" s="410"/>
      <c r="AC706" s="410"/>
      <c r="AD706" s="410"/>
      <c r="AE706" s="410"/>
      <c r="AF706" s="415"/>
      <c r="AG706" s="415"/>
      <c r="AH706" s="415"/>
      <c r="AI706" s="415"/>
      <c r="AJ706" s="415"/>
      <c r="AK706" s="415"/>
      <c r="AL706" s="415"/>
      <c r="AM706" s="296">
        <f>SUM(Y706:AL706)</f>
        <v>0</v>
      </c>
    </row>
    <row r="707" spans="1:39" hidden="1" outlineLevel="1">
      <c r="A707" s="532"/>
      <c r="B707" s="294" t="s">
        <v>310</v>
      </c>
      <c r="C707" s="291" t="s">
        <v>163</v>
      </c>
      <c r="D707" s="295"/>
      <c r="E707" s="295"/>
      <c r="F707" s="295"/>
      <c r="G707" s="295"/>
      <c r="H707" s="295"/>
      <c r="I707" s="295"/>
      <c r="J707" s="295"/>
      <c r="K707" s="295"/>
      <c r="L707" s="295"/>
      <c r="M707" s="295"/>
      <c r="N707" s="295">
        <f>N706</f>
        <v>12</v>
      </c>
      <c r="O707" s="295"/>
      <c r="P707" s="295"/>
      <c r="Q707" s="295"/>
      <c r="R707" s="295"/>
      <c r="S707" s="295"/>
      <c r="T707" s="295"/>
      <c r="U707" s="295"/>
      <c r="V707" s="295"/>
      <c r="W707" s="295"/>
      <c r="X707" s="295"/>
      <c r="Y707" s="411">
        <f>Y706</f>
        <v>0</v>
      </c>
      <c r="Z707" s="411">
        <f t="shared" ref="Z707" si="1689">Z706</f>
        <v>0</v>
      </c>
      <c r="AA707" s="411">
        <f t="shared" ref="AA707" si="1690">AA706</f>
        <v>0</v>
      </c>
      <c r="AB707" s="411">
        <f t="shared" ref="AB707" si="1691">AB706</f>
        <v>0</v>
      </c>
      <c r="AC707" s="411">
        <f t="shared" ref="AC707" si="1692">AC706</f>
        <v>0</v>
      </c>
      <c r="AD707" s="411">
        <f t="shared" ref="AD707" si="1693">AD706</f>
        <v>0</v>
      </c>
      <c r="AE707" s="411">
        <f t="shared" ref="AE707" si="1694">AE706</f>
        <v>0</v>
      </c>
      <c r="AF707" s="411">
        <f t="shared" ref="AF707" si="1695">AF706</f>
        <v>0</v>
      </c>
      <c r="AG707" s="411">
        <f t="shared" ref="AG707" si="1696">AG706</f>
        <v>0</v>
      </c>
      <c r="AH707" s="411">
        <f t="shared" ref="AH707" si="1697">AH706</f>
        <v>0</v>
      </c>
      <c r="AI707" s="411">
        <f t="shared" ref="AI707" si="1698">AI706</f>
        <v>0</v>
      </c>
      <c r="AJ707" s="411">
        <f t="shared" ref="AJ707" si="1699">AJ706</f>
        <v>0</v>
      </c>
      <c r="AK707" s="411">
        <f t="shared" ref="AK707" si="1700">AK706</f>
        <v>0</v>
      </c>
      <c r="AL707" s="411">
        <f t="shared" ref="AL707" si="1701">AL706</f>
        <v>0</v>
      </c>
      <c r="AM707" s="306"/>
    </row>
    <row r="708" spans="1:39" hidden="1" outlineLevel="1">
      <c r="A708" s="532"/>
      <c r="B708" s="428"/>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ht="30" hidden="1" outlineLevel="1">
      <c r="A709" s="532">
        <v>37</v>
      </c>
      <c r="B709" s="428" t="s">
        <v>129</v>
      </c>
      <c r="C709" s="291" t="s">
        <v>25</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426"/>
      <c r="Z709" s="410"/>
      <c r="AA709" s="410"/>
      <c r="AB709" s="410"/>
      <c r="AC709" s="410"/>
      <c r="AD709" s="410"/>
      <c r="AE709" s="410"/>
      <c r="AF709" s="415"/>
      <c r="AG709" s="415"/>
      <c r="AH709" s="415"/>
      <c r="AI709" s="415"/>
      <c r="AJ709" s="415"/>
      <c r="AK709" s="415"/>
      <c r="AL709" s="415"/>
      <c r="AM709" s="296">
        <f>SUM(Y709:AL709)</f>
        <v>0</v>
      </c>
    </row>
    <row r="710" spans="1:39" hidden="1" outlineLevel="1">
      <c r="A710" s="532"/>
      <c r="B710" s="294" t="s">
        <v>310</v>
      </c>
      <c r="C710" s="291" t="s">
        <v>163</v>
      </c>
      <c r="D710" s="295"/>
      <c r="E710" s="295"/>
      <c r="F710" s="295"/>
      <c r="G710" s="295"/>
      <c r="H710" s="295"/>
      <c r="I710" s="295"/>
      <c r="J710" s="295"/>
      <c r="K710" s="295"/>
      <c r="L710" s="295"/>
      <c r="M710" s="295"/>
      <c r="N710" s="295">
        <f>N709</f>
        <v>12</v>
      </c>
      <c r="O710" s="295"/>
      <c r="P710" s="295"/>
      <c r="Q710" s="295"/>
      <c r="R710" s="295"/>
      <c r="S710" s="295"/>
      <c r="T710" s="295"/>
      <c r="U710" s="295"/>
      <c r="V710" s="295"/>
      <c r="W710" s="295"/>
      <c r="X710" s="295"/>
      <c r="Y710" s="411">
        <f>Y709</f>
        <v>0</v>
      </c>
      <c r="Z710" s="411">
        <f t="shared" ref="Z710" si="1702">Z709</f>
        <v>0</v>
      </c>
      <c r="AA710" s="411">
        <f t="shared" ref="AA710" si="1703">AA709</f>
        <v>0</v>
      </c>
      <c r="AB710" s="411">
        <f t="shared" ref="AB710" si="1704">AB709</f>
        <v>0</v>
      </c>
      <c r="AC710" s="411">
        <f t="shared" ref="AC710" si="1705">AC709</f>
        <v>0</v>
      </c>
      <c r="AD710" s="411">
        <f t="shared" ref="AD710" si="1706">AD709</f>
        <v>0</v>
      </c>
      <c r="AE710" s="411">
        <f t="shared" ref="AE710" si="1707">AE709</f>
        <v>0</v>
      </c>
      <c r="AF710" s="411">
        <f t="shared" ref="AF710" si="1708">AF709</f>
        <v>0</v>
      </c>
      <c r="AG710" s="411">
        <f t="shared" ref="AG710" si="1709">AG709</f>
        <v>0</v>
      </c>
      <c r="AH710" s="411">
        <f t="shared" ref="AH710" si="1710">AH709</f>
        <v>0</v>
      </c>
      <c r="AI710" s="411">
        <f t="shared" ref="AI710" si="1711">AI709</f>
        <v>0</v>
      </c>
      <c r="AJ710" s="411">
        <f t="shared" ref="AJ710" si="1712">AJ709</f>
        <v>0</v>
      </c>
      <c r="AK710" s="411">
        <f t="shared" ref="AK710" si="1713">AK709</f>
        <v>0</v>
      </c>
      <c r="AL710" s="411">
        <f t="shared" ref="AL710" si="1714">AL709</f>
        <v>0</v>
      </c>
      <c r="AM710" s="306"/>
    </row>
    <row r="711" spans="1:39" hidden="1" outlineLevel="1">
      <c r="A711" s="532"/>
      <c r="B711" s="428"/>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idden="1" outlineLevel="1">
      <c r="A712" s="532">
        <v>38</v>
      </c>
      <c r="B712" s="428" t="s">
        <v>130</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hidden="1" outlineLevel="1">
      <c r="A713" s="532"/>
      <c r="B713" s="294" t="s">
        <v>310</v>
      </c>
      <c r="C713" s="291"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1">
        <f>Y712</f>
        <v>0</v>
      </c>
      <c r="Z713" s="411">
        <f t="shared" ref="Z713" si="1715">Z712</f>
        <v>0</v>
      </c>
      <c r="AA713" s="411">
        <f t="shared" ref="AA713" si="1716">AA712</f>
        <v>0</v>
      </c>
      <c r="AB713" s="411">
        <f t="shared" ref="AB713" si="1717">AB712</f>
        <v>0</v>
      </c>
      <c r="AC713" s="411">
        <f t="shared" ref="AC713" si="1718">AC712</f>
        <v>0</v>
      </c>
      <c r="AD713" s="411">
        <f t="shared" ref="AD713" si="1719">AD712</f>
        <v>0</v>
      </c>
      <c r="AE713" s="411">
        <f t="shared" ref="AE713" si="1720">AE712</f>
        <v>0</v>
      </c>
      <c r="AF713" s="411">
        <f t="shared" ref="AF713" si="1721">AF712</f>
        <v>0</v>
      </c>
      <c r="AG713" s="411">
        <f t="shared" ref="AG713" si="1722">AG712</f>
        <v>0</v>
      </c>
      <c r="AH713" s="411">
        <f t="shared" ref="AH713" si="1723">AH712</f>
        <v>0</v>
      </c>
      <c r="AI713" s="411">
        <f t="shared" ref="AI713" si="1724">AI712</f>
        <v>0</v>
      </c>
      <c r="AJ713" s="411">
        <f t="shared" ref="AJ713" si="1725">AJ712</f>
        <v>0</v>
      </c>
      <c r="AK713" s="411">
        <f t="shared" ref="AK713" si="1726">AK712</f>
        <v>0</v>
      </c>
      <c r="AL713" s="411">
        <f t="shared" ref="AL713" si="1727">AL712</f>
        <v>0</v>
      </c>
      <c r="AM713" s="306"/>
    </row>
    <row r="714" spans="1:39" hidden="1" outlineLevel="1">
      <c r="A714" s="532"/>
      <c r="B714" s="428"/>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ht="30" hidden="1" outlineLevel="1">
      <c r="A715" s="532">
        <v>39</v>
      </c>
      <c r="B715" s="428" t="s">
        <v>131</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hidden="1" outlineLevel="1">
      <c r="A716" s="532"/>
      <c r="B716" s="294" t="s">
        <v>310</v>
      </c>
      <c r="C716" s="291" t="s">
        <v>163</v>
      </c>
      <c r="D716" s="295"/>
      <c r="E716" s="295"/>
      <c r="F716" s="295"/>
      <c r="G716" s="295"/>
      <c r="H716" s="295"/>
      <c r="I716" s="295"/>
      <c r="J716" s="295"/>
      <c r="K716" s="295"/>
      <c r="L716" s="295"/>
      <c r="M716" s="295"/>
      <c r="N716" s="295">
        <f>N715</f>
        <v>12</v>
      </c>
      <c r="O716" s="295"/>
      <c r="P716" s="295"/>
      <c r="Q716" s="295"/>
      <c r="R716" s="295"/>
      <c r="S716" s="295"/>
      <c r="T716" s="295"/>
      <c r="U716" s="295"/>
      <c r="V716" s="295"/>
      <c r="W716" s="295"/>
      <c r="X716" s="295"/>
      <c r="Y716" s="411">
        <f>Y715</f>
        <v>0</v>
      </c>
      <c r="Z716" s="411">
        <f t="shared" ref="Z716" si="1728">Z715</f>
        <v>0</v>
      </c>
      <c r="AA716" s="411">
        <f t="shared" ref="AA716" si="1729">AA715</f>
        <v>0</v>
      </c>
      <c r="AB716" s="411">
        <f t="shared" ref="AB716" si="1730">AB715</f>
        <v>0</v>
      </c>
      <c r="AC716" s="411">
        <f t="shared" ref="AC716" si="1731">AC715</f>
        <v>0</v>
      </c>
      <c r="AD716" s="411">
        <f t="shared" ref="AD716" si="1732">AD715</f>
        <v>0</v>
      </c>
      <c r="AE716" s="411">
        <f t="shared" ref="AE716" si="1733">AE715</f>
        <v>0</v>
      </c>
      <c r="AF716" s="411">
        <f t="shared" ref="AF716" si="1734">AF715</f>
        <v>0</v>
      </c>
      <c r="AG716" s="411">
        <f t="shared" ref="AG716" si="1735">AG715</f>
        <v>0</v>
      </c>
      <c r="AH716" s="411">
        <f t="shared" ref="AH716" si="1736">AH715</f>
        <v>0</v>
      </c>
      <c r="AI716" s="411">
        <f t="shared" ref="AI716" si="1737">AI715</f>
        <v>0</v>
      </c>
      <c r="AJ716" s="411">
        <f t="shared" ref="AJ716" si="1738">AJ715</f>
        <v>0</v>
      </c>
      <c r="AK716" s="411">
        <f t="shared" ref="AK716" si="1739">AK715</f>
        <v>0</v>
      </c>
      <c r="AL716" s="411">
        <f t="shared" ref="AL716" si="1740">AL715</f>
        <v>0</v>
      </c>
      <c r="AM716" s="306"/>
    </row>
    <row r="717" spans="1:39" hidden="1" outlineLevel="1">
      <c r="A717" s="532"/>
      <c r="B717" s="428"/>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30" hidden="1" outlineLevel="1">
      <c r="A718" s="532">
        <v>40</v>
      </c>
      <c r="B718" s="428" t="s">
        <v>132</v>
      </c>
      <c r="C718" s="291" t="s">
        <v>25</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26"/>
      <c r="Z718" s="410"/>
      <c r="AA718" s="410"/>
      <c r="AB718" s="410"/>
      <c r="AC718" s="410"/>
      <c r="AD718" s="410"/>
      <c r="AE718" s="410"/>
      <c r="AF718" s="415"/>
      <c r="AG718" s="415"/>
      <c r="AH718" s="415"/>
      <c r="AI718" s="415"/>
      <c r="AJ718" s="415"/>
      <c r="AK718" s="415"/>
      <c r="AL718" s="415"/>
      <c r="AM718" s="296">
        <f>SUM(Y718:AL718)</f>
        <v>0</v>
      </c>
    </row>
    <row r="719" spans="1:39" hidden="1" outlineLevel="1">
      <c r="A719" s="532"/>
      <c r="B719" s="294" t="s">
        <v>310</v>
      </c>
      <c r="C719" s="291" t="s">
        <v>163</v>
      </c>
      <c r="D719" s="295"/>
      <c r="E719" s="295"/>
      <c r="F719" s="295"/>
      <c r="G719" s="295"/>
      <c r="H719" s="295"/>
      <c r="I719" s="295"/>
      <c r="J719" s="295"/>
      <c r="K719" s="295"/>
      <c r="L719" s="295"/>
      <c r="M719" s="295"/>
      <c r="N719" s="295">
        <f>N718</f>
        <v>12</v>
      </c>
      <c r="O719" s="295"/>
      <c r="P719" s="295"/>
      <c r="Q719" s="295"/>
      <c r="R719" s="295"/>
      <c r="S719" s="295"/>
      <c r="T719" s="295"/>
      <c r="U719" s="295"/>
      <c r="V719" s="295"/>
      <c r="W719" s="295"/>
      <c r="X719" s="295"/>
      <c r="Y719" s="411">
        <f>Y718</f>
        <v>0</v>
      </c>
      <c r="Z719" s="411">
        <f t="shared" ref="Z719" si="1741">Z718</f>
        <v>0</v>
      </c>
      <c r="AA719" s="411">
        <f t="shared" ref="AA719" si="1742">AA718</f>
        <v>0</v>
      </c>
      <c r="AB719" s="411">
        <f t="shared" ref="AB719" si="1743">AB718</f>
        <v>0</v>
      </c>
      <c r="AC719" s="411">
        <f t="shared" ref="AC719" si="1744">AC718</f>
        <v>0</v>
      </c>
      <c r="AD719" s="411">
        <f t="shared" ref="AD719" si="1745">AD718</f>
        <v>0</v>
      </c>
      <c r="AE719" s="411">
        <f t="shared" ref="AE719" si="1746">AE718</f>
        <v>0</v>
      </c>
      <c r="AF719" s="411">
        <f t="shared" ref="AF719" si="1747">AF718</f>
        <v>0</v>
      </c>
      <c r="AG719" s="411">
        <f t="shared" ref="AG719" si="1748">AG718</f>
        <v>0</v>
      </c>
      <c r="AH719" s="411">
        <f t="shared" ref="AH719" si="1749">AH718</f>
        <v>0</v>
      </c>
      <c r="AI719" s="411">
        <f t="shared" ref="AI719" si="1750">AI718</f>
        <v>0</v>
      </c>
      <c r="AJ719" s="411">
        <f t="shared" ref="AJ719" si="1751">AJ718</f>
        <v>0</v>
      </c>
      <c r="AK719" s="411">
        <f t="shared" ref="AK719" si="1752">AK718</f>
        <v>0</v>
      </c>
      <c r="AL719" s="411">
        <f t="shared" ref="AL719" si="1753">AL718</f>
        <v>0</v>
      </c>
      <c r="AM719" s="306"/>
    </row>
    <row r="720" spans="1:39" hidden="1" outlineLevel="1">
      <c r="A720" s="532"/>
      <c r="B720" s="428"/>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45" hidden="1" outlineLevel="1">
      <c r="A721" s="532">
        <v>41</v>
      </c>
      <c r="B721" s="428" t="s">
        <v>133</v>
      </c>
      <c r="C721" s="291" t="s">
        <v>25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hidden="1" outlineLevel="1">
      <c r="A722" s="532"/>
      <c r="B722" s="294" t="s">
        <v>310</v>
      </c>
      <c r="C722" s="291" t="s">
        <v>163</v>
      </c>
      <c r="D722" s="295"/>
      <c r="E722" s="295"/>
      <c r="F722" s="295"/>
      <c r="G722" s="295"/>
      <c r="H722" s="295"/>
      <c r="I722" s="295"/>
      <c r="J722" s="295"/>
      <c r="K722" s="295"/>
      <c r="L722" s="295"/>
      <c r="M722" s="295"/>
      <c r="N722" s="295">
        <f>N721</f>
        <v>12</v>
      </c>
      <c r="O722" s="295"/>
      <c r="P722" s="295"/>
      <c r="Q722" s="295"/>
      <c r="R722" s="295"/>
      <c r="S722" s="295"/>
      <c r="T722" s="295"/>
      <c r="U722" s="295"/>
      <c r="V722" s="295"/>
      <c r="W722" s="295"/>
      <c r="X722" s="295"/>
      <c r="Y722" s="411">
        <f>Y721</f>
        <v>0</v>
      </c>
      <c r="Z722" s="411">
        <f t="shared" ref="Z722" si="1754">Z721</f>
        <v>0</v>
      </c>
      <c r="AA722" s="411">
        <f t="shared" ref="AA722" si="1755">AA721</f>
        <v>0</v>
      </c>
      <c r="AB722" s="411">
        <f t="shared" ref="AB722" si="1756">AB721</f>
        <v>0</v>
      </c>
      <c r="AC722" s="411">
        <f t="shared" ref="AC722" si="1757">AC721</f>
        <v>0</v>
      </c>
      <c r="AD722" s="411">
        <f t="shared" ref="AD722" si="1758">AD721</f>
        <v>0</v>
      </c>
      <c r="AE722" s="411">
        <f t="shared" ref="AE722" si="1759">AE721</f>
        <v>0</v>
      </c>
      <c r="AF722" s="411">
        <f t="shared" ref="AF722" si="1760">AF721</f>
        <v>0</v>
      </c>
      <c r="AG722" s="411">
        <f t="shared" ref="AG722" si="1761">AG721</f>
        <v>0</v>
      </c>
      <c r="AH722" s="411">
        <f t="shared" ref="AH722" si="1762">AH721</f>
        <v>0</v>
      </c>
      <c r="AI722" s="411">
        <f t="shared" ref="AI722" si="1763">AI721</f>
        <v>0</v>
      </c>
      <c r="AJ722" s="411">
        <f t="shared" ref="AJ722" si="1764">AJ721</f>
        <v>0</v>
      </c>
      <c r="AK722" s="411">
        <f t="shared" ref="AK722" si="1765">AK721</f>
        <v>0</v>
      </c>
      <c r="AL722" s="411">
        <f t="shared" ref="AL722" si="1766">AL721</f>
        <v>0</v>
      </c>
      <c r="AM722" s="306"/>
    </row>
    <row r="723" spans="1:39" hidden="1" outlineLevel="1">
      <c r="A723" s="532"/>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45" hidden="1" outlineLevel="1">
      <c r="A724" s="532">
        <v>42</v>
      </c>
      <c r="B724" s="428" t="s">
        <v>134</v>
      </c>
      <c r="C724" s="291" t="s">
        <v>25</v>
      </c>
      <c r="D724" s="295"/>
      <c r="E724" s="295"/>
      <c r="F724" s="295"/>
      <c r="G724" s="295"/>
      <c r="H724" s="295"/>
      <c r="I724" s="295"/>
      <c r="J724" s="295"/>
      <c r="K724" s="295"/>
      <c r="L724" s="295"/>
      <c r="M724" s="295"/>
      <c r="N724" s="291"/>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idden="1" outlineLevel="1">
      <c r="A725" s="532"/>
      <c r="B725" s="294" t="s">
        <v>310</v>
      </c>
      <c r="C725" s="291" t="s">
        <v>163</v>
      </c>
      <c r="D725" s="295"/>
      <c r="E725" s="295"/>
      <c r="F725" s="295"/>
      <c r="G725" s="295"/>
      <c r="H725" s="295"/>
      <c r="I725" s="295"/>
      <c r="J725" s="295"/>
      <c r="K725" s="295"/>
      <c r="L725" s="295"/>
      <c r="M725" s="295"/>
      <c r="N725" s="468"/>
      <c r="O725" s="295"/>
      <c r="P725" s="295"/>
      <c r="Q725" s="295"/>
      <c r="R725" s="295"/>
      <c r="S725" s="295"/>
      <c r="T725" s="295"/>
      <c r="U725" s="295"/>
      <c r="V725" s="295"/>
      <c r="W725" s="295"/>
      <c r="X725" s="295"/>
      <c r="Y725" s="411">
        <f>Y724</f>
        <v>0</v>
      </c>
      <c r="Z725" s="411">
        <f t="shared" ref="Z725" si="1767">Z724</f>
        <v>0</v>
      </c>
      <c r="AA725" s="411">
        <f t="shared" ref="AA725" si="1768">AA724</f>
        <v>0</v>
      </c>
      <c r="AB725" s="411">
        <f t="shared" ref="AB725" si="1769">AB724</f>
        <v>0</v>
      </c>
      <c r="AC725" s="411">
        <f t="shared" ref="AC725" si="1770">AC724</f>
        <v>0</v>
      </c>
      <c r="AD725" s="411">
        <f t="shared" ref="AD725" si="1771">AD724</f>
        <v>0</v>
      </c>
      <c r="AE725" s="411">
        <f t="shared" ref="AE725" si="1772">AE724</f>
        <v>0</v>
      </c>
      <c r="AF725" s="411">
        <f t="shared" ref="AF725" si="1773">AF724</f>
        <v>0</v>
      </c>
      <c r="AG725" s="411">
        <f t="shared" ref="AG725" si="1774">AG724</f>
        <v>0</v>
      </c>
      <c r="AH725" s="411">
        <f t="shared" ref="AH725" si="1775">AH724</f>
        <v>0</v>
      </c>
      <c r="AI725" s="411">
        <f t="shared" ref="AI725" si="1776">AI724</f>
        <v>0</v>
      </c>
      <c r="AJ725" s="411">
        <f t="shared" ref="AJ725" si="1777">AJ724</f>
        <v>0</v>
      </c>
      <c r="AK725" s="411">
        <f t="shared" ref="AK725" si="1778">AK724</f>
        <v>0</v>
      </c>
      <c r="AL725" s="411">
        <f t="shared" ref="AL725" si="1779">AL724</f>
        <v>0</v>
      </c>
      <c r="AM725" s="306"/>
    </row>
    <row r="726" spans="1:39" hidden="1" outlineLevel="1">
      <c r="A726" s="532"/>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30" hidden="1" outlineLevel="1">
      <c r="A727" s="532">
        <v>43</v>
      </c>
      <c r="B727" s="428" t="s">
        <v>135</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idden="1" outlineLevel="1">
      <c r="A728" s="532"/>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Y727</f>
        <v>0</v>
      </c>
      <c r="Z728" s="411">
        <f t="shared" ref="Z728" si="1780">Z727</f>
        <v>0</v>
      </c>
      <c r="AA728" s="411">
        <f t="shared" ref="AA728" si="1781">AA727</f>
        <v>0</v>
      </c>
      <c r="AB728" s="411">
        <f t="shared" ref="AB728" si="1782">AB727</f>
        <v>0</v>
      </c>
      <c r="AC728" s="411">
        <f t="shared" ref="AC728" si="1783">AC727</f>
        <v>0</v>
      </c>
      <c r="AD728" s="411">
        <f t="shared" ref="AD728" si="1784">AD727</f>
        <v>0</v>
      </c>
      <c r="AE728" s="411">
        <f t="shared" ref="AE728" si="1785">AE727</f>
        <v>0</v>
      </c>
      <c r="AF728" s="411">
        <f t="shared" ref="AF728" si="1786">AF727</f>
        <v>0</v>
      </c>
      <c r="AG728" s="411">
        <f t="shared" ref="AG728" si="1787">AG727</f>
        <v>0</v>
      </c>
      <c r="AH728" s="411">
        <f t="shared" ref="AH728" si="1788">AH727</f>
        <v>0</v>
      </c>
      <c r="AI728" s="411">
        <f t="shared" ref="AI728" si="1789">AI727</f>
        <v>0</v>
      </c>
      <c r="AJ728" s="411">
        <f t="shared" ref="AJ728" si="1790">AJ727</f>
        <v>0</v>
      </c>
      <c r="AK728" s="411">
        <f t="shared" ref="AK728" si="1791">AK727</f>
        <v>0</v>
      </c>
      <c r="AL728" s="411">
        <f t="shared" ref="AL728" si="1792">AL727</f>
        <v>0</v>
      </c>
      <c r="AM728" s="306"/>
    </row>
    <row r="729" spans="1:39" hidden="1" outlineLevel="1">
      <c r="A729" s="532"/>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45" hidden="1" outlineLevel="1">
      <c r="A730" s="532">
        <v>44</v>
      </c>
      <c r="B730" s="428" t="s">
        <v>136</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idden="1" outlineLevel="1">
      <c r="A731" s="532"/>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Y730</f>
        <v>0</v>
      </c>
      <c r="Z731" s="411">
        <f t="shared" ref="Z731" si="1793">Z730</f>
        <v>0</v>
      </c>
      <c r="AA731" s="411">
        <f t="shared" ref="AA731" si="1794">AA730</f>
        <v>0</v>
      </c>
      <c r="AB731" s="411">
        <f t="shared" ref="AB731" si="1795">AB730</f>
        <v>0</v>
      </c>
      <c r="AC731" s="411">
        <f t="shared" ref="AC731" si="1796">AC730</f>
        <v>0</v>
      </c>
      <c r="AD731" s="411">
        <f t="shared" ref="AD731" si="1797">AD730</f>
        <v>0</v>
      </c>
      <c r="AE731" s="411">
        <f t="shared" ref="AE731" si="1798">AE730</f>
        <v>0</v>
      </c>
      <c r="AF731" s="411">
        <f t="shared" ref="AF731" si="1799">AF730</f>
        <v>0</v>
      </c>
      <c r="AG731" s="411">
        <f t="shared" ref="AG731" si="1800">AG730</f>
        <v>0</v>
      </c>
      <c r="AH731" s="411">
        <f t="shared" ref="AH731" si="1801">AH730</f>
        <v>0</v>
      </c>
      <c r="AI731" s="411">
        <f t="shared" ref="AI731" si="1802">AI730</f>
        <v>0</v>
      </c>
      <c r="AJ731" s="411">
        <f t="shared" ref="AJ731" si="1803">AJ730</f>
        <v>0</v>
      </c>
      <c r="AK731" s="411">
        <f t="shared" ref="AK731" si="1804">AK730</f>
        <v>0</v>
      </c>
      <c r="AL731" s="411">
        <f t="shared" ref="AL731" si="1805">AL730</f>
        <v>0</v>
      </c>
      <c r="AM731" s="306"/>
    </row>
    <row r="732" spans="1:39" hidden="1" outlineLevel="1">
      <c r="A732" s="532"/>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0" hidden="1" outlineLevel="1">
      <c r="A733" s="532">
        <v>45</v>
      </c>
      <c r="B733" s="428" t="s">
        <v>137</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idden="1" outlineLevel="1">
      <c r="A734" s="532"/>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Y733</f>
        <v>0</v>
      </c>
      <c r="Z734" s="411">
        <f t="shared" ref="Z734" si="1806">Z733</f>
        <v>0</v>
      </c>
      <c r="AA734" s="411">
        <f t="shared" ref="AA734" si="1807">AA733</f>
        <v>0</v>
      </c>
      <c r="AB734" s="411">
        <f t="shared" ref="AB734" si="1808">AB733</f>
        <v>0</v>
      </c>
      <c r="AC734" s="411">
        <f t="shared" ref="AC734" si="1809">AC733</f>
        <v>0</v>
      </c>
      <c r="AD734" s="411">
        <f t="shared" ref="AD734" si="1810">AD733</f>
        <v>0</v>
      </c>
      <c r="AE734" s="411">
        <f t="shared" ref="AE734" si="1811">AE733</f>
        <v>0</v>
      </c>
      <c r="AF734" s="411">
        <f t="shared" ref="AF734" si="1812">AF733</f>
        <v>0</v>
      </c>
      <c r="AG734" s="411">
        <f t="shared" ref="AG734" si="1813">AG733</f>
        <v>0</v>
      </c>
      <c r="AH734" s="411">
        <f t="shared" ref="AH734" si="1814">AH733</f>
        <v>0</v>
      </c>
      <c r="AI734" s="411">
        <f t="shared" ref="AI734" si="1815">AI733</f>
        <v>0</v>
      </c>
      <c r="AJ734" s="411">
        <f t="shared" ref="AJ734" si="1816">AJ733</f>
        <v>0</v>
      </c>
      <c r="AK734" s="411">
        <f t="shared" ref="AK734" si="1817">AK733</f>
        <v>0</v>
      </c>
      <c r="AL734" s="411">
        <f t="shared" ref="AL734" si="1818">AL733</f>
        <v>0</v>
      </c>
      <c r="AM734" s="306"/>
    </row>
    <row r="735" spans="1:39" hidden="1" outlineLevel="1">
      <c r="A735" s="532"/>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0" hidden="1" outlineLevel="1">
      <c r="A736" s="532">
        <v>46</v>
      </c>
      <c r="B736" s="428" t="s">
        <v>138</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40" hidden="1" outlineLevel="1">
      <c r="A737" s="532"/>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Y736</f>
        <v>0</v>
      </c>
      <c r="Z737" s="411">
        <f t="shared" ref="Z737" si="1819">Z736</f>
        <v>0</v>
      </c>
      <c r="AA737" s="411">
        <f t="shared" ref="AA737" si="1820">AA736</f>
        <v>0</v>
      </c>
      <c r="AB737" s="411">
        <f t="shared" ref="AB737" si="1821">AB736</f>
        <v>0</v>
      </c>
      <c r="AC737" s="411">
        <f t="shared" ref="AC737" si="1822">AC736</f>
        <v>0</v>
      </c>
      <c r="AD737" s="411">
        <f t="shared" ref="AD737" si="1823">AD736</f>
        <v>0</v>
      </c>
      <c r="AE737" s="411">
        <f t="shared" ref="AE737" si="1824">AE736</f>
        <v>0</v>
      </c>
      <c r="AF737" s="411">
        <f t="shared" ref="AF737" si="1825">AF736</f>
        <v>0</v>
      </c>
      <c r="AG737" s="411">
        <f t="shared" ref="AG737" si="1826">AG736</f>
        <v>0</v>
      </c>
      <c r="AH737" s="411">
        <f t="shared" ref="AH737" si="1827">AH736</f>
        <v>0</v>
      </c>
      <c r="AI737" s="411">
        <f t="shared" ref="AI737" si="1828">AI736</f>
        <v>0</v>
      </c>
      <c r="AJ737" s="411">
        <f t="shared" ref="AJ737" si="1829">AJ736</f>
        <v>0</v>
      </c>
      <c r="AK737" s="411">
        <f t="shared" ref="AK737" si="1830">AK736</f>
        <v>0</v>
      </c>
      <c r="AL737" s="411">
        <f t="shared" ref="AL737" si="1831">AL736</f>
        <v>0</v>
      </c>
      <c r="AM737" s="306"/>
    </row>
    <row r="738" spans="1:40" hidden="1" outlineLevel="1">
      <c r="A738" s="532"/>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40" ht="30" hidden="1" outlineLevel="1">
      <c r="A739" s="532">
        <v>47</v>
      </c>
      <c r="B739" s="428" t="s">
        <v>139</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40" hidden="1" outlineLevel="1">
      <c r="A740" s="532"/>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Y739</f>
        <v>0</v>
      </c>
      <c r="Z740" s="411">
        <f t="shared" ref="Z740" si="1832">Z739</f>
        <v>0</v>
      </c>
      <c r="AA740" s="411">
        <f t="shared" ref="AA740" si="1833">AA739</f>
        <v>0</v>
      </c>
      <c r="AB740" s="411">
        <f t="shared" ref="AB740" si="1834">AB739</f>
        <v>0</v>
      </c>
      <c r="AC740" s="411">
        <f t="shared" ref="AC740" si="1835">AC739</f>
        <v>0</v>
      </c>
      <c r="AD740" s="411">
        <f t="shared" ref="AD740" si="1836">AD739</f>
        <v>0</v>
      </c>
      <c r="AE740" s="411">
        <f t="shared" ref="AE740" si="1837">AE739</f>
        <v>0</v>
      </c>
      <c r="AF740" s="411">
        <f t="shared" ref="AF740" si="1838">AF739</f>
        <v>0</v>
      </c>
      <c r="AG740" s="411">
        <f t="shared" ref="AG740" si="1839">AG739</f>
        <v>0</v>
      </c>
      <c r="AH740" s="411">
        <f t="shared" ref="AH740" si="1840">AH739</f>
        <v>0</v>
      </c>
      <c r="AI740" s="411">
        <f t="shared" ref="AI740" si="1841">AI739</f>
        <v>0</v>
      </c>
      <c r="AJ740" s="411">
        <f t="shared" ref="AJ740" si="1842">AJ739</f>
        <v>0</v>
      </c>
      <c r="AK740" s="411">
        <f t="shared" ref="AK740" si="1843">AK739</f>
        <v>0</v>
      </c>
      <c r="AL740" s="411">
        <f t="shared" ref="AL740" si="1844">AL739</f>
        <v>0</v>
      </c>
      <c r="AM740" s="306"/>
    </row>
    <row r="741" spans="1:40" hidden="1" outlineLevel="1">
      <c r="A741" s="532"/>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40" ht="45" hidden="1" outlineLevel="1">
      <c r="A742" s="532">
        <v>48</v>
      </c>
      <c r="B742" s="428" t="s">
        <v>140</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40" hidden="1" outlineLevel="1">
      <c r="A743" s="532"/>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Y742</f>
        <v>0</v>
      </c>
      <c r="Z743" s="411">
        <f t="shared" ref="Z743" si="1845">Z742</f>
        <v>0</v>
      </c>
      <c r="AA743" s="411">
        <f t="shared" ref="AA743" si="1846">AA742</f>
        <v>0</v>
      </c>
      <c r="AB743" s="411">
        <f t="shared" ref="AB743" si="1847">AB742</f>
        <v>0</v>
      </c>
      <c r="AC743" s="411">
        <f t="shared" ref="AC743" si="1848">AC742</f>
        <v>0</v>
      </c>
      <c r="AD743" s="411">
        <f t="shared" ref="AD743" si="1849">AD742</f>
        <v>0</v>
      </c>
      <c r="AE743" s="411">
        <f t="shared" ref="AE743" si="1850">AE742</f>
        <v>0</v>
      </c>
      <c r="AF743" s="411">
        <f t="shared" ref="AF743" si="1851">AF742</f>
        <v>0</v>
      </c>
      <c r="AG743" s="411">
        <f t="shared" ref="AG743" si="1852">AG742</f>
        <v>0</v>
      </c>
      <c r="AH743" s="411">
        <f t="shared" ref="AH743" si="1853">AH742</f>
        <v>0</v>
      </c>
      <c r="AI743" s="411">
        <f t="shared" ref="AI743" si="1854">AI742</f>
        <v>0</v>
      </c>
      <c r="AJ743" s="411">
        <f t="shared" ref="AJ743" si="1855">AJ742</f>
        <v>0</v>
      </c>
      <c r="AK743" s="411">
        <f t="shared" ref="AK743" si="1856">AK742</f>
        <v>0</v>
      </c>
      <c r="AL743" s="411">
        <f t="shared" ref="AL743" si="1857">AL742</f>
        <v>0</v>
      </c>
      <c r="AM743" s="306"/>
    </row>
    <row r="744" spans="1:40" hidden="1" outlineLevel="1">
      <c r="A744" s="532"/>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40" ht="30" hidden="1" outlineLevel="1">
      <c r="A745" s="532">
        <v>49</v>
      </c>
      <c r="B745" s="428" t="s">
        <v>141</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40" hidden="1" outlineLevel="1">
      <c r="A746" s="532"/>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Y745</f>
        <v>0</v>
      </c>
      <c r="Z746" s="411">
        <f t="shared" ref="Z746" si="1858">Z745</f>
        <v>0</v>
      </c>
      <c r="AA746" s="411">
        <f t="shared" ref="AA746" si="1859">AA745</f>
        <v>0</v>
      </c>
      <c r="AB746" s="411">
        <f t="shared" ref="AB746" si="1860">AB745</f>
        <v>0</v>
      </c>
      <c r="AC746" s="411">
        <f t="shared" ref="AC746" si="1861">AC745</f>
        <v>0</v>
      </c>
      <c r="AD746" s="411">
        <f t="shared" ref="AD746" si="1862">AD745</f>
        <v>0</v>
      </c>
      <c r="AE746" s="411">
        <f t="shared" ref="AE746" si="1863">AE745</f>
        <v>0</v>
      </c>
      <c r="AF746" s="411">
        <f t="shared" ref="AF746" si="1864">AF745</f>
        <v>0</v>
      </c>
      <c r="AG746" s="411">
        <f t="shared" ref="AG746" si="1865">AG745</f>
        <v>0</v>
      </c>
      <c r="AH746" s="411">
        <f t="shared" ref="AH746" si="1866">AH745</f>
        <v>0</v>
      </c>
      <c r="AI746" s="411">
        <f t="shared" ref="AI746" si="1867">AI745</f>
        <v>0</v>
      </c>
      <c r="AJ746" s="411">
        <f t="shared" ref="AJ746" si="1868">AJ745</f>
        <v>0</v>
      </c>
      <c r="AK746" s="411">
        <f t="shared" ref="AK746" si="1869">AK745</f>
        <v>0</v>
      </c>
      <c r="AL746" s="411">
        <f t="shared" ref="AL746" si="1870">AL745</f>
        <v>0</v>
      </c>
      <c r="AM746" s="306"/>
    </row>
    <row r="747" spans="1:40" hidden="1" outlineLevel="1">
      <c r="A747" s="532"/>
      <c r="B747" s="294"/>
      <c r="C747" s="305"/>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12"/>
      <c r="AA747" s="412"/>
      <c r="AB747" s="412"/>
      <c r="AC747" s="412"/>
      <c r="AD747" s="412"/>
      <c r="AE747" s="412"/>
      <c r="AF747" s="412"/>
      <c r="AG747" s="412"/>
      <c r="AH747" s="412"/>
      <c r="AI747" s="412"/>
      <c r="AJ747" s="412"/>
      <c r="AK747" s="412"/>
      <c r="AL747" s="412"/>
      <c r="AM747" s="306"/>
    </row>
    <row r="748" spans="1:40" ht="15.75" collapsed="1">
      <c r="B748" s="327" t="s">
        <v>311</v>
      </c>
      <c r="C748" s="329"/>
      <c r="D748" s="329">
        <f>SUM(D587:D746)</f>
        <v>55393311.07600157</v>
      </c>
      <c r="E748" s="329">
        <f t="shared" ref="E748:M748" si="1871">SUM(E587:E746)</f>
        <v>54046852.792043895</v>
      </c>
      <c r="F748" s="329">
        <f t="shared" si="1871"/>
        <v>54000688.499344811</v>
      </c>
      <c r="G748" s="329">
        <f t="shared" si="1871"/>
        <v>53935967.899329759</v>
      </c>
      <c r="H748" s="329">
        <f t="shared" si="1871"/>
        <v>53850561.617914684</v>
      </c>
      <c r="I748" s="329">
        <f t="shared" si="1871"/>
        <v>53402969.189266093</v>
      </c>
      <c r="J748" s="329">
        <f t="shared" si="1871"/>
        <v>53315699.310709566</v>
      </c>
      <c r="K748" s="329">
        <f t="shared" si="1871"/>
        <v>53222072.983726017</v>
      </c>
      <c r="L748" s="329">
        <f t="shared" si="1871"/>
        <v>52055061.136996627</v>
      </c>
      <c r="M748" s="329">
        <f t="shared" si="1871"/>
        <v>51854931.831475697</v>
      </c>
      <c r="N748" s="329"/>
      <c r="O748" s="329">
        <f>SUM(O587:O746)</f>
        <v>8734.2287307519982</v>
      </c>
      <c r="P748" s="329">
        <f t="shared" ref="P748:X748" si="1872">SUM(P587:P746)</f>
        <v>8783.1590138197462</v>
      </c>
      <c r="Q748" s="329">
        <f t="shared" si="1872"/>
        <v>8780.3600634540126</v>
      </c>
      <c r="R748" s="329">
        <f t="shared" si="1872"/>
        <v>8771.104405063259</v>
      </c>
      <c r="S748" s="329">
        <f t="shared" si="1872"/>
        <v>8761.1534287791292</v>
      </c>
      <c r="T748" s="329">
        <f t="shared" si="1872"/>
        <v>8700.3222659581606</v>
      </c>
      <c r="U748" s="329">
        <f t="shared" si="1872"/>
        <v>8687.5346508498606</v>
      </c>
      <c r="V748" s="329">
        <f t="shared" si="1872"/>
        <v>8672.2906576981586</v>
      </c>
      <c r="W748" s="329">
        <f t="shared" si="1872"/>
        <v>8485.7359788380109</v>
      </c>
      <c r="X748" s="329">
        <f t="shared" si="1872"/>
        <v>8466.1086491005626</v>
      </c>
      <c r="Y748" s="329">
        <f>IF(Y585="kWh",SUMPRODUCT(D587:D746,Y587:Y746))</f>
        <v>8561202.5353049524</v>
      </c>
      <c r="Z748" s="329">
        <f>IF(Z585="kWh",SUMPRODUCT(D587:D746,Z587:Z746))</f>
        <v>5301194.8404576341</v>
      </c>
      <c r="AA748" s="329">
        <f>IF(AA585="kw",SUMPRODUCT(N587:N746,O587:O746,AA587:AA746),SUMPRODUCT(D587:D746,AA587:AA746))</f>
        <v>41661.745245667124</v>
      </c>
      <c r="AB748" s="329">
        <f>IF(AB585="kw",SUMPRODUCT(N587:N746,O587:O746,AB587:AB746),SUMPRODUCT(D587:D746,AB587:AB746))</f>
        <v>13118.942549577518</v>
      </c>
      <c r="AC748" s="329">
        <f>IF(AC585="kw",SUMPRODUCT(N587:N746,O587:O746,AC587:AC746),SUMPRODUCT(D587:D746,AC587:AC746))</f>
        <v>4990.1716255587044</v>
      </c>
      <c r="AD748" s="329">
        <f>IF(AD585="kw",SUMPRODUCT(N587:N746,O587:O746,AD587:AD746),SUMPRODUCT(D587:D746,AD587:AD746))</f>
        <v>18540.333587600002</v>
      </c>
      <c r="AE748" s="329">
        <f>IF(AE585="kw",SUMPRODUCT(N587:N746,O587:O746,AE587:AE746),SUMPRODUCT(D587:D746,AE587:AE746))</f>
        <v>0</v>
      </c>
      <c r="AF748" s="329">
        <f>IF(AF585="kw",SUMPRODUCT(N587:N746,O587:O746,AF587:AF746),SUMPRODUCT(D587:D746,AF587:AF746))</f>
        <v>0</v>
      </c>
      <c r="AG748" s="329">
        <f>IF(AG585="kw",SUMPRODUCT(N587:N746,O587:O746,AG587:AG746),SUMPRODUCT(D587:D746,AG587:AG746))</f>
        <v>0</v>
      </c>
      <c r="AH748" s="329">
        <f>IF(AH585="kw",SUMPRODUCT(N587:N746,O587:O746,AH587:AH746),SUMPRODUCT(D587:D746,AH587:AH746))</f>
        <v>0</v>
      </c>
      <c r="AI748" s="329">
        <f>IF(AI585="kw",SUMPRODUCT(N587:N746,O587:O746,AI587:AI746),SUMPRODUCT(D587:D746,AI587:AI746))</f>
        <v>0</v>
      </c>
      <c r="AJ748" s="329">
        <f>IF(AJ585="kw",SUMPRODUCT(N587:N746,O587:O746,AJ587:AJ746),SUMPRODUCT(D587:D746,AJ587:AJ746))</f>
        <v>0</v>
      </c>
      <c r="AK748" s="329">
        <f>IF(AK585="kw",SUMPRODUCT(N587:N746,O587:O746,AK587:AK746),SUMPRODUCT(D587:D746,AK587:AK746))</f>
        <v>0</v>
      </c>
      <c r="AL748" s="329">
        <f>IF(AL585="kw",SUMPRODUCT(N587:N746,O587:O746,AL587:AL746),SUMPRODUCT(D587:D746,AL587:AL746))</f>
        <v>0</v>
      </c>
      <c r="AM748" s="330"/>
    </row>
    <row r="749" spans="1:40" ht="15.75">
      <c r="B749" s="391" t="s">
        <v>312</v>
      </c>
      <c r="C749" s="392"/>
      <c r="D749" s="392"/>
      <c r="E749" s="392"/>
      <c r="F749" s="392"/>
      <c r="G749" s="392"/>
      <c r="H749" s="392"/>
      <c r="I749" s="392"/>
      <c r="J749" s="392"/>
      <c r="K749" s="392"/>
      <c r="L749" s="392"/>
      <c r="M749" s="392"/>
      <c r="N749" s="392"/>
      <c r="O749" s="392"/>
      <c r="P749" s="392"/>
      <c r="Q749" s="392"/>
      <c r="R749" s="392"/>
      <c r="S749" s="392"/>
      <c r="T749" s="392"/>
      <c r="U749" s="392"/>
      <c r="V749" s="392"/>
      <c r="W749" s="392"/>
      <c r="X749" s="392"/>
      <c r="Y749" s="392">
        <f>HLOOKUP(Y401,'2. LRAMVA Threshold'!$B$42:$Q$53,10,FALSE)</f>
        <v>0</v>
      </c>
      <c r="Z749" s="392">
        <f>HLOOKUP(Z401,'2. LRAMVA Threshold'!$B$42:$Q$53,10,FALSE)</f>
        <v>0</v>
      </c>
      <c r="AA749" s="392">
        <f>HLOOKUP(AA401,'2. LRAMVA Threshold'!$B$42:$Q$53,10,FALSE)</f>
        <v>0</v>
      </c>
      <c r="AB749" s="392">
        <f>HLOOKUP(AB401,'2. LRAMVA Threshold'!$B$42:$Q$53,10,FALSE)</f>
        <v>0</v>
      </c>
      <c r="AC749" s="392">
        <f>HLOOKUP(AC401,'2. LRAMVA Threshold'!$B$42:$Q$53,10,FALSE)</f>
        <v>0</v>
      </c>
      <c r="AD749" s="392">
        <f>HLOOKUP(AD401,'2. LRAMVA Threshold'!$B$42:$Q$53,10,FALSE)</f>
        <v>0</v>
      </c>
      <c r="AE749" s="392">
        <f>HLOOKUP(AE401,'2. LRAMVA Threshold'!$B$42:$Q$53,10,FALSE)</f>
        <v>0</v>
      </c>
      <c r="AF749" s="392">
        <f>HLOOKUP(AF401,'2. LRAMVA Threshold'!$B$42:$Q$53,10,FALSE)</f>
        <v>0</v>
      </c>
      <c r="AG749" s="392">
        <f>HLOOKUP(AG401,'2. LRAMVA Threshold'!$B$42:$Q$53,10,FALSE)</f>
        <v>0</v>
      </c>
      <c r="AH749" s="392">
        <f>HLOOKUP(AH401,'2. LRAMVA Threshold'!$B$42:$Q$53,10,FALSE)</f>
        <v>0</v>
      </c>
      <c r="AI749" s="392">
        <f>HLOOKUP(AI401,'2. LRAMVA Threshold'!$B$42:$Q$53,10,FALSE)</f>
        <v>0</v>
      </c>
      <c r="AJ749" s="392">
        <f>HLOOKUP(AJ401,'2. LRAMVA Threshold'!$B$42:$Q$53,10,FALSE)</f>
        <v>0</v>
      </c>
      <c r="AK749" s="392">
        <f>HLOOKUP(AK401,'2. LRAMVA Threshold'!$B$42:$Q$53,10,FALSE)</f>
        <v>0</v>
      </c>
      <c r="AL749" s="392">
        <f>HLOOKUP(AL401,'2. LRAMVA Threshold'!$B$42:$Q$53,10,FALSE)</f>
        <v>0</v>
      </c>
      <c r="AM749" s="442"/>
    </row>
    <row r="750" spans="1:40">
      <c r="B750" s="394"/>
      <c r="C750" s="432"/>
      <c r="D750" s="433"/>
      <c r="E750" s="433"/>
      <c r="F750" s="433"/>
      <c r="G750" s="433"/>
      <c r="H750" s="433"/>
      <c r="I750" s="433"/>
      <c r="J750" s="433"/>
      <c r="K750" s="433"/>
      <c r="L750" s="433"/>
      <c r="M750" s="433"/>
      <c r="N750" s="433"/>
      <c r="O750" s="434"/>
      <c r="P750" s="433"/>
      <c r="Q750" s="433"/>
      <c r="R750" s="433"/>
      <c r="S750" s="435"/>
      <c r="T750" s="435"/>
      <c r="U750" s="435"/>
      <c r="V750" s="435"/>
      <c r="W750" s="433"/>
      <c r="X750" s="433"/>
      <c r="Y750" s="436"/>
      <c r="Z750" s="436"/>
      <c r="AA750" s="436"/>
      <c r="AB750" s="436"/>
      <c r="AC750" s="436"/>
      <c r="AD750" s="436"/>
      <c r="AE750" s="436"/>
      <c r="AF750" s="399"/>
      <c r="AG750" s="399"/>
      <c r="AH750" s="399"/>
      <c r="AI750" s="399"/>
      <c r="AJ750" s="399"/>
      <c r="AK750" s="399"/>
      <c r="AL750" s="399"/>
      <c r="AM750" s="400"/>
    </row>
    <row r="751" spans="1:40">
      <c r="B751" s="324" t="s">
        <v>313</v>
      </c>
      <c r="C751" s="338"/>
      <c r="D751" s="338"/>
      <c r="E751" s="376"/>
      <c r="F751" s="376"/>
      <c r="G751" s="376"/>
      <c r="H751" s="376"/>
      <c r="I751" s="376"/>
      <c r="J751" s="376"/>
      <c r="K751" s="376"/>
      <c r="L751" s="376"/>
      <c r="M751" s="376"/>
      <c r="N751" s="376"/>
      <c r="O751" s="291"/>
      <c r="P751" s="340"/>
      <c r="Q751" s="340"/>
      <c r="R751" s="340"/>
      <c r="S751" s="339"/>
      <c r="T751" s="339"/>
      <c r="U751" s="339"/>
      <c r="V751" s="339"/>
      <c r="W751" s="340"/>
      <c r="X751" s="340"/>
      <c r="Y751" s="341">
        <f>HLOOKUP(Y$35,'3.  Distribution Rates'!$C$122:$P$133,10,FALSE)</f>
        <v>0</v>
      </c>
      <c r="Z751" s="341">
        <f>HLOOKUP(Z$35,'3.  Distribution Rates'!$C$122:$P$133,10,FALSE)</f>
        <v>0</v>
      </c>
      <c r="AA751" s="341">
        <f>HLOOKUP(AA$35,'3.  Distribution Rates'!$C$122:$P$133,10,FALSE)</f>
        <v>0</v>
      </c>
      <c r="AB751" s="341">
        <f>HLOOKUP(AB$35,'3.  Distribution Rates'!$C$122:$P$133,10,FALSE)</f>
        <v>0</v>
      </c>
      <c r="AC751" s="341">
        <f>HLOOKUP(AC$35,'3.  Distribution Rates'!$C$122:$P$133,10,FALSE)</f>
        <v>0</v>
      </c>
      <c r="AD751" s="341">
        <f>HLOOKUP(AD$35,'3.  Distribution Rates'!$C$122:$P$133,10,FALSE)</f>
        <v>0</v>
      </c>
      <c r="AE751" s="341">
        <f>HLOOKUP(AE$35,'3.  Distribution Rates'!$C$122:$P$133,10,FALSE)</f>
        <v>0</v>
      </c>
      <c r="AF751" s="341">
        <f>HLOOKUP(AF$35,'3.  Distribution Rates'!$C$122:$P$133,10,FALSE)</f>
        <v>0</v>
      </c>
      <c r="AG751" s="341">
        <f>HLOOKUP(AG$35,'3.  Distribution Rates'!$C$122:$P$133,10,FALSE)</f>
        <v>0</v>
      </c>
      <c r="AH751" s="341">
        <f>HLOOKUP(AH$35,'3.  Distribution Rates'!$C$122:$P$133,10,FALSE)</f>
        <v>0</v>
      </c>
      <c r="AI751" s="341">
        <f>HLOOKUP(AI$35,'3.  Distribution Rates'!$C$122:$P$133,10,FALSE)</f>
        <v>0</v>
      </c>
      <c r="AJ751" s="341">
        <f>HLOOKUP(AJ$35,'3.  Distribution Rates'!$C$122:$P$133,10,FALSE)</f>
        <v>0</v>
      </c>
      <c r="AK751" s="341">
        <f>HLOOKUP(AK$35,'3.  Distribution Rates'!$C$122:$P$133,10,FALSE)</f>
        <v>0</v>
      </c>
      <c r="AL751" s="341">
        <f>HLOOKUP(AL$35,'3.  Distribution Rates'!$C$122:$P$133,10,FALSE)</f>
        <v>0</v>
      </c>
      <c r="AM751" s="348"/>
      <c r="AN751" s="443"/>
    </row>
    <row r="752" spans="1:40">
      <c r="B752" s="324" t="s">
        <v>314</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LRAM'!Y141*Y751</f>
        <v>0</v>
      </c>
      <c r="Z752" s="378">
        <f>'4.  2011-2014 LRAM'!Z141*Z751</f>
        <v>0</v>
      </c>
      <c r="AA752" s="378">
        <f>'4.  2011-2014 LRAM'!AA141*AA751</f>
        <v>0</v>
      </c>
      <c r="AB752" s="378">
        <f>'4.  2011-2014 LRAM'!AB141*AB751</f>
        <v>0</v>
      </c>
      <c r="AC752" s="378">
        <f>'4.  2011-2014 LRAM'!AC141*AC751</f>
        <v>0</v>
      </c>
      <c r="AD752" s="378">
        <f>'4.  2011-2014 LRAM'!AD141*AD751</f>
        <v>0</v>
      </c>
      <c r="AE752" s="378">
        <f>'4.  2011-2014 LRAM'!AE141*AE751</f>
        <v>0</v>
      </c>
      <c r="AF752" s="378">
        <f>'4.  2011-2014 LRAM'!AF141*AF751</f>
        <v>0</v>
      </c>
      <c r="AG752" s="378">
        <f>'4.  2011-2014 LRAM'!AG141*AG751</f>
        <v>0</v>
      </c>
      <c r="AH752" s="378">
        <f>'4.  2011-2014 LRAM'!AH141*AH751</f>
        <v>0</v>
      </c>
      <c r="AI752" s="378">
        <f>'4.  2011-2014 LRAM'!AI141*AI751</f>
        <v>0</v>
      </c>
      <c r="AJ752" s="378">
        <f>'4.  2011-2014 LRAM'!AJ141*AJ751</f>
        <v>0</v>
      </c>
      <c r="AK752" s="378">
        <f>'4.  2011-2014 LRAM'!AK141*AK751</f>
        <v>0</v>
      </c>
      <c r="AL752" s="378">
        <f>'4.  2011-2014 LRAM'!AL141*AL751</f>
        <v>0</v>
      </c>
      <c r="AM752" s="628">
        <f t="shared" ref="AM752:AM759" si="1873">SUM(Y752:AL752)</f>
        <v>0</v>
      </c>
      <c r="AN752" s="443"/>
    </row>
    <row r="753" spans="2:40">
      <c r="B753" s="324" t="s">
        <v>315</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LRAM'!Y270*Y751</f>
        <v>0</v>
      </c>
      <c r="Z753" s="378">
        <f>'4.  2011-2014 LRAM'!Z270*Z751</f>
        <v>0</v>
      </c>
      <c r="AA753" s="378">
        <f>'4.  2011-2014 LRAM'!AA270*AA751</f>
        <v>0</v>
      </c>
      <c r="AB753" s="378">
        <f>'4.  2011-2014 LRAM'!AB270*AB751</f>
        <v>0</v>
      </c>
      <c r="AC753" s="378">
        <f>'4.  2011-2014 LRAM'!AC270*AC751</f>
        <v>0</v>
      </c>
      <c r="AD753" s="378">
        <f>'4.  2011-2014 LRAM'!AD270*AD751</f>
        <v>0</v>
      </c>
      <c r="AE753" s="378">
        <f>'4.  2011-2014 LRAM'!AE270*AE751</f>
        <v>0</v>
      </c>
      <c r="AF753" s="378">
        <f>'4.  2011-2014 LRAM'!AF270*AF751</f>
        <v>0</v>
      </c>
      <c r="AG753" s="378">
        <f>'4.  2011-2014 LRAM'!AG270*AG751</f>
        <v>0</v>
      </c>
      <c r="AH753" s="378">
        <f>'4.  2011-2014 LRAM'!AH270*AH751</f>
        <v>0</v>
      </c>
      <c r="AI753" s="378">
        <f>'4.  2011-2014 LRAM'!AI270*AI751</f>
        <v>0</v>
      </c>
      <c r="AJ753" s="378">
        <f>'4.  2011-2014 LRAM'!AJ270*AJ751</f>
        <v>0</v>
      </c>
      <c r="AK753" s="378">
        <f>'4.  2011-2014 LRAM'!AK270*AK751</f>
        <v>0</v>
      </c>
      <c r="AL753" s="378">
        <f>'4.  2011-2014 LRAM'!AL270*AL751</f>
        <v>0</v>
      </c>
      <c r="AM753" s="628">
        <f t="shared" si="1873"/>
        <v>0</v>
      </c>
      <c r="AN753" s="443"/>
    </row>
    <row r="754" spans="2:40">
      <c r="B754" s="324" t="s">
        <v>316</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LRAM'!Y399*Y751</f>
        <v>0</v>
      </c>
      <c r="Z754" s="378">
        <f>'4.  2011-2014 LRAM'!Z399*Z751</f>
        <v>0</v>
      </c>
      <c r="AA754" s="378">
        <f>'4.  2011-2014 LRAM'!AA399*AA751</f>
        <v>0</v>
      </c>
      <c r="AB754" s="378">
        <f>'4.  2011-2014 LRAM'!AB399*AB751</f>
        <v>0</v>
      </c>
      <c r="AC754" s="378">
        <f>'4.  2011-2014 LRAM'!AC399*AC751</f>
        <v>0</v>
      </c>
      <c r="AD754" s="378">
        <f>'4.  2011-2014 LRAM'!AD399*AD751</f>
        <v>0</v>
      </c>
      <c r="AE754" s="378">
        <f>'4.  2011-2014 LRAM'!AE399*AE751</f>
        <v>0</v>
      </c>
      <c r="AF754" s="378">
        <f>'4.  2011-2014 LRAM'!AF399*AF751</f>
        <v>0</v>
      </c>
      <c r="AG754" s="378">
        <f>'4.  2011-2014 LRAM'!AG399*AG751</f>
        <v>0</v>
      </c>
      <c r="AH754" s="378">
        <f>'4.  2011-2014 LRAM'!AH399*AH751</f>
        <v>0</v>
      </c>
      <c r="AI754" s="378">
        <f>'4.  2011-2014 LRAM'!AI399*AI751</f>
        <v>0</v>
      </c>
      <c r="AJ754" s="378">
        <f>'4.  2011-2014 LRAM'!AJ399*AJ751</f>
        <v>0</v>
      </c>
      <c r="AK754" s="378">
        <f>'4.  2011-2014 LRAM'!AK399*AK751</f>
        <v>0</v>
      </c>
      <c r="AL754" s="378">
        <f>'4.  2011-2014 LRAM'!AL399*AL751</f>
        <v>0</v>
      </c>
      <c r="AM754" s="628">
        <f t="shared" si="1873"/>
        <v>0</v>
      </c>
      <c r="AN754" s="443"/>
    </row>
    <row r="755" spans="2:40">
      <c r="B755" s="324" t="s">
        <v>317</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'4.  2011-2014 LRAM'!Y529*Y751</f>
        <v>0</v>
      </c>
      <c r="Z755" s="378">
        <f>'4.  2011-2014 LRAM'!Z529*Z751</f>
        <v>0</v>
      </c>
      <c r="AA755" s="378">
        <f>'4.  2011-2014 LRAM'!AA529*AA751</f>
        <v>0</v>
      </c>
      <c r="AB755" s="378">
        <f>'4.  2011-2014 LRAM'!AB529*AB751</f>
        <v>0</v>
      </c>
      <c r="AC755" s="378">
        <f>'4.  2011-2014 LRAM'!AC529*AC751</f>
        <v>0</v>
      </c>
      <c r="AD755" s="378">
        <f>'4.  2011-2014 LRAM'!AD529*AD751</f>
        <v>0</v>
      </c>
      <c r="AE755" s="378">
        <f>'4.  2011-2014 LRAM'!AE529*AE751</f>
        <v>0</v>
      </c>
      <c r="AF755" s="378">
        <f>'4.  2011-2014 LRAM'!AF529*AF751</f>
        <v>0</v>
      </c>
      <c r="AG755" s="378">
        <f>'4.  2011-2014 LRAM'!AG529*AG751</f>
        <v>0</v>
      </c>
      <c r="AH755" s="378">
        <f>'4.  2011-2014 LRAM'!AH529*AH751</f>
        <v>0</v>
      </c>
      <c r="AI755" s="378">
        <f>'4.  2011-2014 LRAM'!AI529*AI751</f>
        <v>0</v>
      </c>
      <c r="AJ755" s="378">
        <f>'4.  2011-2014 LRAM'!AJ529*AJ751</f>
        <v>0</v>
      </c>
      <c r="AK755" s="378">
        <f>'4.  2011-2014 LRAM'!AK529*AK751</f>
        <v>0</v>
      </c>
      <c r="AL755" s="378">
        <f>'4.  2011-2014 LRAM'!AL529*AL751</f>
        <v>0</v>
      </c>
      <c r="AM755" s="628">
        <f t="shared" si="1873"/>
        <v>0</v>
      </c>
      <c r="AN755" s="443"/>
    </row>
    <row r="756" spans="2:40">
      <c r="B756" s="324" t="s">
        <v>318</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1874">Y210*Y751</f>
        <v>0</v>
      </c>
      <c r="Z756" s="378">
        <f t="shared" si="1874"/>
        <v>0</v>
      </c>
      <c r="AA756" s="378">
        <f t="shared" si="1874"/>
        <v>0</v>
      </c>
      <c r="AB756" s="378">
        <f t="shared" si="1874"/>
        <v>0</v>
      </c>
      <c r="AC756" s="378">
        <f t="shared" si="1874"/>
        <v>0</v>
      </c>
      <c r="AD756" s="378">
        <f t="shared" si="1874"/>
        <v>0</v>
      </c>
      <c r="AE756" s="378">
        <f t="shared" si="1874"/>
        <v>0</v>
      </c>
      <c r="AF756" s="378">
        <f t="shared" si="1874"/>
        <v>0</v>
      </c>
      <c r="AG756" s="378">
        <f t="shared" si="1874"/>
        <v>0</v>
      </c>
      <c r="AH756" s="378">
        <f t="shared" si="1874"/>
        <v>0</v>
      </c>
      <c r="AI756" s="378">
        <f t="shared" si="1874"/>
        <v>0</v>
      </c>
      <c r="AJ756" s="378">
        <f t="shared" si="1874"/>
        <v>0</v>
      </c>
      <c r="AK756" s="378">
        <f t="shared" si="1874"/>
        <v>0</v>
      </c>
      <c r="AL756" s="378">
        <f t="shared" si="1874"/>
        <v>0</v>
      </c>
      <c r="AM756" s="628">
        <f t="shared" si="1873"/>
        <v>0</v>
      </c>
      <c r="AN756" s="443"/>
    </row>
    <row r="757" spans="2:40">
      <c r="B757" s="324" t="s">
        <v>319</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1875">Y393*Y751</f>
        <v>0</v>
      </c>
      <c r="Z757" s="378">
        <f t="shared" si="1875"/>
        <v>0</v>
      </c>
      <c r="AA757" s="378">
        <f t="shared" si="1875"/>
        <v>0</v>
      </c>
      <c r="AB757" s="378">
        <f t="shared" si="1875"/>
        <v>0</v>
      </c>
      <c r="AC757" s="378">
        <f t="shared" si="1875"/>
        <v>0</v>
      </c>
      <c r="AD757" s="378">
        <f t="shared" si="1875"/>
        <v>0</v>
      </c>
      <c r="AE757" s="378">
        <f t="shared" si="1875"/>
        <v>0</v>
      </c>
      <c r="AF757" s="378">
        <f t="shared" si="1875"/>
        <v>0</v>
      </c>
      <c r="AG757" s="378">
        <f t="shared" si="1875"/>
        <v>0</v>
      </c>
      <c r="AH757" s="378">
        <f t="shared" si="1875"/>
        <v>0</v>
      </c>
      <c r="AI757" s="378">
        <f t="shared" si="1875"/>
        <v>0</v>
      </c>
      <c r="AJ757" s="378">
        <f t="shared" si="1875"/>
        <v>0</v>
      </c>
      <c r="AK757" s="378">
        <f t="shared" si="1875"/>
        <v>0</v>
      </c>
      <c r="AL757" s="378">
        <f t="shared" si="1875"/>
        <v>0</v>
      </c>
      <c r="AM757" s="628">
        <f t="shared" si="1873"/>
        <v>0</v>
      </c>
      <c r="AN757" s="443"/>
    </row>
    <row r="758" spans="2:40">
      <c r="B758" s="324" t="s">
        <v>320</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 t="shared" ref="Y758:AL758" si="1876">Y576*Y751</f>
        <v>0</v>
      </c>
      <c r="Z758" s="378">
        <f t="shared" si="1876"/>
        <v>0</v>
      </c>
      <c r="AA758" s="378">
        <f t="shared" si="1876"/>
        <v>0</v>
      </c>
      <c r="AB758" s="378">
        <f t="shared" si="1876"/>
        <v>0</v>
      </c>
      <c r="AC758" s="378">
        <f t="shared" si="1876"/>
        <v>0</v>
      </c>
      <c r="AD758" s="378">
        <f t="shared" si="1876"/>
        <v>0</v>
      </c>
      <c r="AE758" s="378">
        <f t="shared" si="1876"/>
        <v>0</v>
      </c>
      <c r="AF758" s="378">
        <f t="shared" si="1876"/>
        <v>0</v>
      </c>
      <c r="AG758" s="378">
        <f t="shared" si="1876"/>
        <v>0</v>
      </c>
      <c r="AH758" s="378">
        <f t="shared" si="1876"/>
        <v>0</v>
      </c>
      <c r="AI758" s="378">
        <f t="shared" si="1876"/>
        <v>0</v>
      </c>
      <c r="AJ758" s="378">
        <f t="shared" si="1876"/>
        <v>0</v>
      </c>
      <c r="AK758" s="378">
        <f t="shared" si="1876"/>
        <v>0</v>
      </c>
      <c r="AL758" s="378">
        <f t="shared" si="1876"/>
        <v>0</v>
      </c>
      <c r="AM758" s="628">
        <f t="shared" si="1873"/>
        <v>0</v>
      </c>
      <c r="AN758" s="443"/>
    </row>
    <row r="759" spans="2:40">
      <c r="B759" s="324" t="s">
        <v>321</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Y748*Y751</f>
        <v>0</v>
      </c>
      <c r="Z759" s="378">
        <f t="shared" ref="Z759:AL759" si="1877">Z748*Z751</f>
        <v>0</v>
      </c>
      <c r="AA759" s="378">
        <f t="shared" si="1877"/>
        <v>0</v>
      </c>
      <c r="AB759" s="378">
        <f t="shared" si="1877"/>
        <v>0</v>
      </c>
      <c r="AC759" s="378">
        <f t="shared" si="1877"/>
        <v>0</v>
      </c>
      <c r="AD759" s="378">
        <f t="shared" si="1877"/>
        <v>0</v>
      </c>
      <c r="AE759" s="378">
        <f t="shared" si="1877"/>
        <v>0</v>
      </c>
      <c r="AF759" s="378">
        <f t="shared" si="1877"/>
        <v>0</v>
      </c>
      <c r="AG759" s="378">
        <f t="shared" si="1877"/>
        <v>0</v>
      </c>
      <c r="AH759" s="378">
        <f t="shared" si="1877"/>
        <v>0</v>
      </c>
      <c r="AI759" s="378">
        <f t="shared" si="1877"/>
        <v>0</v>
      </c>
      <c r="AJ759" s="378">
        <f t="shared" si="1877"/>
        <v>0</v>
      </c>
      <c r="AK759" s="378">
        <f t="shared" si="1877"/>
        <v>0</v>
      </c>
      <c r="AL759" s="378">
        <f t="shared" si="1877"/>
        <v>0</v>
      </c>
      <c r="AM759" s="628">
        <f t="shared" si="1873"/>
        <v>0</v>
      </c>
      <c r="AN759" s="443"/>
    </row>
    <row r="760" spans="2:40" ht="15.75">
      <c r="B760" s="349" t="s">
        <v>322</v>
      </c>
      <c r="C760" s="345"/>
      <c r="D760" s="336"/>
      <c r="E760" s="334"/>
      <c r="F760" s="334"/>
      <c r="G760" s="334"/>
      <c r="H760" s="334"/>
      <c r="I760" s="334"/>
      <c r="J760" s="334"/>
      <c r="K760" s="334"/>
      <c r="L760" s="334"/>
      <c r="M760" s="334"/>
      <c r="N760" s="334"/>
      <c r="O760" s="300"/>
      <c r="P760" s="334"/>
      <c r="Q760" s="334"/>
      <c r="R760" s="334"/>
      <c r="S760" s="336"/>
      <c r="T760" s="336"/>
      <c r="U760" s="336"/>
      <c r="V760" s="336"/>
      <c r="W760" s="334"/>
      <c r="X760" s="334"/>
      <c r="Y760" s="346">
        <f>SUM(Y752:Y759)</f>
        <v>0</v>
      </c>
      <c r="Z760" s="346">
        <f>SUM(Z752:Z759)</f>
        <v>0</v>
      </c>
      <c r="AA760" s="346">
        <f t="shared" ref="AA760:AE760" si="1878">SUM(AA752:AA759)</f>
        <v>0</v>
      </c>
      <c r="AB760" s="346">
        <f t="shared" si="1878"/>
        <v>0</v>
      </c>
      <c r="AC760" s="346">
        <f t="shared" si="1878"/>
        <v>0</v>
      </c>
      <c r="AD760" s="346">
        <f t="shared" si="1878"/>
        <v>0</v>
      </c>
      <c r="AE760" s="346">
        <f t="shared" si="1878"/>
        <v>0</v>
      </c>
      <c r="AF760" s="346">
        <f t="shared" ref="AF760:AL760" si="1879">SUM(AF752:AF759)</f>
        <v>0</v>
      </c>
      <c r="AG760" s="346">
        <f t="shared" si="1879"/>
        <v>0</v>
      </c>
      <c r="AH760" s="346">
        <f t="shared" si="1879"/>
        <v>0</v>
      </c>
      <c r="AI760" s="346">
        <f t="shared" si="1879"/>
        <v>0</v>
      </c>
      <c r="AJ760" s="346">
        <f t="shared" si="1879"/>
        <v>0</v>
      </c>
      <c r="AK760" s="346">
        <f t="shared" si="1879"/>
        <v>0</v>
      </c>
      <c r="AL760" s="346">
        <f t="shared" si="1879"/>
        <v>0</v>
      </c>
      <c r="AM760" s="407">
        <f>SUM(AM752:AM759)</f>
        <v>0</v>
      </c>
      <c r="AN760" s="443"/>
    </row>
    <row r="761" spans="2:40" ht="15.75">
      <c r="B761" s="349" t="s">
        <v>323</v>
      </c>
      <c r="C761" s="345"/>
      <c r="D761" s="350"/>
      <c r="E761" s="334"/>
      <c r="F761" s="334"/>
      <c r="G761" s="334"/>
      <c r="H761" s="334"/>
      <c r="I761" s="334"/>
      <c r="J761" s="334"/>
      <c r="K761" s="334"/>
      <c r="L761" s="334"/>
      <c r="M761" s="334"/>
      <c r="N761" s="334"/>
      <c r="O761" s="300"/>
      <c r="P761" s="334"/>
      <c r="Q761" s="334"/>
      <c r="R761" s="334"/>
      <c r="S761" s="336"/>
      <c r="T761" s="336"/>
      <c r="U761" s="336"/>
      <c r="V761" s="336"/>
      <c r="W761" s="334"/>
      <c r="X761" s="334"/>
      <c r="Y761" s="347">
        <f>Y749*Y751</f>
        <v>0</v>
      </c>
      <c r="Z761" s="347">
        <f t="shared" ref="Z761:AE761" si="1880">Z749*Z751</f>
        <v>0</v>
      </c>
      <c r="AA761" s="347">
        <f t="shared" si="1880"/>
        <v>0</v>
      </c>
      <c r="AB761" s="347">
        <f t="shared" si="1880"/>
        <v>0</v>
      </c>
      <c r="AC761" s="347">
        <f t="shared" si="1880"/>
        <v>0</v>
      </c>
      <c r="AD761" s="347">
        <f t="shared" si="1880"/>
        <v>0</v>
      </c>
      <c r="AE761" s="347">
        <f t="shared" si="1880"/>
        <v>0</v>
      </c>
      <c r="AF761" s="347">
        <f t="shared" ref="AF761:AL761" si="1881">AF749*AF751</f>
        <v>0</v>
      </c>
      <c r="AG761" s="347">
        <f t="shared" si="1881"/>
        <v>0</v>
      </c>
      <c r="AH761" s="347">
        <f t="shared" si="1881"/>
        <v>0</v>
      </c>
      <c r="AI761" s="347">
        <f t="shared" si="1881"/>
        <v>0</v>
      </c>
      <c r="AJ761" s="347">
        <f t="shared" si="1881"/>
        <v>0</v>
      </c>
      <c r="AK761" s="347">
        <f t="shared" si="1881"/>
        <v>0</v>
      </c>
      <c r="AL761" s="347">
        <f t="shared" si="1881"/>
        <v>0</v>
      </c>
      <c r="AM761" s="407">
        <f>SUM(Y761:AL761)</f>
        <v>0</v>
      </c>
      <c r="AN761" s="443"/>
    </row>
    <row r="762" spans="2:40" ht="15.75">
      <c r="B762" s="349" t="s">
        <v>324</v>
      </c>
      <c r="C762" s="345"/>
      <c r="D762" s="350"/>
      <c r="E762" s="334"/>
      <c r="F762" s="334"/>
      <c r="G762" s="334"/>
      <c r="H762" s="334"/>
      <c r="I762" s="334"/>
      <c r="J762" s="334"/>
      <c r="K762" s="334"/>
      <c r="L762" s="334"/>
      <c r="M762" s="334"/>
      <c r="N762" s="334"/>
      <c r="O762" s="300"/>
      <c r="P762" s="334"/>
      <c r="Q762" s="334"/>
      <c r="R762" s="334"/>
      <c r="S762" s="350"/>
      <c r="T762" s="350"/>
      <c r="U762" s="350"/>
      <c r="V762" s="350"/>
      <c r="W762" s="334"/>
      <c r="X762" s="334"/>
      <c r="Y762" s="351"/>
      <c r="Z762" s="351"/>
      <c r="AA762" s="351"/>
      <c r="AB762" s="351"/>
      <c r="AC762" s="351"/>
      <c r="AD762" s="351"/>
      <c r="AE762" s="351"/>
      <c r="AF762" s="351"/>
      <c r="AG762" s="351"/>
      <c r="AH762" s="351"/>
      <c r="AI762" s="351"/>
      <c r="AJ762" s="351"/>
      <c r="AK762" s="351"/>
      <c r="AL762" s="351"/>
      <c r="AM762" s="407">
        <f>AM760-AM761</f>
        <v>0</v>
      </c>
      <c r="AN762" s="443"/>
    </row>
    <row r="763" spans="2:40">
      <c r="B763" s="324"/>
      <c r="C763" s="350"/>
      <c r="D763" s="350"/>
      <c r="E763" s="334"/>
      <c r="F763" s="334"/>
      <c r="G763" s="334"/>
      <c r="H763" s="334"/>
      <c r="I763" s="334"/>
      <c r="J763" s="334"/>
      <c r="K763" s="334"/>
      <c r="L763" s="334"/>
      <c r="M763" s="334"/>
      <c r="N763" s="334"/>
      <c r="O763" s="300"/>
      <c r="P763" s="334"/>
      <c r="Q763" s="334"/>
      <c r="R763" s="334"/>
      <c r="S763" s="350"/>
      <c r="T763" s="345"/>
      <c r="U763" s="350"/>
      <c r="V763" s="350"/>
      <c r="W763" s="334"/>
      <c r="X763" s="334"/>
      <c r="Y763" s="352"/>
      <c r="Z763" s="352"/>
      <c r="AA763" s="352"/>
      <c r="AB763" s="352"/>
      <c r="AC763" s="352"/>
      <c r="AD763" s="352"/>
      <c r="AE763" s="352"/>
      <c r="AF763" s="352"/>
      <c r="AG763" s="352"/>
      <c r="AH763" s="352"/>
      <c r="AI763" s="352"/>
      <c r="AJ763" s="352"/>
      <c r="AK763" s="352"/>
      <c r="AL763" s="352"/>
      <c r="AM763" s="348"/>
      <c r="AN763" s="443"/>
    </row>
    <row r="764" spans="2:40">
      <c r="B764" s="439" t="s">
        <v>325</v>
      </c>
      <c r="C764" s="304"/>
      <c r="D764" s="279"/>
      <c r="E764" s="279"/>
      <c r="F764" s="279"/>
      <c r="G764" s="279"/>
      <c r="H764" s="279"/>
      <c r="I764" s="279"/>
      <c r="J764" s="279"/>
      <c r="K764" s="279"/>
      <c r="L764" s="279"/>
      <c r="M764" s="279"/>
      <c r="N764" s="279"/>
      <c r="O764" s="357"/>
      <c r="P764" s="279"/>
      <c r="Q764" s="279"/>
      <c r="R764" s="279"/>
      <c r="S764" s="304"/>
      <c r="T764" s="309"/>
      <c r="U764" s="309"/>
      <c r="V764" s="279"/>
      <c r="W764" s="279"/>
      <c r="X764" s="309"/>
      <c r="Y764" s="291">
        <f>SUMPRODUCT(E587:E746,Y587:Y746)</f>
        <v>7225452.1774986489</v>
      </c>
      <c r="Z764" s="291">
        <f>SUMPRODUCT(E587:E746,Z587:Z746)</f>
        <v>5301194.8404576341</v>
      </c>
      <c r="AA764" s="291">
        <f t="shared" ref="AA764:AL764" si="1882">IF(AA585="kw",SUMPRODUCT($N$587:$N$746,$P$587:$P$746,AA587:AA746),SUMPRODUCT($E$587:$E$746,AA587:AA746))</f>
        <v>41812.193786983364</v>
      </c>
      <c r="AB764" s="291">
        <f t="shared" si="1882"/>
        <v>13176.197411085797</v>
      </c>
      <c r="AC764" s="291">
        <f t="shared" si="1882"/>
        <v>4989.2739559194933</v>
      </c>
      <c r="AD764" s="291">
        <f t="shared" si="1882"/>
        <v>20225.8184592</v>
      </c>
      <c r="AE764" s="291">
        <f t="shared" si="1882"/>
        <v>0</v>
      </c>
      <c r="AF764" s="291">
        <f t="shared" si="1882"/>
        <v>0</v>
      </c>
      <c r="AG764" s="291">
        <f t="shared" si="1882"/>
        <v>0</v>
      </c>
      <c r="AH764" s="291">
        <f t="shared" si="1882"/>
        <v>0</v>
      </c>
      <c r="AI764" s="291">
        <f t="shared" si="1882"/>
        <v>0</v>
      </c>
      <c r="AJ764" s="291">
        <f t="shared" si="1882"/>
        <v>0</v>
      </c>
      <c r="AK764" s="291">
        <f t="shared" si="1882"/>
        <v>0</v>
      </c>
      <c r="AL764" s="291">
        <f t="shared" si="1882"/>
        <v>0</v>
      </c>
      <c r="AM764" s="337"/>
    </row>
    <row r="765" spans="2:40">
      <c r="B765" s="440" t="s">
        <v>326</v>
      </c>
      <c r="C765" s="364"/>
      <c r="D765" s="384"/>
      <c r="E765" s="384"/>
      <c r="F765" s="384"/>
      <c r="G765" s="384"/>
      <c r="H765" s="384"/>
      <c r="I765" s="384"/>
      <c r="J765" s="384"/>
      <c r="K765" s="384"/>
      <c r="L765" s="384"/>
      <c r="M765" s="384"/>
      <c r="N765" s="384"/>
      <c r="O765" s="383"/>
      <c r="P765" s="384"/>
      <c r="Q765" s="384"/>
      <c r="R765" s="384"/>
      <c r="S765" s="364"/>
      <c r="T765" s="385"/>
      <c r="U765" s="385"/>
      <c r="V765" s="384"/>
      <c r="W765" s="384"/>
      <c r="X765" s="385"/>
      <c r="Y765" s="326">
        <f>SUMPRODUCT(F587:F746,Y587:Y746)</f>
        <v>7225452.1774986489</v>
      </c>
      <c r="Z765" s="326">
        <f>SUMPRODUCT(F587:F746,Z587:Z746)</f>
        <v>5292181.4351685802</v>
      </c>
      <c r="AA765" s="326">
        <f t="shared" ref="AA765:AL765" si="1883">IF(AA585="kw",SUMPRODUCT($N$587:$N$746,$Q$587:$Q$746,AA587:AA746),SUMPRODUCT($F$587:$F$746,AA587:AA746))</f>
        <v>41796.367926530373</v>
      </c>
      <c r="AB765" s="326">
        <f t="shared" si="1883"/>
        <v>13176.197411085797</v>
      </c>
      <c r="AC765" s="326">
        <f t="shared" si="1883"/>
        <v>4979.0943893560261</v>
      </c>
      <c r="AD765" s="326">
        <f t="shared" si="1883"/>
        <v>20225.8184592</v>
      </c>
      <c r="AE765" s="326">
        <f t="shared" si="1883"/>
        <v>0</v>
      </c>
      <c r="AF765" s="326">
        <f t="shared" si="1883"/>
        <v>0</v>
      </c>
      <c r="AG765" s="326">
        <f t="shared" si="1883"/>
        <v>0</v>
      </c>
      <c r="AH765" s="326">
        <f t="shared" si="1883"/>
        <v>0</v>
      </c>
      <c r="AI765" s="326">
        <f t="shared" si="1883"/>
        <v>0</v>
      </c>
      <c r="AJ765" s="326">
        <f t="shared" si="1883"/>
        <v>0</v>
      </c>
      <c r="AK765" s="326">
        <f t="shared" si="1883"/>
        <v>0</v>
      </c>
      <c r="AL765" s="326">
        <f t="shared" si="1883"/>
        <v>0</v>
      </c>
      <c r="AM765" s="386"/>
    </row>
    <row r="766" spans="2:40" ht="20.25" customHeight="1">
      <c r="B766" s="368" t="s">
        <v>901</v>
      </c>
      <c r="C766" s="387"/>
      <c r="D766" s="388"/>
      <c r="E766" s="388"/>
      <c r="F766" s="388"/>
      <c r="G766" s="388"/>
      <c r="H766" s="388"/>
      <c r="I766" s="388"/>
      <c r="J766" s="388"/>
      <c r="K766" s="388"/>
      <c r="L766" s="388"/>
      <c r="M766" s="388"/>
      <c r="N766" s="388"/>
      <c r="O766" s="388"/>
      <c r="P766" s="388"/>
      <c r="Q766" s="388"/>
      <c r="R766" s="388"/>
      <c r="S766" s="371"/>
      <c r="T766" s="372"/>
      <c r="U766" s="388"/>
      <c r="V766" s="388"/>
      <c r="W766" s="388"/>
      <c r="X766" s="388"/>
      <c r="Y766" s="409"/>
      <c r="Z766" s="409"/>
      <c r="AA766" s="409"/>
      <c r="AB766" s="409"/>
      <c r="AC766" s="409"/>
      <c r="AD766" s="409"/>
      <c r="AE766" s="409"/>
      <c r="AF766" s="409"/>
      <c r="AG766" s="409"/>
      <c r="AH766" s="409"/>
      <c r="AI766" s="409"/>
      <c r="AJ766" s="409"/>
      <c r="AK766" s="409"/>
      <c r="AL766" s="409"/>
      <c r="AM766" s="389"/>
    </row>
    <row r="769" spans="1:39" ht="15.75">
      <c r="B769" s="280" t="s">
        <v>327</v>
      </c>
      <c r="C769" s="281"/>
      <c r="D769" s="589" t="s">
        <v>525</v>
      </c>
      <c r="E769" s="253"/>
      <c r="F769" s="589"/>
      <c r="G769" s="253"/>
      <c r="H769" s="253"/>
      <c r="I769" s="253"/>
      <c r="J769" s="253"/>
      <c r="K769" s="253"/>
      <c r="L769" s="253"/>
      <c r="M769" s="253"/>
      <c r="N769" s="253"/>
      <c r="O769" s="281"/>
      <c r="P769" s="253"/>
      <c r="Q769" s="253"/>
      <c r="R769" s="253"/>
      <c r="S769" s="253"/>
      <c r="T769" s="253"/>
      <c r="U769" s="253"/>
      <c r="V769" s="253"/>
      <c r="W769" s="253"/>
      <c r="X769" s="253"/>
      <c r="Y769" s="270"/>
      <c r="Z769" s="267"/>
      <c r="AA769" s="267"/>
      <c r="AB769" s="267"/>
      <c r="AC769" s="267"/>
      <c r="AD769" s="267"/>
      <c r="AE769" s="267"/>
      <c r="AF769" s="267"/>
      <c r="AG769" s="267"/>
      <c r="AH769" s="267"/>
      <c r="AI769" s="267"/>
      <c r="AJ769" s="267"/>
      <c r="AK769" s="267"/>
      <c r="AL769" s="267"/>
    </row>
    <row r="770" spans="1:39" ht="33" customHeight="1">
      <c r="B770" s="844" t="s">
        <v>211</v>
      </c>
      <c r="C770" s="846" t="s">
        <v>33</v>
      </c>
      <c r="D770" s="284" t="s">
        <v>421</v>
      </c>
      <c r="E770" s="848" t="s">
        <v>209</v>
      </c>
      <c r="F770" s="849"/>
      <c r="G770" s="849"/>
      <c r="H770" s="849"/>
      <c r="I770" s="849"/>
      <c r="J770" s="849"/>
      <c r="K770" s="849"/>
      <c r="L770" s="849"/>
      <c r="M770" s="850"/>
      <c r="N770" s="854" t="s">
        <v>213</v>
      </c>
      <c r="O770" s="284" t="s">
        <v>422</v>
      </c>
      <c r="P770" s="848" t="s">
        <v>212</v>
      </c>
      <c r="Q770" s="849"/>
      <c r="R770" s="849"/>
      <c r="S770" s="849"/>
      <c r="T770" s="849"/>
      <c r="U770" s="849"/>
      <c r="V770" s="849"/>
      <c r="W770" s="849"/>
      <c r="X770" s="850"/>
      <c r="Y770" s="851" t="s">
        <v>243</v>
      </c>
      <c r="Z770" s="852"/>
      <c r="AA770" s="852"/>
      <c r="AB770" s="852"/>
      <c r="AC770" s="852"/>
      <c r="AD770" s="852"/>
      <c r="AE770" s="852"/>
      <c r="AF770" s="852"/>
      <c r="AG770" s="852"/>
      <c r="AH770" s="852"/>
      <c r="AI770" s="852"/>
      <c r="AJ770" s="852"/>
      <c r="AK770" s="852"/>
      <c r="AL770" s="852"/>
      <c r="AM770" s="853"/>
    </row>
    <row r="771" spans="1:39" ht="65.25" customHeight="1">
      <c r="B771" s="845"/>
      <c r="C771" s="847"/>
      <c r="D771" s="285">
        <v>2019</v>
      </c>
      <c r="E771" s="285">
        <v>2020</v>
      </c>
      <c r="F771" s="285">
        <v>2021</v>
      </c>
      <c r="G771" s="285">
        <v>2022</v>
      </c>
      <c r="H771" s="285">
        <v>2023</v>
      </c>
      <c r="I771" s="285">
        <v>2024</v>
      </c>
      <c r="J771" s="285">
        <v>2025</v>
      </c>
      <c r="K771" s="285">
        <v>2026</v>
      </c>
      <c r="L771" s="285">
        <v>2027</v>
      </c>
      <c r="M771" s="285">
        <v>2028</v>
      </c>
      <c r="N771" s="855"/>
      <c r="O771" s="285">
        <v>2019</v>
      </c>
      <c r="P771" s="285">
        <v>2020</v>
      </c>
      <c r="Q771" s="285">
        <v>2021</v>
      </c>
      <c r="R771" s="285">
        <v>2022</v>
      </c>
      <c r="S771" s="285">
        <v>2023</v>
      </c>
      <c r="T771" s="285">
        <v>2024</v>
      </c>
      <c r="U771" s="285">
        <v>2025</v>
      </c>
      <c r="V771" s="285">
        <v>2026</v>
      </c>
      <c r="W771" s="285">
        <v>2027</v>
      </c>
      <c r="X771" s="285">
        <v>2028</v>
      </c>
      <c r="Y771" s="285" t="str">
        <f>'1.  LRAMVA Summary'!D52</f>
        <v>Residential</v>
      </c>
      <c r="Z771" s="285" t="str">
        <f>'1.  LRAMVA Summary'!E52</f>
        <v>GS&lt;50 kW</v>
      </c>
      <c r="AA771" s="285" t="str">
        <f>'1.  LRAMVA Summary'!F52</f>
        <v>GS 50 to 699 kW</v>
      </c>
      <c r="AB771" s="285" t="str">
        <f>'1.  LRAMVA Summary'!G52</f>
        <v>GS 700 to 4,999 kW</v>
      </c>
      <c r="AC771" s="285" t="str">
        <f>'1.  LRAMVA Summary'!H52</f>
        <v>Large Use</v>
      </c>
      <c r="AD771" s="285" t="str">
        <f>'1.  LRAMVA Summary'!I52</f>
        <v>Street Lighting</v>
      </c>
      <c r="AE771" s="285" t="str">
        <f>'1.  LRAMVA Summary'!J52</f>
        <v>Unmetered Scattered Load</v>
      </c>
      <c r="AF771" s="285" t="str">
        <f>'1.  LRAMVA Summary'!K52</f>
        <v/>
      </c>
      <c r="AG771" s="285" t="str">
        <f>'1.  LRAMVA Summary'!L52</f>
        <v/>
      </c>
      <c r="AH771" s="285" t="str">
        <f>'1.  LRAMVA Summary'!M52</f>
        <v/>
      </c>
      <c r="AI771" s="285" t="str">
        <f>'1.  LRAMVA Summary'!N52</f>
        <v/>
      </c>
      <c r="AJ771" s="285" t="str">
        <f>'1.  LRAMVA Summary'!O52</f>
        <v/>
      </c>
      <c r="AK771" s="285" t="str">
        <f>'1.  LRAMVA Summary'!P52</f>
        <v/>
      </c>
      <c r="AL771" s="285" t="str">
        <f>'1.  LRAMVA Summary'!Q52</f>
        <v/>
      </c>
      <c r="AM771" s="287" t="str">
        <f>'1.  LRAMVA Summary'!R52</f>
        <v>Total</v>
      </c>
    </row>
    <row r="772" spans="1:39" ht="15.75" customHeight="1">
      <c r="A772" s="532"/>
      <c r="B772" s="518" t="s">
        <v>503</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t="str">
        <f>'1.  LRAMVA Summary'!D53</f>
        <v>kWh</v>
      </c>
      <c r="Z772" s="291" t="str">
        <f>'1.  LRAMVA Summary'!E53</f>
        <v>kWh</v>
      </c>
      <c r="AA772" s="291" t="str">
        <f>'1.  LRAMVA Summary'!F53</f>
        <v>kW</v>
      </c>
      <c r="AB772" s="291" t="str">
        <f>'1.  LRAMVA Summary'!G53</f>
        <v>kW</v>
      </c>
      <c r="AC772" s="291" t="str">
        <f>'1.  LRAMVA Summary'!H53</f>
        <v>kW</v>
      </c>
      <c r="AD772" s="291" t="str">
        <f>'1.  LRAMVA Summary'!I53</f>
        <v>kW</v>
      </c>
      <c r="AE772" s="291" t="str">
        <f>'1.  LRAMVA Summary'!J53</f>
        <v>kWh</v>
      </c>
      <c r="AF772" s="291">
        <f>'1.  LRAMVA Summary'!K53</f>
        <v>0</v>
      </c>
      <c r="AG772" s="291">
        <f>'1.  LRAMVA Summary'!L53</f>
        <v>0</v>
      </c>
      <c r="AH772" s="291">
        <f>'1.  LRAMVA Summary'!M53</f>
        <v>0</v>
      </c>
      <c r="AI772" s="291">
        <f>'1.  LRAMVA Summary'!N53</f>
        <v>0</v>
      </c>
      <c r="AJ772" s="291">
        <f>'1.  LRAMVA Summary'!O53</f>
        <v>0</v>
      </c>
      <c r="AK772" s="291">
        <f>'1.  LRAMVA Summary'!P53</f>
        <v>0</v>
      </c>
      <c r="AL772" s="291">
        <f>'1.  LRAMVA Summary'!Q53</f>
        <v>0</v>
      </c>
      <c r="AM772" s="292"/>
    </row>
    <row r="773" spans="1:39" ht="15.75" hidden="1" outlineLevel="1">
      <c r="A773" s="532"/>
      <c r="B773" s="504" t="s">
        <v>496</v>
      </c>
      <c r="C773" s="289"/>
      <c r="D773" s="289"/>
      <c r="E773" s="289"/>
      <c r="F773" s="289"/>
      <c r="G773" s="289"/>
      <c r="H773" s="289"/>
      <c r="I773" s="289"/>
      <c r="J773" s="289"/>
      <c r="K773" s="289"/>
      <c r="L773" s="289"/>
      <c r="M773" s="289"/>
      <c r="N773" s="290"/>
      <c r="O773" s="289"/>
      <c r="P773" s="289"/>
      <c r="Q773" s="289"/>
      <c r="R773" s="289"/>
      <c r="S773" s="289"/>
      <c r="T773" s="289"/>
      <c r="U773" s="289"/>
      <c r="V773" s="289"/>
      <c r="W773" s="289"/>
      <c r="X773" s="289"/>
      <c r="Y773" s="291"/>
      <c r="Z773" s="291"/>
      <c r="AA773" s="291"/>
      <c r="AB773" s="291"/>
      <c r="AC773" s="291"/>
      <c r="AD773" s="291"/>
      <c r="AE773" s="291"/>
      <c r="AF773" s="291"/>
      <c r="AG773" s="291"/>
      <c r="AH773" s="291"/>
      <c r="AI773" s="291"/>
      <c r="AJ773" s="291"/>
      <c r="AK773" s="291"/>
      <c r="AL773" s="291"/>
      <c r="AM773" s="292"/>
    </row>
    <row r="774" spans="1:39" hidden="1" outlineLevel="1">
      <c r="A774" s="532">
        <v>1</v>
      </c>
      <c r="B774" s="428" t="s">
        <v>95</v>
      </c>
      <c r="C774" s="291" t="s">
        <v>25</v>
      </c>
      <c r="D774" s="295"/>
      <c r="E774" s="295"/>
      <c r="F774" s="295"/>
      <c r="G774" s="295"/>
      <c r="H774" s="295"/>
      <c r="I774" s="295"/>
      <c r="J774" s="295"/>
      <c r="K774" s="295"/>
      <c r="L774" s="295"/>
      <c r="M774" s="295"/>
      <c r="N774" s="291"/>
      <c r="O774" s="295"/>
      <c r="P774" s="295"/>
      <c r="Q774" s="295"/>
      <c r="R774" s="295"/>
      <c r="S774" s="295"/>
      <c r="T774" s="295"/>
      <c r="U774" s="295"/>
      <c r="V774" s="295"/>
      <c r="W774" s="295"/>
      <c r="X774" s="295"/>
      <c r="Y774" s="410"/>
      <c r="Z774" s="410"/>
      <c r="AA774" s="410"/>
      <c r="AB774" s="410"/>
      <c r="AC774" s="410"/>
      <c r="AD774" s="410"/>
      <c r="AE774" s="410"/>
      <c r="AF774" s="410"/>
      <c r="AG774" s="410"/>
      <c r="AH774" s="410"/>
      <c r="AI774" s="410"/>
      <c r="AJ774" s="410"/>
      <c r="AK774" s="410"/>
      <c r="AL774" s="410"/>
      <c r="AM774" s="296">
        <f>SUM(Y774:AL774)</f>
        <v>0</v>
      </c>
    </row>
    <row r="775" spans="1:39" hidden="1" outlineLevel="1">
      <c r="A775" s="532"/>
      <c r="B775" s="294" t="s">
        <v>342</v>
      </c>
      <c r="C775" s="291" t="s">
        <v>163</v>
      </c>
      <c r="D775" s="295"/>
      <c r="E775" s="295"/>
      <c r="F775" s="295"/>
      <c r="G775" s="295"/>
      <c r="H775" s="295"/>
      <c r="I775" s="295"/>
      <c r="J775" s="295"/>
      <c r="K775" s="295"/>
      <c r="L775" s="295"/>
      <c r="M775" s="295"/>
      <c r="N775" s="468"/>
      <c r="O775" s="295"/>
      <c r="P775" s="295"/>
      <c r="Q775" s="295"/>
      <c r="R775" s="295"/>
      <c r="S775" s="295"/>
      <c r="T775" s="295"/>
      <c r="U775" s="295"/>
      <c r="V775" s="295"/>
      <c r="W775" s="295"/>
      <c r="X775" s="295"/>
      <c r="Y775" s="411">
        <f>Y774</f>
        <v>0</v>
      </c>
      <c r="Z775" s="411">
        <f t="shared" ref="Z775" si="1884">Z774</f>
        <v>0</v>
      </c>
      <c r="AA775" s="411">
        <f t="shared" ref="AA775" si="1885">AA774</f>
        <v>0</v>
      </c>
      <c r="AB775" s="411">
        <f t="shared" ref="AB775" si="1886">AB774</f>
        <v>0</v>
      </c>
      <c r="AC775" s="411">
        <f t="shared" ref="AC775" si="1887">AC774</f>
        <v>0</v>
      </c>
      <c r="AD775" s="411">
        <f t="shared" ref="AD775" si="1888">AD774</f>
        <v>0</v>
      </c>
      <c r="AE775" s="411">
        <f t="shared" ref="AE775" si="1889">AE774</f>
        <v>0</v>
      </c>
      <c r="AF775" s="411">
        <f t="shared" ref="AF775" si="1890">AF774</f>
        <v>0</v>
      </c>
      <c r="AG775" s="411">
        <f t="shared" ref="AG775" si="1891">AG774</f>
        <v>0</v>
      </c>
      <c r="AH775" s="411">
        <f t="shared" ref="AH775" si="1892">AH774</f>
        <v>0</v>
      </c>
      <c r="AI775" s="411">
        <f t="shared" ref="AI775" si="1893">AI774</f>
        <v>0</v>
      </c>
      <c r="AJ775" s="411">
        <f t="shared" ref="AJ775" si="1894">AJ774</f>
        <v>0</v>
      </c>
      <c r="AK775" s="411">
        <f t="shared" ref="AK775" si="1895">AK774</f>
        <v>0</v>
      </c>
      <c r="AL775" s="411">
        <f t="shared" ref="AL775" si="1896">AL774</f>
        <v>0</v>
      </c>
      <c r="AM775" s="297"/>
    </row>
    <row r="776" spans="1:39" ht="15.75" hidden="1" outlineLevel="1">
      <c r="A776" s="532"/>
      <c r="B776" s="298"/>
      <c r="C776" s="299"/>
      <c r="D776" s="299"/>
      <c r="E776" s="299"/>
      <c r="F776" s="299"/>
      <c r="G776" s="299"/>
      <c r="H776" s="299"/>
      <c r="I776" s="299"/>
      <c r="J776" s="299"/>
      <c r="K776" s="299"/>
      <c r="L776" s="299"/>
      <c r="M776" s="299"/>
      <c r="N776" s="300"/>
      <c r="O776" s="299"/>
      <c r="P776" s="299"/>
      <c r="Q776" s="299"/>
      <c r="R776" s="299"/>
      <c r="S776" s="299"/>
      <c r="T776" s="299"/>
      <c r="U776" s="299"/>
      <c r="V776" s="299"/>
      <c r="W776" s="299"/>
      <c r="X776" s="299"/>
      <c r="Y776" s="412"/>
      <c r="Z776" s="413"/>
      <c r="AA776" s="413"/>
      <c r="AB776" s="413"/>
      <c r="AC776" s="413"/>
      <c r="AD776" s="413"/>
      <c r="AE776" s="413"/>
      <c r="AF776" s="413"/>
      <c r="AG776" s="413"/>
      <c r="AH776" s="413"/>
      <c r="AI776" s="413"/>
      <c r="AJ776" s="413"/>
      <c r="AK776" s="413"/>
      <c r="AL776" s="413"/>
      <c r="AM776" s="302"/>
    </row>
    <row r="777" spans="1:39" hidden="1" outlineLevel="1">
      <c r="A777" s="532">
        <v>2</v>
      </c>
      <c r="B777" s="428" t="s">
        <v>96</v>
      </c>
      <c r="C777" s="291" t="s">
        <v>25</v>
      </c>
      <c r="D777" s="295"/>
      <c r="E777" s="295"/>
      <c r="F777" s="295"/>
      <c r="G777" s="295"/>
      <c r="H777" s="295"/>
      <c r="I777" s="295"/>
      <c r="J777" s="295"/>
      <c r="K777" s="295"/>
      <c r="L777" s="295"/>
      <c r="M777" s="295"/>
      <c r="N777" s="291"/>
      <c r="O777" s="295"/>
      <c r="P777" s="295"/>
      <c r="Q777" s="295"/>
      <c r="R777" s="295"/>
      <c r="S777" s="295"/>
      <c r="T777" s="295"/>
      <c r="U777" s="295"/>
      <c r="V777" s="295"/>
      <c r="W777" s="295"/>
      <c r="X777" s="295"/>
      <c r="Y777" s="410"/>
      <c r="Z777" s="410"/>
      <c r="AA777" s="410"/>
      <c r="AB777" s="410"/>
      <c r="AC777" s="410"/>
      <c r="AD777" s="410"/>
      <c r="AE777" s="410"/>
      <c r="AF777" s="410"/>
      <c r="AG777" s="410"/>
      <c r="AH777" s="410"/>
      <c r="AI777" s="410"/>
      <c r="AJ777" s="410"/>
      <c r="AK777" s="410"/>
      <c r="AL777" s="410"/>
      <c r="AM777" s="296">
        <f>SUM(Y777:AL777)</f>
        <v>0</v>
      </c>
    </row>
    <row r="778" spans="1:39" hidden="1" outlineLevel="1">
      <c r="A778" s="532"/>
      <c r="B778" s="294" t="s">
        <v>342</v>
      </c>
      <c r="C778" s="291" t="s">
        <v>163</v>
      </c>
      <c r="D778" s="295"/>
      <c r="E778" s="295"/>
      <c r="F778" s="295"/>
      <c r="G778" s="295"/>
      <c r="H778" s="295"/>
      <c r="I778" s="295"/>
      <c r="J778" s="295"/>
      <c r="K778" s="295"/>
      <c r="L778" s="295"/>
      <c r="M778" s="295"/>
      <c r="N778" s="468"/>
      <c r="O778" s="295"/>
      <c r="P778" s="295"/>
      <c r="Q778" s="295"/>
      <c r="R778" s="295"/>
      <c r="S778" s="295"/>
      <c r="T778" s="295"/>
      <c r="U778" s="295"/>
      <c r="V778" s="295"/>
      <c r="W778" s="295"/>
      <c r="X778" s="295"/>
      <c r="Y778" s="411">
        <f>Y777</f>
        <v>0</v>
      </c>
      <c r="Z778" s="411">
        <f t="shared" ref="Z778" si="1897">Z777</f>
        <v>0</v>
      </c>
      <c r="AA778" s="411">
        <f t="shared" ref="AA778" si="1898">AA777</f>
        <v>0</v>
      </c>
      <c r="AB778" s="411">
        <f t="shared" ref="AB778" si="1899">AB777</f>
        <v>0</v>
      </c>
      <c r="AC778" s="411">
        <f t="shared" ref="AC778" si="1900">AC777</f>
        <v>0</v>
      </c>
      <c r="AD778" s="411">
        <f t="shared" ref="AD778" si="1901">AD777</f>
        <v>0</v>
      </c>
      <c r="AE778" s="411">
        <f t="shared" ref="AE778" si="1902">AE777</f>
        <v>0</v>
      </c>
      <c r="AF778" s="411">
        <f t="shared" ref="AF778" si="1903">AF777</f>
        <v>0</v>
      </c>
      <c r="AG778" s="411">
        <f t="shared" ref="AG778" si="1904">AG777</f>
        <v>0</v>
      </c>
      <c r="AH778" s="411">
        <f t="shared" ref="AH778" si="1905">AH777</f>
        <v>0</v>
      </c>
      <c r="AI778" s="411">
        <f t="shared" ref="AI778" si="1906">AI777</f>
        <v>0</v>
      </c>
      <c r="AJ778" s="411">
        <f t="shared" ref="AJ778" si="1907">AJ777</f>
        <v>0</v>
      </c>
      <c r="AK778" s="411">
        <f t="shared" ref="AK778" si="1908">AK777</f>
        <v>0</v>
      </c>
      <c r="AL778" s="411">
        <f t="shared" ref="AL778" si="1909">AL777</f>
        <v>0</v>
      </c>
      <c r="AM778" s="297"/>
    </row>
    <row r="779" spans="1:39" ht="15.75" hidden="1" outlineLevel="1">
      <c r="A779" s="532"/>
      <c r="B779" s="298"/>
      <c r="C779" s="299"/>
      <c r="D779" s="304"/>
      <c r="E779" s="304"/>
      <c r="F779" s="304"/>
      <c r="G779" s="304"/>
      <c r="H779" s="304"/>
      <c r="I779" s="304"/>
      <c r="J779" s="304"/>
      <c r="K779" s="304"/>
      <c r="L779" s="304"/>
      <c r="M779" s="304"/>
      <c r="N779" s="300"/>
      <c r="O779" s="304"/>
      <c r="P779" s="304"/>
      <c r="Q779" s="304"/>
      <c r="R779" s="304"/>
      <c r="S779" s="304"/>
      <c r="T779" s="304"/>
      <c r="U779" s="304"/>
      <c r="V779" s="304"/>
      <c r="W779" s="304"/>
      <c r="X779" s="304"/>
      <c r="Y779" s="412"/>
      <c r="Z779" s="413"/>
      <c r="AA779" s="413"/>
      <c r="AB779" s="413"/>
      <c r="AC779" s="413"/>
      <c r="AD779" s="413"/>
      <c r="AE779" s="413"/>
      <c r="AF779" s="413"/>
      <c r="AG779" s="413"/>
      <c r="AH779" s="413"/>
      <c r="AI779" s="413"/>
      <c r="AJ779" s="413"/>
      <c r="AK779" s="413"/>
      <c r="AL779" s="413"/>
      <c r="AM779" s="302"/>
    </row>
    <row r="780" spans="1:39" hidden="1" outlineLevel="1">
      <c r="A780" s="532">
        <v>3</v>
      </c>
      <c r="B780" s="428" t="s">
        <v>97</v>
      </c>
      <c r="C780" s="291" t="s">
        <v>25</v>
      </c>
      <c r="D780" s="295"/>
      <c r="E780" s="295"/>
      <c r="F780" s="295"/>
      <c r="G780" s="295"/>
      <c r="H780" s="295"/>
      <c r="I780" s="295"/>
      <c r="J780" s="295"/>
      <c r="K780" s="295"/>
      <c r="L780" s="295"/>
      <c r="M780" s="295"/>
      <c r="N780" s="291"/>
      <c r="O780" s="295"/>
      <c r="P780" s="295"/>
      <c r="Q780" s="295"/>
      <c r="R780" s="295"/>
      <c r="S780" s="295"/>
      <c r="T780" s="295"/>
      <c r="U780" s="295"/>
      <c r="V780" s="295"/>
      <c r="W780" s="295"/>
      <c r="X780" s="295"/>
      <c r="Y780" s="410"/>
      <c r="Z780" s="410"/>
      <c r="AA780" s="410"/>
      <c r="AB780" s="410"/>
      <c r="AC780" s="410"/>
      <c r="AD780" s="410"/>
      <c r="AE780" s="410"/>
      <c r="AF780" s="410"/>
      <c r="AG780" s="410"/>
      <c r="AH780" s="410"/>
      <c r="AI780" s="410"/>
      <c r="AJ780" s="410"/>
      <c r="AK780" s="410"/>
      <c r="AL780" s="410"/>
      <c r="AM780" s="296">
        <f>SUM(Y780:AL780)</f>
        <v>0</v>
      </c>
    </row>
    <row r="781" spans="1:39" hidden="1" outlineLevel="1">
      <c r="A781" s="532"/>
      <c r="B781" s="294" t="s">
        <v>342</v>
      </c>
      <c r="C781" s="291" t="s">
        <v>163</v>
      </c>
      <c r="D781" s="295"/>
      <c r="E781" s="295"/>
      <c r="F781" s="295"/>
      <c r="G781" s="295"/>
      <c r="H781" s="295"/>
      <c r="I781" s="295"/>
      <c r="J781" s="295"/>
      <c r="K781" s="295"/>
      <c r="L781" s="295"/>
      <c r="M781" s="295"/>
      <c r="N781" s="468"/>
      <c r="O781" s="295"/>
      <c r="P781" s="295"/>
      <c r="Q781" s="295"/>
      <c r="R781" s="295"/>
      <c r="S781" s="295"/>
      <c r="T781" s="295"/>
      <c r="U781" s="295"/>
      <c r="V781" s="295"/>
      <c r="W781" s="295"/>
      <c r="X781" s="295"/>
      <c r="Y781" s="411">
        <f>Y780</f>
        <v>0</v>
      </c>
      <c r="Z781" s="411">
        <f t="shared" ref="Z781" si="1910">Z780</f>
        <v>0</v>
      </c>
      <c r="AA781" s="411">
        <f t="shared" ref="AA781" si="1911">AA780</f>
        <v>0</v>
      </c>
      <c r="AB781" s="411">
        <f t="shared" ref="AB781" si="1912">AB780</f>
        <v>0</v>
      </c>
      <c r="AC781" s="411">
        <f t="shared" ref="AC781" si="1913">AC780</f>
        <v>0</v>
      </c>
      <c r="AD781" s="411">
        <f t="shared" ref="AD781" si="1914">AD780</f>
        <v>0</v>
      </c>
      <c r="AE781" s="411">
        <f t="shared" ref="AE781" si="1915">AE780</f>
        <v>0</v>
      </c>
      <c r="AF781" s="411">
        <f t="shared" ref="AF781" si="1916">AF780</f>
        <v>0</v>
      </c>
      <c r="AG781" s="411">
        <f t="shared" ref="AG781" si="1917">AG780</f>
        <v>0</v>
      </c>
      <c r="AH781" s="411">
        <f t="shared" ref="AH781" si="1918">AH780</f>
        <v>0</v>
      </c>
      <c r="AI781" s="411">
        <f t="shared" ref="AI781" si="1919">AI780</f>
        <v>0</v>
      </c>
      <c r="AJ781" s="411">
        <f t="shared" ref="AJ781" si="1920">AJ780</f>
        <v>0</v>
      </c>
      <c r="AK781" s="411">
        <f t="shared" ref="AK781" si="1921">AK780</f>
        <v>0</v>
      </c>
      <c r="AL781" s="411">
        <f t="shared" ref="AL781" si="1922">AL780</f>
        <v>0</v>
      </c>
      <c r="AM781" s="297"/>
    </row>
    <row r="782" spans="1:39" hidden="1" outlineLevel="1">
      <c r="A782" s="532"/>
      <c r="B782" s="294"/>
      <c r="C782" s="305"/>
      <c r="D782" s="291"/>
      <c r="E782" s="291"/>
      <c r="F782" s="291"/>
      <c r="G782" s="291"/>
      <c r="H782" s="291"/>
      <c r="I782" s="291"/>
      <c r="J782" s="291"/>
      <c r="K782" s="291"/>
      <c r="L782" s="291"/>
      <c r="M782" s="291"/>
      <c r="N782" s="291"/>
      <c r="O782" s="291"/>
      <c r="P782" s="291"/>
      <c r="Q782" s="291"/>
      <c r="R782" s="291"/>
      <c r="S782" s="291"/>
      <c r="T782" s="291"/>
      <c r="U782" s="291"/>
      <c r="V782" s="291"/>
      <c r="W782" s="291"/>
      <c r="X782" s="291"/>
      <c r="Y782" s="412"/>
      <c r="Z782" s="412"/>
      <c r="AA782" s="412"/>
      <c r="AB782" s="412"/>
      <c r="AC782" s="412"/>
      <c r="AD782" s="412"/>
      <c r="AE782" s="412"/>
      <c r="AF782" s="412"/>
      <c r="AG782" s="412"/>
      <c r="AH782" s="412"/>
      <c r="AI782" s="412"/>
      <c r="AJ782" s="412"/>
      <c r="AK782" s="412"/>
      <c r="AL782" s="412"/>
      <c r="AM782" s="306"/>
    </row>
    <row r="783" spans="1:39" hidden="1" outlineLevel="1">
      <c r="A783" s="532">
        <v>4</v>
      </c>
      <c r="B783" s="520" t="s">
        <v>675</v>
      </c>
      <c r="C783" s="291" t="s">
        <v>25</v>
      </c>
      <c r="D783" s="295"/>
      <c r="E783" s="295"/>
      <c r="F783" s="295"/>
      <c r="G783" s="295"/>
      <c r="H783" s="295"/>
      <c r="I783" s="295"/>
      <c r="J783" s="295"/>
      <c r="K783" s="295"/>
      <c r="L783" s="295"/>
      <c r="M783" s="295"/>
      <c r="N783" s="291"/>
      <c r="O783" s="295"/>
      <c r="P783" s="295"/>
      <c r="Q783" s="295"/>
      <c r="R783" s="295"/>
      <c r="S783" s="295"/>
      <c r="T783" s="295"/>
      <c r="U783" s="295"/>
      <c r="V783" s="295"/>
      <c r="W783" s="295"/>
      <c r="X783" s="295"/>
      <c r="Y783" s="415"/>
      <c r="Z783" s="415"/>
      <c r="AA783" s="415"/>
      <c r="AB783" s="415"/>
      <c r="AC783" s="415"/>
      <c r="AD783" s="415"/>
      <c r="AE783" s="415"/>
      <c r="AF783" s="410"/>
      <c r="AG783" s="410"/>
      <c r="AH783" s="410"/>
      <c r="AI783" s="410"/>
      <c r="AJ783" s="410"/>
      <c r="AK783" s="410"/>
      <c r="AL783" s="410"/>
      <c r="AM783" s="296">
        <f>SUM(Y783:AL783)</f>
        <v>0</v>
      </c>
    </row>
    <row r="784" spans="1:39" hidden="1" outlineLevel="1">
      <c r="A784" s="532"/>
      <c r="B784" s="294" t="s">
        <v>342</v>
      </c>
      <c r="C784" s="291" t="s">
        <v>163</v>
      </c>
      <c r="D784" s="295"/>
      <c r="E784" s="295"/>
      <c r="F784" s="295"/>
      <c r="G784" s="295"/>
      <c r="H784" s="295"/>
      <c r="I784" s="295"/>
      <c r="J784" s="295"/>
      <c r="K784" s="295"/>
      <c r="L784" s="295"/>
      <c r="M784" s="295"/>
      <c r="N784" s="468"/>
      <c r="O784" s="295"/>
      <c r="P784" s="295"/>
      <c r="Q784" s="295"/>
      <c r="R784" s="295"/>
      <c r="S784" s="295"/>
      <c r="T784" s="295"/>
      <c r="U784" s="295"/>
      <c r="V784" s="295"/>
      <c r="W784" s="295"/>
      <c r="X784" s="295"/>
      <c r="Y784" s="411">
        <f>Y783</f>
        <v>0</v>
      </c>
      <c r="Z784" s="411">
        <f t="shared" ref="Z784" si="1923">Z783</f>
        <v>0</v>
      </c>
      <c r="AA784" s="411">
        <f t="shared" ref="AA784" si="1924">AA783</f>
        <v>0</v>
      </c>
      <c r="AB784" s="411">
        <f t="shared" ref="AB784" si="1925">AB783</f>
        <v>0</v>
      </c>
      <c r="AC784" s="411">
        <f t="shared" ref="AC784" si="1926">AC783</f>
        <v>0</v>
      </c>
      <c r="AD784" s="411">
        <f t="shared" ref="AD784" si="1927">AD783</f>
        <v>0</v>
      </c>
      <c r="AE784" s="411">
        <f t="shared" ref="AE784" si="1928">AE783</f>
        <v>0</v>
      </c>
      <c r="AF784" s="411">
        <f t="shared" ref="AF784" si="1929">AF783</f>
        <v>0</v>
      </c>
      <c r="AG784" s="411">
        <f t="shared" ref="AG784" si="1930">AG783</f>
        <v>0</v>
      </c>
      <c r="AH784" s="411">
        <f t="shared" ref="AH784" si="1931">AH783</f>
        <v>0</v>
      </c>
      <c r="AI784" s="411">
        <f t="shared" ref="AI784" si="1932">AI783</f>
        <v>0</v>
      </c>
      <c r="AJ784" s="411">
        <f t="shared" ref="AJ784" si="1933">AJ783</f>
        <v>0</v>
      </c>
      <c r="AK784" s="411">
        <f t="shared" ref="AK784" si="1934">AK783</f>
        <v>0</v>
      </c>
      <c r="AL784" s="411">
        <f t="shared" ref="AL784" si="1935">AL783</f>
        <v>0</v>
      </c>
      <c r="AM784" s="297"/>
    </row>
    <row r="785" spans="1:39" hidden="1" outlineLevel="1">
      <c r="A785" s="532"/>
      <c r="B785" s="294"/>
      <c r="C785" s="305"/>
      <c r="D785" s="304"/>
      <c r="E785" s="304"/>
      <c r="F785" s="304"/>
      <c r="G785" s="304"/>
      <c r="H785" s="304"/>
      <c r="I785" s="304"/>
      <c r="J785" s="304"/>
      <c r="K785" s="304"/>
      <c r="L785" s="304"/>
      <c r="M785" s="304"/>
      <c r="N785" s="291"/>
      <c r="O785" s="304"/>
      <c r="P785" s="304"/>
      <c r="Q785" s="304"/>
      <c r="R785" s="304"/>
      <c r="S785" s="304"/>
      <c r="T785" s="304"/>
      <c r="U785" s="304"/>
      <c r="V785" s="304"/>
      <c r="W785" s="304"/>
      <c r="X785" s="304"/>
      <c r="Y785" s="412"/>
      <c r="Z785" s="412"/>
      <c r="AA785" s="412"/>
      <c r="AB785" s="412"/>
      <c r="AC785" s="412"/>
      <c r="AD785" s="412"/>
      <c r="AE785" s="412"/>
      <c r="AF785" s="412"/>
      <c r="AG785" s="412"/>
      <c r="AH785" s="412"/>
      <c r="AI785" s="412"/>
      <c r="AJ785" s="412"/>
      <c r="AK785" s="412"/>
      <c r="AL785" s="412"/>
      <c r="AM785" s="306"/>
    </row>
    <row r="786" spans="1:39" ht="15.75" hidden="1" customHeight="1" outlineLevel="1">
      <c r="A786" s="532">
        <v>5</v>
      </c>
      <c r="B786" s="428" t="s">
        <v>98</v>
      </c>
      <c r="C786" s="291" t="s">
        <v>25</v>
      </c>
      <c r="D786" s="295"/>
      <c r="E786" s="295"/>
      <c r="F786" s="295"/>
      <c r="G786" s="295"/>
      <c r="H786" s="295"/>
      <c r="I786" s="295"/>
      <c r="J786" s="295"/>
      <c r="K786" s="295"/>
      <c r="L786" s="295"/>
      <c r="M786" s="295"/>
      <c r="N786" s="291"/>
      <c r="O786" s="295"/>
      <c r="P786" s="295"/>
      <c r="Q786" s="295"/>
      <c r="R786" s="295"/>
      <c r="S786" s="295"/>
      <c r="T786" s="295"/>
      <c r="U786" s="295"/>
      <c r="V786" s="295"/>
      <c r="W786" s="295"/>
      <c r="X786" s="295"/>
      <c r="Y786" s="415"/>
      <c r="Z786" s="415"/>
      <c r="AA786" s="415"/>
      <c r="AB786" s="415"/>
      <c r="AC786" s="415"/>
      <c r="AD786" s="415"/>
      <c r="AE786" s="415"/>
      <c r="AF786" s="410"/>
      <c r="AG786" s="410"/>
      <c r="AH786" s="410"/>
      <c r="AI786" s="410"/>
      <c r="AJ786" s="410"/>
      <c r="AK786" s="410"/>
      <c r="AL786" s="410"/>
      <c r="AM786" s="296">
        <f>SUM(Y786:AL786)</f>
        <v>0</v>
      </c>
    </row>
    <row r="787" spans="1:39" ht="20.25" hidden="1" customHeight="1" outlineLevel="1">
      <c r="A787" s="532"/>
      <c r="B787" s="294" t="s">
        <v>342</v>
      </c>
      <c r="C787" s="291" t="s">
        <v>163</v>
      </c>
      <c r="D787" s="295"/>
      <c r="E787" s="295"/>
      <c r="F787" s="295"/>
      <c r="G787" s="295"/>
      <c r="H787" s="295"/>
      <c r="I787" s="295"/>
      <c r="J787" s="295"/>
      <c r="K787" s="295"/>
      <c r="L787" s="295"/>
      <c r="M787" s="295"/>
      <c r="N787" s="468"/>
      <c r="O787" s="295"/>
      <c r="P787" s="295"/>
      <c r="Q787" s="295"/>
      <c r="R787" s="295"/>
      <c r="S787" s="295"/>
      <c r="T787" s="295"/>
      <c r="U787" s="295"/>
      <c r="V787" s="295"/>
      <c r="W787" s="295"/>
      <c r="X787" s="295"/>
      <c r="Y787" s="411">
        <f>Y786</f>
        <v>0</v>
      </c>
      <c r="Z787" s="411">
        <f t="shared" ref="Z787" si="1936">Z786</f>
        <v>0</v>
      </c>
      <c r="AA787" s="411">
        <f t="shared" ref="AA787" si="1937">AA786</f>
        <v>0</v>
      </c>
      <c r="AB787" s="411">
        <f t="shared" ref="AB787" si="1938">AB786</f>
        <v>0</v>
      </c>
      <c r="AC787" s="411">
        <f t="shared" ref="AC787" si="1939">AC786</f>
        <v>0</v>
      </c>
      <c r="AD787" s="411">
        <f t="shared" ref="AD787" si="1940">AD786</f>
        <v>0</v>
      </c>
      <c r="AE787" s="411">
        <f t="shared" ref="AE787" si="1941">AE786</f>
        <v>0</v>
      </c>
      <c r="AF787" s="411">
        <f t="shared" ref="AF787" si="1942">AF786</f>
        <v>0</v>
      </c>
      <c r="AG787" s="411">
        <f t="shared" ref="AG787" si="1943">AG786</f>
        <v>0</v>
      </c>
      <c r="AH787" s="411">
        <f t="shared" ref="AH787" si="1944">AH786</f>
        <v>0</v>
      </c>
      <c r="AI787" s="411">
        <f t="shared" ref="AI787" si="1945">AI786</f>
        <v>0</v>
      </c>
      <c r="AJ787" s="411">
        <f t="shared" ref="AJ787" si="1946">AJ786</f>
        <v>0</v>
      </c>
      <c r="AK787" s="411">
        <f t="shared" ref="AK787" si="1947">AK786</f>
        <v>0</v>
      </c>
      <c r="AL787" s="411">
        <f t="shared" ref="AL787" si="1948">AL786</f>
        <v>0</v>
      </c>
      <c r="AM787" s="297"/>
    </row>
    <row r="788" spans="1:39" hidden="1" outlineLevel="1">
      <c r="A788" s="532"/>
      <c r="B788" s="294"/>
      <c r="C788" s="291"/>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22"/>
      <c r="Z788" s="423"/>
      <c r="AA788" s="423"/>
      <c r="AB788" s="423"/>
      <c r="AC788" s="423"/>
      <c r="AD788" s="423"/>
      <c r="AE788" s="423"/>
      <c r="AF788" s="423"/>
      <c r="AG788" s="423"/>
      <c r="AH788" s="423"/>
      <c r="AI788" s="423"/>
      <c r="AJ788" s="423"/>
      <c r="AK788" s="423"/>
      <c r="AL788" s="423"/>
      <c r="AM788" s="297"/>
    </row>
    <row r="789" spans="1:39" ht="15.75" hidden="1" outlineLevel="1">
      <c r="A789" s="532"/>
      <c r="B789" s="319" t="s">
        <v>497</v>
      </c>
      <c r="C789" s="289"/>
      <c r="D789" s="289"/>
      <c r="E789" s="289"/>
      <c r="F789" s="289"/>
      <c r="G789" s="289"/>
      <c r="H789" s="289"/>
      <c r="I789" s="289"/>
      <c r="J789" s="289"/>
      <c r="K789" s="289"/>
      <c r="L789" s="289"/>
      <c r="M789" s="289"/>
      <c r="N789" s="290"/>
      <c r="O789" s="289"/>
      <c r="P789" s="289"/>
      <c r="Q789" s="289"/>
      <c r="R789" s="289"/>
      <c r="S789" s="289"/>
      <c r="T789" s="289"/>
      <c r="U789" s="289"/>
      <c r="V789" s="289"/>
      <c r="W789" s="289"/>
      <c r="X789" s="289"/>
      <c r="Y789" s="414"/>
      <c r="Z789" s="414"/>
      <c r="AA789" s="414"/>
      <c r="AB789" s="414"/>
      <c r="AC789" s="414"/>
      <c r="AD789" s="414"/>
      <c r="AE789" s="414"/>
      <c r="AF789" s="414"/>
      <c r="AG789" s="414"/>
      <c r="AH789" s="414"/>
      <c r="AI789" s="414"/>
      <c r="AJ789" s="414"/>
      <c r="AK789" s="414"/>
      <c r="AL789" s="414"/>
      <c r="AM789" s="292"/>
    </row>
    <row r="790" spans="1:39" hidden="1" outlineLevel="1">
      <c r="A790" s="532">
        <v>6</v>
      </c>
      <c r="B790" s="428" t="s">
        <v>99</v>
      </c>
      <c r="C790" s="291" t="s">
        <v>25</v>
      </c>
      <c r="D790" s="295"/>
      <c r="E790" s="295"/>
      <c r="F790" s="295"/>
      <c r="G790" s="295"/>
      <c r="H790" s="295"/>
      <c r="I790" s="295"/>
      <c r="J790" s="295"/>
      <c r="K790" s="295"/>
      <c r="L790" s="295"/>
      <c r="M790" s="295"/>
      <c r="N790" s="295">
        <v>12</v>
      </c>
      <c r="O790" s="295"/>
      <c r="P790" s="295"/>
      <c r="Q790" s="295"/>
      <c r="R790" s="295"/>
      <c r="S790" s="295"/>
      <c r="T790" s="295"/>
      <c r="U790" s="295"/>
      <c r="V790" s="295"/>
      <c r="W790" s="295"/>
      <c r="X790" s="295"/>
      <c r="Y790" s="415"/>
      <c r="Z790" s="415"/>
      <c r="AA790" s="415"/>
      <c r="AB790" s="415"/>
      <c r="AC790" s="415"/>
      <c r="AD790" s="415"/>
      <c r="AE790" s="415"/>
      <c r="AF790" s="415"/>
      <c r="AG790" s="415"/>
      <c r="AH790" s="415"/>
      <c r="AI790" s="415"/>
      <c r="AJ790" s="415"/>
      <c r="AK790" s="415"/>
      <c r="AL790" s="415"/>
      <c r="AM790" s="296">
        <f>SUM(Y790:AL790)</f>
        <v>0</v>
      </c>
    </row>
    <row r="791" spans="1:39" hidden="1" outlineLevel="1">
      <c r="A791" s="532"/>
      <c r="B791" s="294" t="s">
        <v>342</v>
      </c>
      <c r="C791" s="291" t="s">
        <v>163</v>
      </c>
      <c r="D791" s="295"/>
      <c r="E791" s="295"/>
      <c r="F791" s="295"/>
      <c r="G791" s="295"/>
      <c r="H791" s="295"/>
      <c r="I791" s="295"/>
      <c r="J791" s="295"/>
      <c r="K791" s="295"/>
      <c r="L791" s="295"/>
      <c r="M791" s="295"/>
      <c r="N791" s="295">
        <f>N790</f>
        <v>12</v>
      </c>
      <c r="O791" s="295"/>
      <c r="P791" s="295"/>
      <c r="Q791" s="295"/>
      <c r="R791" s="295"/>
      <c r="S791" s="295"/>
      <c r="T791" s="295"/>
      <c r="U791" s="295"/>
      <c r="V791" s="295"/>
      <c r="W791" s="295"/>
      <c r="X791" s="295"/>
      <c r="Y791" s="411">
        <f>Y790</f>
        <v>0</v>
      </c>
      <c r="Z791" s="411">
        <f t="shared" ref="Z791" si="1949">Z790</f>
        <v>0</v>
      </c>
      <c r="AA791" s="411">
        <f t="shared" ref="AA791" si="1950">AA790</f>
        <v>0</v>
      </c>
      <c r="AB791" s="411">
        <f t="shared" ref="AB791" si="1951">AB790</f>
        <v>0</v>
      </c>
      <c r="AC791" s="411">
        <f t="shared" ref="AC791" si="1952">AC790</f>
        <v>0</v>
      </c>
      <c r="AD791" s="411">
        <f t="shared" ref="AD791" si="1953">AD790</f>
        <v>0</v>
      </c>
      <c r="AE791" s="411">
        <f t="shared" ref="AE791" si="1954">AE790</f>
        <v>0</v>
      </c>
      <c r="AF791" s="411">
        <f t="shared" ref="AF791" si="1955">AF790</f>
        <v>0</v>
      </c>
      <c r="AG791" s="411">
        <f t="shared" ref="AG791" si="1956">AG790</f>
        <v>0</v>
      </c>
      <c r="AH791" s="411">
        <f t="shared" ref="AH791" si="1957">AH790</f>
        <v>0</v>
      </c>
      <c r="AI791" s="411">
        <f t="shared" ref="AI791" si="1958">AI790</f>
        <v>0</v>
      </c>
      <c r="AJ791" s="411">
        <f t="shared" ref="AJ791" si="1959">AJ790</f>
        <v>0</v>
      </c>
      <c r="AK791" s="411">
        <f t="shared" ref="AK791" si="1960">AK790</f>
        <v>0</v>
      </c>
      <c r="AL791" s="411">
        <f t="shared" ref="AL791" si="1961">AL790</f>
        <v>0</v>
      </c>
      <c r="AM791" s="311"/>
    </row>
    <row r="792" spans="1:39" hidden="1" outlineLevel="1">
      <c r="A792" s="532"/>
      <c r="B792" s="310"/>
      <c r="C792" s="312"/>
      <c r="D792" s="291"/>
      <c r="E792" s="291"/>
      <c r="F792" s="291"/>
      <c r="G792" s="291"/>
      <c r="H792" s="291"/>
      <c r="I792" s="291"/>
      <c r="J792" s="291"/>
      <c r="K792" s="291"/>
      <c r="L792" s="291"/>
      <c r="M792" s="291"/>
      <c r="N792" s="291"/>
      <c r="O792" s="291"/>
      <c r="P792" s="291"/>
      <c r="Q792" s="291"/>
      <c r="R792" s="291"/>
      <c r="S792" s="291"/>
      <c r="T792" s="291"/>
      <c r="U792" s="291"/>
      <c r="V792" s="291"/>
      <c r="W792" s="291"/>
      <c r="X792" s="291"/>
      <c r="Y792" s="416"/>
      <c r="Z792" s="416"/>
      <c r="AA792" s="416"/>
      <c r="AB792" s="416"/>
      <c r="AC792" s="416"/>
      <c r="AD792" s="416"/>
      <c r="AE792" s="416"/>
      <c r="AF792" s="416"/>
      <c r="AG792" s="416"/>
      <c r="AH792" s="416"/>
      <c r="AI792" s="416"/>
      <c r="AJ792" s="416"/>
      <c r="AK792" s="416"/>
      <c r="AL792" s="416"/>
      <c r="AM792" s="313"/>
    </row>
    <row r="793" spans="1:39" ht="30" hidden="1" outlineLevel="1">
      <c r="A793" s="532">
        <v>7</v>
      </c>
      <c r="B793" s="428" t="s">
        <v>100</v>
      </c>
      <c r="C793" s="291" t="s">
        <v>25</v>
      </c>
      <c r="D793" s="295"/>
      <c r="E793" s="295"/>
      <c r="F793" s="295"/>
      <c r="G793" s="295"/>
      <c r="H793" s="295"/>
      <c r="I793" s="295"/>
      <c r="J793" s="295"/>
      <c r="K793" s="295"/>
      <c r="L793" s="295"/>
      <c r="M793" s="295"/>
      <c r="N793" s="295">
        <v>12</v>
      </c>
      <c r="O793" s="295"/>
      <c r="P793" s="295"/>
      <c r="Q793" s="295"/>
      <c r="R793" s="295"/>
      <c r="S793" s="295"/>
      <c r="T793" s="295"/>
      <c r="U793" s="295"/>
      <c r="V793" s="295"/>
      <c r="W793" s="295"/>
      <c r="X793" s="295"/>
      <c r="Y793" s="415"/>
      <c r="Z793" s="415"/>
      <c r="AA793" s="415"/>
      <c r="AB793" s="415"/>
      <c r="AC793" s="415"/>
      <c r="AD793" s="415"/>
      <c r="AE793" s="415"/>
      <c r="AF793" s="415"/>
      <c r="AG793" s="415"/>
      <c r="AH793" s="415"/>
      <c r="AI793" s="415"/>
      <c r="AJ793" s="415"/>
      <c r="AK793" s="415"/>
      <c r="AL793" s="415"/>
      <c r="AM793" s="296">
        <f>SUM(Y793:AL793)</f>
        <v>0</v>
      </c>
    </row>
    <row r="794" spans="1:39" hidden="1" outlineLevel="1">
      <c r="A794" s="532"/>
      <c r="B794" s="294" t="s">
        <v>342</v>
      </c>
      <c r="C794" s="291" t="s">
        <v>163</v>
      </c>
      <c r="D794" s="295"/>
      <c r="E794" s="295"/>
      <c r="F794" s="295"/>
      <c r="G794" s="295"/>
      <c r="H794" s="295"/>
      <c r="I794" s="295"/>
      <c r="J794" s="295"/>
      <c r="K794" s="295"/>
      <c r="L794" s="295"/>
      <c r="M794" s="295"/>
      <c r="N794" s="295">
        <f>N793</f>
        <v>12</v>
      </c>
      <c r="O794" s="295"/>
      <c r="P794" s="295"/>
      <c r="Q794" s="295"/>
      <c r="R794" s="295"/>
      <c r="S794" s="295"/>
      <c r="T794" s="295"/>
      <c r="U794" s="295"/>
      <c r="V794" s="295"/>
      <c r="W794" s="295"/>
      <c r="X794" s="295"/>
      <c r="Y794" s="411">
        <f>Y793</f>
        <v>0</v>
      </c>
      <c r="Z794" s="411">
        <f t="shared" ref="Z794" si="1962">Z793</f>
        <v>0</v>
      </c>
      <c r="AA794" s="411">
        <f t="shared" ref="AA794" si="1963">AA793</f>
        <v>0</v>
      </c>
      <c r="AB794" s="411">
        <f t="shared" ref="AB794" si="1964">AB793</f>
        <v>0</v>
      </c>
      <c r="AC794" s="411">
        <f t="shared" ref="AC794" si="1965">AC793</f>
        <v>0</v>
      </c>
      <c r="AD794" s="411">
        <f t="shared" ref="AD794" si="1966">AD793</f>
        <v>0</v>
      </c>
      <c r="AE794" s="411">
        <f t="shared" ref="AE794" si="1967">AE793</f>
        <v>0</v>
      </c>
      <c r="AF794" s="411">
        <f t="shared" ref="AF794" si="1968">AF793</f>
        <v>0</v>
      </c>
      <c r="AG794" s="411">
        <f t="shared" ref="AG794" si="1969">AG793</f>
        <v>0</v>
      </c>
      <c r="AH794" s="411">
        <f t="shared" ref="AH794" si="1970">AH793</f>
        <v>0</v>
      </c>
      <c r="AI794" s="411">
        <f t="shared" ref="AI794" si="1971">AI793</f>
        <v>0</v>
      </c>
      <c r="AJ794" s="411">
        <f t="shared" ref="AJ794" si="1972">AJ793</f>
        <v>0</v>
      </c>
      <c r="AK794" s="411">
        <f t="shared" ref="AK794" si="1973">AK793</f>
        <v>0</v>
      </c>
      <c r="AL794" s="411">
        <f t="shared" ref="AL794" si="1974">AL793</f>
        <v>0</v>
      </c>
      <c r="AM794" s="311"/>
    </row>
    <row r="795" spans="1:39" hidden="1" outlineLevel="1">
      <c r="A795" s="532"/>
      <c r="B795" s="314"/>
      <c r="C795" s="312"/>
      <c r="D795" s="291"/>
      <c r="E795" s="291"/>
      <c r="F795" s="291"/>
      <c r="G795" s="291"/>
      <c r="H795" s="291"/>
      <c r="I795" s="291"/>
      <c r="J795" s="291"/>
      <c r="K795" s="291"/>
      <c r="L795" s="291"/>
      <c r="M795" s="291"/>
      <c r="N795" s="291"/>
      <c r="O795" s="291"/>
      <c r="P795" s="291"/>
      <c r="Q795" s="291"/>
      <c r="R795" s="291"/>
      <c r="S795" s="291"/>
      <c r="T795" s="291"/>
      <c r="U795" s="291"/>
      <c r="V795" s="291"/>
      <c r="W795" s="291"/>
      <c r="X795" s="291"/>
      <c r="Y795" s="416"/>
      <c r="Z795" s="417"/>
      <c r="AA795" s="416"/>
      <c r="AB795" s="416"/>
      <c r="AC795" s="416"/>
      <c r="AD795" s="416"/>
      <c r="AE795" s="416"/>
      <c r="AF795" s="416"/>
      <c r="AG795" s="416"/>
      <c r="AH795" s="416"/>
      <c r="AI795" s="416"/>
      <c r="AJ795" s="416"/>
      <c r="AK795" s="416"/>
      <c r="AL795" s="416"/>
      <c r="AM795" s="313"/>
    </row>
    <row r="796" spans="1:39" ht="30" hidden="1" outlineLevel="1">
      <c r="A796" s="532">
        <v>8</v>
      </c>
      <c r="B796" s="428" t="s">
        <v>101</v>
      </c>
      <c r="C796" s="291" t="s">
        <v>25</v>
      </c>
      <c r="D796" s="295"/>
      <c r="E796" s="295"/>
      <c r="F796" s="295"/>
      <c r="G796" s="295"/>
      <c r="H796" s="295"/>
      <c r="I796" s="295"/>
      <c r="J796" s="295"/>
      <c r="K796" s="295"/>
      <c r="L796" s="295"/>
      <c r="M796" s="295"/>
      <c r="N796" s="295">
        <v>12</v>
      </c>
      <c r="O796" s="295"/>
      <c r="P796" s="295"/>
      <c r="Q796" s="295"/>
      <c r="R796" s="295"/>
      <c r="S796" s="295"/>
      <c r="T796" s="295"/>
      <c r="U796" s="295"/>
      <c r="V796" s="295"/>
      <c r="W796" s="295"/>
      <c r="X796" s="295"/>
      <c r="Y796" s="415"/>
      <c r="Z796" s="415"/>
      <c r="AA796" s="415"/>
      <c r="AB796" s="415"/>
      <c r="AC796" s="415"/>
      <c r="AD796" s="415"/>
      <c r="AE796" s="415"/>
      <c r="AF796" s="415"/>
      <c r="AG796" s="415"/>
      <c r="AH796" s="415"/>
      <c r="AI796" s="415"/>
      <c r="AJ796" s="415"/>
      <c r="AK796" s="415"/>
      <c r="AL796" s="415"/>
      <c r="AM796" s="296">
        <f>SUM(Y796:AL796)</f>
        <v>0</v>
      </c>
    </row>
    <row r="797" spans="1:39" hidden="1" outlineLevel="1">
      <c r="A797" s="532"/>
      <c r="B797" s="294" t="s">
        <v>342</v>
      </c>
      <c r="C797" s="291" t="s">
        <v>163</v>
      </c>
      <c r="D797" s="295"/>
      <c r="E797" s="295"/>
      <c r="F797" s="295"/>
      <c r="G797" s="295"/>
      <c r="H797" s="295"/>
      <c r="I797" s="295"/>
      <c r="J797" s="295"/>
      <c r="K797" s="295"/>
      <c r="L797" s="295"/>
      <c r="M797" s="295"/>
      <c r="N797" s="295">
        <f>N796</f>
        <v>12</v>
      </c>
      <c r="O797" s="295"/>
      <c r="P797" s="295"/>
      <c r="Q797" s="295"/>
      <c r="R797" s="295"/>
      <c r="S797" s="295"/>
      <c r="T797" s="295"/>
      <c r="U797" s="295"/>
      <c r="V797" s="295"/>
      <c r="W797" s="295"/>
      <c r="X797" s="295"/>
      <c r="Y797" s="411">
        <f>Y796</f>
        <v>0</v>
      </c>
      <c r="Z797" s="411">
        <f t="shared" ref="Z797" si="1975">Z796</f>
        <v>0</v>
      </c>
      <c r="AA797" s="411">
        <f t="shared" ref="AA797" si="1976">AA796</f>
        <v>0</v>
      </c>
      <c r="AB797" s="411">
        <f t="shared" ref="AB797" si="1977">AB796</f>
        <v>0</v>
      </c>
      <c r="AC797" s="411">
        <f t="shared" ref="AC797" si="1978">AC796</f>
        <v>0</v>
      </c>
      <c r="AD797" s="411">
        <f t="shared" ref="AD797" si="1979">AD796</f>
        <v>0</v>
      </c>
      <c r="AE797" s="411">
        <f t="shared" ref="AE797" si="1980">AE796</f>
        <v>0</v>
      </c>
      <c r="AF797" s="411">
        <f t="shared" ref="AF797" si="1981">AF796</f>
        <v>0</v>
      </c>
      <c r="AG797" s="411">
        <f t="shared" ref="AG797" si="1982">AG796</f>
        <v>0</v>
      </c>
      <c r="AH797" s="411">
        <f t="shared" ref="AH797" si="1983">AH796</f>
        <v>0</v>
      </c>
      <c r="AI797" s="411">
        <f t="shared" ref="AI797" si="1984">AI796</f>
        <v>0</v>
      </c>
      <c r="AJ797" s="411">
        <f t="shared" ref="AJ797" si="1985">AJ796</f>
        <v>0</v>
      </c>
      <c r="AK797" s="411">
        <f t="shared" ref="AK797" si="1986">AK796</f>
        <v>0</v>
      </c>
      <c r="AL797" s="411">
        <f t="shared" ref="AL797" si="1987">AL796</f>
        <v>0</v>
      </c>
      <c r="AM797" s="311"/>
    </row>
    <row r="798" spans="1:39" hidden="1" outlineLevel="1">
      <c r="A798" s="532"/>
      <c r="B798" s="314"/>
      <c r="C798" s="312"/>
      <c r="D798" s="316"/>
      <c r="E798" s="316"/>
      <c r="F798" s="316"/>
      <c r="G798" s="316"/>
      <c r="H798" s="316"/>
      <c r="I798" s="316"/>
      <c r="J798" s="316"/>
      <c r="K798" s="316"/>
      <c r="L798" s="316"/>
      <c r="M798" s="316"/>
      <c r="N798" s="291"/>
      <c r="O798" s="316"/>
      <c r="P798" s="316"/>
      <c r="Q798" s="316"/>
      <c r="R798" s="316"/>
      <c r="S798" s="316"/>
      <c r="T798" s="316"/>
      <c r="U798" s="316"/>
      <c r="V798" s="316"/>
      <c r="W798" s="316"/>
      <c r="X798" s="316"/>
      <c r="Y798" s="416"/>
      <c r="Z798" s="417"/>
      <c r="AA798" s="416"/>
      <c r="AB798" s="416"/>
      <c r="AC798" s="416"/>
      <c r="AD798" s="416"/>
      <c r="AE798" s="416"/>
      <c r="AF798" s="416"/>
      <c r="AG798" s="416"/>
      <c r="AH798" s="416"/>
      <c r="AI798" s="416"/>
      <c r="AJ798" s="416"/>
      <c r="AK798" s="416"/>
      <c r="AL798" s="416"/>
      <c r="AM798" s="313"/>
    </row>
    <row r="799" spans="1:39" ht="30" hidden="1" outlineLevel="1">
      <c r="A799" s="532">
        <v>9</v>
      </c>
      <c r="B799" s="428" t="s">
        <v>102</v>
      </c>
      <c r="C799" s="291" t="s">
        <v>25</v>
      </c>
      <c r="D799" s="295"/>
      <c r="E799" s="295"/>
      <c r="F799" s="295"/>
      <c r="G799" s="295"/>
      <c r="H799" s="295"/>
      <c r="I799" s="295"/>
      <c r="J799" s="295"/>
      <c r="K799" s="295"/>
      <c r="L799" s="295"/>
      <c r="M799" s="295"/>
      <c r="N799" s="295">
        <v>12</v>
      </c>
      <c r="O799" s="295"/>
      <c r="P799" s="295"/>
      <c r="Q799" s="295"/>
      <c r="R799" s="295"/>
      <c r="S799" s="295"/>
      <c r="T799" s="295"/>
      <c r="U799" s="295"/>
      <c r="V799" s="295"/>
      <c r="W799" s="295"/>
      <c r="X799" s="295"/>
      <c r="Y799" s="415"/>
      <c r="Z799" s="415"/>
      <c r="AA799" s="415"/>
      <c r="AB799" s="415"/>
      <c r="AC799" s="415"/>
      <c r="AD799" s="415"/>
      <c r="AE799" s="415"/>
      <c r="AF799" s="415"/>
      <c r="AG799" s="415"/>
      <c r="AH799" s="415"/>
      <c r="AI799" s="415"/>
      <c r="AJ799" s="415"/>
      <c r="AK799" s="415"/>
      <c r="AL799" s="415"/>
      <c r="AM799" s="296">
        <f>SUM(Y799:AL799)</f>
        <v>0</v>
      </c>
    </row>
    <row r="800" spans="1:39" hidden="1" outlineLevel="1">
      <c r="A800" s="532"/>
      <c r="B800" s="294" t="s">
        <v>342</v>
      </c>
      <c r="C800" s="291" t="s">
        <v>163</v>
      </c>
      <c r="D800" s="295"/>
      <c r="E800" s="295"/>
      <c r="F800" s="295"/>
      <c r="G800" s="295"/>
      <c r="H800" s="295"/>
      <c r="I800" s="295"/>
      <c r="J800" s="295"/>
      <c r="K800" s="295"/>
      <c r="L800" s="295"/>
      <c r="M800" s="295"/>
      <c r="N800" s="295">
        <f>N799</f>
        <v>12</v>
      </c>
      <c r="O800" s="295"/>
      <c r="P800" s="295"/>
      <c r="Q800" s="295"/>
      <c r="R800" s="295"/>
      <c r="S800" s="295"/>
      <c r="T800" s="295"/>
      <c r="U800" s="295"/>
      <c r="V800" s="295"/>
      <c r="W800" s="295"/>
      <c r="X800" s="295"/>
      <c r="Y800" s="411">
        <f>Y799</f>
        <v>0</v>
      </c>
      <c r="Z800" s="411">
        <f t="shared" ref="Z800" si="1988">Z799</f>
        <v>0</v>
      </c>
      <c r="AA800" s="411">
        <f t="shared" ref="AA800" si="1989">AA799</f>
        <v>0</v>
      </c>
      <c r="AB800" s="411">
        <f t="shared" ref="AB800" si="1990">AB799</f>
        <v>0</v>
      </c>
      <c r="AC800" s="411">
        <f t="shared" ref="AC800" si="1991">AC799</f>
        <v>0</v>
      </c>
      <c r="AD800" s="411">
        <f t="shared" ref="AD800" si="1992">AD799</f>
        <v>0</v>
      </c>
      <c r="AE800" s="411">
        <f t="shared" ref="AE800" si="1993">AE799</f>
        <v>0</v>
      </c>
      <c r="AF800" s="411">
        <f t="shared" ref="AF800" si="1994">AF799</f>
        <v>0</v>
      </c>
      <c r="AG800" s="411">
        <f t="shared" ref="AG800" si="1995">AG799</f>
        <v>0</v>
      </c>
      <c r="AH800" s="411">
        <f t="shared" ref="AH800" si="1996">AH799</f>
        <v>0</v>
      </c>
      <c r="AI800" s="411">
        <f t="shared" ref="AI800" si="1997">AI799</f>
        <v>0</v>
      </c>
      <c r="AJ800" s="411">
        <f t="shared" ref="AJ800" si="1998">AJ799</f>
        <v>0</v>
      </c>
      <c r="AK800" s="411">
        <f t="shared" ref="AK800" si="1999">AK799</f>
        <v>0</v>
      </c>
      <c r="AL800" s="411">
        <f t="shared" ref="AL800" si="2000">AL799</f>
        <v>0</v>
      </c>
      <c r="AM800" s="311"/>
    </row>
    <row r="801" spans="1:39" hidden="1" outlineLevel="1">
      <c r="A801" s="532"/>
      <c r="B801" s="314"/>
      <c r="C801" s="312"/>
      <c r="D801" s="316"/>
      <c r="E801" s="316"/>
      <c r="F801" s="316"/>
      <c r="G801" s="316"/>
      <c r="H801" s="316"/>
      <c r="I801" s="316"/>
      <c r="J801" s="316"/>
      <c r="K801" s="316"/>
      <c r="L801" s="316"/>
      <c r="M801" s="316"/>
      <c r="N801" s="291"/>
      <c r="O801" s="316"/>
      <c r="P801" s="316"/>
      <c r="Q801" s="316"/>
      <c r="R801" s="316"/>
      <c r="S801" s="316"/>
      <c r="T801" s="316"/>
      <c r="U801" s="316"/>
      <c r="V801" s="316"/>
      <c r="W801" s="316"/>
      <c r="X801" s="316"/>
      <c r="Y801" s="416"/>
      <c r="Z801" s="416"/>
      <c r="AA801" s="416"/>
      <c r="AB801" s="416"/>
      <c r="AC801" s="416"/>
      <c r="AD801" s="416"/>
      <c r="AE801" s="416"/>
      <c r="AF801" s="416"/>
      <c r="AG801" s="416"/>
      <c r="AH801" s="416"/>
      <c r="AI801" s="416"/>
      <c r="AJ801" s="416"/>
      <c r="AK801" s="416"/>
      <c r="AL801" s="416"/>
      <c r="AM801" s="313"/>
    </row>
    <row r="802" spans="1:39" ht="30" hidden="1" outlineLevel="1">
      <c r="A802" s="532">
        <v>10</v>
      </c>
      <c r="B802" s="428" t="s">
        <v>103</v>
      </c>
      <c r="C802" s="291" t="s">
        <v>25</v>
      </c>
      <c r="D802" s="295"/>
      <c r="E802" s="295"/>
      <c r="F802" s="295"/>
      <c r="G802" s="295"/>
      <c r="H802" s="295"/>
      <c r="I802" s="295"/>
      <c r="J802" s="295"/>
      <c r="K802" s="295"/>
      <c r="L802" s="295"/>
      <c r="M802" s="295"/>
      <c r="N802" s="295">
        <v>3</v>
      </c>
      <c r="O802" s="295"/>
      <c r="P802" s="295"/>
      <c r="Q802" s="295"/>
      <c r="R802" s="295"/>
      <c r="S802" s="295"/>
      <c r="T802" s="295"/>
      <c r="U802" s="295"/>
      <c r="V802" s="295"/>
      <c r="W802" s="295"/>
      <c r="X802" s="295"/>
      <c r="Y802" s="415"/>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3</v>
      </c>
      <c r="O803" s="295"/>
      <c r="P803" s="295"/>
      <c r="Q803" s="295"/>
      <c r="R803" s="295"/>
      <c r="S803" s="295"/>
      <c r="T803" s="295"/>
      <c r="U803" s="295"/>
      <c r="V803" s="295"/>
      <c r="W803" s="295"/>
      <c r="X803" s="295"/>
      <c r="Y803" s="411">
        <f>Y802</f>
        <v>0</v>
      </c>
      <c r="Z803" s="411">
        <f t="shared" ref="Z803" si="2001">Z802</f>
        <v>0</v>
      </c>
      <c r="AA803" s="411">
        <f t="shared" ref="AA803" si="2002">AA802</f>
        <v>0</v>
      </c>
      <c r="AB803" s="411">
        <f t="shared" ref="AB803" si="2003">AB802</f>
        <v>0</v>
      </c>
      <c r="AC803" s="411">
        <f t="shared" ref="AC803" si="2004">AC802</f>
        <v>0</v>
      </c>
      <c r="AD803" s="411">
        <f t="shared" ref="AD803" si="2005">AD802</f>
        <v>0</v>
      </c>
      <c r="AE803" s="411">
        <f t="shared" ref="AE803" si="2006">AE802</f>
        <v>0</v>
      </c>
      <c r="AF803" s="411">
        <f t="shared" ref="AF803" si="2007">AF802</f>
        <v>0</v>
      </c>
      <c r="AG803" s="411">
        <f t="shared" ref="AG803" si="2008">AG802</f>
        <v>0</v>
      </c>
      <c r="AH803" s="411">
        <f t="shared" ref="AH803" si="2009">AH802</f>
        <v>0</v>
      </c>
      <c r="AI803" s="411">
        <f t="shared" ref="AI803" si="2010">AI802</f>
        <v>0</v>
      </c>
      <c r="AJ803" s="411">
        <f t="shared" ref="AJ803" si="2011">AJ802</f>
        <v>0</v>
      </c>
      <c r="AK803" s="411">
        <f t="shared" ref="AK803" si="2012">AK802</f>
        <v>0</v>
      </c>
      <c r="AL803" s="411">
        <f t="shared" ref="AL803" si="2013">AL802</f>
        <v>0</v>
      </c>
      <c r="AM803" s="311"/>
    </row>
    <row r="804" spans="1:39" hidden="1" outlineLevel="1">
      <c r="A804" s="532"/>
      <c r="B804" s="314"/>
      <c r="C804" s="312"/>
      <c r="D804" s="316"/>
      <c r="E804" s="316"/>
      <c r="F804" s="316"/>
      <c r="G804" s="316"/>
      <c r="H804" s="316"/>
      <c r="I804" s="316"/>
      <c r="J804" s="316"/>
      <c r="K804" s="316"/>
      <c r="L804" s="316"/>
      <c r="M804" s="316"/>
      <c r="N804" s="291"/>
      <c r="O804" s="316"/>
      <c r="P804" s="316"/>
      <c r="Q804" s="316"/>
      <c r="R804" s="316"/>
      <c r="S804" s="316"/>
      <c r="T804" s="316"/>
      <c r="U804" s="316"/>
      <c r="V804" s="316"/>
      <c r="W804" s="316"/>
      <c r="X804" s="316"/>
      <c r="Y804" s="416"/>
      <c r="Z804" s="417"/>
      <c r="AA804" s="416"/>
      <c r="AB804" s="416"/>
      <c r="AC804" s="416"/>
      <c r="AD804" s="416"/>
      <c r="AE804" s="416"/>
      <c r="AF804" s="416"/>
      <c r="AG804" s="416"/>
      <c r="AH804" s="416"/>
      <c r="AI804" s="416"/>
      <c r="AJ804" s="416"/>
      <c r="AK804" s="416"/>
      <c r="AL804" s="416"/>
      <c r="AM804" s="313"/>
    </row>
    <row r="805" spans="1:39" ht="15.75" hidden="1" outlineLevel="1">
      <c r="A805" s="532"/>
      <c r="B805" s="288" t="s">
        <v>10</v>
      </c>
      <c r="C805" s="289"/>
      <c r="D805" s="289"/>
      <c r="E805" s="289"/>
      <c r="F805" s="289"/>
      <c r="G805" s="289"/>
      <c r="H805" s="289"/>
      <c r="I805" s="289"/>
      <c r="J805" s="289"/>
      <c r="K805" s="289"/>
      <c r="L805" s="289"/>
      <c r="M805" s="289"/>
      <c r="N805" s="290"/>
      <c r="O805" s="289"/>
      <c r="P805" s="289"/>
      <c r="Q805" s="289"/>
      <c r="R805" s="289"/>
      <c r="S805" s="289"/>
      <c r="T805" s="289"/>
      <c r="U805" s="289"/>
      <c r="V805" s="289"/>
      <c r="W805" s="289"/>
      <c r="X805" s="289"/>
      <c r="Y805" s="414"/>
      <c r="Z805" s="414"/>
      <c r="AA805" s="414"/>
      <c r="AB805" s="414"/>
      <c r="AC805" s="414"/>
      <c r="AD805" s="414"/>
      <c r="AE805" s="414"/>
      <c r="AF805" s="414"/>
      <c r="AG805" s="414"/>
      <c r="AH805" s="414"/>
      <c r="AI805" s="414"/>
      <c r="AJ805" s="414"/>
      <c r="AK805" s="414"/>
      <c r="AL805" s="414"/>
      <c r="AM805" s="292"/>
    </row>
    <row r="806" spans="1:39" ht="30" hidden="1" outlineLevel="1">
      <c r="A806" s="532">
        <v>11</v>
      </c>
      <c r="B806" s="428" t="s">
        <v>104</v>
      </c>
      <c r="C806" s="291" t="s">
        <v>25</v>
      </c>
      <c r="D806" s="295"/>
      <c r="E806" s="295"/>
      <c r="F806" s="295"/>
      <c r="G806" s="295"/>
      <c r="H806" s="295"/>
      <c r="I806" s="295"/>
      <c r="J806" s="295"/>
      <c r="K806" s="295"/>
      <c r="L806" s="295"/>
      <c r="M806" s="295"/>
      <c r="N806" s="295">
        <v>12</v>
      </c>
      <c r="O806" s="295"/>
      <c r="P806" s="295"/>
      <c r="Q806" s="295"/>
      <c r="R806" s="295"/>
      <c r="S806" s="295"/>
      <c r="T806" s="295"/>
      <c r="U806" s="295"/>
      <c r="V806" s="295"/>
      <c r="W806" s="295"/>
      <c r="X806" s="295"/>
      <c r="Y806" s="426"/>
      <c r="Z806" s="415"/>
      <c r="AA806" s="415"/>
      <c r="AB806" s="415"/>
      <c r="AC806" s="415"/>
      <c r="AD806" s="415"/>
      <c r="AE806" s="415"/>
      <c r="AF806" s="415"/>
      <c r="AG806" s="415"/>
      <c r="AH806" s="415"/>
      <c r="AI806" s="415"/>
      <c r="AJ806" s="415"/>
      <c r="AK806" s="415"/>
      <c r="AL806" s="415"/>
      <c r="AM806" s="296">
        <f>SUM(Y806:AL806)</f>
        <v>0</v>
      </c>
    </row>
    <row r="807" spans="1:39" hidden="1" outlineLevel="1">
      <c r="A807" s="532"/>
      <c r="B807" s="294" t="s">
        <v>342</v>
      </c>
      <c r="C807" s="291" t="s">
        <v>163</v>
      </c>
      <c r="D807" s="295"/>
      <c r="E807" s="295"/>
      <c r="F807" s="295"/>
      <c r="G807" s="295"/>
      <c r="H807" s="295"/>
      <c r="I807" s="295"/>
      <c r="J807" s="295"/>
      <c r="K807" s="295"/>
      <c r="L807" s="295"/>
      <c r="M807" s="295"/>
      <c r="N807" s="295">
        <f>N806</f>
        <v>12</v>
      </c>
      <c r="O807" s="295"/>
      <c r="P807" s="295"/>
      <c r="Q807" s="295"/>
      <c r="R807" s="295"/>
      <c r="S807" s="295"/>
      <c r="T807" s="295"/>
      <c r="U807" s="295"/>
      <c r="V807" s="295"/>
      <c r="W807" s="295"/>
      <c r="X807" s="295"/>
      <c r="Y807" s="411">
        <f>Y806</f>
        <v>0</v>
      </c>
      <c r="Z807" s="411">
        <f t="shared" ref="Z807" si="2014">Z806</f>
        <v>0</v>
      </c>
      <c r="AA807" s="411">
        <f t="shared" ref="AA807" si="2015">AA806</f>
        <v>0</v>
      </c>
      <c r="AB807" s="411">
        <f t="shared" ref="AB807" si="2016">AB806</f>
        <v>0</v>
      </c>
      <c r="AC807" s="411">
        <f t="shared" ref="AC807" si="2017">AC806</f>
        <v>0</v>
      </c>
      <c r="AD807" s="411">
        <f t="shared" ref="AD807" si="2018">AD806</f>
        <v>0</v>
      </c>
      <c r="AE807" s="411">
        <f t="shared" ref="AE807" si="2019">AE806</f>
        <v>0</v>
      </c>
      <c r="AF807" s="411">
        <f t="shared" ref="AF807" si="2020">AF806</f>
        <v>0</v>
      </c>
      <c r="AG807" s="411">
        <f t="shared" ref="AG807" si="2021">AG806</f>
        <v>0</v>
      </c>
      <c r="AH807" s="411">
        <f t="shared" ref="AH807" si="2022">AH806</f>
        <v>0</v>
      </c>
      <c r="AI807" s="411">
        <f t="shared" ref="AI807" si="2023">AI806</f>
        <v>0</v>
      </c>
      <c r="AJ807" s="411">
        <f t="shared" ref="AJ807" si="2024">AJ806</f>
        <v>0</v>
      </c>
      <c r="AK807" s="411">
        <f t="shared" ref="AK807" si="2025">AK806</f>
        <v>0</v>
      </c>
      <c r="AL807" s="411">
        <f t="shared" ref="AL807" si="2026">AL806</f>
        <v>0</v>
      </c>
      <c r="AM807" s="297"/>
    </row>
    <row r="808" spans="1:39" hidden="1" outlineLevel="1">
      <c r="A808" s="532"/>
      <c r="B808" s="315"/>
      <c r="C808" s="305"/>
      <c r="D808" s="291"/>
      <c r="E808" s="291"/>
      <c r="F808" s="291"/>
      <c r="G808" s="291"/>
      <c r="H808" s="291"/>
      <c r="I808" s="291"/>
      <c r="J808" s="291"/>
      <c r="K808" s="291"/>
      <c r="L808" s="291"/>
      <c r="M808" s="291"/>
      <c r="N808" s="291"/>
      <c r="O808" s="291"/>
      <c r="P808" s="291"/>
      <c r="Q808" s="291"/>
      <c r="R808" s="291"/>
      <c r="S808" s="291"/>
      <c r="T808" s="291"/>
      <c r="U808" s="291"/>
      <c r="V808" s="291"/>
      <c r="W808" s="291"/>
      <c r="X808" s="291"/>
      <c r="Y808" s="412"/>
      <c r="Z808" s="421"/>
      <c r="AA808" s="421"/>
      <c r="AB808" s="421"/>
      <c r="AC808" s="421"/>
      <c r="AD808" s="421"/>
      <c r="AE808" s="421"/>
      <c r="AF808" s="421"/>
      <c r="AG808" s="421"/>
      <c r="AH808" s="421"/>
      <c r="AI808" s="421"/>
      <c r="AJ808" s="421"/>
      <c r="AK808" s="421"/>
      <c r="AL808" s="421"/>
      <c r="AM808" s="306"/>
    </row>
    <row r="809" spans="1:39" ht="45" hidden="1" outlineLevel="1">
      <c r="A809" s="532">
        <v>12</v>
      </c>
      <c r="B809" s="428" t="s">
        <v>105</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10"/>
      <c r="Z809" s="415"/>
      <c r="AA809" s="415"/>
      <c r="AB809" s="415"/>
      <c r="AC809" s="415"/>
      <c r="AD809" s="415"/>
      <c r="AE809" s="415"/>
      <c r="AF809" s="415"/>
      <c r="AG809" s="415"/>
      <c r="AH809" s="415"/>
      <c r="AI809" s="415"/>
      <c r="AJ809" s="415"/>
      <c r="AK809" s="415"/>
      <c r="AL809" s="415"/>
      <c r="AM809" s="296">
        <f>SUM(Y809:AL809)</f>
        <v>0</v>
      </c>
    </row>
    <row r="810" spans="1:39" hidden="1" outlineLevel="1">
      <c r="A810" s="532"/>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1">
        <f>Y809</f>
        <v>0</v>
      </c>
      <c r="Z810" s="411">
        <f t="shared" ref="Z810" si="2027">Z809</f>
        <v>0</v>
      </c>
      <c r="AA810" s="411">
        <f t="shared" ref="AA810" si="2028">AA809</f>
        <v>0</v>
      </c>
      <c r="AB810" s="411">
        <f t="shared" ref="AB810" si="2029">AB809</f>
        <v>0</v>
      </c>
      <c r="AC810" s="411">
        <f t="shared" ref="AC810" si="2030">AC809</f>
        <v>0</v>
      </c>
      <c r="AD810" s="411">
        <f t="shared" ref="AD810" si="2031">AD809</f>
        <v>0</v>
      </c>
      <c r="AE810" s="411">
        <f t="shared" ref="AE810" si="2032">AE809</f>
        <v>0</v>
      </c>
      <c r="AF810" s="411">
        <f t="shared" ref="AF810" si="2033">AF809</f>
        <v>0</v>
      </c>
      <c r="AG810" s="411">
        <f t="shared" ref="AG810" si="2034">AG809</f>
        <v>0</v>
      </c>
      <c r="AH810" s="411">
        <f t="shared" ref="AH810" si="2035">AH809</f>
        <v>0</v>
      </c>
      <c r="AI810" s="411">
        <f t="shared" ref="AI810" si="2036">AI809</f>
        <v>0</v>
      </c>
      <c r="AJ810" s="411">
        <f t="shared" ref="AJ810" si="2037">AJ809</f>
        <v>0</v>
      </c>
      <c r="AK810" s="411">
        <f t="shared" ref="AK810" si="2038">AK809</f>
        <v>0</v>
      </c>
      <c r="AL810" s="411">
        <f t="shared" ref="AL810" si="2039">AL809</f>
        <v>0</v>
      </c>
      <c r="AM810" s="297"/>
    </row>
    <row r="811" spans="1:39" hidden="1" outlineLevel="1">
      <c r="A811" s="532"/>
      <c r="B811" s="315"/>
      <c r="C811" s="305"/>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22"/>
      <c r="Z811" s="422"/>
      <c r="AA811" s="412"/>
      <c r="AB811" s="412"/>
      <c r="AC811" s="412"/>
      <c r="AD811" s="412"/>
      <c r="AE811" s="412"/>
      <c r="AF811" s="412"/>
      <c r="AG811" s="412"/>
      <c r="AH811" s="412"/>
      <c r="AI811" s="412"/>
      <c r="AJ811" s="412"/>
      <c r="AK811" s="412"/>
      <c r="AL811" s="412"/>
      <c r="AM811" s="306"/>
    </row>
    <row r="812" spans="1:39" ht="30" hidden="1" outlineLevel="1">
      <c r="A812" s="532">
        <v>13</v>
      </c>
      <c r="B812" s="428" t="s">
        <v>106</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0"/>
      <c r="Z812" s="415"/>
      <c r="AA812" s="415"/>
      <c r="AB812" s="415"/>
      <c r="AC812" s="415"/>
      <c r="AD812" s="415"/>
      <c r="AE812" s="415"/>
      <c r="AF812" s="415"/>
      <c r="AG812" s="415"/>
      <c r="AH812" s="415"/>
      <c r="AI812" s="415"/>
      <c r="AJ812" s="415"/>
      <c r="AK812" s="415"/>
      <c r="AL812" s="415"/>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040">Z812</f>
        <v>0</v>
      </c>
      <c r="AA813" s="411">
        <f t="shared" ref="AA813" si="2041">AA812</f>
        <v>0</v>
      </c>
      <c r="AB813" s="411">
        <f t="shared" ref="AB813" si="2042">AB812</f>
        <v>0</v>
      </c>
      <c r="AC813" s="411">
        <f t="shared" ref="AC813" si="2043">AC812</f>
        <v>0</v>
      </c>
      <c r="AD813" s="411">
        <f t="shared" ref="AD813" si="2044">AD812</f>
        <v>0</v>
      </c>
      <c r="AE813" s="411">
        <f t="shared" ref="AE813" si="2045">AE812</f>
        <v>0</v>
      </c>
      <c r="AF813" s="411">
        <f t="shared" ref="AF813" si="2046">AF812</f>
        <v>0</v>
      </c>
      <c r="AG813" s="411">
        <f t="shared" ref="AG813" si="2047">AG812</f>
        <v>0</v>
      </c>
      <c r="AH813" s="411">
        <f t="shared" ref="AH813" si="2048">AH812</f>
        <v>0</v>
      </c>
      <c r="AI813" s="411">
        <f t="shared" ref="AI813" si="2049">AI812</f>
        <v>0</v>
      </c>
      <c r="AJ813" s="411">
        <f t="shared" ref="AJ813" si="2050">AJ812</f>
        <v>0</v>
      </c>
      <c r="AK813" s="411">
        <f t="shared" ref="AK813" si="2051">AK812</f>
        <v>0</v>
      </c>
      <c r="AL813" s="411">
        <f t="shared" ref="AL813" si="2052">AL812</f>
        <v>0</v>
      </c>
      <c r="AM813" s="306"/>
    </row>
    <row r="814" spans="1:39" hidden="1" outlineLevel="1">
      <c r="A814" s="532"/>
      <c r="B814" s="315"/>
      <c r="C814" s="305"/>
      <c r="D814" s="291"/>
      <c r="E814" s="291"/>
      <c r="F814" s="291"/>
      <c r="G814" s="291"/>
      <c r="H814" s="291"/>
      <c r="I814" s="291"/>
      <c r="J814" s="291"/>
      <c r="K814" s="291"/>
      <c r="L814" s="291"/>
      <c r="M814" s="291"/>
      <c r="N814" s="291"/>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ht="15.75" hidden="1" outlineLevel="1">
      <c r="A815" s="532"/>
      <c r="B815" s="288" t="s">
        <v>107</v>
      </c>
      <c r="C815" s="289"/>
      <c r="D815" s="290"/>
      <c r="E815" s="290"/>
      <c r="F815" s="290"/>
      <c r="G815" s="290"/>
      <c r="H815" s="290"/>
      <c r="I815" s="290"/>
      <c r="J815" s="290"/>
      <c r="K815" s="290"/>
      <c r="L815" s="290"/>
      <c r="M815" s="290"/>
      <c r="N815" s="290"/>
      <c r="O815" s="290"/>
      <c r="P815" s="289"/>
      <c r="Q815" s="289"/>
      <c r="R815" s="289"/>
      <c r="S815" s="289"/>
      <c r="T815" s="289"/>
      <c r="U815" s="289"/>
      <c r="V815" s="289"/>
      <c r="W815" s="289"/>
      <c r="X815" s="289"/>
      <c r="Y815" s="414"/>
      <c r="Z815" s="414"/>
      <c r="AA815" s="414"/>
      <c r="AB815" s="414"/>
      <c r="AC815" s="414"/>
      <c r="AD815" s="414"/>
      <c r="AE815" s="414"/>
      <c r="AF815" s="414"/>
      <c r="AG815" s="414"/>
      <c r="AH815" s="414"/>
      <c r="AI815" s="414"/>
      <c r="AJ815" s="414"/>
      <c r="AK815" s="414"/>
      <c r="AL815" s="414"/>
      <c r="AM815" s="292"/>
    </row>
    <row r="816" spans="1:39" hidden="1" outlineLevel="1">
      <c r="A816" s="532">
        <v>14</v>
      </c>
      <c r="B816" s="315" t="s">
        <v>108</v>
      </c>
      <c r="C816" s="291" t="s">
        <v>25</v>
      </c>
      <c r="D816" s="295"/>
      <c r="E816" s="295"/>
      <c r="F816" s="295"/>
      <c r="G816" s="295"/>
      <c r="H816" s="295"/>
      <c r="I816" s="295"/>
      <c r="J816" s="295"/>
      <c r="K816" s="295"/>
      <c r="L816" s="295"/>
      <c r="M816" s="295"/>
      <c r="N816" s="295">
        <v>12</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12</v>
      </c>
      <c r="O817" s="295"/>
      <c r="P817" s="295"/>
      <c r="Q817" s="295"/>
      <c r="R817" s="295"/>
      <c r="S817" s="295"/>
      <c r="T817" s="295"/>
      <c r="U817" s="295"/>
      <c r="V817" s="295"/>
      <c r="W817" s="295"/>
      <c r="X817" s="295"/>
      <c r="Y817" s="411">
        <f>Y816</f>
        <v>0</v>
      </c>
      <c r="Z817" s="411">
        <f t="shared" ref="Z817" si="2053">Z816</f>
        <v>0</v>
      </c>
      <c r="AA817" s="411">
        <f t="shared" ref="AA817" si="2054">AA816</f>
        <v>0</v>
      </c>
      <c r="AB817" s="411">
        <f t="shared" ref="AB817" si="2055">AB816</f>
        <v>0</v>
      </c>
      <c r="AC817" s="411">
        <f t="shared" ref="AC817" si="2056">AC816</f>
        <v>0</v>
      </c>
      <c r="AD817" s="411">
        <f t="shared" ref="AD817" si="2057">AD816</f>
        <v>0</v>
      </c>
      <c r="AE817" s="411">
        <f t="shared" ref="AE817" si="2058">AE816</f>
        <v>0</v>
      </c>
      <c r="AF817" s="411">
        <f t="shared" ref="AF817" si="2059">AF816</f>
        <v>0</v>
      </c>
      <c r="AG817" s="411">
        <f t="shared" ref="AG817" si="2060">AG816</f>
        <v>0</v>
      </c>
      <c r="AH817" s="411">
        <f t="shared" ref="AH817" si="2061">AH816</f>
        <v>0</v>
      </c>
      <c r="AI817" s="411">
        <f t="shared" ref="AI817" si="2062">AI816</f>
        <v>0</v>
      </c>
      <c r="AJ817" s="411">
        <f t="shared" ref="AJ817" si="2063">AJ816</f>
        <v>0</v>
      </c>
      <c r="AK817" s="411">
        <f t="shared" ref="AK817" si="2064">AK816</f>
        <v>0</v>
      </c>
      <c r="AL817" s="411">
        <f t="shared" ref="AL817" si="2065">AL816</f>
        <v>0</v>
      </c>
      <c r="AM817" s="297"/>
    </row>
    <row r="818" spans="1:39" hidden="1" outlineLevel="1">
      <c r="A818" s="532"/>
      <c r="B818" s="315"/>
      <c r="C818" s="305"/>
      <c r="D818" s="291"/>
      <c r="E818" s="291"/>
      <c r="F818" s="291"/>
      <c r="G818" s="291"/>
      <c r="H818" s="291"/>
      <c r="I818" s="291"/>
      <c r="J818" s="291"/>
      <c r="K818" s="291"/>
      <c r="L818" s="291"/>
      <c r="M818" s="291"/>
      <c r="N818" s="468"/>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309" customFormat="1" ht="15.75" hidden="1" outlineLevel="1">
      <c r="A819" s="532"/>
      <c r="B819" s="288" t="s">
        <v>489</v>
      </c>
      <c r="C819" s="291"/>
      <c r="D819" s="291"/>
      <c r="E819" s="291"/>
      <c r="F819" s="291"/>
      <c r="G819" s="291"/>
      <c r="H819" s="291"/>
      <c r="I819" s="291"/>
      <c r="J819" s="291"/>
      <c r="K819" s="291"/>
      <c r="L819" s="291"/>
      <c r="M819" s="291"/>
      <c r="N819" s="291"/>
      <c r="O819" s="291"/>
      <c r="P819" s="291"/>
      <c r="Q819" s="291"/>
      <c r="R819" s="291"/>
      <c r="S819" s="291"/>
      <c r="T819" s="291"/>
      <c r="U819" s="291"/>
      <c r="V819" s="291"/>
      <c r="W819" s="291"/>
      <c r="X819" s="291"/>
      <c r="Y819" s="412"/>
      <c r="Z819" s="412"/>
      <c r="AA819" s="412"/>
      <c r="AB819" s="412"/>
      <c r="AC819" s="412"/>
      <c r="AD819" s="412"/>
      <c r="AE819" s="416"/>
      <c r="AF819" s="416"/>
      <c r="AG819" s="416"/>
      <c r="AH819" s="416"/>
      <c r="AI819" s="416"/>
      <c r="AJ819" s="416"/>
      <c r="AK819" s="416"/>
      <c r="AL819" s="416"/>
      <c r="AM819" s="517"/>
    </row>
    <row r="820" spans="1:39" hidden="1" outlineLevel="1">
      <c r="A820" s="532">
        <v>15</v>
      </c>
      <c r="B820" s="294" t="s">
        <v>494</v>
      </c>
      <c r="C820" s="291" t="s">
        <v>25</v>
      </c>
      <c r="D820" s="295"/>
      <c r="E820" s="295"/>
      <c r="F820" s="295"/>
      <c r="G820" s="295"/>
      <c r="H820" s="295"/>
      <c r="I820" s="295"/>
      <c r="J820" s="295"/>
      <c r="K820" s="295"/>
      <c r="L820" s="295"/>
      <c r="M820" s="295"/>
      <c r="N820" s="295">
        <v>0</v>
      </c>
      <c r="O820" s="295"/>
      <c r="P820" s="295"/>
      <c r="Q820" s="295"/>
      <c r="R820" s="295"/>
      <c r="S820" s="295"/>
      <c r="T820" s="295"/>
      <c r="U820" s="295"/>
      <c r="V820" s="295"/>
      <c r="W820" s="295"/>
      <c r="X820" s="295"/>
      <c r="Y820" s="415"/>
      <c r="Z820" s="415"/>
      <c r="AA820" s="415"/>
      <c r="AB820" s="415"/>
      <c r="AC820" s="415"/>
      <c r="AD820" s="415"/>
      <c r="AE820" s="415"/>
      <c r="AF820" s="410"/>
      <c r="AG820" s="410"/>
      <c r="AH820" s="410"/>
      <c r="AI820" s="410"/>
      <c r="AJ820" s="410"/>
      <c r="AK820" s="410"/>
      <c r="AL820" s="410"/>
      <c r="AM820" s="296">
        <f>SUM(Y820:AL820)</f>
        <v>0</v>
      </c>
    </row>
    <row r="821" spans="1:39" hidden="1" outlineLevel="1">
      <c r="A821" s="532"/>
      <c r="B821" s="294" t="s">
        <v>342</v>
      </c>
      <c r="C821" s="291" t="s">
        <v>163</v>
      </c>
      <c r="D821" s="295"/>
      <c r="E821" s="295"/>
      <c r="F821" s="295"/>
      <c r="G821" s="295"/>
      <c r="H821" s="295"/>
      <c r="I821" s="295"/>
      <c r="J821" s="295"/>
      <c r="K821" s="295"/>
      <c r="L821" s="295"/>
      <c r="M821" s="295"/>
      <c r="N821" s="295">
        <f>N820</f>
        <v>0</v>
      </c>
      <c r="O821" s="295"/>
      <c r="P821" s="295"/>
      <c r="Q821" s="295"/>
      <c r="R821" s="295"/>
      <c r="S821" s="295"/>
      <c r="T821" s="295"/>
      <c r="U821" s="295"/>
      <c r="V821" s="295"/>
      <c r="W821" s="295"/>
      <c r="X821" s="295"/>
      <c r="Y821" s="411">
        <f>Y820</f>
        <v>0</v>
      </c>
      <c r="Z821" s="411">
        <f t="shared" ref="Z821:AL821" si="2066">Z820</f>
        <v>0</v>
      </c>
      <c r="AA821" s="411">
        <f t="shared" si="2066"/>
        <v>0</v>
      </c>
      <c r="AB821" s="411">
        <f t="shared" si="2066"/>
        <v>0</v>
      </c>
      <c r="AC821" s="411">
        <f t="shared" si="2066"/>
        <v>0</v>
      </c>
      <c r="AD821" s="411">
        <f t="shared" si="2066"/>
        <v>0</v>
      </c>
      <c r="AE821" s="411">
        <f t="shared" si="2066"/>
        <v>0</v>
      </c>
      <c r="AF821" s="411">
        <f t="shared" si="2066"/>
        <v>0</v>
      </c>
      <c r="AG821" s="411">
        <f t="shared" si="2066"/>
        <v>0</v>
      </c>
      <c r="AH821" s="411">
        <f t="shared" si="2066"/>
        <v>0</v>
      </c>
      <c r="AI821" s="411">
        <f t="shared" si="2066"/>
        <v>0</v>
      </c>
      <c r="AJ821" s="411">
        <f t="shared" si="2066"/>
        <v>0</v>
      </c>
      <c r="AK821" s="411">
        <f t="shared" si="2066"/>
        <v>0</v>
      </c>
      <c r="AL821" s="411">
        <f t="shared" si="2066"/>
        <v>0</v>
      </c>
      <c r="AM821" s="297"/>
    </row>
    <row r="822" spans="1:39" hidden="1" outlineLevel="1">
      <c r="A822" s="532"/>
      <c r="B822" s="315"/>
      <c r="C822" s="305"/>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412"/>
      <c r="Z822" s="412"/>
      <c r="AA822" s="412"/>
      <c r="AB822" s="412"/>
      <c r="AC822" s="412"/>
      <c r="AD822" s="412"/>
      <c r="AE822" s="412"/>
      <c r="AF822" s="412"/>
      <c r="AG822" s="412"/>
      <c r="AH822" s="412"/>
      <c r="AI822" s="412"/>
      <c r="AJ822" s="412"/>
      <c r="AK822" s="412"/>
      <c r="AL822" s="412"/>
      <c r="AM822" s="306"/>
    </row>
    <row r="823" spans="1:39" s="283" customFormat="1" hidden="1" outlineLevel="1">
      <c r="A823" s="532">
        <v>16</v>
      </c>
      <c r="B823" s="324" t="s">
        <v>490</v>
      </c>
      <c r="C823" s="291" t="s">
        <v>25</v>
      </c>
      <c r="D823" s="295"/>
      <c r="E823" s="295"/>
      <c r="F823" s="295"/>
      <c r="G823" s="295"/>
      <c r="H823" s="295"/>
      <c r="I823" s="295"/>
      <c r="J823" s="295"/>
      <c r="K823" s="295"/>
      <c r="L823" s="295"/>
      <c r="M823" s="295"/>
      <c r="N823" s="295">
        <v>0</v>
      </c>
      <c r="O823" s="295"/>
      <c r="P823" s="295"/>
      <c r="Q823" s="295"/>
      <c r="R823" s="295"/>
      <c r="S823" s="295"/>
      <c r="T823" s="295"/>
      <c r="U823" s="295"/>
      <c r="V823" s="295"/>
      <c r="W823" s="295"/>
      <c r="X823" s="295"/>
      <c r="Y823" s="415"/>
      <c r="Z823" s="415"/>
      <c r="AA823" s="415"/>
      <c r="AB823" s="415"/>
      <c r="AC823" s="415"/>
      <c r="AD823" s="415"/>
      <c r="AE823" s="415"/>
      <c r="AF823" s="410"/>
      <c r="AG823" s="410"/>
      <c r="AH823" s="410"/>
      <c r="AI823" s="410"/>
      <c r="AJ823" s="410"/>
      <c r="AK823" s="410"/>
      <c r="AL823" s="410"/>
      <c r="AM823" s="296">
        <f>SUM(Y823:AL823)</f>
        <v>0</v>
      </c>
    </row>
    <row r="824" spans="1:39" s="283" customFormat="1" hidden="1" outlineLevel="1">
      <c r="A824" s="532"/>
      <c r="B824" s="294" t="s">
        <v>342</v>
      </c>
      <c r="C824" s="291" t="s">
        <v>163</v>
      </c>
      <c r="D824" s="295"/>
      <c r="E824" s="295"/>
      <c r="F824" s="295"/>
      <c r="G824" s="295"/>
      <c r="H824" s="295"/>
      <c r="I824" s="295"/>
      <c r="J824" s="295"/>
      <c r="K824" s="295"/>
      <c r="L824" s="295"/>
      <c r="M824" s="295"/>
      <c r="N824" s="295">
        <f>N823</f>
        <v>0</v>
      </c>
      <c r="O824" s="295"/>
      <c r="P824" s="295"/>
      <c r="Q824" s="295"/>
      <c r="R824" s="295"/>
      <c r="S824" s="295"/>
      <c r="T824" s="295"/>
      <c r="U824" s="295"/>
      <c r="V824" s="295"/>
      <c r="W824" s="295"/>
      <c r="X824" s="295"/>
      <c r="Y824" s="411">
        <f>Y823</f>
        <v>0</v>
      </c>
      <c r="Z824" s="411">
        <f t="shared" ref="Z824:AL824" si="2067">Z823</f>
        <v>0</v>
      </c>
      <c r="AA824" s="411">
        <f t="shared" si="2067"/>
        <v>0</v>
      </c>
      <c r="AB824" s="411">
        <f t="shared" si="2067"/>
        <v>0</v>
      </c>
      <c r="AC824" s="411">
        <f t="shared" si="2067"/>
        <v>0</v>
      </c>
      <c r="AD824" s="411">
        <f t="shared" si="2067"/>
        <v>0</v>
      </c>
      <c r="AE824" s="411">
        <f t="shared" si="2067"/>
        <v>0</v>
      </c>
      <c r="AF824" s="411">
        <f t="shared" si="2067"/>
        <v>0</v>
      </c>
      <c r="AG824" s="411">
        <f t="shared" si="2067"/>
        <v>0</v>
      </c>
      <c r="AH824" s="411">
        <f t="shared" si="2067"/>
        <v>0</v>
      </c>
      <c r="AI824" s="411">
        <f t="shared" si="2067"/>
        <v>0</v>
      </c>
      <c r="AJ824" s="411">
        <f t="shared" si="2067"/>
        <v>0</v>
      </c>
      <c r="AK824" s="411">
        <f t="shared" si="2067"/>
        <v>0</v>
      </c>
      <c r="AL824" s="411">
        <f t="shared" si="2067"/>
        <v>0</v>
      </c>
      <c r="AM824" s="297"/>
    </row>
    <row r="825" spans="1:39" s="283" customFormat="1" hidden="1" outlineLevel="1">
      <c r="A825" s="532"/>
      <c r="B825" s="32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12"/>
      <c r="Z825" s="412"/>
      <c r="AA825" s="412"/>
      <c r="AB825" s="412"/>
      <c r="AC825" s="412"/>
      <c r="AD825" s="412"/>
      <c r="AE825" s="416"/>
      <c r="AF825" s="416"/>
      <c r="AG825" s="416"/>
      <c r="AH825" s="416"/>
      <c r="AI825" s="416"/>
      <c r="AJ825" s="416"/>
      <c r="AK825" s="416"/>
      <c r="AL825" s="416"/>
      <c r="AM825" s="313"/>
    </row>
    <row r="826" spans="1:39" ht="15.75" hidden="1" outlineLevel="1">
      <c r="A826" s="532"/>
      <c r="B826" s="519" t="s">
        <v>495</v>
      </c>
      <c r="C826" s="320"/>
      <c r="D826" s="290"/>
      <c r="E826" s="289"/>
      <c r="F826" s="289"/>
      <c r="G826" s="289"/>
      <c r="H826" s="289"/>
      <c r="I826" s="289"/>
      <c r="J826" s="289"/>
      <c r="K826" s="289"/>
      <c r="L826" s="289"/>
      <c r="M826" s="289"/>
      <c r="N826" s="290"/>
      <c r="O826" s="289"/>
      <c r="P826" s="289"/>
      <c r="Q826" s="289"/>
      <c r="R826" s="289"/>
      <c r="S826" s="289"/>
      <c r="T826" s="289"/>
      <c r="U826" s="289"/>
      <c r="V826" s="289"/>
      <c r="W826" s="289"/>
      <c r="X826" s="289"/>
      <c r="Y826" s="414"/>
      <c r="Z826" s="414"/>
      <c r="AA826" s="414"/>
      <c r="AB826" s="414"/>
      <c r="AC826" s="414"/>
      <c r="AD826" s="414"/>
      <c r="AE826" s="414"/>
      <c r="AF826" s="414"/>
      <c r="AG826" s="414"/>
      <c r="AH826" s="414"/>
      <c r="AI826" s="414"/>
      <c r="AJ826" s="414"/>
      <c r="AK826" s="414"/>
      <c r="AL826" s="414"/>
      <c r="AM826" s="292"/>
    </row>
    <row r="827" spans="1:39" hidden="1" outlineLevel="1">
      <c r="A827" s="532">
        <v>17</v>
      </c>
      <c r="B827" s="428" t="s">
        <v>112</v>
      </c>
      <c r="C827" s="291" t="s">
        <v>25</v>
      </c>
      <c r="D827" s="295"/>
      <c r="E827" s="295"/>
      <c r="F827" s="295"/>
      <c r="G827" s="295"/>
      <c r="H827" s="295"/>
      <c r="I827" s="295"/>
      <c r="J827" s="295"/>
      <c r="K827" s="295"/>
      <c r="L827" s="295"/>
      <c r="M827" s="295"/>
      <c r="N827" s="295">
        <v>12</v>
      </c>
      <c r="O827" s="295"/>
      <c r="P827" s="295"/>
      <c r="Q827" s="295"/>
      <c r="R827" s="295"/>
      <c r="S827" s="295"/>
      <c r="T827" s="295"/>
      <c r="U827" s="295"/>
      <c r="V827" s="295"/>
      <c r="W827" s="295"/>
      <c r="X827" s="295"/>
      <c r="Y827" s="426"/>
      <c r="Z827" s="410"/>
      <c r="AA827" s="410"/>
      <c r="AB827" s="410"/>
      <c r="AC827" s="410"/>
      <c r="AD827" s="410"/>
      <c r="AE827" s="410"/>
      <c r="AF827" s="415"/>
      <c r="AG827" s="415"/>
      <c r="AH827" s="415"/>
      <c r="AI827" s="415"/>
      <c r="AJ827" s="415"/>
      <c r="AK827" s="415"/>
      <c r="AL827" s="415"/>
      <c r="AM827" s="296">
        <f>SUM(Y827:AL827)</f>
        <v>0</v>
      </c>
    </row>
    <row r="828" spans="1:39" hidden="1" outlineLevel="1">
      <c r="A828" s="532"/>
      <c r="B828" s="294" t="s">
        <v>342</v>
      </c>
      <c r="C828" s="291" t="s">
        <v>163</v>
      </c>
      <c r="D828" s="295"/>
      <c r="E828" s="295"/>
      <c r="F828" s="295"/>
      <c r="G828" s="295"/>
      <c r="H828" s="295"/>
      <c r="I828" s="295"/>
      <c r="J828" s="295"/>
      <c r="K828" s="295"/>
      <c r="L828" s="295"/>
      <c r="M828" s="295"/>
      <c r="N828" s="295">
        <f>N827</f>
        <v>12</v>
      </c>
      <c r="O828" s="295"/>
      <c r="P828" s="295"/>
      <c r="Q828" s="295"/>
      <c r="R828" s="295"/>
      <c r="S828" s="295"/>
      <c r="T828" s="295"/>
      <c r="U828" s="295"/>
      <c r="V828" s="295"/>
      <c r="W828" s="295"/>
      <c r="X828" s="295"/>
      <c r="Y828" s="411">
        <f>Y827</f>
        <v>0</v>
      </c>
      <c r="Z828" s="411">
        <f t="shared" ref="Z828:AL828" si="2068">Z827</f>
        <v>0</v>
      </c>
      <c r="AA828" s="411">
        <f t="shared" si="2068"/>
        <v>0</v>
      </c>
      <c r="AB828" s="411">
        <f t="shared" si="2068"/>
        <v>0</v>
      </c>
      <c r="AC828" s="411">
        <f t="shared" si="2068"/>
        <v>0</v>
      </c>
      <c r="AD828" s="411">
        <f t="shared" si="2068"/>
        <v>0</v>
      </c>
      <c r="AE828" s="411">
        <f t="shared" si="2068"/>
        <v>0</v>
      </c>
      <c r="AF828" s="411">
        <f t="shared" si="2068"/>
        <v>0</v>
      </c>
      <c r="AG828" s="411">
        <f t="shared" si="2068"/>
        <v>0</v>
      </c>
      <c r="AH828" s="411">
        <f t="shared" si="2068"/>
        <v>0</v>
      </c>
      <c r="AI828" s="411">
        <f t="shared" si="2068"/>
        <v>0</v>
      </c>
      <c r="AJ828" s="411">
        <f t="shared" si="2068"/>
        <v>0</v>
      </c>
      <c r="AK828" s="411">
        <f t="shared" si="2068"/>
        <v>0</v>
      </c>
      <c r="AL828" s="411">
        <f t="shared" si="2068"/>
        <v>0</v>
      </c>
      <c r="AM828" s="306"/>
    </row>
    <row r="829" spans="1:39" hidden="1" outlineLevel="1">
      <c r="A829" s="532"/>
      <c r="B829" s="294"/>
      <c r="C829" s="291"/>
      <c r="D829" s="291"/>
      <c r="E829" s="291"/>
      <c r="F829" s="291"/>
      <c r="G829" s="291"/>
      <c r="H829" s="291"/>
      <c r="I829" s="291"/>
      <c r="J829" s="291"/>
      <c r="K829" s="291"/>
      <c r="L829" s="291"/>
      <c r="M829" s="291"/>
      <c r="N829" s="291"/>
      <c r="O829" s="291"/>
      <c r="P829" s="291"/>
      <c r="Q829" s="291"/>
      <c r="R829" s="291"/>
      <c r="S829" s="291"/>
      <c r="T829" s="291"/>
      <c r="U829" s="291"/>
      <c r="V829" s="291"/>
      <c r="W829" s="291"/>
      <c r="X829" s="291"/>
      <c r="Y829" s="422"/>
      <c r="Z829" s="425"/>
      <c r="AA829" s="425"/>
      <c r="AB829" s="425"/>
      <c r="AC829" s="425"/>
      <c r="AD829" s="425"/>
      <c r="AE829" s="425"/>
      <c r="AF829" s="425"/>
      <c r="AG829" s="425"/>
      <c r="AH829" s="425"/>
      <c r="AI829" s="425"/>
      <c r="AJ829" s="425"/>
      <c r="AK829" s="425"/>
      <c r="AL829" s="425"/>
      <c r="AM829" s="306"/>
    </row>
    <row r="830" spans="1:39" hidden="1" outlineLevel="1">
      <c r="A830" s="532">
        <v>18</v>
      </c>
      <c r="B830" s="428" t="s">
        <v>109</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426"/>
      <c r="Z830" s="410"/>
      <c r="AA830" s="410"/>
      <c r="AB830" s="410"/>
      <c r="AC830" s="410"/>
      <c r="AD830" s="410"/>
      <c r="AE830" s="410"/>
      <c r="AF830" s="415"/>
      <c r="AG830" s="415"/>
      <c r="AH830" s="415"/>
      <c r="AI830" s="415"/>
      <c r="AJ830" s="415"/>
      <c r="AK830" s="415"/>
      <c r="AL830" s="415"/>
      <c r="AM830" s="296">
        <f>SUM(Y830:AL830)</f>
        <v>0</v>
      </c>
    </row>
    <row r="831" spans="1:39" hidden="1" outlineLevel="1">
      <c r="A831" s="532"/>
      <c r="B831" s="294" t="s">
        <v>342</v>
      </c>
      <c r="C831" s="291" t="s">
        <v>163</v>
      </c>
      <c r="D831" s="295"/>
      <c r="E831" s="295"/>
      <c r="F831" s="295"/>
      <c r="G831" s="295"/>
      <c r="H831" s="295"/>
      <c r="I831" s="295"/>
      <c r="J831" s="295"/>
      <c r="K831" s="295"/>
      <c r="L831" s="295"/>
      <c r="M831" s="295"/>
      <c r="N831" s="295">
        <f>N830</f>
        <v>12</v>
      </c>
      <c r="O831" s="295"/>
      <c r="P831" s="295"/>
      <c r="Q831" s="295"/>
      <c r="R831" s="295"/>
      <c r="S831" s="295"/>
      <c r="T831" s="295"/>
      <c r="U831" s="295"/>
      <c r="V831" s="295"/>
      <c r="W831" s="295"/>
      <c r="X831" s="295"/>
      <c r="Y831" s="411">
        <f>Y830</f>
        <v>0</v>
      </c>
      <c r="Z831" s="411">
        <f t="shared" ref="Z831:AL831" si="2069">Z830</f>
        <v>0</v>
      </c>
      <c r="AA831" s="411">
        <f t="shared" si="2069"/>
        <v>0</v>
      </c>
      <c r="AB831" s="411">
        <f t="shared" si="2069"/>
        <v>0</v>
      </c>
      <c r="AC831" s="411">
        <f t="shared" si="2069"/>
        <v>0</v>
      </c>
      <c r="AD831" s="411">
        <f t="shared" si="2069"/>
        <v>0</v>
      </c>
      <c r="AE831" s="411">
        <f t="shared" si="2069"/>
        <v>0</v>
      </c>
      <c r="AF831" s="411">
        <f t="shared" si="2069"/>
        <v>0</v>
      </c>
      <c r="AG831" s="411">
        <f t="shared" si="2069"/>
        <v>0</v>
      </c>
      <c r="AH831" s="411">
        <f t="shared" si="2069"/>
        <v>0</v>
      </c>
      <c r="AI831" s="411">
        <f t="shared" si="2069"/>
        <v>0</v>
      </c>
      <c r="AJ831" s="411">
        <f t="shared" si="2069"/>
        <v>0</v>
      </c>
      <c r="AK831" s="411">
        <f t="shared" si="2069"/>
        <v>0</v>
      </c>
      <c r="AL831" s="411">
        <f t="shared" si="2069"/>
        <v>0</v>
      </c>
      <c r="AM831" s="306"/>
    </row>
    <row r="832" spans="1:39" hidden="1" outlineLevel="1">
      <c r="A832" s="532"/>
      <c r="B832" s="322"/>
      <c r="C832" s="291"/>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23"/>
      <c r="Z832" s="424"/>
      <c r="AA832" s="424"/>
      <c r="AB832" s="424"/>
      <c r="AC832" s="424"/>
      <c r="AD832" s="424"/>
      <c r="AE832" s="424"/>
      <c r="AF832" s="424"/>
      <c r="AG832" s="424"/>
      <c r="AH832" s="424"/>
      <c r="AI832" s="424"/>
      <c r="AJ832" s="424"/>
      <c r="AK832" s="424"/>
      <c r="AL832" s="424"/>
      <c r="AM832" s="297"/>
    </row>
    <row r="833" spans="1:39" hidden="1" outlineLevel="1">
      <c r="A833" s="532">
        <v>19</v>
      </c>
      <c r="B833" s="428" t="s">
        <v>111</v>
      </c>
      <c r="C833" s="291" t="s">
        <v>25</v>
      </c>
      <c r="D833" s="295"/>
      <c r="E833" s="295"/>
      <c r="F833" s="295"/>
      <c r="G833" s="295"/>
      <c r="H833" s="295"/>
      <c r="I833" s="295"/>
      <c r="J833" s="295"/>
      <c r="K833" s="295"/>
      <c r="L833" s="295"/>
      <c r="M833" s="295"/>
      <c r="N833" s="295">
        <v>12</v>
      </c>
      <c r="O833" s="295"/>
      <c r="P833" s="295"/>
      <c r="Q833" s="295"/>
      <c r="R833" s="295"/>
      <c r="S833" s="295"/>
      <c r="T833" s="295"/>
      <c r="U833" s="295"/>
      <c r="V833" s="295"/>
      <c r="W833" s="295"/>
      <c r="X833" s="295"/>
      <c r="Y833" s="426"/>
      <c r="Z833" s="410"/>
      <c r="AA833" s="410"/>
      <c r="AB833" s="410"/>
      <c r="AC833" s="410"/>
      <c r="AD833" s="410"/>
      <c r="AE833" s="410"/>
      <c r="AF833" s="415"/>
      <c r="AG833" s="415"/>
      <c r="AH833" s="415"/>
      <c r="AI833" s="415"/>
      <c r="AJ833" s="415"/>
      <c r="AK833" s="415"/>
      <c r="AL833" s="415"/>
      <c r="AM833" s="296">
        <f>SUM(Y833:AL833)</f>
        <v>0</v>
      </c>
    </row>
    <row r="834" spans="1:39" hidden="1" outlineLevel="1">
      <c r="A834" s="532"/>
      <c r="B834" s="294" t="s">
        <v>342</v>
      </c>
      <c r="C834" s="291" t="s">
        <v>163</v>
      </c>
      <c r="D834" s="295"/>
      <c r="E834" s="295"/>
      <c r="F834" s="295"/>
      <c r="G834" s="295"/>
      <c r="H834" s="295"/>
      <c r="I834" s="295"/>
      <c r="J834" s="295"/>
      <c r="K834" s="295"/>
      <c r="L834" s="295"/>
      <c r="M834" s="295"/>
      <c r="N834" s="295">
        <f>N833</f>
        <v>12</v>
      </c>
      <c r="O834" s="295"/>
      <c r="P834" s="295"/>
      <c r="Q834" s="295"/>
      <c r="R834" s="295"/>
      <c r="S834" s="295"/>
      <c r="T834" s="295"/>
      <c r="U834" s="295"/>
      <c r="V834" s="295"/>
      <c r="W834" s="295"/>
      <c r="X834" s="295"/>
      <c r="Y834" s="411">
        <f>Y833</f>
        <v>0</v>
      </c>
      <c r="Z834" s="411">
        <f t="shared" ref="Z834:AL834" si="2070">Z833</f>
        <v>0</v>
      </c>
      <c r="AA834" s="411">
        <f t="shared" si="2070"/>
        <v>0</v>
      </c>
      <c r="AB834" s="411">
        <f t="shared" si="2070"/>
        <v>0</v>
      </c>
      <c r="AC834" s="411">
        <f t="shared" si="2070"/>
        <v>0</v>
      </c>
      <c r="AD834" s="411">
        <f t="shared" si="2070"/>
        <v>0</v>
      </c>
      <c r="AE834" s="411">
        <f t="shared" si="2070"/>
        <v>0</v>
      </c>
      <c r="AF834" s="411">
        <f t="shared" si="2070"/>
        <v>0</v>
      </c>
      <c r="AG834" s="411">
        <f t="shared" si="2070"/>
        <v>0</v>
      </c>
      <c r="AH834" s="411">
        <f t="shared" si="2070"/>
        <v>0</v>
      </c>
      <c r="AI834" s="411">
        <f t="shared" si="2070"/>
        <v>0</v>
      </c>
      <c r="AJ834" s="411">
        <f t="shared" si="2070"/>
        <v>0</v>
      </c>
      <c r="AK834" s="411">
        <f t="shared" si="2070"/>
        <v>0</v>
      </c>
      <c r="AL834" s="411">
        <f t="shared" si="2070"/>
        <v>0</v>
      </c>
      <c r="AM834" s="297"/>
    </row>
    <row r="835" spans="1:39" hidden="1" outlineLevel="1">
      <c r="A835" s="532"/>
      <c r="B835" s="322"/>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12"/>
      <c r="Z835" s="412"/>
      <c r="AA835" s="412"/>
      <c r="AB835" s="412"/>
      <c r="AC835" s="412"/>
      <c r="AD835" s="412"/>
      <c r="AE835" s="412"/>
      <c r="AF835" s="412"/>
      <c r="AG835" s="412"/>
      <c r="AH835" s="412"/>
      <c r="AI835" s="412"/>
      <c r="AJ835" s="412"/>
      <c r="AK835" s="412"/>
      <c r="AL835" s="412"/>
      <c r="AM835" s="306"/>
    </row>
    <row r="836" spans="1:39" hidden="1" outlineLevel="1">
      <c r="A836" s="532">
        <v>20</v>
      </c>
      <c r="B836" s="428" t="s">
        <v>110</v>
      </c>
      <c r="C836" s="291" t="s">
        <v>25</v>
      </c>
      <c r="D836" s="295"/>
      <c r="E836" s="295"/>
      <c r="F836" s="295"/>
      <c r="G836" s="295"/>
      <c r="H836" s="295"/>
      <c r="I836" s="295"/>
      <c r="J836" s="295"/>
      <c r="K836" s="295"/>
      <c r="L836" s="295"/>
      <c r="M836" s="295"/>
      <c r="N836" s="295">
        <v>12</v>
      </c>
      <c r="O836" s="295"/>
      <c r="P836" s="295"/>
      <c r="Q836" s="295"/>
      <c r="R836" s="295"/>
      <c r="S836" s="295"/>
      <c r="T836" s="295"/>
      <c r="U836" s="295"/>
      <c r="V836" s="295"/>
      <c r="W836" s="295"/>
      <c r="X836" s="295"/>
      <c r="Y836" s="426"/>
      <c r="Z836" s="410"/>
      <c r="AA836" s="410"/>
      <c r="AB836" s="410"/>
      <c r="AC836" s="410"/>
      <c r="AD836" s="410"/>
      <c r="AE836" s="410"/>
      <c r="AF836" s="415"/>
      <c r="AG836" s="415"/>
      <c r="AH836" s="415"/>
      <c r="AI836" s="415"/>
      <c r="AJ836" s="415"/>
      <c r="AK836" s="415"/>
      <c r="AL836" s="415"/>
      <c r="AM836" s="296">
        <f>SUM(Y836:AL836)</f>
        <v>0</v>
      </c>
    </row>
    <row r="837" spans="1:39" hidden="1" outlineLevel="1">
      <c r="A837" s="532"/>
      <c r="B837" s="294" t="s">
        <v>342</v>
      </c>
      <c r="C837" s="291" t="s">
        <v>163</v>
      </c>
      <c r="D837" s="295"/>
      <c r="E837" s="295"/>
      <c r="F837" s="295"/>
      <c r="G837" s="295"/>
      <c r="H837" s="295"/>
      <c r="I837" s="295"/>
      <c r="J837" s="295"/>
      <c r="K837" s="295"/>
      <c r="L837" s="295"/>
      <c r="M837" s="295"/>
      <c r="N837" s="295">
        <f>N836</f>
        <v>12</v>
      </c>
      <c r="O837" s="295"/>
      <c r="P837" s="295"/>
      <c r="Q837" s="295"/>
      <c r="R837" s="295"/>
      <c r="S837" s="295"/>
      <c r="T837" s="295"/>
      <c r="U837" s="295"/>
      <c r="V837" s="295"/>
      <c r="W837" s="295"/>
      <c r="X837" s="295"/>
      <c r="Y837" s="411">
        <f>Y836</f>
        <v>0</v>
      </c>
      <c r="Z837" s="411">
        <f t="shared" ref="Z837:AL837" si="2071">Z836</f>
        <v>0</v>
      </c>
      <c r="AA837" s="411">
        <f t="shared" si="2071"/>
        <v>0</v>
      </c>
      <c r="AB837" s="411">
        <f t="shared" si="2071"/>
        <v>0</v>
      </c>
      <c r="AC837" s="411">
        <f t="shared" si="2071"/>
        <v>0</v>
      </c>
      <c r="AD837" s="411">
        <f t="shared" si="2071"/>
        <v>0</v>
      </c>
      <c r="AE837" s="411">
        <f t="shared" si="2071"/>
        <v>0</v>
      </c>
      <c r="AF837" s="411">
        <f t="shared" si="2071"/>
        <v>0</v>
      </c>
      <c r="AG837" s="411">
        <f t="shared" si="2071"/>
        <v>0</v>
      </c>
      <c r="AH837" s="411">
        <f t="shared" si="2071"/>
        <v>0</v>
      </c>
      <c r="AI837" s="411">
        <f t="shared" si="2071"/>
        <v>0</v>
      </c>
      <c r="AJ837" s="411">
        <f t="shared" si="2071"/>
        <v>0</v>
      </c>
      <c r="AK837" s="411">
        <f t="shared" si="2071"/>
        <v>0</v>
      </c>
      <c r="AL837" s="411">
        <f t="shared" si="2071"/>
        <v>0</v>
      </c>
      <c r="AM837" s="306"/>
    </row>
    <row r="838" spans="1:39" ht="15.75" hidden="1" outlineLevel="1">
      <c r="A838" s="532"/>
      <c r="B838" s="323"/>
      <c r="C838" s="300"/>
      <c r="D838" s="291"/>
      <c r="E838" s="291"/>
      <c r="F838" s="291"/>
      <c r="G838" s="291"/>
      <c r="H838" s="291"/>
      <c r="I838" s="291"/>
      <c r="J838" s="291"/>
      <c r="K838" s="291"/>
      <c r="L838" s="291"/>
      <c r="M838" s="291"/>
      <c r="N838" s="300"/>
      <c r="O838" s="291"/>
      <c r="P838" s="291"/>
      <c r="Q838" s="291"/>
      <c r="R838" s="291"/>
      <c r="S838" s="291"/>
      <c r="T838" s="291"/>
      <c r="U838" s="291"/>
      <c r="V838" s="291"/>
      <c r="W838" s="291"/>
      <c r="X838" s="291"/>
      <c r="Y838" s="412"/>
      <c r="Z838" s="412"/>
      <c r="AA838" s="412"/>
      <c r="AB838" s="412"/>
      <c r="AC838" s="412"/>
      <c r="AD838" s="412"/>
      <c r="AE838" s="412"/>
      <c r="AF838" s="412"/>
      <c r="AG838" s="412"/>
      <c r="AH838" s="412"/>
      <c r="AI838" s="412"/>
      <c r="AJ838" s="412"/>
      <c r="AK838" s="412"/>
      <c r="AL838" s="412"/>
      <c r="AM838" s="306"/>
    </row>
    <row r="839" spans="1:39" ht="15.75" hidden="1" outlineLevel="1">
      <c r="A839" s="532"/>
      <c r="B839" s="518" t="s">
        <v>502</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15.75" hidden="1" outlineLevel="1">
      <c r="A840" s="532"/>
      <c r="B840" s="504" t="s">
        <v>498</v>
      </c>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22"/>
      <c r="Z840" s="425"/>
      <c r="AA840" s="425"/>
      <c r="AB840" s="425"/>
      <c r="AC840" s="425"/>
      <c r="AD840" s="425"/>
      <c r="AE840" s="425"/>
      <c r="AF840" s="425"/>
      <c r="AG840" s="425"/>
      <c r="AH840" s="425"/>
      <c r="AI840" s="425"/>
      <c r="AJ840" s="425"/>
      <c r="AK840" s="425"/>
      <c r="AL840" s="425"/>
      <c r="AM840" s="306"/>
    </row>
    <row r="841" spans="1:39" hidden="1" outlineLevel="1">
      <c r="A841" s="532">
        <v>21</v>
      </c>
      <c r="B841" s="428" t="s">
        <v>113</v>
      </c>
      <c r="C841" s="291" t="s">
        <v>25</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5"/>
      <c r="Z841" s="415"/>
      <c r="AA841" s="415"/>
      <c r="AB841" s="415"/>
      <c r="AC841" s="415"/>
      <c r="AD841" s="415"/>
      <c r="AE841" s="415"/>
      <c r="AF841" s="410"/>
      <c r="AG841" s="410"/>
      <c r="AH841" s="410"/>
      <c r="AI841" s="410"/>
      <c r="AJ841" s="410"/>
      <c r="AK841" s="410"/>
      <c r="AL841" s="410"/>
      <c r="AM841" s="296">
        <f>SUM(Y841:AL841)</f>
        <v>0</v>
      </c>
    </row>
    <row r="842" spans="1:39" hidden="1" outlineLevel="1">
      <c r="A842" s="532"/>
      <c r="B842" s="294" t="s">
        <v>342</v>
      </c>
      <c r="C842" s="291" t="s">
        <v>163</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411">
        <f>Y841</f>
        <v>0</v>
      </c>
      <c r="Z842" s="411">
        <f t="shared" ref="Z842" si="2072">Z841</f>
        <v>0</v>
      </c>
      <c r="AA842" s="411">
        <f t="shared" ref="AA842" si="2073">AA841</f>
        <v>0</v>
      </c>
      <c r="AB842" s="411">
        <f t="shared" ref="AB842" si="2074">AB841</f>
        <v>0</v>
      </c>
      <c r="AC842" s="411">
        <f t="shared" ref="AC842" si="2075">AC841</f>
        <v>0</v>
      </c>
      <c r="AD842" s="411">
        <f t="shared" ref="AD842" si="2076">AD841</f>
        <v>0</v>
      </c>
      <c r="AE842" s="411">
        <f t="shared" ref="AE842" si="2077">AE841</f>
        <v>0</v>
      </c>
      <c r="AF842" s="411">
        <f t="shared" ref="AF842" si="2078">AF841</f>
        <v>0</v>
      </c>
      <c r="AG842" s="411">
        <f t="shared" ref="AG842" si="2079">AG841</f>
        <v>0</v>
      </c>
      <c r="AH842" s="411">
        <f t="shared" ref="AH842" si="2080">AH841</f>
        <v>0</v>
      </c>
      <c r="AI842" s="411">
        <f t="shared" ref="AI842" si="2081">AI841</f>
        <v>0</v>
      </c>
      <c r="AJ842" s="411">
        <f t="shared" ref="AJ842" si="2082">AJ841</f>
        <v>0</v>
      </c>
      <c r="AK842" s="411">
        <f t="shared" ref="AK842" si="2083">AK841</f>
        <v>0</v>
      </c>
      <c r="AL842" s="411">
        <f t="shared" ref="AL842" si="2084">AL841</f>
        <v>0</v>
      </c>
      <c r="AM842" s="306"/>
    </row>
    <row r="843" spans="1:39" hidden="1" outlineLevel="1">
      <c r="A843" s="532"/>
      <c r="B843" s="294"/>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22"/>
      <c r="Z843" s="425"/>
      <c r="AA843" s="425"/>
      <c r="AB843" s="425"/>
      <c r="AC843" s="425"/>
      <c r="AD843" s="425"/>
      <c r="AE843" s="425"/>
      <c r="AF843" s="425"/>
      <c r="AG843" s="425"/>
      <c r="AH843" s="425"/>
      <c r="AI843" s="425"/>
      <c r="AJ843" s="425"/>
      <c r="AK843" s="425"/>
      <c r="AL843" s="425"/>
      <c r="AM843" s="306"/>
    </row>
    <row r="844" spans="1:39" ht="30" hidden="1" outlineLevel="1">
      <c r="A844" s="532">
        <v>22</v>
      </c>
      <c r="B844" s="428" t="s">
        <v>114</v>
      </c>
      <c r="C844" s="291" t="s">
        <v>25</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5"/>
      <c r="Z844" s="415"/>
      <c r="AA844" s="415"/>
      <c r="AB844" s="415"/>
      <c r="AC844" s="415"/>
      <c r="AD844" s="415"/>
      <c r="AE844" s="415"/>
      <c r="AF844" s="410"/>
      <c r="AG844" s="410"/>
      <c r="AH844" s="410"/>
      <c r="AI844" s="410"/>
      <c r="AJ844" s="410"/>
      <c r="AK844" s="410"/>
      <c r="AL844" s="410"/>
      <c r="AM844" s="296">
        <f>SUM(Y844:AL844)</f>
        <v>0</v>
      </c>
    </row>
    <row r="845" spans="1:39" hidden="1" outlineLevel="1">
      <c r="A845" s="532"/>
      <c r="B845" s="294" t="s">
        <v>342</v>
      </c>
      <c r="C845" s="291" t="s">
        <v>163</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1">
        <f>Y844</f>
        <v>0</v>
      </c>
      <c r="Z845" s="411">
        <f t="shared" ref="Z845" si="2085">Z844</f>
        <v>0</v>
      </c>
      <c r="AA845" s="411">
        <f t="shared" ref="AA845" si="2086">AA844</f>
        <v>0</v>
      </c>
      <c r="AB845" s="411">
        <f t="shared" ref="AB845" si="2087">AB844</f>
        <v>0</v>
      </c>
      <c r="AC845" s="411">
        <f t="shared" ref="AC845" si="2088">AC844</f>
        <v>0</v>
      </c>
      <c r="AD845" s="411">
        <f t="shared" ref="AD845" si="2089">AD844</f>
        <v>0</v>
      </c>
      <c r="AE845" s="411">
        <f t="shared" ref="AE845" si="2090">AE844</f>
        <v>0</v>
      </c>
      <c r="AF845" s="411">
        <f t="shared" ref="AF845" si="2091">AF844</f>
        <v>0</v>
      </c>
      <c r="AG845" s="411">
        <f t="shared" ref="AG845" si="2092">AG844</f>
        <v>0</v>
      </c>
      <c r="AH845" s="411">
        <f t="shared" ref="AH845" si="2093">AH844</f>
        <v>0</v>
      </c>
      <c r="AI845" s="411">
        <f t="shared" ref="AI845" si="2094">AI844</f>
        <v>0</v>
      </c>
      <c r="AJ845" s="411">
        <f t="shared" ref="AJ845" si="2095">AJ844</f>
        <v>0</v>
      </c>
      <c r="AK845" s="411">
        <f t="shared" ref="AK845" si="2096">AK844</f>
        <v>0</v>
      </c>
      <c r="AL845" s="411">
        <f t="shared" ref="AL845" si="2097">AL844</f>
        <v>0</v>
      </c>
      <c r="AM845" s="306"/>
    </row>
    <row r="846" spans="1:39" hidden="1" outlineLevel="1">
      <c r="A846" s="532"/>
      <c r="B846" s="294"/>
      <c r="C846" s="291"/>
      <c r="D846" s="291"/>
      <c r="E846" s="291"/>
      <c r="F846" s="291"/>
      <c r="G846" s="291"/>
      <c r="H846" s="291"/>
      <c r="I846" s="291"/>
      <c r="J846" s="291"/>
      <c r="K846" s="291"/>
      <c r="L846" s="291"/>
      <c r="M846" s="291"/>
      <c r="N846" s="291"/>
      <c r="O846" s="291"/>
      <c r="P846" s="291"/>
      <c r="Q846" s="291"/>
      <c r="R846" s="291"/>
      <c r="S846" s="291"/>
      <c r="T846" s="291"/>
      <c r="U846" s="291"/>
      <c r="V846" s="291"/>
      <c r="W846" s="291"/>
      <c r="X846" s="291"/>
      <c r="Y846" s="422"/>
      <c r="Z846" s="425"/>
      <c r="AA846" s="425"/>
      <c r="AB846" s="425"/>
      <c r="AC846" s="425"/>
      <c r="AD846" s="425"/>
      <c r="AE846" s="425"/>
      <c r="AF846" s="425"/>
      <c r="AG846" s="425"/>
      <c r="AH846" s="425"/>
      <c r="AI846" s="425"/>
      <c r="AJ846" s="425"/>
      <c r="AK846" s="425"/>
      <c r="AL846" s="425"/>
      <c r="AM846" s="306"/>
    </row>
    <row r="847" spans="1:39" ht="30" hidden="1" outlineLevel="1">
      <c r="A847" s="532">
        <v>23</v>
      </c>
      <c r="B847" s="428" t="s">
        <v>115</v>
      </c>
      <c r="C847" s="291" t="s">
        <v>25</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5"/>
      <c r="Z847" s="415"/>
      <c r="AA847" s="415"/>
      <c r="AB847" s="415"/>
      <c r="AC847" s="415"/>
      <c r="AD847" s="415"/>
      <c r="AE847" s="415"/>
      <c r="AF847" s="410"/>
      <c r="AG847" s="410"/>
      <c r="AH847" s="410"/>
      <c r="AI847" s="410"/>
      <c r="AJ847" s="410"/>
      <c r="AK847" s="410"/>
      <c r="AL847" s="410"/>
      <c r="AM847" s="296">
        <f>SUM(Y847:AL847)</f>
        <v>0</v>
      </c>
    </row>
    <row r="848" spans="1:39" hidden="1" outlineLevel="1">
      <c r="A848" s="532"/>
      <c r="B848" s="294" t="s">
        <v>342</v>
      </c>
      <c r="C848" s="291" t="s">
        <v>163</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1">
        <f>Y847</f>
        <v>0</v>
      </c>
      <c r="Z848" s="411">
        <f t="shared" ref="Z848" si="2098">Z847</f>
        <v>0</v>
      </c>
      <c r="AA848" s="411">
        <f t="shared" ref="AA848" si="2099">AA847</f>
        <v>0</v>
      </c>
      <c r="AB848" s="411">
        <f t="shared" ref="AB848" si="2100">AB847</f>
        <v>0</v>
      </c>
      <c r="AC848" s="411">
        <f t="shared" ref="AC848" si="2101">AC847</f>
        <v>0</v>
      </c>
      <c r="AD848" s="411">
        <f t="shared" ref="AD848" si="2102">AD847</f>
        <v>0</v>
      </c>
      <c r="AE848" s="411">
        <f t="shared" ref="AE848" si="2103">AE847</f>
        <v>0</v>
      </c>
      <c r="AF848" s="411">
        <f t="shared" ref="AF848" si="2104">AF847</f>
        <v>0</v>
      </c>
      <c r="AG848" s="411">
        <f t="shared" ref="AG848" si="2105">AG847</f>
        <v>0</v>
      </c>
      <c r="AH848" s="411">
        <f t="shared" ref="AH848" si="2106">AH847</f>
        <v>0</v>
      </c>
      <c r="AI848" s="411">
        <f t="shared" ref="AI848" si="2107">AI847</f>
        <v>0</v>
      </c>
      <c r="AJ848" s="411">
        <f t="shared" ref="AJ848" si="2108">AJ847</f>
        <v>0</v>
      </c>
      <c r="AK848" s="411">
        <f t="shared" ref="AK848" si="2109">AK847</f>
        <v>0</v>
      </c>
      <c r="AL848" s="411">
        <f t="shared" ref="AL848" si="2110">AL847</f>
        <v>0</v>
      </c>
      <c r="AM848" s="306"/>
    </row>
    <row r="849" spans="1:39" hidden="1" outlineLevel="1">
      <c r="A849" s="532"/>
      <c r="B849" s="430"/>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22"/>
      <c r="Z849" s="425"/>
      <c r="AA849" s="425"/>
      <c r="AB849" s="425"/>
      <c r="AC849" s="425"/>
      <c r="AD849" s="425"/>
      <c r="AE849" s="425"/>
      <c r="AF849" s="425"/>
      <c r="AG849" s="425"/>
      <c r="AH849" s="425"/>
      <c r="AI849" s="425"/>
      <c r="AJ849" s="425"/>
      <c r="AK849" s="425"/>
      <c r="AL849" s="425"/>
      <c r="AM849" s="306"/>
    </row>
    <row r="850" spans="1:39" ht="30" hidden="1" outlineLevel="1">
      <c r="A850" s="532">
        <v>24</v>
      </c>
      <c r="B850" s="428" t="s">
        <v>116</v>
      </c>
      <c r="C850" s="291" t="s">
        <v>25</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5"/>
      <c r="Z850" s="415"/>
      <c r="AA850" s="415"/>
      <c r="AB850" s="415"/>
      <c r="AC850" s="415"/>
      <c r="AD850" s="415"/>
      <c r="AE850" s="415"/>
      <c r="AF850" s="410"/>
      <c r="AG850" s="410"/>
      <c r="AH850" s="410"/>
      <c r="AI850" s="410"/>
      <c r="AJ850" s="410"/>
      <c r="AK850" s="410"/>
      <c r="AL850" s="410"/>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411">
        <f>Y850</f>
        <v>0</v>
      </c>
      <c r="Z851" s="411">
        <f t="shared" ref="Z851" si="2111">Z850</f>
        <v>0</v>
      </c>
      <c r="AA851" s="411">
        <f t="shared" ref="AA851" si="2112">AA850</f>
        <v>0</v>
      </c>
      <c r="AB851" s="411">
        <f t="shared" ref="AB851" si="2113">AB850</f>
        <v>0</v>
      </c>
      <c r="AC851" s="411">
        <f t="shared" ref="AC851" si="2114">AC850</f>
        <v>0</v>
      </c>
      <c r="AD851" s="411">
        <f t="shared" ref="AD851" si="2115">AD850</f>
        <v>0</v>
      </c>
      <c r="AE851" s="411">
        <f t="shared" ref="AE851" si="2116">AE850</f>
        <v>0</v>
      </c>
      <c r="AF851" s="411">
        <f t="shared" ref="AF851" si="2117">AF850</f>
        <v>0</v>
      </c>
      <c r="AG851" s="411">
        <f t="shared" ref="AG851" si="2118">AG850</f>
        <v>0</v>
      </c>
      <c r="AH851" s="411">
        <f t="shared" ref="AH851" si="2119">AH850</f>
        <v>0</v>
      </c>
      <c r="AI851" s="411">
        <f t="shared" ref="AI851" si="2120">AI850</f>
        <v>0</v>
      </c>
      <c r="AJ851" s="411">
        <f t="shared" ref="AJ851" si="2121">AJ850</f>
        <v>0</v>
      </c>
      <c r="AK851" s="411">
        <f t="shared" ref="AK851" si="2122">AK850</f>
        <v>0</v>
      </c>
      <c r="AL851" s="411">
        <f t="shared" ref="AL851" si="2123">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75" hidden="1" outlineLevel="1">
      <c r="A853" s="532"/>
      <c r="B853" s="288" t="s">
        <v>499</v>
      </c>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2"/>
      <c r="Z853" s="425"/>
      <c r="AA853" s="425"/>
      <c r="AB853" s="425"/>
      <c r="AC853" s="425"/>
      <c r="AD853" s="425"/>
      <c r="AE853" s="425"/>
      <c r="AF853" s="425"/>
      <c r="AG853" s="425"/>
      <c r="AH853" s="425"/>
      <c r="AI853" s="425"/>
      <c r="AJ853" s="425"/>
      <c r="AK853" s="425"/>
      <c r="AL853" s="425"/>
      <c r="AM853" s="306"/>
    </row>
    <row r="854" spans="1:39" hidden="1" outlineLevel="1">
      <c r="A854" s="532">
        <v>25</v>
      </c>
      <c r="B854" s="428" t="s">
        <v>117</v>
      </c>
      <c r="C854" s="291" t="s">
        <v>25</v>
      </c>
      <c r="D854" s="295">
        <v>653336.66666666674</v>
      </c>
      <c r="E854" s="295"/>
      <c r="F854" s="295"/>
      <c r="G854" s="295"/>
      <c r="H854" s="295"/>
      <c r="I854" s="295"/>
      <c r="J854" s="295"/>
      <c r="K854" s="295"/>
      <c r="L854" s="295"/>
      <c r="M854" s="295"/>
      <c r="N854" s="295">
        <v>12</v>
      </c>
      <c r="O854" s="295">
        <v>29.032258064516125</v>
      </c>
      <c r="P854" s="295"/>
      <c r="Q854" s="295"/>
      <c r="R854" s="295"/>
      <c r="S854" s="295"/>
      <c r="T854" s="295"/>
      <c r="U854" s="295"/>
      <c r="V854" s="295"/>
      <c r="W854" s="295"/>
      <c r="X854" s="295"/>
      <c r="Y854" s="426"/>
      <c r="Z854" s="415">
        <v>0</v>
      </c>
      <c r="AA854" s="415">
        <v>0.9</v>
      </c>
      <c r="AB854" s="415">
        <v>0.10000000000000002</v>
      </c>
      <c r="AC854" s="415"/>
      <c r="AD854" s="415"/>
      <c r="AE854" s="415"/>
      <c r="AF854" s="415"/>
      <c r="AG854" s="415"/>
      <c r="AH854" s="415"/>
      <c r="AI854" s="415"/>
      <c r="AJ854" s="415"/>
      <c r="AK854" s="415"/>
      <c r="AL854" s="415"/>
      <c r="AM854" s="296">
        <f>SUM(Y854:AL854)</f>
        <v>1</v>
      </c>
    </row>
    <row r="855" spans="1:39" hidden="1" outlineLevel="1">
      <c r="A855" s="532"/>
      <c r="B855" s="294" t="s">
        <v>342</v>
      </c>
      <c r="C855" s="291" t="s">
        <v>163</v>
      </c>
      <c r="D855" s="295"/>
      <c r="E855" s="295"/>
      <c r="F855" s="295"/>
      <c r="G855" s="295"/>
      <c r="H855" s="295"/>
      <c r="I855" s="295"/>
      <c r="J855" s="295"/>
      <c r="K855" s="295"/>
      <c r="L855" s="295"/>
      <c r="M855" s="295"/>
      <c r="N855" s="295">
        <f>N854</f>
        <v>12</v>
      </c>
      <c r="O855" s="295"/>
      <c r="P855" s="295"/>
      <c r="Q855" s="295"/>
      <c r="R855" s="295"/>
      <c r="S855" s="295"/>
      <c r="T855" s="295"/>
      <c r="U855" s="295"/>
      <c r="V855" s="295"/>
      <c r="W855" s="295"/>
      <c r="X855" s="295"/>
      <c r="Y855" s="411">
        <v>0</v>
      </c>
      <c r="Z855" s="411">
        <v>0</v>
      </c>
      <c r="AA855" s="411">
        <v>0.9</v>
      </c>
      <c r="AB855" s="411">
        <v>0.10000000000000002</v>
      </c>
      <c r="AC855" s="411">
        <v>0</v>
      </c>
      <c r="AD855" s="411">
        <v>0</v>
      </c>
      <c r="AE855" s="411">
        <v>0</v>
      </c>
      <c r="AF855" s="411">
        <f t="shared" ref="AF855" si="2124">AF854</f>
        <v>0</v>
      </c>
      <c r="AG855" s="411">
        <f t="shared" ref="AG855" si="2125">AG854</f>
        <v>0</v>
      </c>
      <c r="AH855" s="411">
        <f t="shared" ref="AH855" si="2126">AH854</f>
        <v>0</v>
      </c>
      <c r="AI855" s="411">
        <f t="shared" ref="AI855" si="2127">AI854</f>
        <v>0</v>
      </c>
      <c r="AJ855" s="411">
        <f t="shared" ref="AJ855" si="2128">AJ854</f>
        <v>0</v>
      </c>
      <c r="AK855" s="411">
        <f t="shared" ref="AK855" si="2129">AK854</f>
        <v>0</v>
      </c>
      <c r="AL855" s="411">
        <f t="shared" ref="AL855" si="2130">AL854</f>
        <v>0</v>
      </c>
      <c r="AM855" s="306"/>
    </row>
    <row r="856" spans="1:39" hidden="1" outlineLevel="1">
      <c r="A856" s="532"/>
      <c r="B856" s="294"/>
      <c r="C856" s="291"/>
      <c r="D856" s="291"/>
      <c r="E856" s="291"/>
      <c r="F856" s="291"/>
      <c r="G856" s="291"/>
      <c r="H856" s="291"/>
      <c r="I856" s="291"/>
      <c r="J856" s="291"/>
      <c r="K856" s="291"/>
      <c r="L856" s="291"/>
      <c r="M856" s="291"/>
      <c r="N856" s="291"/>
      <c r="O856" s="291"/>
      <c r="P856" s="291"/>
      <c r="Q856" s="291"/>
      <c r="R856" s="291"/>
      <c r="S856" s="291"/>
      <c r="T856" s="291"/>
      <c r="U856" s="291"/>
      <c r="V856" s="291"/>
      <c r="W856" s="291"/>
      <c r="X856" s="291"/>
      <c r="Y856" s="412"/>
      <c r="Z856" s="425"/>
      <c r="AA856" s="425"/>
      <c r="AB856" s="425"/>
      <c r="AC856" s="425"/>
      <c r="AD856" s="425"/>
      <c r="AE856" s="425"/>
      <c r="AF856" s="425"/>
      <c r="AG856" s="425"/>
      <c r="AH856" s="425"/>
      <c r="AI856" s="425"/>
      <c r="AJ856" s="425"/>
      <c r="AK856" s="425"/>
      <c r="AL856" s="425"/>
      <c r="AM856" s="306"/>
    </row>
    <row r="857" spans="1:39" ht="30" hidden="1" outlineLevel="1">
      <c r="A857" s="532">
        <v>26</v>
      </c>
      <c r="B857" s="428" t="s">
        <v>766</v>
      </c>
      <c r="C857" s="291" t="s">
        <v>25</v>
      </c>
      <c r="D857" s="295">
        <v>760998.72985090967</v>
      </c>
      <c r="E857" s="295"/>
      <c r="F857" s="295"/>
      <c r="G857" s="295"/>
      <c r="H857" s="295"/>
      <c r="I857" s="295"/>
      <c r="J857" s="295"/>
      <c r="K857" s="295"/>
      <c r="L857" s="295"/>
      <c r="M857" s="295"/>
      <c r="N857" s="295">
        <v>12</v>
      </c>
      <c r="O857" s="295">
        <v>122.85884978991595</v>
      </c>
      <c r="P857" s="295"/>
      <c r="Q857" s="295"/>
      <c r="R857" s="295"/>
      <c r="S857" s="295"/>
      <c r="T857" s="295"/>
      <c r="U857" s="295"/>
      <c r="V857" s="295"/>
      <c r="W857" s="295"/>
      <c r="X857" s="295"/>
      <c r="Y857" s="426"/>
      <c r="Z857" s="415">
        <v>0.14271050800443194</v>
      </c>
      <c r="AA857" s="415">
        <v>0.89115702479338843</v>
      </c>
      <c r="AB857" s="415"/>
      <c r="AC857" s="415"/>
      <c r="AD857" s="415">
        <v>0</v>
      </c>
      <c r="AE857" s="415">
        <v>0</v>
      </c>
      <c r="AF857" s="415"/>
      <c r="AG857" s="415"/>
      <c r="AH857" s="415"/>
      <c r="AI857" s="415"/>
      <c r="AJ857" s="415"/>
      <c r="AK857" s="415"/>
      <c r="AL857" s="415"/>
      <c r="AM857" s="296">
        <f>SUM(Y857:AL857)</f>
        <v>1.0338675327978204</v>
      </c>
    </row>
    <row r="858" spans="1:39" hidden="1" outlineLevel="1">
      <c r="A858" s="532"/>
      <c r="B858" s="294" t="s">
        <v>342</v>
      </c>
      <c r="C858" s="291" t="s">
        <v>163</v>
      </c>
      <c r="D858" s="295"/>
      <c r="E858" s="295"/>
      <c r="F858" s="295"/>
      <c r="G858" s="295"/>
      <c r="H858" s="295"/>
      <c r="I858" s="295"/>
      <c r="J858" s="295"/>
      <c r="K858" s="295"/>
      <c r="L858" s="295"/>
      <c r="M858" s="295"/>
      <c r="N858" s="295">
        <f>N857</f>
        <v>12</v>
      </c>
      <c r="O858" s="295"/>
      <c r="P858" s="295"/>
      <c r="Q858" s="295"/>
      <c r="R858" s="295"/>
      <c r="S858" s="295"/>
      <c r="T858" s="295"/>
      <c r="U858" s="295"/>
      <c r="V858" s="295"/>
      <c r="W858" s="295"/>
      <c r="X858" s="295"/>
      <c r="Y858" s="411">
        <v>0</v>
      </c>
      <c r="Z858" s="411">
        <v>0.14271050800443194</v>
      </c>
      <c r="AA858" s="411">
        <v>0.89115702479338843</v>
      </c>
      <c r="AB858" s="411">
        <v>0</v>
      </c>
      <c r="AC858" s="411">
        <v>0</v>
      </c>
      <c r="AD858" s="411">
        <v>0</v>
      </c>
      <c r="AE858" s="411">
        <v>0</v>
      </c>
      <c r="AF858" s="411">
        <f t="shared" ref="AF858" si="2131">AF857</f>
        <v>0</v>
      </c>
      <c r="AG858" s="411">
        <f t="shared" ref="AG858" si="2132">AG857</f>
        <v>0</v>
      </c>
      <c r="AH858" s="411">
        <f t="shared" ref="AH858" si="2133">AH857</f>
        <v>0</v>
      </c>
      <c r="AI858" s="411">
        <f t="shared" ref="AI858" si="2134">AI857</f>
        <v>0</v>
      </c>
      <c r="AJ858" s="411">
        <f t="shared" ref="AJ858" si="2135">AJ857</f>
        <v>0</v>
      </c>
      <c r="AK858" s="411">
        <f t="shared" ref="AK858" si="2136">AK857</f>
        <v>0</v>
      </c>
      <c r="AL858" s="411">
        <f t="shared" ref="AL858" si="2137">AL857</f>
        <v>0</v>
      </c>
      <c r="AM858" s="306"/>
    </row>
    <row r="859" spans="1:39" hidden="1" outlineLevel="1">
      <c r="A859" s="532"/>
      <c r="B859" s="294"/>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12"/>
      <c r="Z859" s="425"/>
      <c r="AA859" s="425"/>
      <c r="AB859" s="425"/>
      <c r="AC859" s="425"/>
      <c r="AD859" s="425"/>
      <c r="AE859" s="425"/>
      <c r="AF859" s="425"/>
      <c r="AG859" s="425"/>
      <c r="AH859" s="425"/>
      <c r="AI859" s="425"/>
      <c r="AJ859" s="425"/>
      <c r="AK859" s="425"/>
      <c r="AL859" s="425"/>
      <c r="AM859" s="306"/>
    </row>
    <row r="860" spans="1:39" ht="30" hidden="1" outlineLevel="1">
      <c r="A860" s="532">
        <v>27</v>
      </c>
      <c r="B860" s="428" t="s">
        <v>119</v>
      </c>
      <c r="C860" s="291" t="s">
        <v>25</v>
      </c>
      <c r="D860" s="295">
        <v>233824.05806209767</v>
      </c>
      <c r="E860" s="295"/>
      <c r="F860" s="295"/>
      <c r="G860" s="295"/>
      <c r="H860" s="295"/>
      <c r="I860" s="295"/>
      <c r="J860" s="295"/>
      <c r="K860" s="295"/>
      <c r="L860" s="295"/>
      <c r="M860" s="295"/>
      <c r="N860" s="295">
        <v>12</v>
      </c>
      <c r="O860" s="295">
        <v>52.147493219682296</v>
      </c>
      <c r="P860" s="295"/>
      <c r="Q860" s="295"/>
      <c r="R860" s="295"/>
      <c r="S860" s="295"/>
      <c r="T860" s="295"/>
      <c r="U860" s="295"/>
      <c r="V860" s="295"/>
      <c r="W860" s="295"/>
      <c r="X860" s="295"/>
      <c r="Y860" s="426"/>
      <c r="Z860" s="415">
        <v>0.93951828295382389</v>
      </c>
      <c r="AA860" s="415">
        <v>3.4138082397943192E-2</v>
      </c>
      <c r="AB860" s="415"/>
      <c r="AC860" s="415"/>
      <c r="AD860" s="415"/>
      <c r="AE860" s="415"/>
      <c r="AF860" s="415"/>
      <c r="AG860" s="415"/>
      <c r="AH860" s="415"/>
      <c r="AI860" s="415"/>
      <c r="AJ860" s="415"/>
      <c r="AK860" s="415"/>
      <c r="AL860" s="415"/>
      <c r="AM860" s="296">
        <f>SUM(Y860:AL860)</f>
        <v>0.97365636535176714</v>
      </c>
    </row>
    <row r="861" spans="1:39" hidden="1" outlineLevel="1">
      <c r="A861" s="532"/>
      <c r="B861" s="294" t="s">
        <v>342</v>
      </c>
      <c r="C861" s="291" t="s">
        <v>163</v>
      </c>
      <c r="D861" s="295"/>
      <c r="E861" s="295"/>
      <c r="F861" s="295"/>
      <c r="G861" s="295"/>
      <c r="H861" s="295"/>
      <c r="I861" s="295"/>
      <c r="J861" s="295"/>
      <c r="K861" s="295"/>
      <c r="L861" s="295"/>
      <c r="M861" s="295"/>
      <c r="N861" s="295">
        <f>N860</f>
        <v>12</v>
      </c>
      <c r="O861" s="295"/>
      <c r="P861" s="295"/>
      <c r="Q861" s="295"/>
      <c r="R861" s="295"/>
      <c r="S861" s="295"/>
      <c r="T861" s="295"/>
      <c r="U861" s="295"/>
      <c r="V861" s="295"/>
      <c r="W861" s="295"/>
      <c r="X861" s="295"/>
      <c r="Y861" s="411">
        <v>0</v>
      </c>
      <c r="Z861" s="411">
        <v>0.93951828295382389</v>
      </c>
      <c r="AA861" s="411">
        <v>3.4138082397943192E-2</v>
      </c>
      <c r="AB861" s="411">
        <v>0</v>
      </c>
      <c r="AC861" s="411">
        <v>0</v>
      </c>
      <c r="AD861" s="411">
        <v>0</v>
      </c>
      <c r="AE861" s="411">
        <v>0</v>
      </c>
      <c r="AF861" s="411">
        <f t="shared" ref="AF861" si="2138">AF860</f>
        <v>0</v>
      </c>
      <c r="AG861" s="411">
        <f t="shared" ref="AG861" si="2139">AG860</f>
        <v>0</v>
      </c>
      <c r="AH861" s="411">
        <f t="shared" ref="AH861" si="2140">AH860</f>
        <v>0</v>
      </c>
      <c r="AI861" s="411">
        <f t="shared" ref="AI861" si="2141">AI860</f>
        <v>0</v>
      </c>
      <c r="AJ861" s="411">
        <f t="shared" ref="AJ861" si="2142">AJ860</f>
        <v>0</v>
      </c>
      <c r="AK861" s="411">
        <f t="shared" ref="AK861" si="2143">AK860</f>
        <v>0</v>
      </c>
      <c r="AL861" s="411">
        <f t="shared" ref="AL861" si="2144">AL860</f>
        <v>0</v>
      </c>
      <c r="AM861" s="306"/>
    </row>
    <row r="862" spans="1:39" hidden="1" outlineLevel="1">
      <c r="A862" s="532"/>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12"/>
      <c r="Z862" s="425"/>
      <c r="AA862" s="425"/>
      <c r="AB862" s="425"/>
      <c r="AC862" s="425"/>
      <c r="AD862" s="425"/>
      <c r="AE862" s="425"/>
      <c r="AF862" s="425"/>
      <c r="AG862" s="425"/>
      <c r="AH862" s="425"/>
      <c r="AI862" s="425"/>
      <c r="AJ862" s="425"/>
      <c r="AK862" s="425"/>
      <c r="AL862" s="425"/>
      <c r="AM862" s="306"/>
    </row>
    <row r="863" spans="1:39" ht="30" hidden="1" outlineLevel="1">
      <c r="A863" s="532">
        <v>28</v>
      </c>
      <c r="B863" s="428" t="s">
        <v>120</v>
      </c>
      <c r="C863" s="291" t="s">
        <v>25</v>
      </c>
      <c r="D863" s="295">
        <v>256002.53681469086</v>
      </c>
      <c r="E863" s="295"/>
      <c r="F863" s="295"/>
      <c r="G863" s="295"/>
      <c r="H863" s="295"/>
      <c r="I863" s="295"/>
      <c r="J863" s="295"/>
      <c r="K863" s="295"/>
      <c r="L863" s="295"/>
      <c r="M863" s="295"/>
      <c r="N863" s="295">
        <v>12</v>
      </c>
      <c r="O863" s="295">
        <v>38.341562198649953</v>
      </c>
      <c r="P863" s="295"/>
      <c r="Q863" s="295"/>
      <c r="R863" s="295"/>
      <c r="S863" s="295"/>
      <c r="T863" s="295"/>
      <c r="U863" s="295"/>
      <c r="V863" s="295"/>
      <c r="W863" s="295"/>
      <c r="X863" s="295"/>
      <c r="Y863" s="426"/>
      <c r="Z863" s="415">
        <v>0.7518872045831626</v>
      </c>
      <c r="AA863" s="415">
        <v>0.41291291291291299</v>
      </c>
      <c r="AB863" s="415"/>
      <c r="AC863" s="415"/>
      <c r="AD863" s="415"/>
      <c r="AE863" s="415"/>
      <c r="AF863" s="415"/>
      <c r="AG863" s="415"/>
      <c r="AH863" s="415"/>
      <c r="AI863" s="415"/>
      <c r="AJ863" s="415"/>
      <c r="AK863" s="415"/>
      <c r="AL863" s="415"/>
      <c r="AM863" s="296">
        <f>SUM(Y863:AL863)</f>
        <v>1.1648001174960756</v>
      </c>
    </row>
    <row r="864" spans="1:39" hidden="1" outlineLevel="1">
      <c r="A864" s="532"/>
      <c r="B864" s="294" t="s">
        <v>342</v>
      </c>
      <c r="C864" s="291" t="s">
        <v>163</v>
      </c>
      <c r="D864" s="295"/>
      <c r="E864" s="295"/>
      <c r="F864" s="295"/>
      <c r="G864" s="295"/>
      <c r="H864" s="295"/>
      <c r="I864" s="295"/>
      <c r="J864" s="295"/>
      <c r="K864" s="295"/>
      <c r="L864" s="295"/>
      <c r="M864" s="295"/>
      <c r="N864" s="295">
        <f>N863</f>
        <v>12</v>
      </c>
      <c r="O864" s="295"/>
      <c r="P864" s="295"/>
      <c r="Q864" s="295"/>
      <c r="R864" s="295"/>
      <c r="S864" s="295"/>
      <c r="T864" s="295"/>
      <c r="U864" s="295"/>
      <c r="V864" s="295"/>
      <c r="W864" s="295"/>
      <c r="X864" s="295"/>
      <c r="Y864" s="411">
        <v>0</v>
      </c>
      <c r="Z864" s="411">
        <v>0.7518872045831626</v>
      </c>
      <c r="AA864" s="411">
        <v>0.41291291291291299</v>
      </c>
      <c r="AB864" s="411">
        <v>0</v>
      </c>
      <c r="AC864" s="411">
        <v>0</v>
      </c>
      <c r="AD864" s="411">
        <v>0</v>
      </c>
      <c r="AE864" s="411">
        <v>0</v>
      </c>
      <c r="AF864" s="411">
        <f t="shared" ref="AF864" si="2145">AF863</f>
        <v>0</v>
      </c>
      <c r="AG864" s="411">
        <f t="shared" ref="AG864" si="2146">AG863</f>
        <v>0</v>
      </c>
      <c r="AH864" s="411">
        <f t="shared" ref="AH864" si="2147">AH863</f>
        <v>0</v>
      </c>
      <c r="AI864" s="411">
        <f t="shared" ref="AI864" si="2148">AI863</f>
        <v>0</v>
      </c>
      <c r="AJ864" s="411">
        <f t="shared" ref="AJ864" si="2149">AJ863</f>
        <v>0</v>
      </c>
      <c r="AK864" s="411">
        <f t="shared" ref="AK864" si="2150">AK863</f>
        <v>0</v>
      </c>
      <c r="AL864" s="411">
        <f t="shared" ref="AL864" si="2151">AL863</f>
        <v>0</v>
      </c>
      <c r="AM864" s="306"/>
    </row>
    <row r="865" spans="1:39" hidden="1" outlineLevel="1">
      <c r="A865" s="532"/>
      <c r="B865" s="294"/>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2"/>
      <c r="Z865" s="425"/>
      <c r="AA865" s="425"/>
      <c r="AB865" s="425"/>
      <c r="AC865" s="425"/>
      <c r="AD865" s="425"/>
      <c r="AE865" s="425"/>
      <c r="AF865" s="425"/>
      <c r="AG865" s="425"/>
      <c r="AH865" s="425"/>
      <c r="AI865" s="425"/>
      <c r="AJ865" s="425"/>
      <c r="AK865" s="425"/>
      <c r="AL865" s="425"/>
      <c r="AM865" s="306"/>
    </row>
    <row r="866" spans="1:39" ht="30" hidden="1" outlineLevel="1">
      <c r="A866" s="532">
        <v>29</v>
      </c>
      <c r="B866" s="428" t="s">
        <v>767</v>
      </c>
      <c r="C866" s="291" t="s">
        <v>25</v>
      </c>
      <c r="D866" s="295">
        <v>22401259.780924071</v>
      </c>
      <c r="E866" s="295"/>
      <c r="F866" s="295"/>
      <c r="G866" s="295"/>
      <c r="H866" s="295"/>
      <c r="I866" s="295"/>
      <c r="J866" s="295"/>
      <c r="K866" s="295"/>
      <c r="L866" s="295"/>
      <c r="M866" s="295"/>
      <c r="N866" s="295">
        <v>12</v>
      </c>
      <c r="O866" s="295">
        <v>3082.6442925420165</v>
      </c>
      <c r="P866" s="295"/>
      <c r="Q866" s="295"/>
      <c r="R866" s="295"/>
      <c r="S866" s="295"/>
      <c r="T866" s="295"/>
      <c r="U866" s="295"/>
      <c r="V866" s="295"/>
      <c r="W866" s="295"/>
      <c r="X866" s="295"/>
      <c r="Y866" s="426"/>
      <c r="Z866" s="415">
        <v>0.13798757622423327</v>
      </c>
      <c r="AA866" s="415">
        <v>0.53391036375446155</v>
      </c>
      <c r="AB866" s="415">
        <v>0.16625472166703337</v>
      </c>
      <c r="AC866" s="415">
        <v>0.13560588194218454</v>
      </c>
      <c r="AD866" s="415"/>
      <c r="AE866" s="415"/>
      <c r="AF866" s="415"/>
      <c r="AG866" s="415"/>
      <c r="AH866" s="415"/>
      <c r="AI866" s="415"/>
      <c r="AJ866" s="415"/>
      <c r="AK866" s="415"/>
      <c r="AL866" s="415"/>
      <c r="AM866" s="296">
        <f>SUM(Y866:AL866)</f>
        <v>0.97375854358791281</v>
      </c>
    </row>
    <row r="867" spans="1:39" hidden="1" outlineLevel="1">
      <c r="A867" s="532"/>
      <c r="B867" s="294" t="s">
        <v>342</v>
      </c>
      <c r="C867" s="291" t="s">
        <v>163</v>
      </c>
      <c r="D867" s="295"/>
      <c r="E867" s="295"/>
      <c r="F867" s="295"/>
      <c r="G867" s="295"/>
      <c r="H867" s="295"/>
      <c r="I867" s="295"/>
      <c r="J867" s="295"/>
      <c r="K867" s="295"/>
      <c r="L867" s="295"/>
      <c r="M867" s="295"/>
      <c r="N867" s="295">
        <f>N866</f>
        <v>12</v>
      </c>
      <c r="O867" s="295"/>
      <c r="P867" s="295"/>
      <c r="Q867" s="295"/>
      <c r="R867" s="295"/>
      <c r="S867" s="295"/>
      <c r="T867" s="295"/>
      <c r="U867" s="295"/>
      <c r="V867" s="295"/>
      <c r="W867" s="295"/>
      <c r="X867" s="295"/>
      <c r="Y867" s="411">
        <v>0</v>
      </c>
      <c r="Z867" s="411">
        <v>0.13798757622423327</v>
      </c>
      <c r="AA867" s="411">
        <v>0.53391036375446155</v>
      </c>
      <c r="AB867" s="411">
        <v>0.16625472166703337</v>
      </c>
      <c r="AC867" s="411">
        <v>0.13560588194218454</v>
      </c>
      <c r="AD867" s="411">
        <v>0</v>
      </c>
      <c r="AE867" s="411">
        <v>0</v>
      </c>
      <c r="AF867" s="411">
        <f t="shared" ref="AF867" si="2152">AF866</f>
        <v>0</v>
      </c>
      <c r="AG867" s="411">
        <f t="shared" ref="AG867" si="2153">AG866</f>
        <v>0</v>
      </c>
      <c r="AH867" s="411">
        <f t="shared" ref="AH867" si="2154">AH866</f>
        <v>0</v>
      </c>
      <c r="AI867" s="411">
        <f t="shared" ref="AI867" si="2155">AI866</f>
        <v>0</v>
      </c>
      <c r="AJ867" s="411">
        <f t="shared" ref="AJ867" si="2156">AJ866</f>
        <v>0</v>
      </c>
      <c r="AK867" s="411">
        <f t="shared" ref="AK867" si="2157">AK866</f>
        <v>0</v>
      </c>
      <c r="AL867" s="411">
        <f t="shared" ref="AL867" si="2158">AL866</f>
        <v>0</v>
      </c>
      <c r="AM867" s="306"/>
    </row>
    <row r="868" spans="1:39" hidden="1" outlineLevel="1">
      <c r="A868" s="532"/>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t="30" hidden="1" outlineLevel="1">
      <c r="A869" s="532">
        <v>30</v>
      </c>
      <c r="B869" s="428" t="s">
        <v>122</v>
      </c>
      <c r="C869" s="291" t="s">
        <v>25</v>
      </c>
      <c r="D869" s="295">
        <v>700782.66974161018</v>
      </c>
      <c r="E869" s="295"/>
      <c r="F869" s="295"/>
      <c r="G869" s="295"/>
      <c r="H869" s="295"/>
      <c r="I869" s="295"/>
      <c r="J869" s="295"/>
      <c r="K869" s="295"/>
      <c r="L869" s="295"/>
      <c r="M869" s="295"/>
      <c r="N869" s="295">
        <v>12</v>
      </c>
      <c r="O869" s="295">
        <v>43.102040816326536</v>
      </c>
      <c r="P869" s="295"/>
      <c r="Q869" s="295"/>
      <c r="R869" s="295"/>
      <c r="S869" s="295"/>
      <c r="T869" s="295"/>
      <c r="U869" s="295"/>
      <c r="V869" s="295"/>
      <c r="W869" s="295"/>
      <c r="X869" s="295"/>
      <c r="Y869" s="426"/>
      <c r="Z869" s="415"/>
      <c r="AA869" s="415"/>
      <c r="AB869" s="415">
        <v>1</v>
      </c>
      <c r="AC869" s="415"/>
      <c r="AD869" s="415"/>
      <c r="AE869" s="415"/>
      <c r="AF869" s="415"/>
      <c r="AG869" s="415"/>
      <c r="AH869" s="415"/>
      <c r="AI869" s="415"/>
      <c r="AJ869" s="415"/>
      <c r="AK869" s="415"/>
      <c r="AL869" s="415"/>
      <c r="AM869" s="296">
        <f>SUM(Y869:AL869)</f>
        <v>1</v>
      </c>
    </row>
    <row r="870" spans="1:39" hidden="1" outlineLevel="1">
      <c r="A870" s="532"/>
      <c r="B870" s="294" t="s">
        <v>342</v>
      </c>
      <c r="C870" s="291" t="s">
        <v>163</v>
      </c>
      <c r="D870" s="295"/>
      <c r="E870" s="295"/>
      <c r="F870" s="295"/>
      <c r="G870" s="295"/>
      <c r="H870" s="295"/>
      <c r="I870" s="295"/>
      <c r="J870" s="295"/>
      <c r="K870" s="295"/>
      <c r="L870" s="295"/>
      <c r="M870" s="295"/>
      <c r="N870" s="295">
        <f>N869</f>
        <v>12</v>
      </c>
      <c r="O870" s="295"/>
      <c r="P870" s="295"/>
      <c r="Q870" s="295"/>
      <c r="R870" s="295"/>
      <c r="S870" s="295"/>
      <c r="T870" s="295"/>
      <c r="U870" s="295"/>
      <c r="V870" s="295"/>
      <c r="W870" s="295"/>
      <c r="X870" s="295"/>
      <c r="Y870" s="411">
        <v>0</v>
      </c>
      <c r="Z870" s="411">
        <v>0</v>
      </c>
      <c r="AA870" s="411">
        <v>0</v>
      </c>
      <c r="AB870" s="411">
        <v>0</v>
      </c>
      <c r="AC870" s="411">
        <v>0</v>
      </c>
      <c r="AD870" s="411">
        <v>0</v>
      </c>
      <c r="AE870" s="411">
        <v>0</v>
      </c>
      <c r="AF870" s="411">
        <f t="shared" ref="AF870" si="2159">AF869</f>
        <v>0</v>
      </c>
      <c r="AG870" s="411">
        <f t="shared" ref="AG870" si="2160">AG869</f>
        <v>0</v>
      </c>
      <c r="AH870" s="411">
        <f t="shared" ref="AH870" si="2161">AH869</f>
        <v>0</v>
      </c>
      <c r="AI870" s="411">
        <f t="shared" ref="AI870" si="2162">AI869</f>
        <v>0</v>
      </c>
      <c r="AJ870" s="411">
        <f t="shared" ref="AJ870" si="2163">AJ869</f>
        <v>0</v>
      </c>
      <c r="AK870" s="411">
        <f t="shared" ref="AK870" si="2164">AK869</f>
        <v>0</v>
      </c>
      <c r="AL870" s="411">
        <f t="shared" ref="AL870" si="2165">AL869</f>
        <v>0</v>
      </c>
      <c r="AM870" s="306"/>
    </row>
    <row r="871" spans="1:39" hidden="1" outlineLevel="1">
      <c r="A871" s="532"/>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idden="1" outlineLevel="1">
      <c r="A872" s="532">
        <v>31</v>
      </c>
      <c r="B872" s="428" t="s">
        <v>768</v>
      </c>
      <c r="C872" s="291" t="s">
        <v>25</v>
      </c>
      <c r="D872" s="295">
        <v>2767382.1957024015</v>
      </c>
      <c r="E872" s="295"/>
      <c r="F872" s="295"/>
      <c r="G872" s="295"/>
      <c r="H872" s="295"/>
      <c r="I872" s="295"/>
      <c r="J872" s="295"/>
      <c r="K872" s="295"/>
      <c r="L872" s="295"/>
      <c r="M872" s="295"/>
      <c r="N872" s="295">
        <v>12</v>
      </c>
      <c r="O872" s="295">
        <f>-'8.  Streetlighting'!F271/12</f>
        <v>663.17795462253616</v>
      </c>
      <c r="P872" s="295"/>
      <c r="Q872" s="295"/>
      <c r="R872" s="295"/>
      <c r="S872" s="295"/>
      <c r="T872" s="295"/>
      <c r="U872" s="295"/>
      <c r="V872" s="295"/>
      <c r="W872" s="295"/>
      <c r="X872" s="295"/>
      <c r="Y872" s="426"/>
      <c r="Z872" s="415"/>
      <c r="AA872" s="415"/>
      <c r="AB872" s="415"/>
      <c r="AC872" s="415"/>
      <c r="AD872" s="415">
        <v>1</v>
      </c>
      <c r="AE872" s="415"/>
      <c r="AF872" s="415"/>
      <c r="AG872" s="415"/>
      <c r="AH872" s="415"/>
      <c r="AI872" s="415"/>
      <c r="AJ872" s="415"/>
      <c r="AK872" s="415"/>
      <c r="AL872" s="415"/>
      <c r="AM872" s="296">
        <f>SUM(Y872:AL872)</f>
        <v>1</v>
      </c>
    </row>
    <row r="873" spans="1:39" hidden="1" outlineLevel="1">
      <c r="A873" s="532"/>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v>0</v>
      </c>
      <c r="Z873" s="411">
        <v>0</v>
      </c>
      <c r="AA873" s="411">
        <v>0</v>
      </c>
      <c r="AB873" s="411">
        <v>0</v>
      </c>
      <c r="AC873" s="411">
        <v>0</v>
      </c>
      <c r="AD873" s="411">
        <v>0</v>
      </c>
      <c r="AE873" s="411">
        <v>0</v>
      </c>
      <c r="AF873" s="411">
        <f t="shared" ref="AF873" si="2166">AF872</f>
        <v>0</v>
      </c>
      <c r="AG873" s="411">
        <f t="shared" ref="AG873" si="2167">AG872</f>
        <v>0</v>
      </c>
      <c r="AH873" s="411">
        <f t="shared" ref="AH873" si="2168">AH872</f>
        <v>0</v>
      </c>
      <c r="AI873" s="411">
        <f t="shared" ref="AI873" si="2169">AI872</f>
        <v>0</v>
      </c>
      <c r="AJ873" s="411">
        <f t="shared" ref="AJ873" si="2170">AJ872</f>
        <v>0</v>
      </c>
      <c r="AK873" s="411">
        <f t="shared" ref="AK873" si="2171">AK872</f>
        <v>0</v>
      </c>
      <c r="AL873" s="411">
        <f t="shared" ref="AL873" si="2172">AL872</f>
        <v>0</v>
      </c>
      <c r="AM873" s="306"/>
    </row>
    <row r="874" spans="1:39" hidden="1" outlineLevel="1">
      <c r="A874" s="532"/>
      <c r="B874" s="428"/>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30" hidden="1" outlineLevel="1">
      <c r="A875" s="532">
        <v>32</v>
      </c>
      <c r="B875" s="428" t="s">
        <v>124</v>
      </c>
      <c r="C875" s="291" t="s">
        <v>898</v>
      </c>
      <c r="D875" s="295">
        <v>443005.59002289508</v>
      </c>
      <c r="E875" s="295"/>
      <c r="F875" s="295"/>
      <c r="G875" s="295"/>
      <c r="H875" s="295"/>
      <c r="I875" s="295"/>
      <c r="J875" s="295"/>
      <c r="K875" s="295"/>
      <c r="L875" s="295"/>
      <c r="M875" s="295"/>
      <c r="N875" s="295">
        <v>12</v>
      </c>
      <c r="O875" s="295">
        <v>119.23414063399402</v>
      </c>
      <c r="P875" s="295"/>
      <c r="Q875" s="295"/>
      <c r="R875" s="295"/>
      <c r="S875" s="295"/>
      <c r="T875" s="295"/>
      <c r="U875" s="295"/>
      <c r="V875" s="295"/>
      <c r="W875" s="295"/>
      <c r="X875" s="295"/>
      <c r="Y875" s="426"/>
      <c r="Z875" s="415"/>
      <c r="AA875" s="415">
        <v>0.44186046511627908</v>
      </c>
      <c r="AB875" s="415">
        <v>0.27906976744186046</v>
      </c>
      <c r="AC875" s="415">
        <v>0.27906976744186046</v>
      </c>
      <c r="AD875" s="415"/>
      <c r="AE875" s="415"/>
      <c r="AF875" s="415"/>
      <c r="AG875" s="415"/>
      <c r="AH875" s="415"/>
      <c r="AI875" s="415"/>
      <c r="AJ875" s="415"/>
      <c r="AK875" s="415"/>
      <c r="AL875" s="415"/>
      <c r="AM875" s="296">
        <f>SUM(Y875:AL875)</f>
        <v>1</v>
      </c>
    </row>
    <row r="876" spans="1:39" hidden="1" outlineLevel="1">
      <c r="A876" s="532"/>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v>0</v>
      </c>
      <c r="Z876" s="411">
        <v>0</v>
      </c>
      <c r="AA876" s="411">
        <v>0</v>
      </c>
      <c r="AB876" s="411">
        <v>0</v>
      </c>
      <c r="AC876" s="411">
        <v>0</v>
      </c>
      <c r="AD876" s="411">
        <v>0</v>
      </c>
      <c r="AE876" s="411">
        <v>0</v>
      </c>
      <c r="AF876" s="411">
        <f t="shared" ref="AF876" si="2173">AF875</f>
        <v>0</v>
      </c>
      <c r="AG876" s="411">
        <f t="shared" ref="AG876" si="2174">AG875</f>
        <v>0</v>
      </c>
      <c r="AH876" s="411">
        <f t="shared" ref="AH876" si="2175">AH875</f>
        <v>0</v>
      </c>
      <c r="AI876" s="411">
        <f t="shared" ref="AI876" si="2176">AI875</f>
        <v>0</v>
      </c>
      <c r="AJ876" s="411">
        <f t="shared" ref="AJ876" si="2177">AJ875</f>
        <v>0</v>
      </c>
      <c r="AK876" s="411">
        <f t="shared" ref="AK876" si="2178">AK875</f>
        <v>0</v>
      </c>
      <c r="AL876" s="411">
        <f>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75" hidden="1" outlineLevel="1">
      <c r="A878" s="532"/>
      <c r="B878" s="288" t="s">
        <v>500</v>
      </c>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hidden="1" outlineLevel="1">
      <c r="A879" s="532">
        <v>33</v>
      </c>
      <c r="B879" s="428" t="s">
        <v>125</v>
      </c>
      <c r="C879" s="291" t="s">
        <v>25</v>
      </c>
      <c r="D879" s="295">
        <v>68776.794714590971</v>
      </c>
      <c r="E879" s="295"/>
      <c r="F879" s="295"/>
      <c r="G879" s="295"/>
      <c r="H879" s="295"/>
      <c r="I879" s="295"/>
      <c r="J879" s="295"/>
      <c r="K879" s="295"/>
      <c r="L879" s="295"/>
      <c r="M879" s="295"/>
      <c r="N879" s="295">
        <v>0</v>
      </c>
      <c r="O879" s="295">
        <v>10.317279016141431</v>
      </c>
      <c r="P879" s="295"/>
      <c r="Q879" s="295"/>
      <c r="R879" s="295"/>
      <c r="S879" s="295"/>
      <c r="T879" s="295"/>
      <c r="U879" s="295"/>
      <c r="V879" s="295"/>
      <c r="W879" s="295"/>
      <c r="X879" s="295"/>
      <c r="Y879" s="426"/>
      <c r="Z879" s="415">
        <v>0.56578506221681535</v>
      </c>
      <c r="AA879" s="415">
        <v>0.4363894811656005</v>
      </c>
      <c r="AB879" s="415"/>
      <c r="AC879" s="415"/>
      <c r="AD879" s="415"/>
      <c r="AE879" s="415"/>
      <c r="AF879" s="415"/>
      <c r="AG879" s="415"/>
      <c r="AH879" s="415"/>
      <c r="AI879" s="415"/>
      <c r="AJ879" s="415"/>
      <c r="AK879" s="415"/>
      <c r="AL879" s="415"/>
      <c r="AM879" s="296">
        <f>SUM(Y879:AL879)</f>
        <v>1.0021745433824158</v>
      </c>
    </row>
    <row r="880" spans="1:39" hidden="1" outlineLevel="1">
      <c r="A880" s="532"/>
      <c r="B880" s="294" t="s">
        <v>342</v>
      </c>
      <c r="C880" s="291" t="s">
        <v>163</v>
      </c>
      <c r="D880" s="295"/>
      <c r="E880" s="295"/>
      <c r="F880" s="295"/>
      <c r="G880" s="295"/>
      <c r="H880" s="295"/>
      <c r="I880" s="295"/>
      <c r="J880" s="295"/>
      <c r="K880" s="295"/>
      <c r="L880" s="295"/>
      <c r="M880" s="295"/>
      <c r="N880" s="295">
        <f>N879</f>
        <v>0</v>
      </c>
      <c r="O880" s="295"/>
      <c r="P880" s="295"/>
      <c r="Q880" s="295"/>
      <c r="R880" s="295"/>
      <c r="S880" s="295"/>
      <c r="T880" s="295"/>
      <c r="U880" s="295"/>
      <c r="V880" s="295"/>
      <c r="W880" s="295"/>
      <c r="X880" s="295"/>
      <c r="Y880" s="411">
        <v>0</v>
      </c>
      <c r="Z880" s="411">
        <v>0.56578506221681535</v>
      </c>
      <c r="AA880" s="411">
        <v>0.4363894811656005</v>
      </c>
      <c r="AB880" s="411">
        <v>0</v>
      </c>
      <c r="AC880" s="411">
        <v>0</v>
      </c>
      <c r="AD880" s="411">
        <v>0</v>
      </c>
      <c r="AE880" s="411">
        <v>0</v>
      </c>
      <c r="AF880" s="411">
        <f t="shared" ref="AF880" si="2179">AF879</f>
        <v>0</v>
      </c>
      <c r="AG880" s="411">
        <f t="shared" ref="AG880" si="2180">AG879</f>
        <v>0</v>
      </c>
      <c r="AH880" s="411">
        <f t="shared" ref="AH880" si="2181">AH879</f>
        <v>0</v>
      </c>
      <c r="AI880" s="411">
        <f t="shared" ref="AI880" si="2182">AI879</f>
        <v>0</v>
      </c>
      <c r="AJ880" s="411">
        <f t="shared" ref="AJ880" si="2183">AJ879</f>
        <v>0</v>
      </c>
      <c r="AK880" s="411">
        <f t="shared" ref="AK880" si="2184">AK879</f>
        <v>0</v>
      </c>
      <c r="AL880" s="411">
        <f t="shared" ref="AL880" si="2185">AL879</f>
        <v>0</v>
      </c>
      <c r="AM880" s="306"/>
    </row>
    <row r="881" spans="1:39" hidden="1" outlineLevel="1">
      <c r="A881" s="532"/>
      <c r="B881" s="428"/>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hidden="1" outlineLevel="1">
      <c r="A882" s="532">
        <v>34</v>
      </c>
      <c r="B882" s="428" t="s">
        <v>126</v>
      </c>
      <c r="C882" s="291" t="s">
        <v>25</v>
      </c>
      <c r="D882" s="295"/>
      <c r="E882" s="295"/>
      <c r="F882" s="295"/>
      <c r="G882" s="295"/>
      <c r="H882" s="295"/>
      <c r="I882" s="295"/>
      <c r="J882" s="295"/>
      <c r="K882" s="295"/>
      <c r="L882" s="295"/>
      <c r="M882" s="295"/>
      <c r="N882" s="295">
        <v>0</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hidden="1" outlineLevel="1">
      <c r="A883" s="532"/>
      <c r="B883" s="294" t="s">
        <v>342</v>
      </c>
      <c r="C883" s="291" t="s">
        <v>163</v>
      </c>
      <c r="D883" s="295"/>
      <c r="E883" s="295"/>
      <c r="F883" s="295"/>
      <c r="G883" s="295"/>
      <c r="H883" s="295"/>
      <c r="I883" s="295"/>
      <c r="J883" s="295"/>
      <c r="K883" s="295"/>
      <c r="L883" s="295"/>
      <c r="M883" s="295"/>
      <c r="N883" s="295">
        <f>N882</f>
        <v>0</v>
      </c>
      <c r="O883" s="295"/>
      <c r="P883" s="295"/>
      <c r="Q883" s="295"/>
      <c r="R883" s="295"/>
      <c r="S883" s="295"/>
      <c r="T883" s="295"/>
      <c r="U883" s="295"/>
      <c r="V883" s="295"/>
      <c r="W883" s="295"/>
      <c r="X883" s="295"/>
      <c r="Y883" s="411">
        <v>0</v>
      </c>
      <c r="Z883" s="411">
        <v>0</v>
      </c>
      <c r="AA883" s="411">
        <v>0</v>
      </c>
      <c r="AB883" s="411">
        <v>0</v>
      </c>
      <c r="AC883" s="411">
        <v>0</v>
      </c>
      <c r="AD883" s="411">
        <v>0</v>
      </c>
      <c r="AE883" s="411">
        <v>0</v>
      </c>
      <c r="AF883" s="411">
        <f t="shared" ref="AF883" si="2186">AF882</f>
        <v>0</v>
      </c>
      <c r="AG883" s="411">
        <f t="shared" ref="AG883" si="2187">AG882</f>
        <v>0</v>
      </c>
      <c r="AH883" s="411">
        <f t="shared" ref="AH883" si="2188">AH882</f>
        <v>0</v>
      </c>
      <c r="AI883" s="411">
        <f t="shared" ref="AI883" si="2189">AI882</f>
        <v>0</v>
      </c>
      <c r="AJ883" s="411">
        <f t="shared" ref="AJ883" si="2190">AJ882</f>
        <v>0</v>
      </c>
      <c r="AK883" s="411">
        <f t="shared" ref="AK883" si="2191">AK882</f>
        <v>0</v>
      </c>
      <c r="AL883" s="411">
        <f t="shared" ref="AL883" si="2192">AL882</f>
        <v>0</v>
      </c>
      <c r="AM883" s="306"/>
    </row>
    <row r="884" spans="1:39" hidden="1" outlineLevel="1">
      <c r="A884" s="532"/>
      <c r="B884" s="428"/>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idden="1" outlineLevel="1">
      <c r="A885" s="532">
        <v>35</v>
      </c>
      <c r="B885" s="428" t="s">
        <v>127</v>
      </c>
      <c r="C885" s="291" t="s">
        <v>25</v>
      </c>
      <c r="D885" s="295"/>
      <c r="E885" s="295"/>
      <c r="F885" s="295"/>
      <c r="G885" s="295"/>
      <c r="H885" s="295"/>
      <c r="I885" s="295"/>
      <c r="J885" s="295"/>
      <c r="K885" s="295"/>
      <c r="L885" s="295"/>
      <c r="M885" s="295"/>
      <c r="N885" s="295">
        <v>0</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0</v>
      </c>
      <c r="O886" s="295"/>
      <c r="P886" s="295"/>
      <c r="Q886" s="295"/>
      <c r="R886" s="295"/>
      <c r="S886" s="295"/>
      <c r="T886" s="295"/>
      <c r="U886" s="295"/>
      <c r="V886" s="295"/>
      <c r="W886" s="295"/>
      <c r="X886" s="295"/>
      <c r="Y886" s="411">
        <f>Y885</f>
        <v>0</v>
      </c>
      <c r="Z886" s="411">
        <f t="shared" ref="Z886" si="2193">Z885</f>
        <v>0</v>
      </c>
      <c r="AA886" s="411">
        <f t="shared" ref="AA886" si="2194">AA885</f>
        <v>0</v>
      </c>
      <c r="AB886" s="411">
        <f t="shared" ref="AB886" si="2195">AB885</f>
        <v>0</v>
      </c>
      <c r="AC886" s="411">
        <f t="shared" ref="AC886" si="2196">AC885</f>
        <v>0</v>
      </c>
      <c r="AD886" s="411">
        <f t="shared" ref="AD886" si="2197">AD885</f>
        <v>0</v>
      </c>
      <c r="AE886" s="411">
        <f t="shared" ref="AE886" si="2198">AE885</f>
        <v>0</v>
      </c>
      <c r="AF886" s="411">
        <f t="shared" ref="AF886" si="2199">AF885</f>
        <v>0</v>
      </c>
      <c r="AG886" s="411">
        <f t="shared" ref="AG886" si="2200">AG885</f>
        <v>0</v>
      </c>
      <c r="AH886" s="411">
        <f t="shared" ref="AH886" si="2201">AH885</f>
        <v>0</v>
      </c>
      <c r="AI886" s="411">
        <f t="shared" ref="AI886" si="2202">AI885</f>
        <v>0</v>
      </c>
      <c r="AJ886" s="411">
        <f t="shared" ref="AJ886" si="2203">AJ885</f>
        <v>0</v>
      </c>
      <c r="AK886" s="411">
        <f t="shared" ref="AK886" si="2204">AK885</f>
        <v>0</v>
      </c>
      <c r="AL886" s="411">
        <f t="shared" ref="AL886" si="2205">AL885</f>
        <v>0</v>
      </c>
      <c r="AM886" s="306"/>
    </row>
    <row r="887" spans="1:39" hidden="1" outlineLevel="1">
      <c r="A887" s="532"/>
      <c r="B887" s="431"/>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15.75" hidden="1" outlineLevel="1">
      <c r="A888" s="532"/>
      <c r="B888" s="288" t="s">
        <v>501</v>
      </c>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45" hidden="1" outlineLevel="1">
      <c r="A889" s="532">
        <v>36</v>
      </c>
      <c r="B889" s="428" t="s">
        <v>128</v>
      </c>
      <c r="C889" s="291" t="s">
        <v>25</v>
      </c>
      <c r="D889" s="295"/>
      <c r="E889" s="295"/>
      <c r="F889" s="295"/>
      <c r="G889" s="295"/>
      <c r="H889" s="295"/>
      <c r="I889" s="295"/>
      <c r="J889" s="295"/>
      <c r="K889" s="295"/>
      <c r="L889" s="295"/>
      <c r="M889" s="295"/>
      <c r="N889" s="295">
        <v>12</v>
      </c>
      <c r="O889" s="295"/>
      <c r="P889" s="295"/>
      <c r="Q889" s="295"/>
      <c r="R889" s="295"/>
      <c r="S889" s="295"/>
      <c r="T889" s="295"/>
      <c r="U889" s="295"/>
      <c r="V889" s="295"/>
      <c r="W889" s="295"/>
      <c r="X889" s="295"/>
      <c r="Y889" s="426"/>
      <c r="Z889" s="415"/>
      <c r="AA889" s="415"/>
      <c r="AB889" s="415"/>
      <c r="AC889" s="415"/>
      <c r="AD889" s="415"/>
      <c r="AE889" s="415"/>
      <c r="AF889" s="415"/>
      <c r="AG889" s="415"/>
      <c r="AH889" s="415"/>
      <c r="AI889" s="415"/>
      <c r="AJ889" s="415"/>
      <c r="AK889" s="415"/>
      <c r="AL889" s="415"/>
      <c r="AM889" s="296">
        <f>SUM(Y889:AL889)</f>
        <v>0</v>
      </c>
    </row>
    <row r="890" spans="1:39" hidden="1" outlineLevel="1">
      <c r="A890" s="532"/>
      <c r="B890" s="294" t="s">
        <v>342</v>
      </c>
      <c r="C890" s="291" t="s">
        <v>163</v>
      </c>
      <c r="D890" s="295"/>
      <c r="E890" s="295"/>
      <c r="F890" s="295"/>
      <c r="G890" s="295"/>
      <c r="H890" s="295"/>
      <c r="I890" s="295"/>
      <c r="J890" s="295"/>
      <c r="K890" s="295"/>
      <c r="L890" s="295"/>
      <c r="M890" s="295"/>
      <c r="N890" s="295">
        <f>N889</f>
        <v>12</v>
      </c>
      <c r="O890" s="295"/>
      <c r="P890" s="295"/>
      <c r="Q890" s="295"/>
      <c r="R890" s="295"/>
      <c r="S890" s="295"/>
      <c r="T890" s="295"/>
      <c r="U890" s="295"/>
      <c r="V890" s="295"/>
      <c r="W890" s="295"/>
      <c r="X890" s="295"/>
      <c r="Y890" s="411">
        <f>Y889</f>
        <v>0</v>
      </c>
      <c r="Z890" s="411">
        <f t="shared" ref="Z890" si="2206">Z889</f>
        <v>0</v>
      </c>
      <c r="AA890" s="411">
        <f t="shared" ref="AA890" si="2207">AA889</f>
        <v>0</v>
      </c>
      <c r="AB890" s="411">
        <f t="shared" ref="AB890" si="2208">AB889</f>
        <v>0</v>
      </c>
      <c r="AC890" s="411">
        <f t="shared" ref="AC890" si="2209">AC889</f>
        <v>0</v>
      </c>
      <c r="AD890" s="411">
        <f t="shared" ref="AD890" si="2210">AD889</f>
        <v>0</v>
      </c>
      <c r="AE890" s="411">
        <f t="shared" ref="AE890" si="2211">AE889</f>
        <v>0</v>
      </c>
      <c r="AF890" s="411">
        <f t="shared" ref="AF890" si="2212">AF889</f>
        <v>0</v>
      </c>
      <c r="AG890" s="411">
        <f t="shared" ref="AG890" si="2213">AG889</f>
        <v>0</v>
      </c>
      <c r="AH890" s="411">
        <f t="shared" ref="AH890" si="2214">AH889</f>
        <v>0</v>
      </c>
      <c r="AI890" s="411">
        <f t="shared" ref="AI890" si="2215">AI889</f>
        <v>0</v>
      </c>
      <c r="AJ890" s="411">
        <f t="shared" ref="AJ890" si="2216">AJ889</f>
        <v>0</v>
      </c>
      <c r="AK890" s="411">
        <f t="shared" ref="AK890" si="2217">AK889</f>
        <v>0</v>
      </c>
      <c r="AL890" s="411">
        <f t="shared" ref="AL890" si="2218">AL889</f>
        <v>0</v>
      </c>
      <c r="AM890" s="306"/>
    </row>
    <row r="891" spans="1:39" hidden="1" outlineLevel="1">
      <c r="A891" s="532"/>
      <c r="B891" s="428"/>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ht="30" hidden="1" outlineLevel="1">
      <c r="A892" s="532">
        <v>37</v>
      </c>
      <c r="B892" s="428" t="s">
        <v>129</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hidden="1" outlineLevel="1">
      <c r="A893" s="532"/>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2219">Z892</f>
        <v>0</v>
      </c>
      <c r="AA893" s="411">
        <f t="shared" ref="AA893" si="2220">AA892</f>
        <v>0</v>
      </c>
      <c r="AB893" s="411">
        <f t="shared" ref="AB893" si="2221">AB892</f>
        <v>0</v>
      </c>
      <c r="AC893" s="411">
        <f t="shared" ref="AC893" si="2222">AC892</f>
        <v>0</v>
      </c>
      <c r="AD893" s="411">
        <f t="shared" ref="AD893" si="2223">AD892</f>
        <v>0</v>
      </c>
      <c r="AE893" s="411">
        <f t="shared" ref="AE893" si="2224">AE892</f>
        <v>0</v>
      </c>
      <c r="AF893" s="411">
        <f t="shared" ref="AF893" si="2225">AF892</f>
        <v>0</v>
      </c>
      <c r="AG893" s="411">
        <f t="shared" ref="AG893" si="2226">AG892</f>
        <v>0</v>
      </c>
      <c r="AH893" s="411">
        <f t="shared" ref="AH893" si="2227">AH892</f>
        <v>0</v>
      </c>
      <c r="AI893" s="411">
        <f t="shared" ref="AI893" si="2228">AI892</f>
        <v>0</v>
      </c>
      <c r="AJ893" s="411">
        <f t="shared" ref="AJ893" si="2229">AJ892</f>
        <v>0</v>
      </c>
      <c r="AK893" s="411">
        <f t="shared" ref="AK893" si="2230">AK892</f>
        <v>0</v>
      </c>
      <c r="AL893" s="411">
        <f t="shared" ref="AL893" si="2231">AL892</f>
        <v>0</v>
      </c>
      <c r="AM893" s="306"/>
    </row>
    <row r="894" spans="1:39" hidden="1" outlineLevel="1">
      <c r="A894" s="532"/>
      <c r="B894" s="428"/>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idden="1" outlineLevel="1">
      <c r="A895" s="532">
        <v>38</v>
      </c>
      <c r="B895" s="428" t="s">
        <v>130</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6"/>
      <c r="Z895" s="415"/>
      <c r="AA895" s="415"/>
      <c r="AB895" s="415"/>
      <c r="AC895" s="415"/>
      <c r="AD895" s="415"/>
      <c r="AE895" s="415"/>
      <c r="AF895" s="415"/>
      <c r="AG895" s="415"/>
      <c r="AH895" s="415"/>
      <c r="AI895" s="415"/>
      <c r="AJ895" s="415"/>
      <c r="AK895" s="415"/>
      <c r="AL895" s="415"/>
      <c r="AM895" s="296">
        <f>SUM(Y895:AL895)</f>
        <v>0</v>
      </c>
    </row>
    <row r="896" spans="1:39" hidden="1" outlineLevel="1">
      <c r="A896" s="532"/>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2232">Z895</f>
        <v>0</v>
      </c>
      <c r="AA896" s="411">
        <f t="shared" ref="AA896" si="2233">AA895</f>
        <v>0</v>
      </c>
      <c r="AB896" s="411">
        <f t="shared" ref="AB896" si="2234">AB895</f>
        <v>0</v>
      </c>
      <c r="AC896" s="411">
        <f t="shared" ref="AC896" si="2235">AC895</f>
        <v>0</v>
      </c>
      <c r="AD896" s="411">
        <f t="shared" ref="AD896" si="2236">AD895</f>
        <v>0</v>
      </c>
      <c r="AE896" s="411">
        <f t="shared" ref="AE896" si="2237">AE895</f>
        <v>0</v>
      </c>
      <c r="AF896" s="411">
        <f t="shared" ref="AF896" si="2238">AF895</f>
        <v>0</v>
      </c>
      <c r="AG896" s="411">
        <f t="shared" ref="AG896" si="2239">AG895</f>
        <v>0</v>
      </c>
      <c r="AH896" s="411">
        <f t="shared" ref="AH896" si="2240">AH895</f>
        <v>0</v>
      </c>
      <c r="AI896" s="411">
        <f t="shared" ref="AI896" si="2241">AI895</f>
        <v>0</v>
      </c>
      <c r="AJ896" s="411">
        <f t="shared" ref="AJ896" si="2242">AJ895</f>
        <v>0</v>
      </c>
      <c r="AK896" s="411">
        <f t="shared" ref="AK896" si="2243">AK895</f>
        <v>0</v>
      </c>
      <c r="AL896" s="411">
        <f t="shared" ref="AL896" si="2244">AL895</f>
        <v>0</v>
      </c>
      <c r="AM896" s="306"/>
    </row>
    <row r="897" spans="1:39" hidden="1" outlineLevel="1">
      <c r="A897" s="532"/>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t="30" hidden="1" outlineLevel="1">
      <c r="A898" s="532">
        <v>39</v>
      </c>
      <c r="B898" s="428" t="s">
        <v>131</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hidden="1" outlineLevel="1">
      <c r="A899" s="532"/>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2245">Z898</f>
        <v>0</v>
      </c>
      <c r="AA899" s="411">
        <f t="shared" ref="AA899" si="2246">AA898</f>
        <v>0</v>
      </c>
      <c r="AB899" s="411">
        <f t="shared" ref="AB899" si="2247">AB898</f>
        <v>0</v>
      </c>
      <c r="AC899" s="411">
        <f t="shared" ref="AC899" si="2248">AC898</f>
        <v>0</v>
      </c>
      <c r="AD899" s="411">
        <f t="shared" ref="AD899" si="2249">AD898</f>
        <v>0</v>
      </c>
      <c r="AE899" s="411">
        <f t="shared" ref="AE899" si="2250">AE898</f>
        <v>0</v>
      </c>
      <c r="AF899" s="411">
        <f t="shared" ref="AF899" si="2251">AF898</f>
        <v>0</v>
      </c>
      <c r="AG899" s="411">
        <f t="shared" ref="AG899" si="2252">AG898</f>
        <v>0</v>
      </c>
      <c r="AH899" s="411">
        <f t="shared" ref="AH899" si="2253">AH898</f>
        <v>0</v>
      </c>
      <c r="AI899" s="411">
        <f t="shared" ref="AI899" si="2254">AI898</f>
        <v>0</v>
      </c>
      <c r="AJ899" s="411">
        <f t="shared" ref="AJ899" si="2255">AJ898</f>
        <v>0</v>
      </c>
      <c r="AK899" s="411">
        <f t="shared" ref="AK899" si="2256">AK898</f>
        <v>0</v>
      </c>
      <c r="AL899" s="411">
        <f t="shared" ref="AL899" si="2257">AL898</f>
        <v>0</v>
      </c>
      <c r="AM899" s="306"/>
    </row>
    <row r="900" spans="1:39" hidden="1" outlineLevel="1">
      <c r="A900" s="532"/>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30" hidden="1" outlineLevel="1">
      <c r="A901" s="532">
        <v>40</v>
      </c>
      <c r="B901" s="428" t="s">
        <v>132</v>
      </c>
      <c r="C901" s="291" t="s">
        <v>25</v>
      </c>
      <c r="D901" s="295"/>
      <c r="E901" s="295"/>
      <c r="F901" s="295"/>
      <c r="G901" s="295"/>
      <c r="H901" s="295"/>
      <c r="I901" s="295"/>
      <c r="J901" s="295"/>
      <c r="K901" s="295"/>
      <c r="L901" s="295"/>
      <c r="M901" s="295"/>
      <c r="N901" s="295">
        <v>12</v>
      </c>
      <c r="O901" s="295"/>
      <c r="P901" s="295"/>
      <c r="Q901" s="295"/>
      <c r="R901" s="295"/>
      <c r="S901" s="295"/>
      <c r="T901" s="295"/>
      <c r="U901" s="295"/>
      <c r="V901" s="295"/>
      <c r="W901" s="295"/>
      <c r="X901" s="295"/>
      <c r="Y901" s="426"/>
      <c r="Z901" s="415"/>
      <c r="AA901" s="415"/>
      <c r="AB901" s="415"/>
      <c r="AC901" s="415"/>
      <c r="AD901" s="415"/>
      <c r="AE901" s="415"/>
      <c r="AF901" s="415"/>
      <c r="AG901" s="415"/>
      <c r="AH901" s="415"/>
      <c r="AI901" s="415"/>
      <c r="AJ901" s="415"/>
      <c r="AK901" s="415"/>
      <c r="AL901" s="415"/>
      <c r="AM901" s="296">
        <f>SUM(Y901:AL901)</f>
        <v>0</v>
      </c>
    </row>
    <row r="902" spans="1:39" hidden="1" outlineLevel="1">
      <c r="A902" s="532"/>
      <c r="B902" s="294" t="s">
        <v>342</v>
      </c>
      <c r="C902" s="291" t="s">
        <v>163</v>
      </c>
      <c r="D902" s="295"/>
      <c r="E902" s="295"/>
      <c r="F902" s="295"/>
      <c r="G902" s="295"/>
      <c r="H902" s="295"/>
      <c r="I902" s="295"/>
      <c r="J902" s="295"/>
      <c r="K902" s="295"/>
      <c r="L902" s="295"/>
      <c r="M902" s="295"/>
      <c r="N902" s="295">
        <f>N901</f>
        <v>12</v>
      </c>
      <c r="O902" s="295"/>
      <c r="P902" s="295"/>
      <c r="Q902" s="295"/>
      <c r="R902" s="295"/>
      <c r="S902" s="295"/>
      <c r="T902" s="295"/>
      <c r="U902" s="295"/>
      <c r="V902" s="295"/>
      <c r="W902" s="295"/>
      <c r="X902" s="295"/>
      <c r="Y902" s="411">
        <f>Y901</f>
        <v>0</v>
      </c>
      <c r="Z902" s="411">
        <f t="shared" ref="Z902" si="2258">Z901</f>
        <v>0</v>
      </c>
      <c r="AA902" s="411">
        <f t="shared" ref="AA902" si="2259">AA901</f>
        <v>0</v>
      </c>
      <c r="AB902" s="411">
        <f t="shared" ref="AB902" si="2260">AB901</f>
        <v>0</v>
      </c>
      <c r="AC902" s="411">
        <f t="shared" ref="AC902" si="2261">AC901</f>
        <v>0</v>
      </c>
      <c r="AD902" s="411">
        <f t="shared" ref="AD902" si="2262">AD901</f>
        <v>0</v>
      </c>
      <c r="AE902" s="411">
        <f t="shared" ref="AE902" si="2263">AE901</f>
        <v>0</v>
      </c>
      <c r="AF902" s="411">
        <f t="shared" ref="AF902" si="2264">AF901</f>
        <v>0</v>
      </c>
      <c r="AG902" s="411">
        <f t="shared" ref="AG902" si="2265">AG901</f>
        <v>0</v>
      </c>
      <c r="AH902" s="411">
        <f t="shared" ref="AH902" si="2266">AH901</f>
        <v>0</v>
      </c>
      <c r="AI902" s="411">
        <f t="shared" ref="AI902" si="2267">AI901</f>
        <v>0</v>
      </c>
      <c r="AJ902" s="411">
        <f t="shared" ref="AJ902" si="2268">AJ901</f>
        <v>0</v>
      </c>
      <c r="AK902" s="411">
        <f t="shared" ref="AK902" si="2269">AK901</f>
        <v>0</v>
      </c>
      <c r="AL902" s="411">
        <f t="shared" ref="AL902" si="2270">AL901</f>
        <v>0</v>
      </c>
      <c r="AM902" s="306"/>
    </row>
    <row r="903" spans="1:39" hidden="1" outlineLevel="1">
      <c r="A903" s="532"/>
      <c r="B903" s="428"/>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45" hidden="1" outlineLevel="1">
      <c r="A904" s="532">
        <v>41</v>
      </c>
      <c r="B904" s="428" t="s">
        <v>133</v>
      </c>
      <c r="C904" s="291" t="s">
        <v>25</v>
      </c>
      <c r="D904" s="295"/>
      <c r="E904" s="295"/>
      <c r="F904" s="295"/>
      <c r="G904" s="295"/>
      <c r="H904" s="295"/>
      <c r="I904" s="295"/>
      <c r="J904" s="295"/>
      <c r="K904" s="295"/>
      <c r="L904" s="295"/>
      <c r="M904" s="295"/>
      <c r="N904" s="295">
        <v>12</v>
      </c>
      <c r="O904" s="295"/>
      <c r="P904" s="295"/>
      <c r="Q904" s="295"/>
      <c r="R904" s="295"/>
      <c r="S904" s="295"/>
      <c r="T904" s="295"/>
      <c r="U904" s="295"/>
      <c r="V904" s="295"/>
      <c r="W904" s="295"/>
      <c r="X904" s="295"/>
      <c r="Y904" s="426"/>
      <c r="Z904" s="415"/>
      <c r="AA904" s="415"/>
      <c r="AB904" s="415"/>
      <c r="AC904" s="415"/>
      <c r="AD904" s="415"/>
      <c r="AE904" s="415"/>
      <c r="AF904" s="415"/>
      <c r="AG904" s="415"/>
      <c r="AH904" s="415"/>
      <c r="AI904" s="415"/>
      <c r="AJ904" s="415"/>
      <c r="AK904" s="415"/>
      <c r="AL904" s="415"/>
      <c r="AM904" s="296">
        <f>SUM(Y904:AL904)</f>
        <v>0</v>
      </c>
    </row>
    <row r="905" spans="1:39" hidden="1" outlineLevel="1">
      <c r="A905" s="532"/>
      <c r="B905" s="294" t="s">
        <v>342</v>
      </c>
      <c r="C905" s="291" t="s">
        <v>163</v>
      </c>
      <c r="D905" s="295"/>
      <c r="E905" s="295"/>
      <c r="F905" s="295"/>
      <c r="G905" s="295"/>
      <c r="H905" s="295"/>
      <c r="I905" s="295"/>
      <c r="J905" s="295"/>
      <c r="K905" s="295"/>
      <c r="L905" s="295"/>
      <c r="M905" s="295"/>
      <c r="N905" s="295">
        <f>N904</f>
        <v>12</v>
      </c>
      <c r="O905" s="295"/>
      <c r="P905" s="295"/>
      <c r="Q905" s="295"/>
      <c r="R905" s="295"/>
      <c r="S905" s="295"/>
      <c r="T905" s="295"/>
      <c r="U905" s="295"/>
      <c r="V905" s="295"/>
      <c r="W905" s="295"/>
      <c r="X905" s="295"/>
      <c r="Y905" s="411">
        <f>Y904</f>
        <v>0</v>
      </c>
      <c r="Z905" s="411">
        <f t="shared" ref="Z905" si="2271">Z904</f>
        <v>0</v>
      </c>
      <c r="AA905" s="411">
        <f t="shared" ref="AA905" si="2272">AA904</f>
        <v>0</v>
      </c>
      <c r="AB905" s="411">
        <f t="shared" ref="AB905" si="2273">AB904</f>
        <v>0</v>
      </c>
      <c r="AC905" s="411">
        <f t="shared" ref="AC905" si="2274">AC904</f>
        <v>0</v>
      </c>
      <c r="AD905" s="411">
        <f t="shared" ref="AD905" si="2275">AD904</f>
        <v>0</v>
      </c>
      <c r="AE905" s="411">
        <f t="shared" ref="AE905" si="2276">AE904</f>
        <v>0</v>
      </c>
      <c r="AF905" s="411">
        <f t="shared" ref="AF905" si="2277">AF904</f>
        <v>0</v>
      </c>
      <c r="AG905" s="411">
        <f t="shared" ref="AG905" si="2278">AG904</f>
        <v>0</v>
      </c>
      <c r="AH905" s="411">
        <f t="shared" ref="AH905" si="2279">AH904</f>
        <v>0</v>
      </c>
      <c r="AI905" s="411">
        <f t="shared" ref="AI905" si="2280">AI904</f>
        <v>0</v>
      </c>
      <c r="AJ905" s="411">
        <f t="shared" ref="AJ905" si="2281">AJ904</f>
        <v>0</v>
      </c>
      <c r="AK905" s="411">
        <f t="shared" ref="AK905" si="2282">AK904</f>
        <v>0</v>
      </c>
      <c r="AL905" s="411">
        <f t="shared" ref="AL905" si="2283">AL904</f>
        <v>0</v>
      </c>
      <c r="AM905" s="306"/>
    </row>
    <row r="906" spans="1:39" hidden="1" outlineLevel="1">
      <c r="A906" s="532"/>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45" hidden="1" outlineLevel="1">
      <c r="A907" s="532">
        <v>42</v>
      </c>
      <c r="B907" s="428" t="s">
        <v>134</v>
      </c>
      <c r="C907" s="291" t="s">
        <v>25</v>
      </c>
      <c r="D907" s="295"/>
      <c r="E907" s="295"/>
      <c r="F907" s="295"/>
      <c r="G907" s="295"/>
      <c r="H907" s="295"/>
      <c r="I907" s="295"/>
      <c r="J907" s="295"/>
      <c r="K907" s="295"/>
      <c r="L907" s="295"/>
      <c r="M907" s="295"/>
      <c r="N907" s="291"/>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hidden="1" outlineLevel="1">
      <c r="A908" s="532"/>
      <c r="B908" s="294" t="s">
        <v>342</v>
      </c>
      <c r="C908" s="291" t="s">
        <v>163</v>
      </c>
      <c r="D908" s="295"/>
      <c r="E908" s="295"/>
      <c r="F908" s="295"/>
      <c r="G908" s="295"/>
      <c r="H908" s="295"/>
      <c r="I908" s="295"/>
      <c r="J908" s="295"/>
      <c r="K908" s="295"/>
      <c r="L908" s="295"/>
      <c r="M908" s="295"/>
      <c r="N908" s="468"/>
      <c r="O908" s="295"/>
      <c r="P908" s="295"/>
      <c r="Q908" s="295"/>
      <c r="R908" s="295"/>
      <c r="S908" s="295"/>
      <c r="T908" s="295"/>
      <c r="U908" s="295"/>
      <c r="V908" s="295"/>
      <c r="W908" s="295"/>
      <c r="X908" s="295"/>
      <c r="Y908" s="411">
        <f>Y907</f>
        <v>0</v>
      </c>
      <c r="Z908" s="411">
        <f t="shared" ref="Z908" si="2284">Z907</f>
        <v>0</v>
      </c>
      <c r="AA908" s="411">
        <f t="shared" ref="AA908" si="2285">AA907</f>
        <v>0</v>
      </c>
      <c r="AB908" s="411">
        <f t="shared" ref="AB908" si="2286">AB907</f>
        <v>0</v>
      </c>
      <c r="AC908" s="411">
        <f t="shared" ref="AC908" si="2287">AC907</f>
        <v>0</v>
      </c>
      <c r="AD908" s="411">
        <f t="shared" ref="AD908" si="2288">AD907</f>
        <v>0</v>
      </c>
      <c r="AE908" s="411">
        <f t="shared" ref="AE908" si="2289">AE907</f>
        <v>0</v>
      </c>
      <c r="AF908" s="411">
        <f t="shared" ref="AF908" si="2290">AF907</f>
        <v>0</v>
      </c>
      <c r="AG908" s="411">
        <f t="shared" ref="AG908" si="2291">AG907</f>
        <v>0</v>
      </c>
      <c r="AH908" s="411">
        <f t="shared" ref="AH908" si="2292">AH907</f>
        <v>0</v>
      </c>
      <c r="AI908" s="411">
        <f t="shared" ref="AI908" si="2293">AI907</f>
        <v>0</v>
      </c>
      <c r="AJ908" s="411">
        <f t="shared" ref="AJ908" si="2294">AJ907</f>
        <v>0</v>
      </c>
      <c r="AK908" s="411">
        <f t="shared" ref="AK908" si="2295">AK907</f>
        <v>0</v>
      </c>
      <c r="AL908" s="411">
        <f t="shared" ref="AL908" si="2296">AL907</f>
        <v>0</v>
      </c>
      <c r="AM908" s="306"/>
    </row>
    <row r="909" spans="1:39" hidden="1" outlineLevel="1">
      <c r="A909" s="532"/>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30" hidden="1" outlineLevel="1">
      <c r="A910" s="532">
        <v>43</v>
      </c>
      <c r="B910" s="428" t="s">
        <v>135</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hidden="1" outlineLevel="1">
      <c r="A911" s="532"/>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Y910</f>
        <v>0</v>
      </c>
      <c r="Z911" s="411">
        <f t="shared" ref="Z911" si="2297">Z910</f>
        <v>0</v>
      </c>
      <c r="AA911" s="411">
        <f t="shared" ref="AA911" si="2298">AA910</f>
        <v>0</v>
      </c>
      <c r="AB911" s="411">
        <f t="shared" ref="AB911" si="2299">AB910</f>
        <v>0</v>
      </c>
      <c r="AC911" s="411">
        <f t="shared" ref="AC911" si="2300">AC910</f>
        <v>0</v>
      </c>
      <c r="AD911" s="411">
        <f t="shared" ref="AD911" si="2301">AD910</f>
        <v>0</v>
      </c>
      <c r="AE911" s="411">
        <f t="shared" ref="AE911" si="2302">AE910</f>
        <v>0</v>
      </c>
      <c r="AF911" s="411">
        <f t="shared" ref="AF911" si="2303">AF910</f>
        <v>0</v>
      </c>
      <c r="AG911" s="411">
        <f t="shared" ref="AG911" si="2304">AG910</f>
        <v>0</v>
      </c>
      <c r="AH911" s="411">
        <f t="shared" ref="AH911" si="2305">AH910</f>
        <v>0</v>
      </c>
      <c r="AI911" s="411">
        <f t="shared" ref="AI911" si="2306">AI910</f>
        <v>0</v>
      </c>
      <c r="AJ911" s="411">
        <f t="shared" ref="AJ911" si="2307">AJ910</f>
        <v>0</v>
      </c>
      <c r="AK911" s="411">
        <f t="shared" ref="AK911" si="2308">AK910</f>
        <v>0</v>
      </c>
      <c r="AL911" s="411">
        <f t="shared" ref="AL911" si="2309">AL910</f>
        <v>0</v>
      </c>
      <c r="AM911" s="306"/>
    </row>
    <row r="912" spans="1:39" hidden="1" outlineLevel="1">
      <c r="A912" s="532"/>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45" hidden="1" outlineLevel="1">
      <c r="A913" s="532">
        <v>44</v>
      </c>
      <c r="B913" s="428" t="s">
        <v>136</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hidden="1" outlineLevel="1">
      <c r="A914" s="532"/>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Y913</f>
        <v>0</v>
      </c>
      <c r="Z914" s="411">
        <f t="shared" ref="Z914" si="2310">Z913</f>
        <v>0</v>
      </c>
      <c r="AA914" s="411">
        <f t="shared" ref="AA914" si="2311">AA913</f>
        <v>0</v>
      </c>
      <c r="AB914" s="411">
        <f t="shared" ref="AB914" si="2312">AB913</f>
        <v>0</v>
      </c>
      <c r="AC914" s="411">
        <f t="shared" ref="AC914" si="2313">AC913</f>
        <v>0</v>
      </c>
      <c r="AD914" s="411">
        <f t="shared" ref="AD914" si="2314">AD913</f>
        <v>0</v>
      </c>
      <c r="AE914" s="411">
        <f t="shared" ref="AE914" si="2315">AE913</f>
        <v>0</v>
      </c>
      <c r="AF914" s="411">
        <f t="shared" ref="AF914" si="2316">AF913</f>
        <v>0</v>
      </c>
      <c r="AG914" s="411">
        <f t="shared" ref="AG914" si="2317">AG913</f>
        <v>0</v>
      </c>
      <c r="AH914" s="411">
        <f t="shared" ref="AH914" si="2318">AH913</f>
        <v>0</v>
      </c>
      <c r="AI914" s="411">
        <f t="shared" ref="AI914" si="2319">AI913</f>
        <v>0</v>
      </c>
      <c r="AJ914" s="411">
        <f t="shared" ref="AJ914" si="2320">AJ913</f>
        <v>0</v>
      </c>
      <c r="AK914" s="411">
        <f t="shared" ref="AK914" si="2321">AK913</f>
        <v>0</v>
      </c>
      <c r="AL914" s="411">
        <f t="shared" ref="AL914" si="2322">AL913</f>
        <v>0</v>
      </c>
      <c r="AM914" s="306"/>
    </row>
    <row r="915" spans="1:39" hidden="1" outlineLevel="1">
      <c r="A915" s="532"/>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30" hidden="1" outlineLevel="1">
      <c r="A916" s="532">
        <v>45</v>
      </c>
      <c r="B916" s="428" t="s">
        <v>137</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hidden="1" outlineLevel="1">
      <c r="A917" s="532"/>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Y916</f>
        <v>0</v>
      </c>
      <c r="Z917" s="411">
        <f t="shared" ref="Z917" si="2323">Z916</f>
        <v>0</v>
      </c>
      <c r="AA917" s="411">
        <f t="shared" ref="AA917" si="2324">AA916</f>
        <v>0</v>
      </c>
      <c r="AB917" s="411">
        <f t="shared" ref="AB917" si="2325">AB916</f>
        <v>0</v>
      </c>
      <c r="AC917" s="411">
        <f t="shared" ref="AC917" si="2326">AC916</f>
        <v>0</v>
      </c>
      <c r="AD917" s="411">
        <f t="shared" ref="AD917" si="2327">AD916</f>
        <v>0</v>
      </c>
      <c r="AE917" s="411">
        <f t="shared" ref="AE917" si="2328">AE916</f>
        <v>0</v>
      </c>
      <c r="AF917" s="411">
        <f t="shared" ref="AF917" si="2329">AF916</f>
        <v>0</v>
      </c>
      <c r="AG917" s="411">
        <f t="shared" ref="AG917" si="2330">AG916</f>
        <v>0</v>
      </c>
      <c r="AH917" s="411">
        <f t="shared" ref="AH917" si="2331">AH916</f>
        <v>0</v>
      </c>
      <c r="AI917" s="411">
        <f t="shared" ref="AI917" si="2332">AI916</f>
        <v>0</v>
      </c>
      <c r="AJ917" s="411">
        <f t="shared" ref="AJ917" si="2333">AJ916</f>
        <v>0</v>
      </c>
      <c r="AK917" s="411">
        <f t="shared" ref="AK917" si="2334">AK916</f>
        <v>0</v>
      </c>
      <c r="AL917" s="411">
        <f t="shared" ref="AL917" si="2335">AL916</f>
        <v>0</v>
      </c>
      <c r="AM917" s="306"/>
    </row>
    <row r="918" spans="1:39" hidden="1" outlineLevel="1">
      <c r="A918" s="532"/>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0" hidden="1" outlineLevel="1">
      <c r="A919" s="532">
        <v>46</v>
      </c>
      <c r="B919" s="428" t="s">
        <v>138</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hidden="1" outlineLevel="1">
      <c r="A920" s="532"/>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Y919</f>
        <v>0</v>
      </c>
      <c r="Z920" s="411">
        <f t="shared" ref="Z920" si="2336">Z919</f>
        <v>0</v>
      </c>
      <c r="AA920" s="411">
        <f t="shared" ref="AA920" si="2337">AA919</f>
        <v>0</v>
      </c>
      <c r="AB920" s="411">
        <f t="shared" ref="AB920" si="2338">AB919</f>
        <v>0</v>
      </c>
      <c r="AC920" s="411">
        <f t="shared" ref="AC920" si="2339">AC919</f>
        <v>0</v>
      </c>
      <c r="AD920" s="411">
        <f t="shared" ref="AD920" si="2340">AD919</f>
        <v>0</v>
      </c>
      <c r="AE920" s="411">
        <f t="shared" ref="AE920" si="2341">AE919</f>
        <v>0</v>
      </c>
      <c r="AF920" s="411">
        <f t="shared" ref="AF920" si="2342">AF919</f>
        <v>0</v>
      </c>
      <c r="AG920" s="411">
        <f t="shared" ref="AG920" si="2343">AG919</f>
        <v>0</v>
      </c>
      <c r="AH920" s="411">
        <f t="shared" ref="AH920" si="2344">AH919</f>
        <v>0</v>
      </c>
      <c r="AI920" s="411">
        <f t="shared" ref="AI920" si="2345">AI919</f>
        <v>0</v>
      </c>
      <c r="AJ920" s="411">
        <f t="shared" ref="AJ920" si="2346">AJ919</f>
        <v>0</v>
      </c>
      <c r="AK920" s="411">
        <f t="shared" ref="AK920" si="2347">AK919</f>
        <v>0</v>
      </c>
      <c r="AL920" s="411">
        <f t="shared" ref="AL920" si="2348">AL919</f>
        <v>0</v>
      </c>
      <c r="AM920" s="306"/>
    </row>
    <row r="921" spans="1:39" hidden="1" outlineLevel="1">
      <c r="A921" s="532"/>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30" hidden="1" outlineLevel="1">
      <c r="A922" s="532">
        <v>47</v>
      </c>
      <c r="B922" s="428" t="s">
        <v>139</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hidden="1" outlineLevel="1">
      <c r="A923" s="532"/>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Y922</f>
        <v>0</v>
      </c>
      <c r="Z923" s="411">
        <f t="shared" ref="Z923" si="2349">Z922</f>
        <v>0</v>
      </c>
      <c r="AA923" s="411">
        <f t="shared" ref="AA923" si="2350">AA922</f>
        <v>0</v>
      </c>
      <c r="AB923" s="411">
        <f t="shared" ref="AB923" si="2351">AB922</f>
        <v>0</v>
      </c>
      <c r="AC923" s="411">
        <f t="shared" ref="AC923" si="2352">AC922</f>
        <v>0</v>
      </c>
      <c r="AD923" s="411">
        <f t="shared" ref="AD923" si="2353">AD922</f>
        <v>0</v>
      </c>
      <c r="AE923" s="411">
        <f t="shared" ref="AE923" si="2354">AE922</f>
        <v>0</v>
      </c>
      <c r="AF923" s="411">
        <f t="shared" ref="AF923" si="2355">AF922</f>
        <v>0</v>
      </c>
      <c r="AG923" s="411">
        <f t="shared" ref="AG923" si="2356">AG922</f>
        <v>0</v>
      </c>
      <c r="AH923" s="411">
        <f t="shared" ref="AH923" si="2357">AH922</f>
        <v>0</v>
      </c>
      <c r="AI923" s="411">
        <f t="shared" ref="AI923" si="2358">AI922</f>
        <v>0</v>
      </c>
      <c r="AJ923" s="411">
        <f t="shared" ref="AJ923" si="2359">AJ922</f>
        <v>0</v>
      </c>
      <c r="AK923" s="411">
        <f t="shared" ref="AK923" si="2360">AK922</f>
        <v>0</v>
      </c>
      <c r="AL923" s="411">
        <f t="shared" ref="AL923" si="2361">AL922</f>
        <v>0</v>
      </c>
      <c r="AM923" s="306"/>
    </row>
    <row r="924" spans="1:39" hidden="1" outlineLevel="1">
      <c r="A924" s="532"/>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45" hidden="1" outlineLevel="1">
      <c r="A925" s="532">
        <v>48</v>
      </c>
      <c r="B925" s="428" t="s">
        <v>140</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hidden="1" outlineLevel="1">
      <c r="A926" s="532"/>
      <c r="B926" s="294" t="s">
        <v>342</v>
      </c>
      <c r="C926" s="291" t="s">
        <v>163</v>
      </c>
      <c r="D926" s="295"/>
      <c r="E926" s="295"/>
      <c r="F926" s="295"/>
      <c r="G926" s="295"/>
      <c r="H926" s="295"/>
      <c r="I926" s="295"/>
      <c r="J926" s="295"/>
      <c r="K926" s="295"/>
      <c r="L926" s="295"/>
      <c r="M926" s="295"/>
      <c r="N926" s="295">
        <f>N925</f>
        <v>12</v>
      </c>
      <c r="O926" s="295"/>
      <c r="P926" s="295"/>
      <c r="Q926" s="295"/>
      <c r="R926" s="295"/>
      <c r="S926" s="295"/>
      <c r="T926" s="295"/>
      <c r="U926" s="295"/>
      <c r="V926" s="295"/>
      <c r="W926" s="295"/>
      <c r="X926" s="295"/>
      <c r="Y926" s="411">
        <f>Y925</f>
        <v>0</v>
      </c>
      <c r="Z926" s="411">
        <f t="shared" ref="Z926" si="2362">Z925</f>
        <v>0</v>
      </c>
      <c r="AA926" s="411">
        <f t="shared" ref="AA926" si="2363">AA925</f>
        <v>0</v>
      </c>
      <c r="AB926" s="411">
        <f t="shared" ref="AB926" si="2364">AB925</f>
        <v>0</v>
      </c>
      <c r="AC926" s="411">
        <f t="shared" ref="AC926" si="2365">AC925</f>
        <v>0</v>
      </c>
      <c r="AD926" s="411">
        <f t="shared" ref="AD926" si="2366">AD925</f>
        <v>0</v>
      </c>
      <c r="AE926" s="411">
        <f t="shared" ref="AE926" si="2367">AE925</f>
        <v>0</v>
      </c>
      <c r="AF926" s="411">
        <f t="shared" ref="AF926" si="2368">AF925</f>
        <v>0</v>
      </c>
      <c r="AG926" s="411">
        <f t="shared" ref="AG926" si="2369">AG925</f>
        <v>0</v>
      </c>
      <c r="AH926" s="411">
        <f t="shared" ref="AH926" si="2370">AH925</f>
        <v>0</v>
      </c>
      <c r="AI926" s="411">
        <f t="shared" ref="AI926" si="2371">AI925</f>
        <v>0</v>
      </c>
      <c r="AJ926" s="411">
        <f t="shared" ref="AJ926" si="2372">AJ925</f>
        <v>0</v>
      </c>
      <c r="AK926" s="411">
        <f t="shared" ref="AK926" si="2373">AK925</f>
        <v>0</v>
      </c>
      <c r="AL926" s="411">
        <f t="shared" ref="AL926" si="2374">AL925</f>
        <v>0</v>
      </c>
      <c r="AM926" s="306"/>
    </row>
    <row r="927" spans="1:39" hidden="1" outlineLevel="1">
      <c r="A927" s="532"/>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30" hidden="1" outlineLevel="1">
      <c r="A928" s="532">
        <v>49</v>
      </c>
      <c r="B928" s="428" t="s">
        <v>141</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hidden="1" outlineLevel="1">
      <c r="A929" s="532"/>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Y928</f>
        <v>0</v>
      </c>
      <c r="Z929" s="411">
        <f t="shared" ref="Z929" si="2375">Z928</f>
        <v>0</v>
      </c>
      <c r="AA929" s="411">
        <f t="shared" ref="AA929" si="2376">AA928</f>
        <v>0</v>
      </c>
      <c r="AB929" s="411">
        <f t="shared" ref="AB929" si="2377">AB928</f>
        <v>0</v>
      </c>
      <c r="AC929" s="411">
        <f t="shared" ref="AC929" si="2378">AC928</f>
        <v>0</v>
      </c>
      <c r="AD929" s="411">
        <f t="shared" ref="AD929" si="2379">AD928</f>
        <v>0</v>
      </c>
      <c r="AE929" s="411">
        <f t="shared" ref="AE929" si="2380">AE928</f>
        <v>0</v>
      </c>
      <c r="AF929" s="411">
        <f t="shared" ref="AF929" si="2381">AF928</f>
        <v>0</v>
      </c>
      <c r="AG929" s="411">
        <f t="shared" ref="AG929" si="2382">AG928</f>
        <v>0</v>
      </c>
      <c r="AH929" s="411">
        <f t="shared" ref="AH929" si="2383">AH928</f>
        <v>0</v>
      </c>
      <c r="AI929" s="411">
        <f t="shared" ref="AI929" si="2384">AI928</f>
        <v>0</v>
      </c>
      <c r="AJ929" s="411">
        <f t="shared" ref="AJ929" si="2385">AJ928</f>
        <v>0</v>
      </c>
      <c r="AK929" s="411">
        <f t="shared" ref="AK929" si="2386">AK928</f>
        <v>0</v>
      </c>
      <c r="AL929" s="411">
        <f t="shared" ref="AL929" si="2387">AL928</f>
        <v>0</v>
      </c>
      <c r="AM929" s="306"/>
    </row>
    <row r="930" spans="1:39" hidden="1" outlineLevel="1">
      <c r="A930" s="532"/>
      <c r="B930" s="294"/>
      <c r="C930" s="305"/>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301"/>
      <c r="Z930" s="301"/>
      <c r="AA930" s="301"/>
      <c r="AB930" s="301"/>
      <c r="AC930" s="301"/>
      <c r="AD930" s="301"/>
      <c r="AE930" s="301"/>
      <c r="AF930" s="301"/>
      <c r="AG930" s="301"/>
      <c r="AH930" s="301"/>
      <c r="AI930" s="301"/>
      <c r="AJ930" s="301"/>
      <c r="AK930" s="301"/>
      <c r="AL930" s="301"/>
      <c r="AM930" s="306"/>
    </row>
    <row r="931" spans="1:39" ht="15.75" collapsed="1">
      <c r="B931" s="327" t="s">
        <v>328</v>
      </c>
      <c r="C931" s="329"/>
      <c r="D931" s="329">
        <f>SUM(D774:D929)</f>
        <v>28285369.022499934</v>
      </c>
      <c r="E931" s="329"/>
      <c r="F931" s="329"/>
      <c r="G931" s="329"/>
      <c r="H931" s="329"/>
      <c r="I931" s="329"/>
      <c r="J931" s="329"/>
      <c r="K931" s="329"/>
      <c r="L931" s="329"/>
      <c r="M931" s="329"/>
      <c r="N931" s="329"/>
      <c r="O931" s="329">
        <f>SUM(O774:O929)</f>
        <v>4160.8558709037789</v>
      </c>
      <c r="P931" s="329"/>
      <c r="Q931" s="329"/>
      <c r="R931" s="329"/>
      <c r="S931" s="329"/>
      <c r="T931" s="329"/>
      <c r="U931" s="329"/>
      <c r="V931" s="329"/>
      <c r="W931" s="329"/>
      <c r="X931" s="329"/>
      <c r="Y931" s="329">
        <f>IF(Y772="kWh",SUMPRODUCT(D774:D929,Y774:Y929))</f>
        <v>0</v>
      </c>
      <c r="Z931" s="329">
        <f>IF(Z772="kWh",SUMPRODUCT(D774:D929,Z774:Z929))</f>
        <v>3650777.9492591228</v>
      </c>
      <c r="AA931" s="329">
        <f>IF(AA772="kw",SUMPRODUCT(N774:N929,O774:O929,AA774:AA929),SUMPRODUCT(D774:D929,AA774:AA929))</f>
        <v>22221.217071058069</v>
      </c>
      <c r="AB931" s="329">
        <f>IF(AB772="kw",SUMPRODUCT(N774:N929,O774:O929,AB774:AB929),SUMPRODUCT(D774:D929,AB774:AB929))</f>
        <v>7101.4089525081472</v>
      </c>
      <c r="AC931" s="329">
        <f>IF(AC772="kw",SUMPRODUCT(N774:N929,O774:O929,AC774:AC929),SUMPRODUCT(D774:D929,AC774:AC929))</f>
        <v>5415.5921028247258</v>
      </c>
      <c r="AD931" s="329">
        <f>IF(AD772="kw",SUMPRODUCT(N774:N929,O774:O929,AD774:AD929),SUMPRODUCT(D774:D929,AD774:AD929))</f>
        <v>7958.135455470434</v>
      </c>
      <c r="AE931" s="329">
        <f>IF(AE772="kw",SUMPRODUCT(N774:N929,O774:O929,AE774:AE929),SUMPRODUCT(D774:D929,AE774:AE929))</f>
        <v>0</v>
      </c>
      <c r="AF931" s="329">
        <f>IF(AF772="kw",SUMPRODUCT(N774:N929,O774:O929,AF774:AF929),SUMPRODUCT(D774:D929,AF774:AF929))</f>
        <v>0</v>
      </c>
      <c r="AG931" s="329">
        <f>IF(AG772="kw",SUMPRODUCT(N774:N929,O774:O929,AG774:AG929),SUMPRODUCT(D774:D929,AG774:AG929))</f>
        <v>0</v>
      </c>
      <c r="AH931" s="329">
        <f>IF(AH772="kw",SUMPRODUCT(N774:N929,O774:O929,AH774:AH929),SUMPRODUCT(D774:D929,AH774:AH929))</f>
        <v>0</v>
      </c>
      <c r="AI931" s="329">
        <f>IF(AI772="kw",SUMPRODUCT(N774:N929,O774:O929,AI774:AI929),SUMPRODUCT(D774:D929,AI774:AI929))</f>
        <v>0</v>
      </c>
      <c r="AJ931" s="329">
        <f>IF(AJ772="kw",SUMPRODUCT(N774:N929,O774:O929,AJ774:AJ929),SUMPRODUCT(D774:D929,AJ774:AJ929))</f>
        <v>0</v>
      </c>
      <c r="AK931" s="329">
        <f>IF(AK772="kw",SUMPRODUCT(N774:N929,O774:O929,AK774:AK929),SUMPRODUCT(D774:D929,AK774:AK929))</f>
        <v>0</v>
      </c>
      <c r="AL931" s="329">
        <f>IF(AL772="kw",SUMPRODUCT(N774:N929,O774:O929,AL774:AL929),SUMPRODUCT(D774:D929,AL774:AL929))</f>
        <v>0</v>
      </c>
      <c r="AM931" s="330"/>
    </row>
    <row r="932" spans="1:39" ht="15.75">
      <c r="B932" s="391" t="s">
        <v>329</v>
      </c>
      <c r="C932" s="392"/>
      <c r="D932" s="392"/>
      <c r="E932" s="392"/>
      <c r="F932" s="392"/>
      <c r="G932" s="392"/>
      <c r="H932" s="392"/>
      <c r="I932" s="392"/>
      <c r="J932" s="392"/>
      <c r="K932" s="392"/>
      <c r="L932" s="392"/>
      <c r="M932" s="392"/>
      <c r="N932" s="392"/>
      <c r="O932" s="392"/>
      <c r="P932" s="392"/>
      <c r="Q932" s="392"/>
      <c r="R932" s="392"/>
      <c r="S932" s="392"/>
      <c r="T932" s="392"/>
      <c r="U932" s="392"/>
      <c r="V932" s="392"/>
      <c r="W932" s="392"/>
      <c r="X932" s="392"/>
      <c r="Y932" s="392">
        <f>HLOOKUP(Y584,'2. LRAMVA Threshold'!$B$42:$Q$53,11,FALSE)</f>
        <v>12486004.890170673</v>
      </c>
      <c r="Z932" s="392">
        <f>HLOOKUP(Z584,'2. LRAMVA Threshold'!$B$42:$Q$53,11,FALSE)</f>
        <v>1448724.3074137308</v>
      </c>
      <c r="AA932" s="392">
        <f>HLOOKUP(AA584,'2. LRAMVA Threshold'!$B$42:$Q$53,11,FALSE)</f>
        <v>64525.781647566444</v>
      </c>
      <c r="AB932" s="392">
        <f>HLOOKUP(AB584,'2. LRAMVA Threshold'!$B$42:$Q$53,11,FALSE)</f>
        <v>35242.11041397263</v>
      </c>
      <c r="AC932" s="392">
        <f>HLOOKUP(AC584,'2. LRAMVA Threshold'!$B$42:$Q$53,11,FALSE)</f>
        <v>0</v>
      </c>
      <c r="AD932" s="392">
        <f>HLOOKUP(AD584,'2. LRAMVA Threshold'!$B$42:$Q$53,11,FALSE)</f>
        <v>0</v>
      </c>
      <c r="AE932" s="392">
        <f>HLOOKUP(AE584,'2. LRAMVA Threshold'!$B$42:$Q$53,11,FALSE)</f>
        <v>0</v>
      </c>
      <c r="AF932" s="392">
        <f>HLOOKUP(AF584,'2. LRAMVA Threshold'!$B$42:$Q$53,11,FALSE)</f>
        <v>0</v>
      </c>
      <c r="AG932" s="392">
        <f>HLOOKUP(AG584,'2. LRAMVA Threshold'!$B$42:$Q$53,11,FALSE)</f>
        <v>0</v>
      </c>
      <c r="AH932" s="392">
        <f>HLOOKUP(AH584,'2. LRAMVA Threshold'!$B$42:$Q$53,11,FALSE)</f>
        <v>0</v>
      </c>
      <c r="AI932" s="392">
        <f>HLOOKUP(AI584,'2. LRAMVA Threshold'!$B$42:$Q$53,11,FALSE)</f>
        <v>0</v>
      </c>
      <c r="AJ932" s="392">
        <f>HLOOKUP(AJ584,'2. LRAMVA Threshold'!$B$42:$Q$53,11,FALSE)</f>
        <v>0</v>
      </c>
      <c r="AK932" s="392">
        <f>HLOOKUP(AK584,'2. LRAMVA Threshold'!$B$42:$Q$53,11,FALSE)</f>
        <v>0</v>
      </c>
      <c r="AL932" s="392">
        <f>HLOOKUP(AL584,'2. LRAMVA Threshold'!$B$42:$Q$53,11,FALSE)</f>
        <v>0</v>
      </c>
      <c r="AM932" s="442"/>
    </row>
    <row r="933" spans="1:39">
      <c r="B933" s="394"/>
      <c r="C933" s="432"/>
      <c r="D933" s="433"/>
      <c r="E933" s="433"/>
      <c r="F933" s="433"/>
      <c r="G933" s="433"/>
      <c r="H933" s="433"/>
      <c r="I933" s="433"/>
      <c r="J933" s="433"/>
      <c r="K933" s="433"/>
      <c r="L933" s="433"/>
      <c r="M933" s="433"/>
      <c r="N933" s="433"/>
      <c r="O933" s="434"/>
      <c r="P933" s="433"/>
      <c r="Q933" s="433"/>
      <c r="R933" s="433"/>
      <c r="S933" s="435"/>
      <c r="T933" s="435"/>
      <c r="U933" s="435"/>
      <c r="V933" s="435"/>
      <c r="W933" s="433"/>
      <c r="X933" s="433"/>
      <c r="Y933" s="436"/>
      <c r="Z933" s="436"/>
      <c r="AA933" s="436"/>
      <c r="AB933" s="436"/>
      <c r="AC933" s="436"/>
      <c r="AD933" s="436"/>
      <c r="AE933" s="436"/>
      <c r="AF933" s="399"/>
      <c r="AG933" s="399"/>
      <c r="AH933" s="399"/>
      <c r="AI933" s="399"/>
      <c r="AJ933" s="399"/>
      <c r="AK933" s="399"/>
      <c r="AL933" s="399"/>
      <c r="AM933" s="400"/>
    </row>
    <row r="934" spans="1:39">
      <c r="B934" s="324" t="s">
        <v>330</v>
      </c>
      <c r="C934" s="338"/>
      <c r="D934" s="338"/>
      <c r="E934" s="376"/>
      <c r="F934" s="376"/>
      <c r="G934" s="376"/>
      <c r="H934" s="376"/>
      <c r="I934" s="376"/>
      <c r="J934" s="376"/>
      <c r="K934" s="376"/>
      <c r="L934" s="376"/>
      <c r="M934" s="376"/>
      <c r="N934" s="376"/>
      <c r="O934" s="291"/>
      <c r="P934" s="340"/>
      <c r="Q934" s="340"/>
      <c r="R934" s="340"/>
      <c r="S934" s="339"/>
      <c r="T934" s="339"/>
      <c r="U934" s="339"/>
      <c r="V934" s="339"/>
      <c r="W934" s="340"/>
      <c r="X934" s="340"/>
      <c r="Y934" s="341">
        <f>HLOOKUP(Y$35,'3.  Distribution Rates'!$C$122:$P$133,11,FALSE)</f>
        <v>2.9999999999999997E-4</v>
      </c>
      <c r="Z934" s="341">
        <f>HLOOKUP(Z$35,'3.  Distribution Rates'!$C$122:$P$133,11,FALSE)</f>
        <v>1.7100000000000001E-2</v>
      </c>
      <c r="AA934" s="341">
        <f>HLOOKUP(AA$35,'3.  Distribution Rates'!$C$122:$P$133,11,FALSE)</f>
        <v>2.8957000000000002</v>
      </c>
      <c r="AB934" s="341">
        <f>HLOOKUP(AB$35,'3.  Distribution Rates'!$C$122:$P$133,11,FALSE)</f>
        <v>3.3616000000000001</v>
      </c>
      <c r="AC934" s="341">
        <f>HLOOKUP(AC$35,'3.  Distribution Rates'!$C$122:$P$133,11,FALSE)</f>
        <v>2.5451000000000001</v>
      </c>
      <c r="AD934" s="341">
        <f>HLOOKUP(AD$35,'3.  Distribution Rates'!$C$122:$P$133,11,FALSE)</f>
        <v>11.7707</v>
      </c>
      <c r="AE934" s="341">
        <f>HLOOKUP(AE$35,'3.  Distribution Rates'!$C$122:$P$133,11,FALSE)</f>
        <v>0</v>
      </c>
      <c r="AF934" s="341">
        <f>HLOOKUP(AF$35,'3.  Distribution Rates'!$C$122:$P$133,11,FALSE)</f>
        <v>0</v>
      </c>
      <c r="AG934" s="341">
        <f>HLOOKUP(AG$35,'3.  Distribution Rates'!$C$122:$P$133,11,FALSE)</f>
        <v>0</v>
      </c>
      <c r="AH934" s="341">
        <f>HLOOKUP(AH$35,'3.  Distribution Rates'!$C$122:$P$133,11,FALSE)</f>
        <v>0</v>
      </c>
      <c r="AI934" s="341">
        <f>HLOOKUP(AI$35,'3.  Distribution Rates'!$C$122:$P$133,11,FALSE)</f>
        <v>0</v>
      </c>
      <c r="AJ934" s="341">
        <f>HLOOKUP(AJ$35,'3.  Distribution Rates'!$C$122:$P$133,11,FALSE)</f>
        <v>0</v>
      </c>
      <c r="AK934" s="341">
        <f>HLOOKUP(AK$35,'3.  Distribution Rates'!$C$122:$P$133,11,FALSE)</f>
        <v>0</v>
      </c>
      <c r="AL934" s="341">
        <f>HLOOKUP(AL$35,'3.  Distribution Rates'!$C$122:$P$133,11,FALSE)</f>
        <v>0</v>
      </c>
      <c r="AM934" s="377"/>
    </row>
    <row r="935" spans="1:39">
      <c r="B935" s="324" t="s">
        <v>331</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LRAM'!Y142*Y934</f>
        <v>0</v>
      </c>
      <c r="Z935" s="378">
        <f>'4.  2011-2014 LRAM'!Z142*Z934</f>
        <v>0</v>
      </c>
      <c r="AA935" s="378">
        <f>'4.  2011-2014 LRAM'!AA142*AA934</f>
        <v>0</v>
      </c>
      <c r="AB935" s="378">
        <f>'4.  2011-2014 LRAM'!AB142*AB934</f>
        <v>0</v>
      </c>
      <c r="AC935" s="378">
        <f>'4.  2011-2014 LRAM'!AC142*AC934</f>
        <v>0</v>
      </c>
      <c r="AD935" s="378">
        <f>'4.  2011-2014 LRAM'!AD142*AD934</f>
        <v>0</v>
      </c>
      <c r="AE935" s="378">
        <f>'4.  2011-2014 LRAM'!AE142*AE934</f>
        <v>0</v>
      </c>
      <c r="AF935" s="378">
        <f>'4.  2011-2014 LRAM'!AF142*AF934</f>
        <v>0</v>
      </c>
      <c r="AG935" s="378">
        <f>'4.  2011-2014 LRAM'!AG142*AG934</f>
        <v>0</v>
      </c>
      <c r="AH935" s="378">
        <f>'4.  2011-2014 LRAM'!AH142*AH934</f>
        <v>0</v>
      </c>
      <c r="AI935" s="378">
        <f>'4.  2011-2014 LRAM'!AI142*AI934</f>
        <v>0</v>
      </c>
      <c r="AJ935" s="378">
        <f>'4.  2011-2014 LRAM'!AJ142*AJ934</f>
        <v>0</v>
      </c>
      <c r="AK935" s="378">
        <f>'4.  2011-2014 LRAM'!AK142*AK934</f>
        <v>0</v>
      </c>
      <c r="AL935" s="378">
        <f>'4.  2011-2014 LRAM'!AL142*AL934</f>
        <v>0</v>
      </c>
      <c r="AM935" s="628">
        <f t="shared" ref="AM935:AM943" si="2388">SUM(Y935:AL935)</f>
        <v>0</v>
      </c>
    </row>
    <row r="936" spans="1:39">
      <c r="B936" s="324" t="s">
        <v>332</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LRAM'!Y271*Y934</f>
        <v>0</v>
      </c>
      <c r="Z936" s="378">
        <f>'4.  2011-2014 LRAM'!Z271*Z934</f>
        <v>0</v>
      </c>
      <c r="AA936" s="378">
        <f>'4.  2011-2014 LRAM'!AA271*AA934</f>
        <v>0</v>
      </c>
      <c r="AB936" s="378">
        <f>'4.  2011-2014 LRAM'!AB271*AB934</f>
        <v>0</v>
      </c>
      <c r="AC936" s="378">
        <f>'4.  2011-2014 LRAM'!AC271*AC934</f>
        <v>0</v>
      </c>
      <c r="AD936" s="378">
        <f>'4.  2011-2014 LRAM'!AD271*AD934</f>
        <v>0</v>
      </c>
      <c r="AE936" s="378">
        <f>'4.  2011-2014 LRAM'!AE271*AE934</f>
        <v>0</v>
      </c>
      <c r="AF936" s="378">
        <f>'4.  2011-2014 LRAM'!AF271*AF934</f>
        <v>0</v>
      </c>
      <c r="AG936" s="378">
        <f>'4.  2011-2014 LRAM'!AG271*AG934</f>
        <v>0</v>
      </c>
      <c r="AH936" s="378">
        <f>'4.  2011-2014 LRAM'!AH271*AH934</f>
        <v>0</v>
      </c>
      <c r="AI936" s="378">
        <f>'4.  2011-2014 LRAM'!AI271*AI934</f>
        <v>0</v>
      </c>
      <c r="AJ936" s="378">
        <f>'4.  2011-2014 LRAM'!AJ271*AJ934</f>
        <v>0</v>
      </c>
      <c r="AK936" s="378">
        <f>'4.  2011-2014 LRAM'!AK271*AK934</f>
        <v>0</v>
      </c>
      <c r="AL936" s="378">
        <f>'4.  2011-2014 LRAM'!AL271*AL934</f>
        <v>0</v>
      </c>
      <c r="AM936" s="628">
        <f t="shared" si="2388"/>
        <v>0</v>
      </c>
    </row>
    <row r="937" spans="1:39">
      <c r="B937" s="324" t="s">
        <v>333</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LRAM'!Y400*Y934</f>
        <v>596.05679242506301</v>
      </c>
      <c r="Z937" s="378">
        <f>'4.  2011-2014 LRAM'!Z400*Z934</f>
        <v>59204.187304928586</v>
      </c>
      <c r="AA937" s="378">
        <f>'4.  2011-2014 LRAM'!AA400*AA934</f>
        <v>109824.33561425535</v>
      </c>
      <c r="AB937" s="378">
        <f>'4.  2011-2014 LRAM'!AB400*AB934</f>
        <v>56935.804140351116</v>
      </c>
      <c r="AC937" s="378">
        <f>'4.  2011-2014 LRAM'!AC400*AC934</f>
        <v>14981.91197522316</v>
      </c>
      <c r="AD937" s="378">
        <f>'4.  2011-2014 LRAM'!AD400*AD934</f>
        <v>0</v>
      </c>
      <c r="AE937" s="378">
        <f>'4.  2011-2014 LRAM'!AE400*AE934</f>
        <v>0</v>
      </c>
      <c r="AF937" s="378">
        <f>'4.  2011-2014 LRAM'!AF400*AF934</f>
        <v>0</v>
      </c>
      <c r="AG937" s="378">
        <f>'4.  2011-2014 LRAM'!AG400*AG934</f>
        <v>0</v>
      </c>
      <c r="AH937" s="378">
        <f>'4.  2011-2014 LRAM'!AH400*AH934</f>
        <v>0</v>
      </c>
      <c r="AI937" s="378">
        <f>'4.  2011-2014 LRAM'!AI400*AI934</f>
        <v>0</v>
      </c>
      <c r="AJ937" s="378">
        <f>'4.  2011-2014 LRAM'!AJ400*AJ934</f>
        <v>0</v>
      </c>
      <c r="AK937" s="378">
        <f>'4.  2011-2014 LRAM'!AK400*AK934</f>
        <v>0</v>
      </c>
      <c r="AL937" s="378">
        <f>'4.  2011-2014 LRAM'!AL400*AL934</f>
        <v>0</v>
      </c>
      <c r="AM937" s="628">
        <f t="shared" si="2388"/>
        <v>241542.29582718329</v>
      </c>
    </row>
    <row r="938" spans="1:39">
      <c r="B938" s="324" t="s">
        <v>334</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'4.  2011-2014 LRAM'!Y530*Y934</f>
        <v>1630.046968566</v>
      </c>
      <c r="Z938" s="378">
        <f>'4.  2011-2014 LRAM'!Z530*Z934</f>
        <v>65318.546630548735</v>
      </c>
      <c r="AA938" s="378">
        <f>'4.  2011-2014 LRAM'!AA530*AA934</f>
        <v>49757.095147960717</v>
      </c>
      <c r="AB938" s="378">
        <f>'4.  2011-2014 LRAM'!AB530*AB934</f>
        <v>8107.3826294696764</v>
      </c>
      <c r="AC938" s="378">
        <f>'4.  2011-2014 LRAM'!AC530*AC934</f>
        <v>8467.4127073764575</v>
      </c>
      <c r="AD938" s="378">
        <f>'4.  2011-2014 LRAM'!AD530*AD934</f>
        <v>0</v>
      </c>
      <c r="AE938" s="378">
        <f>'4.  2011-2014 LRAM'!AE530*AE934</f>
        <v>0</v>
      </c>
      <c r="AF938" s="378">
        <f>'4.  2011-2014 LRAM'!AF530*AF934</f>
        <v>0</v>
      </c>
      <c r="AG938" s="378">
        <f>'4.  2011-2014 LRAM'!AG530*AG934</f>
        <v>0</v>
      </c>
      <c r="AH938" s="378">
        <f>'4.  2011-2014 LRAM'!AH530*AH934</f>
        <v>0</v>
      </c>
      <c r="AI938" s="378">
        <f>'4.  2011-2014 LRAM'!AI530*AI934</f>
        <v>0</v>
      </c>
      <c r="AJ938" s="378">
        <f>'4.  2011-2014 LRAM'!AJ530*AJ934</f>
        <v>0</v>
      </c>
      <c r="AK938" s="378">
        <f>'4.  2011-2014 LRAM'!AK530*AK934</f>
        <v>0</v>
      </c>
      <c r="AL938" s="378">
        <f>'4.  2011-2014 LRAM'!AL530*AL934</f>
        <v>0</v>
      </c>
      <c r="AM938" s="628">
        <f t="shared" si="2388"/>
        <v>133280.48408392159</v>
      </c>
    </row>
    <row r="939" spans="1:39">
      <c r="B939" s="324" t="s">
        <v>335</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389">Y211*Y934</f>
        <v>3072.0299999999997</v>
      </c>
      <c r="Z939" s="378">
        <f t="shared" si="2389"/>
        <v>84661.991944253343</v>
      </c>
      <c r="AA939" s="378">
        <f t="shared" si="2389"/>
        <v>68906.131212270309</v>
      </c>
      <c r="AB939" s="378">
        <f t="shared" si="2389"/>
        <v>31525.889483360901</v>
      </c>
      <c r="AC939" s="378">
        <f t="shared" si="2389"/>
        <v>944.85704326965515</v>
      </c>
      <c r="AD939" s="378">
        <f t="shared" si="2389"/>
        <v>0</v>
      </c>
      <c r="AE939" s="378">
        <f t="shared" si="2389"/>
        <v>0</v>
      </c>
      <c r="AF939" s="378">
        <f t="shared" si="2389"/>
        <v>0</v>
      </c>
      <c r="AG939" s="378">
        <f t="shared" si="2389"/>
        <v>0</v>
      </c>
      <c r="AH939" s="378">
        <f t="shared" si="2389"/>
        <v>0</v>
      </c>
      <c r="AI939" s="378">
        <f t="shared" si="2389"/>
        <v>0</v>
      </c>
      <c r="AJ939" s="378">
        <f t="shared" si="2389"/>
        <v>0</v>
      </c>
      <c r="AK939" s="378">
        <f t="shared" si="2389"/>
        <v>0</v>
      </c>
      <c r="AL939" s="378">
        <f t="shared" si="2389"/>
        <v>0</v>
      </c>
      <c r="AM939" s="628">
        <f t="shared" si="2388"/>
        <v>189110.89968315419</v>
      </c>
    </row>
    <row r="940" spans="1:39">
      <c r="B940" s="324" t="s">
        <v>336</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390">Y394*Y934</f>
        <v>5353.3316160829372</v>
      </c>
      <c r="Z940" s="378">
        <f t="shared" si="2390"/>
        <v>47806.483017159262</v>
      </c>
      <c r="AA940" s="378">
        <f t="shared" si="2390"/>
        <v>50817.573893691959</v>
      </c>
      <c r="AB940" s="378">
        <f t="shared" si="2390"/>
        <v>76721.775534750457</v>
      </c>
      <c r="AC940" s="378">
        <f t="shared" si="2390"/>
        <v>7271.4951892713116</v>
      </c>
      <c r="AD940" s="378">
        <f t="shared" si="2390"/>
        <v>0</v>
      </c>
      <c r="AE940" s="378">
        <f t="shared" si="2390"/>
        <v>0</v>
      </c>
      <c r="AF940" s="378">
        <f t="shared" si="2390"/>
        <v>0</v>
      </c>
      <c r="AG940" s="378">
        <f t="shared" si="2390"/>
        <v>0</v>
      </c>
      <c r="AH940" s="378">
        <f t="shared" si="2390"/>
        <v>0</v>
      </c>
      <c r="AI940" s="378">
        <f t="shared" si="2390"/>
        <v>0</v>
      </c>
      <c r="AJ940" s="378">
        <f t="shared" si="2390"/>
        <v>0</v>
      </c>
      <c r="AK940" s="378">
        <f t="shared" si="2390"/>
        <v>0</v>
      </c>
      <c r="AL940" s="378">
        <f t="shared" si="2390"/>
        <v>0</v>
      </c>
      <c r="AM940" s="628">
        <f t="shared" si="2388"/>
        <v>187970.65925095594</v>
      </c>
    </row>
    <row r="941" spans="1:39">
      <c r="B941" s="324" t="s">
        <v>337</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391">Y577*Y934</f>
        <v>9124.864290350446</v>
      </c>
      <c r="Z941" s="378">
        <f t="shared" si="2391"/>
        <v>101817.37030685802</v>
      </c>
      <c r="AA941" s="378">
        <f t="shared" si="2391"/>
        <v>92516.359531497408</v>
      </c>
      <c r="AB941" s="378">
        <f t="shared" si="2391"/>
        <v>50382.576512314852</v>
      </c>
      <c r="AC941" s="378">
        <f t="shared" si="2391"/>
        <v>3973.6140729033868</v>
      </c>
      <c r="AD941" s="378">
        <f t="shared" si="2391"/>
        <v>0</v>
      </c>
      <c r="AE941" s="378">
        <f t="shared" si="2391"/>
        <v>0</v>
      </c>
      <c r="AF941" s="378">
        <f t="shared" si="2391"/>
        <v>0</v>
      </c>
      <c r="AG941" s="378">
        <f t="shared" si="2391"/>
        <v>0</v>
      </c>
      <c r="AH941" s="378">
        <f t="shared" si="2391"/>
        <v>0</v>
      </c>
      <c r="AI941" s="378">
        <f t="shared" si="2391"/>
        <v>0</v>
      </c>
      <c r="AJ941" s="378">
        <f t="shared" si="2391"/>
        <v>0</v>
      </c>
      <c r="AK941" s="378">
        <f t="shared" si="2391"/>
        <v>0</v>
      </c>
      <c r="AL941" s="378">
        <f t="shared" si="2391"/>
        <v>0</v>
      </c>
      <c r="AM941" s="628">
        <f t="shared" si="2388"/>
        <v>257814.78471392411</v>
      </c>
    </row>
    <row r="942" spans="1:39">
      <c r="B942" s="324" t="s">
        <v>338</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 t="shared" ref="Y942:AL942" si="2392">Y764*Y934</f>
        <v>2167.6356532495943</v>
      </c>
      <c r="Z942" s="378">
        <f t="shared" si="2392"/>
        <v>90650.431771825548</v>
      </c>
      <c r="AA942" s="378">
        <f t="shared" si="2392"/>
        <v>121075.56954896773</v>
      </c>
      <c r="AB942" s="378">
        <f t="shared" si="2392"/>
        <v>44293.105217106015</v>
      </c>
      <c r="AC942" s="378">
        <f t="shared" si="2392"/>
        <v>12698.201145210704</v>
      </c>
      <c r="AD942" s="378">
        <f t="shared" si="2392"/>
        <v>238072.04133770542</v>
      </c>
      <c r="AE942" s="378">
        <f t="shared" si="2392"/>
        <v>0</v>
      </c>
      <c r="AF942" s="378">
        <f t="shared" si="2392"/>
        <v>0</v>
      </c>
      <c r="AG942" s="378">
        <f t="shared" si="2392"/>
        <v>0</v>
      </c>
      <c r="AH942" s="378">
        <f t="shared" si="2392"/>
        <v>0</v>
      </c>
      <c r="AI942" s="378">
        <f t="shared" si="2392"/>
        <v>0</v>
      </c>
      <c r="AJ942" s="378">
        <f t="shared" si="2392"/>
        <v>0</v>
      </c>
      <c r="AK942" s="378">
        <f t="shared" si="2392"/>
        <v>0</v>
      </c>
      <c r="AL942" s="378">
        <f t="shared" si="2392"/>
        <v>0</v>
      </c>
      <c r="AM942" s="628">
        <f t="shared" si="2388"/>
        <v>508956.98467406502</v>
      </c>
    </row>
    <row r="943" spans="1:39">
      <c r="B943" s="324" t="s">
        <v>339</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Y931*Y934</f>
        <v>0</v>
      </c>
      <c r="Z943" s="378">
        <f t="shared" ref="Z943:AL943" si="2393">Z931*Z934</f>
        <v>62428.302932331004</v>
      </c>
      <c r="AA943" s="378">
        <f t="shared" si="2393"/>
        <v>64345.978272662855</v>
      </c>
      <c r="AB943" s="378">
        <f t="shared" si="2393"/>
        <v>23872.09633475139</v>
      </c>
      <c r="AC943" s="378">
        <f t="shared" si="2393"/>
        <v>13783.223460899211</v>
      </c>
      <c r="AD943" s="378">
        <f t="shared" si="2393"/>
        <v>93672.825005705832</v>
      </c>
      <c r="AE943" s="378">
        <f t="shared" si="2393"/>
        <v>0</v>
      </c>
      <c r="AF943" s="378">
        <f t="shared" si="2393"/>
        <v>0</v>
      </c>
      <c r="AG943" s="378">
        <f t="shared" si="2393"/>
        <v>0</v>
      </c>
      <c r="AH943" s="378">
        <f t="shared" si="2393"/>
        <v>0</v>
      </c>
      <c r="AI943" s="378">
        <f t="shared" si="2393"/>
        <v>0</v>
      </c>
      <c r="AJ943" s="378">
        <f t="shared" si="2393"/>
        <v>0</v>
      </c>
      <c r="AK943" s="378">
        <f t="shared" si="2393"/>
        <v>0</v>
      </c>
      <c r="AL943" s="378">
        <f t="shared" si="2393"/>
        <v>0</v>
      </c>
      <c r="AM943" s="628">
        <f t="shared" si="2388"/>
        <v>258102.42600635026</v>
      </c>
    </row>
    <row r="944" spans="1:39" ht="15.75">
      <c r="B944" s="349" t="s">
        <v>343</v>
      </c>
      <c r="C944" s="345"/>
      <c r="D944" s="336"/>
      <c r="E944" s="334"/>
      <c r="F944" s="334"/>
      <c r="G944" s="334"/>
      <c r="H944" s="334"/>
      <c r="I944" s="334"/>
      <c r="J944" s="334"/>
      <c r="K944" s="334"/>
      <c r="L944" s="334"/>
      <c r="M944" s="334"/>
      <c r="N944" s="334"/>
      <c r="O944" s="300"/>
      <c r="P944" s="334"/>
      <c r="Q944" s="334"/>
      <c r="R944" s="334"/>
      <c r="S944" s="336"/>
      <c r="T944" s="336"/>
      <c r="U944" s="336"/>
      <c r="V944" s="336"/>
      <c r="W944" s="334"/>
      <c r="X944" s="334"/>
      <c r="Y944" s="346">
        <f>SUM(Y935:Y943)</f>
        <v>21943.965320674044</v>
      </c>
      <c r="Z944" s="346">
        <f t="shared" ref="Z944:AE944" si="2394">SUM(Z935:Z943)</f>
        <v>511887.31390790449</v>
      </c>
      <c r="AA944" s="346">
        <f t="shared" si="2394"/>
        <v>557243.04322130629</v>
      </c>
      <c r="AB944" s="346">
        <f t="shared" si="2394"/>
        <v>291838.62985210441</v>
      </c>
      <c r="AC944" s="346">
        <f t="shared" si="2394"/>
        <v>62120.71559415388</v>
      </c>
      <c r="AD944" s="346">
        <f t="shared" si="2394"/>
        <v>331744.86634341127</v>
      </c>
      <c r="AE944" s="346">
        <f t="shared" si="2394"/>
        <v>0</v>
      </c>
      <c r="AF944" s="346">
        <f>SUM(AF935:AF943)</f>
        <v>0</v>
      </c>
      <c r="AG944" s="346">
        <f t="shared" ref="AG944:AL944" si="2395">SUM(AG935:AG943)</f>
        <v>0</v>
      </c>
      <c r="AH944" s="346">
        <f t="shared" si="2395"/>
        <v>0</v>
      </c>
      <c r="AI944" s="346">
        <f t="shared" si="2395"/>
        <v>0</v>
      </c>
      <c r="AJ944" s="346">
        <f t="shared" si="2395"/>
        <v>0</v>
      </c>
      <c r="AK944" s="346">
        <f t="shared" si="2395"/>
        <v>0</v>
      </c>
      <c r="AL944" s="346">
        <f t="shared" si="2395"/>
        <v>0</v>
      </c>
      <c r="AM944" s="407">
        <f>SUM(AM935:AM943)</f>
        <v>1776778.5342395543</v>
      </c>
    </row>
    <row r="945" spans="1:39" ht="15.75">
      <c r="B945" s="349" t="s">
        <v>344</v>
      </c>
      <c r="C945" s="345"/>
      <c r="D945" s="350"/>
      <c r="E945" s="334"/>
      <c r="F945" s="334"/>
      <c r="G945" s="334"/>
      <c r="H945" s="334"/>
      <c r="I945" s="334"/>
      <c r="J945" s="334"/>
      <c r="K945" s="334"/>
      <c r="L945" s="334"/>
      <c r="M945" s="334"/>
      <c r="N945" s="334"/>
      <c r="O945" s="300"/>
      <c r="P945" s="334"/>
      <c r="Q945" s="334"/>
      <c r="R945" s="334"/>
      <c r="S945" s="336"/>
      <c r="T945" s="336"/>
      <c r="U945" s="336"/>
      <c r="V945" s="336"/>
      <c r="W945" s="334"/>
      <c r="X945" s="334"/>
      <c r="Y945" s="347">
        <f>Y932*Y934</f>
        <v>3745.8014670512016</v>
      </c>
      <c r="Z945" s="347">
        <f t="shared" ref="Z945:AE945" si="2396">Z932*Z934</f>
        <v>24773.185656774796</v>
      </c>
      <c r="AA945" s="347">
        <f t="shared" si="2396"/>
        <v>186847.30591685817</v>
      </c>
      <c r="AB945" s="347">
        <f t="shared" si="2396"/>
        <v>118469.87836761039</v>
      </c>
      <c r="AC945" s="347">
        <f t="shared" si="2396"/>
        <v>0</v>
      </c>
      <c r="AD945" s="347">
        <f t="shared" si="2396"/>
        <v>0</v>
      </c>
      <c r="AE945" s="347">
        <f t="shared" si="2396"/>
        <v>0</v>
      </c>
      <c r="AF945" s="347">
        <f>AF932*AF934</f>
        <v>0</v>
      </c>
      <c r="AG945" s="347">
        <f t="shared" ref="AG945:AL945" si="2397">AG932*AG934</f>
        <v>0</v>
      </c>
      <c r="AH945" s="347">
        <f t="shared" si="2397"/>
        <v>0</v>
      </c>
      <c r="AI945" s="347">
        <f t="shared" si="2397"/>
        <v>0</v>
      </c>
      <c r="AJ945" s="347">
        <f t="shared" si="2397"/>
        <v>0</v>
      </c>
      <c r="AK945" s="347">
        <f t="shared" si="2397"/>
        <v>0</v>
      </c>
      <c r="AL945" s="347">
        <f t="shared" si="2397"/>
        <v>0</v>
      </c>
      <c r="AM945" s="407">
        <f>SUM(Y945:AL945)</f>
        <v>333836.17140829458</v>
      </c>
    </row>
    <row r="946" spans="1:39" ht="15.75">
      <c r="B946" s="349" t="s">
        <v>345</v>
      </c>
      <c r="C946" s="345"/>
      <c r="D946" s="350"/>
      <c r="E946" s="334"/>
      <c r="F946" s="334"/>
      <c r="G946" s="334"/>
      <c r="H946" s="334"/>
      <c r="I946" s="334"/>
      <c r="J946" s="334"/>
      <c r="K946" s="334"/>
      <c r="L946" s="334"/>
      <c r="M946" s="334"/>
      <c r="N946" s="334"/>
      <c r="O946" s="300"/>
      <c r="P946" s="334"/>
      <c r="Q946" s="334"/>
      <c r="R946" s="334"/>
      <c r="S946" s="350"/>
      <c r="T946" s="350"/>
      <c r="U946" s="350"/>
      <c r="V946" s="350"/>
      <c r="W946" s="334"/>
      <c r="X946" s="334"/>
      <c r="Y946" s="351"/>
      <c r="Z946" s="351"/>
      <c r="AA946" s="351"/>
      <c r="AB946" s="351"/>
      <c r="AC946" s="351"/>
      <c r="AD946" s="351"/>
      <c r="AE946" s="351"/>
      <c r="AF946" s="351"/>
      <c r="AG946" s="351"/>
      <c r="AH946" s="351"/>
      <c r="AI946" s="351"/>
      <c r="AJ946" s="351"/>
      <c r="AK946" s="351"/>
      <c r="AL946" s="351"/>
      <c r="AM946" s="407">
        <f>AM944-AM945</f>
        <v>1442942.3628312596</v>
      </c>
    </row>
    <row r="947" spans="1:39">
      <c r="B947" s="324"/>
      <c r="C947" s="350"/>
      <c r="D947" s="350"/>
      <c r="E947" s="334"/>
      <c r="F947" s="334"/>
      <c r="G947" s="334"/>
      <c r="H947" s="334"/>
      <c r="I947" s="334"/>
      <c r="J947" s="334"/>
      <c r="K947" s="334"/>
      <c r="L947" s="334"/>
      <c r="M947" s="334"/>
      <c r="N947" s="334"/>
      <c r="O947" s="300"/>
      <c r="P947" s="334"/>
      <c r="Q947" s="334"/>
      <c r="R947" s="334"/>
      <c r="S947" s="350"/>
      <c r="T947" s="345"/>
      <c r="U947" s="350"/>
      <c r="V947" s="350"/>
      <c r="W947" s="334"/>
      <c r="X947" s="334"/>
      <c r="Y947" s="352"/>
      <c r="Z947" s="352"/>
      <c r="AA947" s="352"/>
      <c r="AB947" s="352"/>
      <c r="AC947" s="352"/>
      <c r="AD947" s="352"/>
      <c r="AE947" s="352"/>
      <c r="AF947" s="352"/>
      <c r="AG947" s="352"/>
      <c r="AH947" s="352"/>
      <c r="AI947" s="352"/>
      <c r="AJ947" s="352"/>
      <c r="AK947" s="352"/>
      <c r="AL947" s="352"/>
      <c r="AM947" s="337"/>
    </row>
    <row r="948" spans="1:39">
      <c r="B948" s="440" t="s">
        <v>340</v>
      </c>
      <c r="C948" s="364"/>
      <c r="D948" s="384"/>
      <c r="E948" s="384"/>
      <c r="F948" s="384"/>
      <c r="G948" s="384"/>
      <c r="H948" s="384"/>
      <c r="I948" s="384"/>
      <c r="J948" s="384"/>
      <c r="K948" s="384"/>
      <c r="L948" s="384"/>
      <c r="M948" s="384"/>
      <c r="N948" s="384"/>
      <c r="O948" s="383"/>
      <c r="P948" s="384"/>
      <c r="Q948" s="384"/>
      <c r="R948" s="384"/>
      <c r="S948" s="364"/>
      <c r="T948" s="385"/>
      <c r="U948" s="385"/>
      <c r="V948" s="384"/>
      <c r="W948" s="384"/>
      <c r="X948" s="385"/>
      <c r="Y948" s="326">
        <f>SUMPRODUCT(E774:E929,Y774:Y929)</f>
        <v>0</v>
      </c>
      <c r="Z948" s="326">
        <f>SUMPRODUCT(E774:E929,Z774:Z929)</f>
        <v>0</v>
      </c>
      <c r="AA948" s="326">
        <f t="shared" ref="AA948:AL948" si="2398">IF(AA772="kw",SUMPRODUCT($N$774:$N$929,$P$774:$P$929,AA774:AA929),SUMPRODUCT($E$774:$E$929,AA774:AA929))</f>
        <v>0</v>
      </c>
      <c r="AB948" s="326">
        <f t="shared" si="2398"/>
        <v>0</v>
      </c>
      <c r="AC948" s="326">
        <f t="shared" si="2398"/>
        <v>0</v>
      </c>
      <c r="AD948" s="326">
        <f t="shared" si="2398"/>
        <v>0</v>
      </c>
      <c r="AE948" s="326">
        <f t="shared" si="2398"/>
        <v>0</v>
      </c>
      <c r="AF948" s="326">
        <f t="shared" si="2398"/>
        <v>0</v>
      </c>
      <c r="AG948" s="326">
        <f t="shared" si="2398"/>
        <v>0</v>
      </c>
      <c r="AH948" s="326">
        <f t="shared" si="2398"/>
        <v>0</v>
      </c>
      <c r="AI948" s="326">
        <f t="shared" si="2398"/>
        <v>0</v>
      </c>
      <c r="AJ948" s="326">
        <f t="shared" si="2398"/>
        <v>0</v>
      </c>
      <c r="AK948" s="326">
        <f t="shared" si="2398"/>
        <v>0</v>
      </c>
      <c r="AL948" s="326">
        <f t="shared" si="2398"/>
        <v>0</v>
      </c>
      <c r="AM948" s="386"/>
    </row>
    <row r="949" spans="1:39" ht="18.75" customHeight="1">
      <c r="B949" s="368" t="s">
        <v>589</v>
      </c>
      <c r="C949" s="387"/>
      <c r="D949" s="388"/>
      <c r="E949" s="388"/>
      <c r="F949" s="388"/>
      <c r="G949" s="388"/>
      <c r="H949" s="388"/>
      <c r="I949" s="388"/>
      <c r="J949" s="388"/>
      <c r="K949" s="388"/>
      <c r="L949" s="388"/>
      <c r="M949" s="388"/>
      <c r="N949" s="388"/>
      <c r="O949" s="388"/>
      <c r="P949" s="388"/>
      <c r="Q949" s="388"/>
      <c r="R949" s="388"/>
      <c r="S949" s="371"/>
      <c r="T949" s="372"/>
      <c r="U949" s="388"/>
      <c r="V949" s="388"/>
      <c r="W949" s="388"/>
      <c r="X949" s="388"/>
      <c r="Y949" s="409"/>
      <c r="Z949" s="409"/>
      <c r="AA949" s="409"/>
      <c r="AB949" s="409"/>
      <c r="AC949" s="409"/>
      <c r="AD949" s="409"/>
      <c r="AE949" s="409"/>
      <c r="AF949" s="409"/>
      <c r="AG949" s="409"/>
      <c r="AH949" s="409"/>
      <c r="AI949" s="409"/>
      <c r="AJ949" s="409"/>
      <c r="AK949" s="409"/>
      <c r="AL949" s="409"/>
      <c r="AM949" s="389"/>
    </row>
    <row r="950" spans="1:39" collapsed="1"/>
    <row r="952" spans="1:39" ht="15.75">
      <c r="B952" s="280" t="s">
        <v>341</v>
      </c>
      <c r="C952" s="281"/>
      <c r="D952" s="589" t="s">
        <v>525</v>
      </c>
      <c r="E952" s="253"/>
      <c r="F952" s="589"/>
      <c r="G952" s="253"/>
      <c r="H952" s="253"/>
      <c r="I952" s="253"/>
      <c r="J952" s="253"/>
      <c r="K952" s="253"/>
      <c r="L952" s="253"/>
      <c r="M952" s="253"/>
      <c r="N952" s="253"/>
      <c r="O952" s="281"/>
      <c r="P952" s="253"/>
      <c r="Q952" s="253"/>
      <c r="R952" s="253"/>
      <c r="S952" s="253"/>
      <c r="T952" s="253"/>
      <c r="U952" s="253"/>
      <c r="V952" s="253"/>
      <c r="W952" s="253"/>
      <c r="X952" s="253"/>
      <c r="Y952" s="270"/>
      <c r="Z952" s="267"/>
      <c r="AA952" s="267"/>
      <c r="AB952" s="267"/>
      <c r="AC952" s="267"/>
      <c r="AD952" s="267"/>
      <c r="AE952" s="267"/>
      <c r="AF952" s="267"/>
      <c r="AG952" s="267"/>
      <c r="AH952" s="267"/>
      <c r="AI952" s="267"/>
      <c r="AJ952" s="267"/>
      <c r="AK952" s="267"/>
      <c r="AL952" s="267"/>
    </row>
    <row r="953" spans="1:39" ht="39.75" customHeight="1">
      <c r="B953" s="844" t="s">
        <v>211</v>
      </c>
      <c r="C953" s="846" t="s">
        <v>33</v>
      </c>
      <c r="D953" s="284" t="s">
        <v>421</v>
      </c>
      <c r="E953" s="848" t="s">
        <v>209</v>
      </c>
      <c r="F953" s="849"/>
      <c r="G953" s="849"/>
      <c r="H953" s="849"/>
      <c r="I953" s="849"/>
      <c r="J953" s="849"/>
      <c r="K953" s="849"/>
      <c r="L953" s="849"/>
      <c r="M953" s="850"/>
      <c r="N953" s="854" t="s">
        <v>213</v>
      </c>
      <c r="O953" s="284" t="s">
        <v>422</v>
      </c>
      <c r="P953" s="848" t="s">
        <v>212</v>
      </c>
      <c r="Q953" s="849"/>
      <c r="R953" s="849"/>
      <c r="S953" s="849"/>
      <c r="T953" s="849"/>
      <c r="U953" s="849"/>
      <c r="V953" s="849"/>
      <c r="W953" s="849"/>
      <c r="X953" s="850"/>
      <c r="Y953" s="851" t="s">
        <v>243</v>
      </c>
      <c r="Z953" s="852"/>
      <c r="AA953" s="852"/>
      <c r="AB953" s="852"/>
      <c r="AC953" s="852"/>
      <c r="AD953" s="852"/>
      <c r="AE953" s="852"/>
      <c r="AF953" s="852"/>
      <c r="AG953" s="852"/>
      <c r="AH953" s="852"/>
      <c r="AI953" s="852"/>
      <c r="AJ953" s="852"/>
      <c r="AK953" s="852"/>
      <c r="AL953" s="852"/>
      <c r="AM953" s="853"/>
    </row>
    <row r="954" spans="1:39" ht="65.25" customHeight="1">
      <c r="B954" s="845"/>
      <c r="C954" s="847"/>
      <c r="D954" s="285">
        <v>2020</v>
      </c>
      <c r="E954" s="285">
        <v>2021</v>
      </c>
      <c r="F954" s="285">
        <v>2022</v>
      </c>
      <c r="G954" s="285">
        <v>2023</v>
      </c>
      <c r="H954" s="285">
        <v>2024</v>
      </c>
      <c r="I954" s="285">
        <v>2025</v>
      </c>
      <c r="J954" s="285">
        <v>2026</v>
      </c>
      <c r="K954" s="285">
        <v>2027</v>
      </c>
      <c r="L954" s="285">
        <v>2028</v>
      </c>
      <c r="M954" s="285">
        <v>2029</v>
      </c>
      <c r="N954" s="855"/>
      <c r="O954" s="285">
        <v>2020</v>
      </c>
      <c r="P954" s="285">
        <v>2021</v>
      </c>
      <c r="Q954" s="285">
        <v>2022</v>
      </c>
      <c r="R954" s="285">
        <v>2023</v>
      </c>
      <c r="S954" s="285">
        <v>2024</v>
      </c>
      <c r="T954" s="285">
        <v>2025</v>
      </c>
      <c r="U954" s="285">
        <v>2026</v>
      </c>
      <c r="V954" s="285">
        <v>2027</v>
      </c>
      <c r="W954" s="285">
        <v>2028</v>
      </c>
      <c r="X954" s="285">
        <v>2029</v>
      </c>
      <c r="Y954" s="285" t="str">
        <f>'1.  LRAMVA Summary'!D52</f>
        <v>Residential</v>
      </c>
      <c r="Z954" s="285" t="str">
        <f>'1.  LRAMVA Summary'!E52</f>
        <v>GS&lt;50 kW</v>
      </c>
      <c r="AA954" s="285" t="str">
        <f>'1.  LRAMVA Summary'!F52</f>
        <v>GS 50 to 699 kW</v>
      </c>
      <c r="AB954" s="285" t="str">
        <f>'1.  LRAMVA Summary'!G52</f>
        <v>GS 700 to 4,999 kW</v>
      </c>
      <c r="AC954" s="285" t="str">
        <f>'1.  LRAMVA Summary'!H52</f>
        <v>Large Use</v>
      </c>
      <c r="AD954" s="285" t="str">
        <f>'1.  LRAMVA Summary'!I52</f>
        <v>Street Lighting</v>
      </c>
      <c r="AE954" s="285" t="str">
        <f>'1.  LRAMVA Summary'!J52</f>
        <v>Unmetered Scattered Load</v>
      </c>
      <c r="AF954" s="285" t="str">
        <f>'1.  LRAMVA Summary'!K52</f>
        <v/>
      </c>
      <c r="AG954" s="285" t="str">
        <f>'1.  LRAMVA Summary'!L52</f>
        <v/>
      </c>
      <c r="AH954" s="285" t="str">
        <f>'1.  LRAMVA Summary'!M52</f>
        <v/>
      </c>
      <c r="AI954" s="285" t="str">
        <f>'1.  LRAMVA Summary'!N52</f>
        <v/>
      </c>
      <c r="AJ954" s="285" t="str">
        <f>'1.  LRAMVA Summary'!O52</f>
        <v/>
      </c>
      <c r="AK954" s="285" t="str">
        <f>'1.  LRAMVA Summary'!P52</f>
        <v/>
      </c>
      <c r="AL954" s="285" t="str">
        <f>'1.  LRAMVA Summary'!Q52</f>
        <v/>
      </c>
      <c r="AM954" s="287" t="str">
        <f>'1.  LRAMVA Summary'!R52</f>
        <v>Total</v>
      </c>
    </row>
    <row r="955" spans="1:39" ht="15" customHeight="1">
      <c r="A955" s="532"/>
      <c r="B955" s="518" t="s">
        <v>503</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t="str">
        <f>'1.  LRAMVA Summary'!D53</f>
        <v>kWh</v>
      </c>
      <c r="Z955" s="291" t="str">
        <f>'1.  LRAMVA Summary'!E53</f>
        <v>kWh</v>
      </c>
      <c r="AA955" s="291" t="str">
        <f>'1.  LRAMVA Summary'!F53</f>
        <v>kW</v>
      </c>
      <c r="AB955" s="291" t="str">
        <f>'1.  LRAMVA Summary'!G53</f>
        <v>kW</v>
      </c>
      <c r="AC955" s="291" t="str">
        <f>'1.  LRAMVA Summary'!H53</f>
        <v>kW</v>
      </c>
      <c r="AD955" s="291" t="str">
        <f>'1.  LRAMVA Summary'!I53</f>
        <v>kW</v>
      </c>
      <c r="AE955" s="291" t="str">
        <f>'1.  LRAMVA Summary'!J53</f>
        <v>kWh</v>
      </c>
      <c r="AF955" s="291">
        <f>'1.  LRAMVA Summary'!K53</f>
        <v>0</v>
      </c>
      <c r="AG955" s="291">
        <f>'1.  LRAMVA Summary'!L53</f>
        <v>0</v>
      </c>
      <c r="AH955" s="291">
        <f>'1.  LRAMVA Summary'!M53</f>
        <v>0</v>
      </c>
      <c r="AI955" s="291">
        <f>'1.  LRAMVA Summary'!N53</f>
        <v>0</v>
      </c>
      <c r="AJ955" s="291">
        <f>'1.  LRAMVA Summary'!O53</f>
        <v>0</v>
      </c>
      <c r="AK955" s="291">
        <f>'1.  LRAMVA Summary'!P53</f>
        <v>0</v>
      </c>
      <c r="AL955" s="291">
        <f>'1.  LRAMVA Summary'!Q53</f>
        <v>0</v>
      </c>
      <c r="AM955" s="292"/>
    </row>
    <row r="956" spans="1:39" ht="15" hidden="1" customHeight="1" outlineLevel="1">
      <c r="A956" s="532"/>
      <c r="B956" s="504" t="s">
        <v>496</v>
      </c>
      <c r="C956" s="289"/>
      <c r="D956" s="289"/>
      <c r="E956" s="289"/>
      <c r="F956" s="289"/>
      <c r="G956" s="289"/>
      <c r="H956" s="289"/>
      <c r="I956" s="289"/>
      <c r="J956" s="289"/>
      <c r="K956" s="289"/>
      <c r="L956" s="289"/>
      <c r="M956" s="289"/>
      <c r="N956" s="290"/>
      <c r="O956" s="289"/>
      <c r="P956" s="289"/>
      <c r="Q956" s="289"/>
      <c r="R956" s="289"/>
      <c r="S956" s="289"/>
      <c r="T956" s="289"/>
      <c r="U956" s="289"/>
      <c r="V956" s="289"/>
      <c r="W956" s="289"/>
      <c r="X956" s="289"/>
      <c r="Y956" s="291"/>
      <c r="Z956" s="291"/>
      <c r="AA956" s="291"/>
      <c r="AB956" s="291"/>
      <c r="AC956" s="291"/>
      <c r="AD956" s="291"/>
      <c r="AE956" s="291"/>
      <c r="AF956" s="291"/>
      <c r="AG956" s="291"/>
      <c r="AH956" s="291"/>
      <c r="AI956" s="291"/>
      <c r="AJ956" s="291"/>
      <c r="AK956" s="291"/>
      <c r="AL956" s="291"/>
      <c r="AM956" s="292"/>
    </row>
    <row r="957" spans="1:39" ht="15" hidden="1" customHeight="1" outlineLevel="1">
      <c r="A957" s="532">
        <v>1</v>
      </c>
      <c r="B957" s="428" t="s">
        <v>95</v>
      </c>
      <c r="C957" s="291" t="s">
        <v>25</v>
      </c>
      <c r="D957" s="295"/>
      <c r="E957" s="295"/>
      <c r="F957" s="295"/>
      <c r="G957" s="295"/>
      <c r="H957" s="295"/>
      <c r="I957" s="295"/>
      <c r="J957" s="295"/>
      <c r="K957" s="295"/>
      <c r="L957" s="295"/>
      <c r="M957" s="295"/>
      <c r="N957" s="291"/>
      <c r="O957" s="295"/>
      <c r="P957" s="295"/>
      <c r="Q957" s="295"/>
      <c r="R957" s="295"/>
      <c r="S957" s="295"/>
      <c r="T957" s="295"/>
      <c r="U957" s="295"/>
      <c r="V957" s="295"/>
      <c r="W957" s="295"/>
      <c r="X957" s="295"/>
      <c r="Y957" s="415"/>
      <c r="Z957" s="415"/>
      <c r="AA957" s="415"/>
      <c r="AB957" s="415"/>
      <c r="AC957" s="415"/>
      <c r="AD957" s="415"/>
      <c r="AE957" s="415"/>
      <c r="AF957" s="410"/>
      <c r="AG957" s="410"/>
      <c r="AH957" s="410"/>
      <c r="AI957" s="410"/>
      <c r="AJ957" s="410"/>
      <c r="AK957" s="410"/>
      <c r="AL957" s="410"/>
      <c r="AM957" s="296">
        <f>SUM(Y957:AL957)</f>
        <v>0</v>
      </c>
    </row>
    <row r="958" spans="1:39" ht="15" hidden="1" customHeight="1" outlineLevel="1">
      <c r="A958" s="532"/>
      <c r="B958" s="294" t="s">
        <v>346</v>
      </c>
      <c r="C958" s="291" t="s">
        <v>163</v>
      </c>
      <c r="D958" s="295"/>
      <c r="E958" s="295"/>
      <c r="F958" s="295"/>
      <c r="G958" s="295"/>
      <c r="H958" s="295"/>
      <c r="I958" s="295"/>
      <c r="J958" s="295"/>
      <c r="K958" s="295"/>
      <c r="L958" s="295"/>
      <c r="M958" s="295"/>
      <c r="N958" s="468"/>
      <c r="O958" s="295"/>
      <c r="P958" s="295"/>
      <c r="Q958" s="295"/>
      <c r="R958" s="295"/>
      <c r="S958" s="295"/>
      <c r="T958" s="295"/>
      <c r="U958" s="295"/>
      <c r="V958" s="295"/>
      <c r="W958" s="295"/>
      <c r="X958" s="295"/>
      <c r="Y958" s="411">
        <f>Y957</f>
        <v>0</v>
      </c>
      <c r="Z958" s="411">
        <f t="shared" ref="Z958" si="2399">Z957</f>
        <v>0</v>
      </c>
      <c r="AA958" s="411">
        <f t="shared" ref="AA958" si="2400">AA957</f>
        <v>0</v>
      </c>
      <c r="AB958" s="411">
        <f t="shared" ref="AB958" si="2401">AB957</f>
        <v>0</v>
      </c>
      <c r="AC958" s="411">
        <f t="shared" ref="AC958" si="2402">AC957</f>
        <v>0</v>
      </c>
      <c r="AD958" s="411">
        <f t="shared" ref="AD958" si="2403">AD957</f>
        <v>0</v>
      </c>
      <c r="AE958" s="411">
        <f t="shared" ref="AE958" si="2404">AE957</f>
        <v>0</v>
      </c>
      <c r="AF958" s="411">
        <f t="shared" ref="AF958" si="2405">AF957</f>
        <v>0</v>
      </c>
      <c r="AG958" s="411">
        <f t="shared" ref="AG958" si="2406">AG957</f>
        <v>0</v>
      </c>
      <c r="AH958" s="411">
        <f t="shared" ref="AH958" si="2407">AH957</f>
        <v>0</v>
      </c>
      <c r="AI958" s="411">
        <f t="shared" ref="AI958" si="2408">AI957</f>
        <v>0</v>
      </c>
      <c r="AJ958" s="411">
        <f t="shared" ref="AJ958" si="2409">AJ957</f>
        <v>0</v>
      </c>
      <c r="AK958" s="411">
        <f t="shared" ref="AK958" si="2410">AK957</f>
        <v>0</v>
      </c>
      <c r="AL958" s="411">
        <f t="shared" ref="AL958" si="2411">AL957</f>
        <v>0</v>
      </c>
      <c r="AM958" s="297"/>
    </row>
    <row r="959" spans="1:39" ht="15" hidden="1" customHeight="1" outlineLevel="1">
      <c r="A959" s="532"/>
      <c r="B959" s="298"/>
      <c r="C959" s="299"/>
      <c r="D959" s="299"/>
      <c r="E959" s="299"/>
      <c r="F959" s="299"/>
      <c r="G959" s="299"/>
      <c r="H959" s="299"/>
      <c r="I959" s="299"/>
      <c r="J959" s="299"/>
      <c r="K959" s="299"/>
      <c r="L959" s="299"/>
      <c r="M959" s="299"/>
      <c r="N959" s="300"/>
      <c r="O959" s="299"/>
      <c r="P959" s="299"/>
      <c r="Q959" s="299"/>
      <c r="R959" s="299"/>
      <c r="S959" s="299"/>
      <c r="T959" s="299"/>
      <c r="U959" s="299"/>
      <c r="V959" s="299"/>
      <c r="W959" s="299"/>
      <c r="X959" s="299"/>
      <c r="Y959" s="412"/>
      <c r="Z959" s="413"/>
      <c r="AA959" s="413"/>
      <c r="AB959" s="413"/>
      <c r="AC959" s="413"/>
      <c r="AD959" s="413"/>
      <c r="AE959" s="413"/>
      <c r="AF959" s="413"/>
      <c r="AG959" s="413"/>
      <c r="AH959" s="413"/>
      <c r="AI959" s="413"/>
      <c r="AJ959" s="413"/>
      <c r="AK959" s="413"/>
      <c r="AL959" s="413"/>
      <c r="AM959" s="302"/>
    </row>
    <row r="960" spans="1:39" ht="15" hidden="1" customHeight="1" outlineLevel="1">
      <c r="A960" s="532">
        <v>2</v>
      </c>
      <c r="B960" s="428" t="s">
        <v>96</v>
      </c>
      <c r="C960" s="291" t="s">
        <v>25</v>
      </c>
      <c r="D960" s="295"/>
      <c r="E960" s="295"/>
      <c r="F960" s="295"/>
      <c r="G960" s="295"/>
      <c r="H960" s="295"/>
      <c r="I960" s="295"/>
      <c r="J960" s="295"/>
      <c r="K960" s="295"/>
      <c r="L960" s="295"/>
      <c r="M960" s="295"/>
      <c r="N960" s="291"/>
      <c r="O960" s="295"/>
      <c r="P960" s="295"/>
      <c r="Q960" s="295"/>
      <c r="R960" s="295"/>
      <c r="S960" s="295"/>
      <c r="T960" s="295"/>
      <c r="U960" s="295"/>
      <c r="V960" s="295"/>
      <c r="W960" s="295"/>
      <c r="X960" s="295"/>
      <c r="Y960" s="415"/>
      <c r="Z960" s="415"/>
      <c r="AA960" s="415"/>
      <c r="AB960" s="415"/>
      <c r="AC960" s="415"/>
      <c r="AD960" s="415"/>
      <c r="AE960" s="415"/>
      <c r="AF960" s="410"/>
      <c r="AG960" s="410"/>
      <c r="AH960" s="410"/>
      <c r="AI960" s="410"/>
      <c r="AJ960" s="410"/>
      <c r="AK960" s="410"/>
      <c r="AL960" s="410"/>
      <c r="AM960" s="296">
        <f>SUM(Y960:AL960)</f>
        <v>0</v>
      </c>
    </row>
    <row r="961" spans="1:39" ht="15" hidden="1" customHeight="1" outlineLevel="1">
      <c r="A961" s="532"/>
      <c r="B961" s="294" t="s">
        <v>346</v>
      </c>
      <c r="C961" s="291" t="s">
        <v>163</v>
      </c>
      <c r="D961" s="295"/>
      <c r="E961" s="295"/>
      <c r="F961" s="295"/>
      <c r="G961" s="295"/>
      <c r="H961" s="295"/>
      <c r="I961" s="295"/>
      <c r="J961" s="295"/>
      <c r="K961" s="295"/>
      <c r="L961" s="295"/>
      <c r="M961" s="295"/>
      <c r="N961" s="468"/>
      <c r="O961" s="295"/>
      <c r="P961" s="295"/>
      <c r="Q961" s="295"/>
      <c r="R961" s="295"/>
      <c r="S961" s="295"/>
      <c r="T961" s="295"/>
      <c r="U961" s="295"/>
      <c r="V961" s="295"/>
      <c r="W961" s="295"/>
      <c r="X961" s="295"/>
      <c r="Y961" s="411">
        <f>Y960</f>
        <v>0</v>
      </c>
      <c r="Z961" s="411">
        <f t="shared" ref="Z961" si="2412">Z960</f>
        <v>0</v>
      </c>
      <c r="AA961" s="411">
        <f t="shared" ref="AA961" si="2413">AA960</f>
        <v>0</v>
      </c>
      <c r="AB961" s="411">
        <f t="shared" ref="AB961" si="2414">AB960</f>
        <v>0</v>
      </c>
      <c r="AC961" s="411">
        <f t="shared" ref="AC961" si="2415">AC960</f>
        <v>0</v>
      </c>
      <c r="AD961" s="411">
        <f t="shared" ref="AD961" si="2416">AD960</f>
        <v>0</v>
      </c>
      <c r="AE961" s="411">
        <f t="shared" ref="AE961" si="2417">AE960</f>
        <v>0</v>
      </c>
      <c r="AF961" s="411">
        <f t="shared" ref="AF961" si="2418">AF960</f>
        <v>0</v>
      </c>
      <c r="AG961" s="411">
        <f t="shared" ref="AG961" si="2419">AG960</f>
        <v>0</v>
      </c>
      <c r="AH961" s="411">
        <f t="shared" ref="AH961" si="2420">AH960</f>
        <v>0</v>
      </c>
      <c r="AI961" s="411">
        <f t="shared" ref="AI961" si="2421">AI960</f>
        <v>0</v>
      </c>
      <c r="AJ961" s="411">
        <f t="shared" ref="AJ961" si="2422">AJ960</f>
        <v>0</v>
      </c>
      <c r="AK961" s="411">
        <f t="shared" ref="AK961" si="2423">AK960</f>
        <v>0</v>
      </c>
      <c r="AL961" s="411">
        <f t="shared" ref="AL961" si="2424">AL960</f>
        <v>0</v>
      </c>
      <c r="AM961" s="297"/>
    </row>
    <row r="962" spans="1:39" ht="15" hidden="1" customHeight="1" outlineLevel="1">
      <c r="A962" s="532"/>
      <c r="B962" s="298"/>
      <c r="C962" s="299"/>
      <c r="D962" s="304"/>
      <c r="E962" s="304"/>
      <c r="F962" s="304"/>
      <c r="G962" s="304"/>
      <c r="H962" s="304"/>
      <c r="I962" s="304"/>
      <c r="J962" s="304"/>
      <c r="K962" s="304"/>
      <c r="L962" s="304"/>
      <c r="M962" s="304"/>
      <c r="N962" s="300"/>
      <c r="O962" s="304"/>
      <c r="P962" s="304"/>
      <c r="Q962" s="304"/>
      <c r="R962" s="304"/>
      <c r="S962" s="304"/>
      <c r="T962" s="304"/>
      <c r="U962" s="304"/>
      <c r="V962" s="304"/>
      <c r="W962" s="304"/>
      <c r="X962" s="304"/>
      <c r="Y962" s="412"/>
      <c r="Z962" s="413"/>
      <c r="AA962" s="413"/>
      <c r="AB962" s="413"/>
      <c r="AC962" s="413"/>
      <c r="AD962" s="413"/>
      <c r="AE962" s="413"/>
      <c r="AF962" s="413"/>
      <c r="AG962" s="413"/>
      <c r="AH962" s="413"/>
      <c r="AI962" s="413"/>
      <c r="AJ962" s="413"/>
      <c r="AK962" s="413"/>
      <c r="AL962" s="413"/>
      <c r="AM962" s="302"/>
    </row>
    <row r="963" spans="1:39" ht="15" hidden="1" customHeight="1" outlineLevel="1">
      <c r="A963" s="532">
        <v>3</v>
      </c>
      <c r="B963" s="428" t="s">
        <v>97</v>
      </c>
      <c r="C963" s="291" t="s">
        <v>25</v>
      </c>
      <c r="D963" s="295"/>
      <c r="E963" s="295"/>
      <c r="F963" s="295"/>
      <c r="G963" s="295"/>
      <c r="H963" s="295"/>
      <c r="I963" s="295"/>
      <c r="J963" s="295"/>
      <c r="K963" s="295"/>
      <c r="L963" s="295"/>
      <c r="M963" s="295"/>
      <c r="N963" s="291"/>
      <c r="O963" s="295"/>
      <c r="P963" s="295"/>
      <c r="Q963" s="295"/>
      <c r="R963" s="295"/>
      <c r="S963" s="295"/>
      <c r="T963" s="295"/>
      <c r="U963" s="295"/>
      <c r="V963" s="295"/>
      <c r="W963" s="295"/>
      <c r="X963" s="295"/>
      <c r="Y963" s="415"/>
      <c r="Z963" s="415"/>
      <c r="AA963" s="415"/>
      <c r="AB963" s="415"/>
      <c r="AC963" s="415"/>
      <c r="AD963" s="415"/>
      <c r="AE963" s="415"/>
      <c r="AF963" s="410"/>
      <c r="AG963" s="410"/>
      <c r="AH963" s="410"/>
      <c r="AI963" s="410"/>
      <c r="AJ963" s="410"/>
      <c r="AK963" s="410"/>
      <c r="AL963" s="410"/>
      <c r="AM963" s="296">
        <f>SUM(Y963:AL963)</f>
        <v>0</v>
      </c>
    </row>
    <row r="964" spans="1:39" ht="15" hidden="1" customHeight="1" outlineLevel="1">
      <c r="A964" s="532"/>
      <c r="B964" s="294" t="s">
        <v>346</v>
      </c>
      <c r="C964" s="291" t="s">
        <v>163</v>
      </c>
      <c r="D964" s="295"/>
      <c r="E964" s="295"/>
      <c r="F964" s="295"/>
      <c r="G964" s="295"/>
      <c r="H964" s="295"/>
      <c r="I964" s="295"/>
      <c r="J964" s="295"/>
      <c r="K964" s="295"/>
      <c r="L964" s="295"/>
      <c r="M964" s="295"/>
      <c r="N964" s="468"/>
      <c r="O964" s="295"/>
      <c r="P964" s="295"/>
      <c r="Q964" s="295"/>
      <c r="R964" s="295"/>
      <c r="S964" s="295"/>
      <c r="T964" s="295"/>
      <c r="U964" s="295"/>
      <c r="V964" s="295"/>
      <c r="W964" s="295"/>
      <c r="X964" s="295"/>
      <c r="Y964" s="411">
        <f>Y963</f>
        <v>0</v>
      </c>
      <c r="Z964" s="411">
        <f t="shared" ref="Z964" si="2425">Z963</f>
        <v>0</v>
      </c>
      <c r="AA964" s="411">
        <f t="shared" ref="AA964" si="2426">AA963</f>
        <v>0</v>
      </c>
      <c r="AB964" s="411">
        <f t="shared" ref="AB964" si="2427">AB963</f>
        <v>0</v>
      </c>
      <c r="AC964" s="411">
        <f t="shared" ref="AC964" si="2428">AC963</f>
        <v>0</v>
      </c>
      <c r="AD964" s="411">
        <f t="shared" ref="AD964" si="2429">AD963</f>
        <v>0</v>
      </c>
      <c r="AE964" s="411">
        <f t="shared" ref="AE964" si="2430">AE963</f>
        <v>0</v>
      </c>
      <c r="AF964" s="411">
        <f t="shared" ref="AF964" si="2431">AF963</f>
        <v>0</v>
      </c>
      <c r="AG964" s="411">
        <f t="shared" ref="AG964" si="2432">AG963</f>
        <v>0</v>
      </c>
      <c r="AH964" s="411">
        <f t="shared" ref="AH964" si="2433">AH963</f>
        <v>0</v>
      </c>
      <c r="AI964" s="411">
        <f t="shared" ref="AI964" si="2434">AI963</f>
        <v>0</v>
      </c>
      <c r="AJ964" s="411">
        <f t="shared" ref="AJ964" si="2435">AJ963</f>
        <v>0</v>
      </c>
      <c r="AK964" s="411">
        <f t="shared" ref="AK964" si="2436">AK963</f>
        <v>0</v>
      </c>
      <c r="AL964" s="411">
        <f t="shared" ref="AL964" si="2437">AL963</f>
        <v>0</v>
      </c>
      <c r="AM964" s="297"/>
    </row>
    <row r="965" spans="1:39" ht="15" hidden="1" customHeight="1" outlineLevel="1">
      <c r="A965" s="532"/>
      <c r="B965" s="294"/>
      <c r="C965" s="305"/>
      <c r="D965" s="291"/>
      <c r="E965" s="291"/>
      <c r="F965" s="291"/>
      <c r="G965" s="291"/>
      <c r="H965" s="291"/>
      <c r="I965" s="291"/>
      <c r="J965" s="291"/>
      <c r="K965" s="291"/>
      <c r="L965" s="291"/>
      <c r="M965" s="291"/>
      <c r="N965" s="291"/>
      <c r="O965" s="291"/>
      <c r="P965" s="291"/>
      <c r="Q965" s="291"/>
      <c r="R965" s="291"/>
      <c r="S965" s="291"/>
      <c r="T965" s="291"/>
      <c r="U965" s="291"/>
      <c r="V965" s="291"/>
      <c r="W965" s="291"/>
      <c r="X965" s="291"/>
      <c r="Y965" s="412"/>
      <c r="Z965" s="412"/>
      <c r="AA965" s="412"/>
      <c r="AB965" s="412"/>
      <c r="AC965" s="412"/>
      <c r="AD965" s="412"/>
      <c r="AE965" s="412"/>
      <c r="AF965" s="412"/>
      <c r="AG965" s="412"/>
      <c r="AH965" s="412"/>
      <c r="AI965" s="412"/>
      <c r="AJ965" s="412"/>
      <c r="AK965" s="412"/>
      <c r="AL965" s="412"/>
      <c r="AM965" s="306"/>
    </row>
    <row r="966" spans="1:39" ht="15" hidden="1" customHeight="1" outlineLevel="1">
      <c r="A966" s="532">
        <v>4</v>
      </c>
      <c r="B966" s="520" t="s">
        <v>675</v>
      </c>
      <c r="C966" s="291" t="s">
        <v>25</v>
      </c>
      <c r="D966" s="295"/>
      <c r="E966" s="295"/>
      <c r="F966" s="295"/>
      <c r="G966" s="295"/>
      <c r="H966" s="295"/>
      <c r="I966" s="295"/>
      <c r="J966" s="295"/>
      <c r="K966" s="295"/>
      <c r="L966" s="295"/>
      <c r="M966" s="295"/>
      <c r="N966" s="291"/>
      <c r="O966" s="295"/>
      <c r="P966" s="295"/>
      <c r="Q966" s="295"/>
      <c r="R966" s="295"/>
      <c r="S966" s="295"/>
      <c r="T966" s="295"/>
      <c r="U966" s="295"/>
      <c r="V966" s="295"/>
      <c r="W966" s="295"/>
      <c r="X966" s="295"/>
      <c r="Y966" s="415"/>
      <c r="Z966" s="415"/>
      <c r="AA966" s="415"/>
      <c r="AB966" s="415"/>
      <c r="AC966" s="415"/>
      <c r="AD966" s="415"/>
      <c r="AE966" s="415"/>
      <c r="AF966" s="410"/>
      <c r="AG966" s="410"/>
      <c r="AH966" s="410"/>
      <c r="AI966" s="410"/>
      <c r="AJ966" s="410"/>
      <c r="AK966" s="410"/>
      <c r="AL966" s="410"/>
      <c r="AM966" s="296">
        <f>SUM(Y966:AL966)</f>
        <v>0</v>
      </c>
    </row>
    <row r="967" spans="1:39" ht="15" hidden="1" customHeight="1" outlineLevel="1">
      <c r="A967" s="532"/>
      <c r="B967" s="294" t="s">
        <v>346</v>
      </c>
      <c r="C967" s="291" t="s">
        <v>163</v>
      </c>
      <c r="D967" s="295"/>
      <c r="E967" s="295"/>
      <c r="F967" s="295"/>
      <c r="G967" s="295"/>
      <c r="H967" s="295"/>
      <c r="I967" s="295"/>
      <c r="J967" s="295"/>
      <c r="K967" s="295"/>
      <c r="L967" s="295"/>
      <c r="M967" s="295"/>
      <c r="N967" s="468"/>
      <c r="O967" s="295"/>
      <c r="P967" s="295"/>
      <c r="Q967" s="295"/>
      <c r="R967" s="295"/>
      <c r="S967" s="295"/>
      <c r="T967" s="295"/>
      <c r="U967" s="295"/>
      <c r="V967" s="295"/>
      <c r="W967" s="295"/>
      <c r="X967" s="295"/>
      <c r="Y967" s="411">
        <f>Y966</f>
        <v>0</v>
      </c>
      <c r="Z967" s="411">
        <f t="shared" ref="Z967" si="2438">Z966</f>
        <v>0</v>
      </c>
      <c r="AA967" s="411">
        <f t="shared" ref="AA967" si="2439">AA966</f>
        <v>0</v>
      </c>
      <c r="AB967" s="411">
        <f t="shared" ref="AB967" si="2440">AB966</f>
        <v>0</v>
      </c>
      <c r="AC967" s="411">
        <f t="shared" ref="AC967" si="2441">AC966</f>
        <v>0</v>
      </c>
      <c r="AD967" s="411">
        <f t="shared" ref="AD967" si="2442">AD966</f>
        <v>0</v>
      </c>
      <c r="AE967" s="411">
        <f t="shared" ref="AE967" si="2443">AE966</f>
        <v>0</v>
      </c>
      <c r="AF967" s="411">
        <f t="shared" ref="AF967" si="2444">AF966</f>
        <v>0</v>
      </c>
      <c r="AG967" s="411">
        <f t="shared" ref="AG967" si="2445">AG966</f>
        <v>0</v>
      </c>
      <c r="AH967" s="411">
        <f t="shared" ref="AH967" si="2446">AH966</f>
        <v>0</v>
      </c>
      <c r="AI967" s="411">
        <f t="shared" ref="AI967" si="2447">AI966</f>
        <v>0</v>
      </c>
      <c r="AJ967" s="411">
        <f t="shared" ref="AJ967" si="2448">AJ966</f>
        <v>0</v>
      </c>
      <c r="AK967" s="411">
        <f t="shared" ref="AK967" si="2449">AK966</f>
        <v>0</v>
      </c>
      <c r="AL967" s="411">
        <f t="shared" ref="AL967" si="2450">AL966</f>
        <v>0</v>
      </c>
      <c r="AM967" s="297"/>
    </row>
    <row r="968" spans="1:39" ht="15" hidden="1" customHeight="1" outlineLevel="1">
      <c r="A968" s="532"/>
      <c r="B968" s="294"/>
      <c r="C968" s="305"/>
      <c r="D968" s="304"/>
      <c r="E968" s="304"/>
      <c r="F968" s="304"/>
      <c r="G968" s="304"/>
      <c r="H968" s="304"/>
      <c r="I968" s="304"/>
      <c r="J968" s="304"/>
      <c r="K968" s="304"/>
      <c r="L968" s="304"/>
      <c r="M968" s="304"/>
      <c r="N968" s="291"/>
      <c r="O968" s="304"/>
      <c r="P968" s="304"/>
      <c r="Q968" s="304"/>
      <c r="R968" s="304"/>
      <c r="S968" s="304"/>
      <c r="T968" s="304"/>
      <c r="U968" s="304"/>
      <c r="V968" s="304"/>
      <c r="W968" s="304"/>
      <c r="X968" s="304"/>
      <c r="Y968" s="412"/>
      <c r="Z968" s="412"/>
      <c r="AA968" s="412"/>
      <c r="AB968" s="412"/>
      <c r="AC968" s="412"/>
      <c r="AD968" s="412"/>
      <c r="AE968" s="412"/>
      <c r="AF968" s="412"/>
      <c r="AG968" s="412"/>
      <c r="AH968" s="412"/>
      <c r="AI968" s="412"/>
      <c r="AJ968" s="412"/>
      <c r="AK968" s="412"/>
      <c r="AL968" s="412"/>
      <c r="AM968" s="306"/>
    </row>
    <row r="969" spans="1:39" ht="15" hidden="1" customHeight="1" outlineLevel="1">
      <c r="A969" s="532">
        <v>5</v>
      </c>
      <c r="B969" s="428" t="s">
        <v>98</v>
      </c>
      <c r="C969" s="291" t="s">
        <v>25</v>
      </c>
      <c r="D969" s="295"/>
      <c r="E969" s="295"/>
      <c r="F969" s="295"/>
      <c r="G969" s="295"/>
      <c r="H969" s="295"/>
      <c r="I969" s="295"/>
      <c r="J969" s="295"/>
      <c r="K969" s="295"/>
      <c r="L969" s="295"/>
      <c r="M969" s="295"/>
      <c r="N969" s="291"/>
      <c r="O969" s="295"/>
      <c r="P969" s="295"/>
      <c r="Q969" s="295"/>
      <c r="R969" s="295"/>
      <c r="S969" s="295"/>
      <c r="T969" s="295"/>
      <c r="U969" s="295"/>
      <c r="V969" s="295"/>
      <c r="W969" s="295"/>
      <c r="X969" s="295"/>
      <c r="Y969" s="415"/>
      <c r="Z969" s="415"/>
      <c r="AA969" s="415"/>
      <c r="AB969" s="415"/>
      <c r="AC969" s="415"/>
      <c r="AD969" s="415"/>
      <c r="AE969" s="415"/>
      <c r="AF969" s="410"/>
      <c r="AG969" s="410"/>
      <c r="AH969" s="410"/>
      <c r="AI969" s="410"/>
      <c r="AJ969" s="410"/>
      <c r="AK969" s="410"/>
      <c r="AL969" s="410"/>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468"/>
      <c r="O970" s="295"/>
      <c r="P970" s="295"/>
      <c r="Q970" s="295"/>
      <c r="R970" s="295"/>
      <c r="S970" s="295"/>
      <c r="T970" s="295"/>
      <c r="U970" s="295"/>
      <c r="V970" s="295"/>
      <c r="W970" s="295"/>
      <c r="X970" s="295"/>
      <c r="Y970" s="411">
        <f>Y969</f>
        <v>0</v>
      </c>
      <c r="Z970" s="411">
        <f t="shared" ref="Z970" si="2451">Z969</f>
        <v>0</v>
      </c>
      <c r="AA970" s="411">
        <f t="shared" ref="AA970" si="2452">AA969</f>
        <v>0</v>
      </c>
      <c r="AB970" s="411">
        <f t="shared" ref="AB970" si="2453">AB969</f>
        <v>0</v>
      </c>
      <c r="AC970" s="411">
        <f t="shared" ref="AC970" si="2454">AC969</f>
        <v>0</v>
      </c>
      <c r="AD970" s="411">
        <f t="shared" ref="AD970" si="2455">AD969</f>
        <v>0</v>
      </c>
      <c r="AE970" s="411">
        <f t="shared" ref="AE970" si="2456">AE969</f>
        <v>0</v>
      </c>
      <c r="AF970" s="411">
        <f t="shared" ref="AF970" si="2457">AF969</f>
        <v>0</v>
      </c>
      <c r="AG970" s="411">
        <f t="shared" ref="AG970" si="2458">AG969</f>
        <v>0</v>
      </c>
      <c r="AH970" s="411">
        <f t="shared" ref="AH970" si="2459">AH969</f>
        <v>0</v>
      </c>
      <c r="AI970" s="411">
        <f t="shared" ref="AI970" si="2460">AI969</f>
        <v>0</v>
      </c>
      <c r="AJ970" s="411">
        <f t="shared" ref="AJ970" si="2461">AJ969</f>
        <v>0</v>
      </c>
      <c r="AK970" s="411">
        <f t="shared" ref="AK970" si="2462">AK969</f>
        <v>0</v>
      </c>
      <c r="AL970" s="411">
        <f t="shared" ref="AL970" si="2463">AL969</f>
        <v>0</v>
      </c>
      <c r="AM970" s="297"/>
    </row>
    <row r="971" spans="1:39" ht="15" hidden="1" customHeight="1" outlineLevel="1">
      <c r="A971" s="532"/>
      <c r="B971" s="294"/>
      <c r="C971" s="291"/>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22"/>
      <c r="Z971" s="423"/>
      <c r="AA971" s="423"/>
      <c r="AB971" s="423"/>
      <c r="AC971" s="423"/>
      <c r="AD971" s="423"/>
      <c r="AE971" s="423"/>
      <c r="AF971" s="423"/>
      <c r="AG971" s="423"/>
      <c r="AH971" s="423"/>
      <c r="AI971" s="423"/>
      <c r="AJ971" s="423"/>
      <c r="AK971" s="423"/>
      <c r="AL971" s="423"/>
      <c r="AM971" s="297"/>
    </row>
    <row r="972" spans="1:39" ht="15.75" hidden="1" outlineLevel="1">
      <c r="A972" s="532"/>
      <c r="B972" s="319" t="s">
        <v>497</v>
      </c>
      <c r="C972" s="289"/>
      <c r="D972" s="289"/>
      <c r="E972" s="289"/>
      <c r="F972" s="289"/>
      <c r="G972" s="289"/>
      <c r="H972" s="289"/>
      <c r="I972" s="289"/>
      <c r="J972" s="289"/>
      <c r="K972" s="289"/>
      <c r="L972" s="289"/>
      <c r="M972" s="289"/>
      <c r="N972" s="290"/>
      <c r="O972" s="289"/>
      <c r="P972" s="289"/>
      <c r="Q972" s="289"/>
      <c r="R972" s="289"/>
      <c r="S972" s="289"/>
      <c r="T972" s="289"/>
      <c r="U972" s="289"/>
      <c r="V972" s="289"/>
      <c r="W972" s="289"/>
      <c r="X972" s="289"/>
      <c r="Y972" s="414"/>
      <c r="Z972" s="414"/>
      <c r="AA972" s="414"/>
      <c r="AB972" s="414"/>
      <c r="AC972" s="414"/>
      <c r="AD972" s="414"/>
      <c r="AE972" s="414"/>
      <c r="AF972" s="414"/>
      <c r="AG972" s="414"/>
      <c r="AH972" s="414"/>
      <c r="AI972" s="414"/>
      <c r="AJ972" s="414"/>
      <c r="AK972" s="414"/>
      <c r="AL972" s="414"/>
      <c r="AM972" s="292"/>
    </row>
    <row r="973" spans="1:39" ht="15" hidden="1" customHeight="1" outlineLevel="1">
      <c r="A973" s="532">
        <v>6</v>
      </c>
      <c r="B973" s="428" t="s">
        <v>99</v>
      </c>
      <c r="C973" s="291" t="s">
        <v>25</v>
      </c>
      <c r="D973" s="295"/>
      <c r="E973" s="295"/>
      <c r="F973" s="295"/>
      <c r="G973" s="295"/>
      <c r="H973" s="295"/>
      <c r="I973" s="295"/>
      <c r="J973" s="295"/>
      <c r="K973" s="295"/>
      <c r="L973" s="295"/>
      <c r="M973" s="295"/>
      <c r="N973" s="295">
        <v>12</v>
      </c>
      <c r="O973" s="295"/>
      <c r="P973" s="295"/>
      <c r="Q973" s="295"/>
      <c r="R973" s="295"/>
      <c r="S973" s="295"/>
      <c r="T973" s="295"/>
      <c r="U973" s="295"/>
      <c r="V973" s="295"/>
      <c r="W973" s="295"/>
      <c r="X973" s="295"/>
      <c r="Y973" s="415"/>
      <c r="Z973" s="415"/>
      <c r="AA973" s="415"/>
      <c r="AB973" s="415"/>
      <c r="AC973" s="415"/>
      <c r="AD973" s="415"/>
      <c r="AE973" s="415"/>
      <c r="AF973" s="415"/>
      <c r="AG973" s="415"/>
      <c r="AH973" s="415"/>
      <c r="AI973" s="415"/>
      <c r="AJ973" s="415"/>
      <c r="AK973" s="415"/>
      <c r="AL973" s="415"/>
      <c r="AM973" s="296">
        <f>SUM(Y973:AL973)</f>
        <v>0</v>
      </c>
    </row>
    <row r="974" spans="1:39" ht="15" hidden="1" customHeight="1" outlineLevel="1">
      <c r="A974" s="532"/>
      <c r="B974" s="294" t="s">
        <v>346</v>
      </c>
      <c r="C974" s="291" t="s">
        <v>163</v>
      </c>
      <c r="D974" s="295"/>
      <c r="E974" s="295"/>
      <c r="F974" s="295"/>
      <c r="G974" s="295"/>
      <c r="H974" s="295"/>
      <c r="I974" s="295"/>
      <c r="J974" s="295"/>
      <c r="K974" s="295"/>
      <c r="L974" s="295"/>
      <c r="M974" s="295"/>
      <c r="N974" s="295">
        <f>N973</f>
        <v>12</v>
      </c>
      <c r="O974" s="295"/>
      <c r="P974" s="295"/>
      <c r="Q974" s="295"/>
      <c r="R974" s="295"/>
      <c r="S974" s="295"/>
      <c r="T974" s="295"/>
      <c r="U974" s="295"/>
      <c r="V974" s="295"/>
      <c r="W974" s="295"/>
      <c r="X974" s="295"/>
      <c r="Y974" s="411">
        <f>Y973</f>
        <v>0</v>
      </c>
      <c r="Z974" s="411">
        <f t="shared" ref="Z974" si="2464">Z973</f>
        <v>0</v>
      </c>
      <c r="AA974" s="411">
        <f t="shared" ref="AA974" si="2465">AA973</f>
        <v>0</v>
      </c>
      <c r="AB974" s="411">
        <f t="shared" ref="AB974" si="2466">AB973</f>
        <v>0</v>
      </c>
      <c r="AC974" s="411">
        <f t="shared" ref="AC974" si="2467">AC973</f>
        <v>0</v>
      </c>
      <c r="AD974" s="411">
        <f t="shared" ref="AD974" si="2468">AD973</f>
        <v>0</v>
      </c>
      <c r="AE974" s="411">
        <f t="shared" ref="AE974" si="2469">AE973</f>
        <v>0</v>
      </c>
      <c r="AF974" s="411">
        <f t="shared" ref="AF974" si="2470">AF973</f>
        <v>0</v>
      </c>
      <c r="AG974" s="411">
        <f t="shared" ref="AG974" si="2471">AG973</f>
        <v>0</v>
      </c>
      <c r="AH974" s="411">
        <f t="shared" ref="AH974" si="2472">AH973</f>
        <v>0</v>
      </c>
      <c r="AI974" s="411">
        <f t="shared" ref="AI974" si="2473">AI973</f>
        <v>0</v>
      </c>
      <c r="AJ974" s="411">
        <f t="shared" ref="AJ974" si="2474">AJ973</f>
        <v>0</v>
      </c>
      <c r="AK974" s="411">
        <f t="shared" ref="AK974" si="2475">AK973</f>
        <v>0</v>
      </c>
      <c r="AL974" s="411">
        <f t="shared" ref="AL974" si="2476">AL973</f>
        <v>0</v>
      </c>
      <c r="AM974" s="311"/>
    </row>
    <row r="975" spans="1:39" ht="15" hidden="1" customHeight="1" outlineLevel="1">
      <c r="A975" s="532"/>
      <c r="B975" s="310"/>
      <c r="C975" s="312"/>
      <c r="D975" s="291"/>
      <c r="E975" s="291"/>
      <c r="F975" s="291"/>
      <c r="G975" s="291"/>
      <c r="H975" s="291"/>
      <c r="I975" s="291"/>
      <c r="J975" s="291"/>
      <c r="K975" s="291"/>
      <c r="L975" s="291"/>
      <c r="M975" s="291"/>
      <c r="N975" s="291"/>
      <c r="O975" s="291"/>
      <c r="P975" s="291"/>
      <c r="Q975" s="291"/>
      <c r="R975" s="291"/>
      <c r="S975" s="291"/>
      <c r="T975" s="291"/>
      <c r="U975" s="291"/>
      <c r="V975" s="291"/>
      <c r="W975" s="291"/>
      <c r="X975" s="291"/>
      <c r="Y975" s="416"/>
      <c r="Z975" s="416"/>
      <c r="AA975" s="416"/>
      <c r="AB975" s="416"/>
      <c r="AC975" s="416"/>
      <c r="AD975" s="416"/>
      <c r="AE975" s="416"/>
      <c r="AF975" s="416"/>
      <c r="AG975" s="416"/>
      <c r="AH975" s="416"/>
      <c r="AI975" s="416"/>
      <c r="AJ975" s="416"/>
      <c r="AK975" s="416"/>
      <c r="AL975" s="416"/>
      <c r="AM975" s="313"/>
    </row>
    <row r="976" spans="1:39" ht="15" hidden="1" customHeight="1" outlineLevel="1">
      <c r="A976" s="532">
        <v>7</v>
      </c>
      <c r="B976" s="428" t="s">
        <v>100</v>
      </c>
      <c r="C976" s="291" t="s">
        <v>25</v>
      </c>
      <c r="D976" s="295"/>
      <c r="E976" s="295"/>
      <c r="F976" s="295"/>
      <c r="G976" s="295"/>
      <c r="H976" s="295"/>
      <c r="I976" s="295"/>
      <c r="J976" s="295"/>
      <c r="K976" s="295"/>
      <c r="L976" s="295"/>
      <c r="M976" s="295"/>
      <c r="N976" s="295">
        <v>12</v>
      </c>
      <c r="O976" s="295"/>
      <c r="P976" s="295"/>
      <c r="Q976" s="295"/>
      <c r="R976" s="295"/>
      <c r="S976" s="295"/>
      <c r="T976" s="295"/>
      <c r="U976" s="295"/>
      <c r="V976" s="295"/>
      <c r="W976" s="295"/>
      <c r="X976" s="295"/>
      <c r="Y976" s="415"/>
      <c r="Z976" s="415"/>
      <c r="AA976" s="415"/>
      <c r="AB976" s="415"/>
      <c r="AC976" s="415"/>
      <c r="AD976" s="415"/>
      <c r="AE976" s="415"/>
      <c r="AF976" s="415"/>
      <c r="AG976" s="415"/>
      <c r="AH976" s="415"/>
      <c r="AI976" s="415"/>
      <c r="AJ976" s="415"/>
      <c r="AK976" s="415"/>
      <c r="AL976" s="415"/>
      <c r="AM976" s="296">
        <f>SUM(Y976:AL976)</f>
        <v>0</v>
      </c>
    </row>
    <row r="977" spans="1:39" ht="15" hidden="1" customHeight="1" outlineLevel="1">
      <c r="A977" s="532"/>
      <c r="B977" s="294" t="s">
        <v>346</v>
      </c>
      <c r="C977" s="291" t="s">
        <v>163</v>
      </c>
      <c r="D977" s="295"/>
      <c r="E977" s="295"/>
      <c r="F977" s="295"/>
      <c r="G977" s="295"/>
      <c r="H977" s="295"/>
      <c r="I977" s="295"/>
      <c r="J977" s="295"/>
      <c r="K977" s="295"/>
      <c r="L977" s="295"/>
      <c r="M977" s="295"/>
      <c r="N977" s="295">
        <f>N976</f>
        <v>12</v>
      </c>
      <c r="O977" s="295"/>
      <c r="P977" s="295"/>
      <c r="Q977" s="295"/>
      <c r="R977" s="295"/>
      <c r="S977" s="295"/>
      <c r="T977" s="295"/>
      <c r="U977" s="295"/>
      <c r="V977" s="295"/>
      <c r="W977" s="295"/>
      <c r="X977" s="295"/>
      <c r="Y977" s="411">
        <f>Y976</f>
        <v>0</v>
      </c>
      <c r="Z977" s="411">
        <f t="shared" ref="Z977" si="2477">Z976</f>
        <v>0</v>
      </c>
      <c r="AA977" s="411">
        <f t="shared" ref="AA977" si="2478">AA976</f>
        <v>0</v>
      </c>
      <c r="AB977" s="411">
        <f t="shared" ref="AB977" si="2479">AB976</f>
        <v>0</v>
      </c>
      <c r="AC977" s="411">
        <f t="shared" ref="AC977" si="2480">AC976</f>
        <v>0</v>
      </c>
      <c r="AD977" s="411">
        <f t="shared" ref="AD977" si="2481">AD976</f>
        <v>0</v>
      </c>
      <c r="AE977" s="411">
        <f t="shared" ref="AE977" si="2482">AE976</f>
        <v>0</v>
      </c>
      <c r="AF977" s="411">
        <f t="shared" ref="AF977" si="2483">AF976</f>
        <v>0</v>
      </c>
      <c r="AG977" s="411">
        <f t="shared" ref="AG977" si="2484">AG976</f>
        <v>0</v>
      </c>
      <c r="AH977" s="411">
        <f t="shared" ref="AH977" si="2485">AH976</f>
        <v>0</v>
      </c>
      <c r="AI977" s="411">
        <f t="shared" ref="AI977" si="2486">AI976</f>
        <v>0</v>
      </c>
      <c r="AJ977" s="411">
        <f t="shared" ref="AJ977" si="2487">AJ976</f>
        <v>0</v>
      </c>
      <c r="AK977" s="411">
        <f t="shared" ref="AK977" si="2488">AK976</f>
        <v>0</v>
      </c>
      <c r="AL977" s="411">
        <f t="shared" ref="AL977" si="2489">AL976</f>
        <v>0</v>
      </c>
      <c r="AM977" s="311"/>
    </row>
    <row r="978" spans="1:39" ht="15" hidden="1" customHeight="1" outlineLevel="1">
      <c r="A978" s="532"/>
      <c r="B978" s="314"/>
      <c r="C978" s="312"/>
      <c r="D978" s="291"/>
      <c r="E978" s="291"/>
      <c r="F978" s="291"/>
      <c r="G978" s="291"/>
      <c r="H978" s="291"/>
      <c r="I978" s="291"/>
      <c r="J978" s="291"/>
      <c r="K978" s="291"/>
      <c r="L978" s="291"/>
      <c r="M978" s="291"/>
      <c r="N978" s="291"/>
      <c r="O978" s="291"/>
      <c r="P978" s="291"/>
      <c r="Q978" s="291"/>
      <c r="R978" s="291"/>
      <c r="S978" s="291"/>
      <c r="T978" s="291"/>
      <c r="U978" s="291"/>
      <c r="V978" s="291"/>
      <c r="W978" s="291"/>
      <c r="X978" s="291"/>
      <c r="Y978" s="416"/>
      <c r="Z978" s="417"/>
      <c r="AA978" s="416"/>
      <c r="AB978" s="416"/>
      <c r="AC978" s="416"/>
      <c r="AD978" s="416"/>
      <c r="AE978" s="416"/>
      <c r="AF978" s="416"/>
      <c r="AG978" s="416"/>
      <c r="AH978" s="416"/>
      <c r="AI978" s="416"/>
      <c r="AJ978" s="416"/>
      <c r="AK978" s="416"/>
      <c r="AL978" s="416"/>
      <c r="AM978" s="313"/>
    </row>
    <row r="979" spans="1:39" ht="15" hidden="1" customHeight="1" outlineLevel="1">
      <c r="A979" s="532">
        <v>8</v>
      </c>
      <c r="B979" s="428" t="s">
        <v>101</v>
      </c>
      <c r="C979" s="291" t="s">
        <v>25</v>
      </c>
      <c r="D979" s="295"/>
      <c r="E979" s="295"/>
      <c r="F979" s="295"/>
      <c r="G979" s="295"/>
      <c r="H979" s="295"/>
      <c r="I979" s="295"/>
      <c r="J979" s="295"/>
      <c r="K979" s="295"/>
      <c r="L979" s="295"/>
      <c r="M979" s="295"/>
      <c r="N979" s="295">
        <v>12</v>
      </c>
      <c r="O979" s="295"/>
      <c r="P979" s="295"/>
      <c r="Q979" s="295"/>
      <c r="R979" s="295"/>
      <c r="S979" s="295"/>
      <c r="T979" s="295"/>
      <c r="U979" s="295"/>
      <c r="V979" s="295"/>
      <c r="W979" s="295"/>
      <c r="X979" s="295"/>
      <c r="Y979" s="415"/>
      <c r="Z979" s="415"/>
      <c r="AA979" s="415"/>
      <c r="AB979" s="415"/>
      <c r="AC979" s="415"/>
      <c r="AD979" s="415"/>
      <c r="AE979" s="415"/>
      <c r="AF979" s="415"/>
      <c r="AG979" s="415"/>
      <c r="AH979" s="415"/>
      <c r="AI979" s="415"/>
      <c r="AJ979" s="415"/>
      <c r="AK979" s="415"/>
      <c r="AL979" s="415"/>
      <c r="AM979" s="296">
        <f>SUM(Y979:AL979)</f>
        <v>0</v>
      </c>
    </row>
    <row r="980" spans="1:39" ht="15" hidden="1" customHeight="1" outlineLevel="1">
      <c r="A980" s="532"/>
      <c r="B980" s="294" t="s">
        <v>346</v>
      </c>
      <c r="C980" s="291" t="s">
        <v>163</v>
      </c>
      <c r="D980" s="295"/>
      <c r="E980" s="295"/>
      <c r="F980" s="295"/>
      <c r="G980" s="295"/>
      <c r="H980" s="295"/>
      <c r="I980" s="295"/>
      <c r="J980" s="295"/>
      <c r="K980" s="295"/>
      <c r="L980" s="295"/>
      <c r="M980" s="295"/>
      <c r="N980" s="295">
        <f>N979</f>
        <v>12</v>
      </c>
      <c r="O980" s="295"/>
      <c r="P980" s="295"/>
      <c r="Q980" s="295"/>
      <c r="R980" s="295"/>
      <c r="S980" s="295"/>
      <c r="T980" s="295"/>
      <c r="U980" s="295"/>
      <c r="V980" s="295"/>
      <c r="W980" s="295"/>
      <c r="X980" s="295"/>
      <c r="Y980" s="411">
        <f>Y979</f>
        <v>0</v>
      </c>
      <c r="Z980" s="411">
        <f t="shared" ref="Z980" si="2490">Z979</f>
        <v>0</v>
      </c>
      <c r="AA980" s="411">
        <f t="shared" ref="AA980" si="2491">AA979</f>
        <v>0</v>
      </c>
      <c r="AB980" s="411">
        <f t="shared" ref="AB980" si="2492">AB979</f>
        <v>0</v>
      </c>
      <c r="AC980" s="411">
        <f t="shared" ref="AC980" si="2493">AC979</f>
        <v>0</v>
      </c>
      <c r="AD980" s="411">
        <f t="shared" ref="AD980" si="2494">AD979</f>
        <v>0</v>
      </c>
      <c r="AE980" s="411">
        <f t="shared" ref="AE980" si="2495">AE979</f>
        <v>0</v>
      </c>
      <c r="AF980" s="411">
        <f t="shared" ref="AF980" si="2496">AF979</f>
        <v>0</v>
      </c>
      <c r="AG980" s="411">
        <f t="shared" ref="AG980" si="2497">AG979</f>
        <v>0</v>
      </c>
      <c r="AH980" s="411">
        <f t="shared" ref="AH980" si="2498">AH979</f>
        <v>0</v>
      </c>
      <c r="AI980" s="411">
        <f t="shared" ref="AI980" si="2499">AI979</f>
        <v>0</v>
      </c>
      <c r="AJ980" s="411">
        <f t="shared" ref="AJ980" si="2500">AJ979</f>
        <v>0</v>
      </c>
      <c r="AK980" s="411">
        <f t="shared" ref="AK980" si="2501">AK979</f>
        <v>0</v>
      </c>
      <c r="AL980" s="411">
        <f t="shared" ref="AL980" si="2502">AL979</f>
        <v>0</v>
      </c>
      <c r="AM980" s="311"/>
    </row>
    <row r="981" spans="1:39" ht="15" hidden="1" customHeight="1" outlineLevel="1">
      <c r="A981" s="532"/>
      <c r="B981" s="314"/>
      <c r="C981" s="312"/>
      <c r="D981" s="316"/>
      <c r="E981" s="316"/>
      <c r="F981" s="316"/>
      <c r="G981" s="316"/>
      <c r="H981" s="316"/>
      <c r="I981" s="316"/>
      <c r="J981" s="316"/>
      <c r="K981" s="316"/>
      <c r="L981" s="316"/>
      <c r="M981" s="316"/>
      <c r="N981" s="291"/>
      <c r="O981" s="316"/>
      <c r="P981" s="316"/>
      <c r="Q981" s="316"/>
      <c r="R981" s="316"/>
      <c r="S981" s="316"/>
      <c r="T981" s="316"/>
      <c r="U981" s="316"/>
      <c r="V981" s="316"/>
      <c r="W981" s="316"/>
      <c r="X981" s="316"/>
      <c r="Y981" s="416"/>
      <c r="Z981" s="417"/>
      <c r="AA981" s="416"/>
      <c r="AB981" s="416"/>
      <c r="AC981" s="416"/>
      <c r="AD981" s="416"/>
      <c r="AE981" s="416"/>
      <c r="AF981" s="416"/>
      <c r="AG981" s="416"/>
      <c r="AH981" s="416"/>
      <c r="AI981" s="416"/>
      <c r="AJ981" s="416"/>
      <c r="AK981" s="416"/>
      <c r="AL981" s="416"/>
      <c r="AM981" s="313"/>
    </row>
    <row r="982" spans="1:39" ht="15" hidden="1" customHeight="1" outlineLevel="1">
      <c r="A982" s="532">
        <v>9</v>
      </c>
      <c r="B982" s="428" t="s">
        <v>102</v>
      </c>
      <c r="C982" s="291" t="s">
        <v>25</v>
      </c>
      <c r="D982" s="295"/>
      <c r="E982" s="295"/>
      <c r="F982" s="295"/>
      <c r="G982" s="295"/>
      <c r="H982" s="295"/>
      <c r="I982" s="295"/>
      <c r="J982" s="295"/>
      <c r="K982" s="295"/>
      <c r="L982" s="295"/>
      <c r="M982" s="295"/>
      <c r="N982" s="295">
        <v>12</v>
      </c>
      <c r="O982" s="295"/>
      <c r="P982" s="295"/>
      <c r="Q982" s="295"/>
      <c r="R982" s="295"/>
      <c r="S982" s="295"/>
      <c r="T982" s="295"/>
      <c r="U982" s="295"/>
      <c r="V982" s="295"/>
      <c r="W982" s="295"/>
      <c r="X982" s="295"/>
      <c r="Y982" s="415"/>
      <c r="Z982" s="415"/>
      <c r="AA982" s="415"/>
      <c r="AB982" s="415"/>
      <c r="AC982" s="415"/>
      <c r="AD982" s="415"/>
      <c r="AE982" s="415"/>
      <c r="AF982" s="415"/>
      <c r="AG982" s="415"/>
      <c r="AH982" s="415"/>
      <c r="AI982" s="415"/>
      <c r="AJ982" s="415"/>
      <c r="AK982" s="415"/>
      <c r="AL982" s="415"/>
      <c r="AM982" s="296">
        <f>SUM(Y982:AL982)</f>
        <v>0</v>
      </c>
    </row>
    <row r="983" spans="1:39" ht="15" hidden="1" customHeight="1" outlineLevel="1">
      <c r="A983" s="532"/>
      <c r="B983" s="294" t="s">
        <v>346</v>
      </c>
      <c r="C983" s="291" t="s">
        <v>163</v>
      </c>
      <c r="D983" s="295"/>
      <c r="E983" s="295"/>
      <c r="F983" s="295"/>
      <c r="G983" s="295"/>
      <c r="H983" s="295"/>
      <c r="I983" s="295"/>
      <c r="J983" s="295"/>
      <c r="K983" s="295"/>
      <c r="L983" s="295"/>
      <c r="M983" s="295"/>
      <c r="N983" s="295">
        <f>N982</f>
        <v>12</v>
      </c>
      <c r="O983" s="295"/>
      <c r="P983" s="295"/>
      <c r="Q983" s="295"/>
      <c r="R983" s="295"/>
      <c r="S983" s="295"/>
      <c r="T983" s="295"/>
      <c r="U983" s="295"/>
      <c r="V983" s="295"/>
      <c r="W983" s="295"/>
      <c r="X983" s="295"/>
      <c r="Y983" s="411">
        <f>Y982</f>
        <v>0</v>
      </c>
      <c r="Z983" s="411">
        <f t="shared" ref="Z983" si="2503">Z982</f>
        <v>0</v>
      </c>
      <c r="AA983" s="411">
        <f t="shared" ref="AA983" si="2504">AA982</f>
        <v>0</v>
      </c>
      <c r="AB983" s="411">
        <f t="shared" ref="AB983" si="2505">AB982</f>
        <v>0</v>
      </c>
      <c r="AC983" s="411">
        <f t="shared" ref="AC983" si="2506">AC982</f>
        <v>0</v>
      </c>
      <c r="AD983" s="411">
        <f t="shared" ref="AD983" si="2507">AD982</f>
        <v>0</v>
      </c>
      <c r="AE983" s="411">
        <f t="shared" ref="AE983" si="2508">AE982</f>
        <v>0</v>
      </c>
      <c r="AF983" s="411">
        <f t="shared" ref="AF983" si="2509">AF982</f>
        <v>0</v>
      </c>
      <c r="AG983" s="411">
        <f t="shared" ref="AG983" si="2510">AG982</f>
        <v>0</v>
      </c>
      <c r="AH983" s="411">
        <f t="shared" ref="AH983" si="2511">AH982</f>
        <v>0</v>
      </c>
      <c r="AI983" s="411">
        <f t="shared" ref="AI983" si="2512">AI982</f>
        <v>0</v>
      </c>
      <c r="AJ983" s="411">
        <f t="shared" ref="AJ983" si="2513">AJ982</f>
        <v>0</v>
      </c>
      <c r="AK983" s="411">
        <f t="shared" ref="AK983" si="2514">AK982</f>
        <v>0</v>
      </c>
      <c r="AL983" s="411">
        <f t="shared" ref="AL983" si="2515">AL982</f>
        <v>0</v>
      </c>
      <c r="AM983" s="311"/>
    </row>
    <row r="984" spans="1:39" ht="15" hidden="1" customHeight="1" outlineLevel="1">
      <c r="A984" s="532"/>
      <c r="B984" s="314"/>
      <c r="C984" s="312"/>
      <c r="D984" s="316"/>
      <c r="E984" s="316"/>
      <c r="F984" s="316"/>
      <c r="G984" s="316"/>
      <c r="H984" s="316"/>
      <c r="I984" s="316"/>
      <c r="J984" s="316"/>
      <c r="K984" s="316"/>
      <c r="L984" s="316"/>
      <c r="M984" s="316"/>
      <c r="N984" s="291"/>
      <c r="O984" s="316"/>
      <c r="P984" s="316"/>
      <c r="Q984" s="316"/>
      <c r="R984" s="316"/>
      <c r="S984" s="316"/>
      <c r="T984" s="316"/>
      <c r="U984" s="316"/>
      <c r="V984" s="316"/>
      <c r="W984" s="316"/>
      <c r="X984" s="316"/>
      <c r="Y984" s="416"/>
      <c r="Z984" s="416"/>
      <c r="AA984" s="416"/>
      <c r="AB984" s="416"/>
      <c r="AC984" s="416"/>
      <c r="AD984" s="416"/>
      <c r="AE984" s="416"/>
      <c r="AF984" s="416"/>
      <c r="AG984" s="416"/>
      <c r="AH984" s="416"/>
      <c r="AI984" s="416"/>
      <c r="AJ984" s="416"/>
      <c r="AK984" s="416"/>
      <c r="AL984" s="416"/>
      <c r="AM984" s="313"/>
    </row>
    <row r="985" spans="1:39" ht="15" hidden="1" customHeight="1" outlineLevel="1">
      <c r="A985" s="532">
        <v>10</v>
      </c>
      <c r="B985" s="428" t="s">
        <v>103</v>
      </c>
      <c r="C985" s="291" t="s">
        <v>25</v>
      </c>
      <c r="D985" s="295"/>
      <c r="E985" s="295"/>
      <c r="F985" s="295"/>
      <c r="G985" s="295"/>
      <c r="H985" s="295"/>
      <c r="I985" s="295"/>
      <c r="J985" s="295"/>
      <c r="K985" s="295"/>
      <c r="L985" s="295"/>
      <c r="M985" s="295"/>
      <c r="N985" s="295">
        <v>3</v>
      </c>
      <c r="O985" s="295"/>
      <c r="P985" s="295"/>
      <c r="Q985" s="295"/>
      <c r="R985" s="295"/>
      <c r="S985" s="295"/>
      <c r="T985" s="295"/>
      <c r="U985" s="295"/>
      <c r="V985" s="295"/>
      <c r="W985" s="295"/>
      <c r="X985" s="295"/>
      <c r="Y985" s="415"/>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3</v>
      </c>
      <c r="O986" s="295"/>
      <c r="P986" s="295"/>
      <c r="Q986" s="295"/>
      <c r="R986" s="295"/>
      <c r="S986" s="295"/>
      <c r="T986" s="295"/>
      <c r="U986" s="295"/>
      <c r="V986" s="295"/>
      <c r="W986" s="295"/>
      <c r="X986" s="295"/>
      <c r="Y986" s="411">
        <f>Y985</f>
        <v>0</v>
      </c>
      <c r="Z986" s="411">
        <f t="shared" ref="Z986" si="2516">Z985</f>
        <v>0</v>
      </c>
      <c r="AA986" s="411">
        <f t="shared" ref="AA986" si="2517">AA985</f>
        <v>0</v>
      </c>
      <c r="AB986" s="411">
        <f t="shared" ref="AB986" si="2518">AB985</f>
        <v>0</v>
      </c>
      <c r="AC986" s="411">
        <f t="shared" ref="AC986" si="2519">AC985</f>
        <v>0</v>
      </c>
      <c r="AD986" s="411">
        <f t="shared" ref="AD986" si="2520">AD985</f>
        <v>0</v>
      </c>
      <c r="AE986" s="411">
        <f t="shared" ref="AE986" si="2521">AE985</f>
        <v>0</v>
      </c>
      <c r="AF986" s="411">
        <f t="shared" ref="AF986" si="2522">AF985</f>
        <v>0</v>
      </c>
      <c r="AG986" s="411">
        <f t="shared" ref="AG986" si="2523">AG985</f>
        <v>0</v>
      </c>
      <c r="AH986" s="411">
        <f t="shared" ref="AH986" si="2524">AH985</f>
        <v>0</v>
      </c>
      <c r="AI986" s="411">
        <f t="shared" ref="AI986" si="2525">AI985</f>
        <v>0</v>
      </c>
      <c r="AJ986" s="411">
        <f t="shared" ref="AJ986" si="2526">AJ985</f>
        <v>0</v>
      </c>
      <c r="AK986" s="411">
        <f t="shared" ref="AK986" si="2527">AK985</f>
        <v>0</v>
      </c>
      <c r="AL986" s="411">
        <f t="shared" ref="AL986" si="2528">AL985</f>
        <v>0</v>
      </c>
      <c r="AM986" s="311"/>
    </row>
    <row r="987" spans="1:39" ht="15" hidden="1" customHeight="1" outlineLevel="1">
      <c r="A987" s="532"/>
      <c r="B987" s="314"/>
      <c r="C987" s="312"/>
      <c r="D987" s="316"/>
      <c r="E987" s="316"/>
      <c r="F987" s="316"/>
      <c r="G987" s="316"/>
      <c r="H987" s="316"/>
      <c r="I987" s="316"/>
      <c r="J987" s="316"/>
      <c r="K987" s="316"/>
      <c r="L987" s="316"/>
      <c r="M987" s="316"/>
      <c r="N987" s="291"/>
      <c r="O987" s="316"/>
      <c r="P987" s="316"/>
      <c r="Q987" s="316"/>
      <c r="R987" s="316"/>
      <c r="S987" s="316"/>
      <c r="T987" s="316"/>
      <c r="U987" s="316"/>
      <c r="V987" s="316"/>
      <c r="W987" s="316"/>
      <c r="X987" s="316"/>
      <c r="Y987" s="416"/>
      <c r="Z987" s="417"/>
      <c r="AA987" s="416"/>
      <c r="AB987" s="416"/>
      <c r="AC987" s="416"/>
      <c r="AD987" s="416"/>
      <c r="AE987" s="416"/>
      <c r="AF987" s="416"/>
      <c r="AG987" s="416"/>
      <c r="AH987" s="416"/>
      <c r="AI987" s="416"/>
      <c r="AJ987" s="416"/>
      <c r="AK987" s="416"/>
      <c r="AL987" s="416"/>
      <c r="AM987" s="313"/>
    </row>
    <row r="988" spans="1:39" ht="15" hidden="1" customHeight="1" outlineLevel="1">
      <c r="A988" s="532"/>
      <c r="B988" s="288" t="s">
        <v>10</v>
      </c>
      <c r="C988" s="289"/>
      <c r="D988" s="289"/>
      <c r="E988" s="289"/>
      <c r="F988" s="289"/>
      <c r="G988" s="289"/>
      <c r="H988" s="289"/>
      <c r="I988" s="289"/>
      <c r="J988" s="289"/>
      <c r="K988" s="289"/>
      <c r="L988" s="289"/>
      <c r="M988" s="289"/>
      <c r="N988" s="290"/>
      <c r="O988" s="289"/>
      <c r="P988" s="289"/>
      <c r="Q988" s="289"/>
      <c r="R988" s="289"/>
      <c r="S988" s="289"/>
      <c r="T988" s="289"/>
      <c r="U988" s="289"/>
      <c r="V988" s="289"/>
      <c r="W988" s="289"/>
      <c r="X988" s="289"/>
      <c r="Y988" s="414"/>
      <c r="Z988" s="414"/>
      <c r="AA988" s="414"/>
      <c r="AB988" s="414"/>
      <c r="AC988" s="414"/>
      <c r="AD988" s="414"/>
      <c r="AE988" s="414"/>
      <c r="AF988" s="414"/>
      <c r="AG988" s="414"/>
      <c r="AH988" s="414"/>
      <c r="AI988" s="414"/>
      <c r="AJ988" s="414"/>
      <c r="AK988" s="414"/>
      <c r="AL988" s="414"/>
      <c r="AM988" s="292"/>
    </row>
    <row r="989" spans="1:39" ht="15" hidden="1" customHeight="1" outlineLevel="1">
      <c r="A989" s="532">
        <v>11</v>
      </c>
      <c r="B989" s="428" t="s">
        <v>104</v>
      </c>
      <c r="C989" s="291" t="s">
        <v>25</v>
      </c>
      <c r="D989" s="295"/>
      <c r="E989" s="295"/>
      <c r="F989" s="295"/>
      <c r="G989" s="295"/>
      <c r="H989" s="295"/>
      <c r="I989" s="295"/>
      <c r="J989" s="295"/>
      <c r="K989" s="295"/>
      <c r="L989" s="295"/>
      <c r="M989" s="295"/>
      <c r="N989" s="295">
        <v>12</v>
      </c>
      <c r="O989" s="295"/>
      <c r="P989" s="295"/>
      <c r="Q989" s="295"/>
      <c r="R989" s="295"/>
      <c r="S989" s="295"/>
      <c r="T989" s="295"/>
      <c r="U989" s="295"/>
      <c r="V989" s="295"/>
      <c r="W989" s="295"/>
      <c r="X989" s="295"/>
      <c r="Y989" s="426"/>
      <c r="Z989" s="415"/>
      <c r="AA989" s="415"/>
      <c r="AB989" s="415"/>
      <c r="AC989" s="415"/>
      <c r="AD989" s="415"/>
      <c r="AE989" s="415"/>
      <c r="AF989" s="415"/>
      <c r="AG989" s="415"/>
      <c r="AH989" s="415"/>
      <c r="AI989" s="415"/>
      <c r="AJ989" s="415"/>
      <c r="AK989" s="415"/>
      <c r="AL989" s="415"/>
      <c r="AM989" s="296">
        <f>SUM(Y989:AL989)</f>
        <v>0</v>
      </c>
    </row>
    <row r="990" spans="1:39" ht="15" hidden="1" customHeight="1" outlineLevel="1">
      <c r="A990" s="532"/>
      <c r="B990" s="294" t="s">
        <v>346</v>
      </c>
      <c r="C990" s="291" t="s">
        <v>163</v>
      </c>
      <c r="D990" s="295"/>
      <c r="E990" s="295"/>
      <c r="F990" s="295"/>
      <c r="G990" s="295"/>
      <c r="H990" s="295"/>
      <c r="I990" s="295"/>
      <c r="J990" s="295"/>
      <c r="K990" s="295"/>
      <c r="L990" s="295"/>
      <c r="M990" s="295"/>
      <c r="N990" s="295">
        <f>N989</f>
        <v>12</v>
      </c>
      <c r="O990" s="295"/>
      <c r="P990" s="295"/>
      <c r="Q990" s="295"/>
      <c r="R990" s="295"/>
      <c r="S990" s="295"/>
      <c r="T990" s="295"/>
      <c r="U990" s="295"/>
      <c r="V990" s="295"/>
      <c r="W990" s="295"/>
      <c r="X990" s="295"/>
      <c r="Y990" s="411">
        <f>Y989</f>
        <v>0</v>
      </c>
      <c r="Z990" s="411">
        <f t="shared" ref="Z990" si="2529">Z989</f>
        <v>0</v>
      </c>
      <c r="AA990" s="411">
        <f t="shared" ref="AA990" si="2530">AA989</f>
        <v>0</v>
      </c>
      <c r="AB990" s="411">
        <f t="shared" ref="AB990" si="2531">AB989</f>
        <v>0</v>
      </c>
      <c r="AC990" s="411">
        <f t="shared" ref="AC990" si="2532">AC989</f>
        <v>0</v>
      </c>
      <c r="AD990" s="411">
        <f t="shared" ref="AD990" si="2533">AD989</f>
        <v>0</v>
      </c>
      <c r="AE990" s="411">
        <f t="shared" ref="AE990" si="2534">AE989</f>
        <v>0</v>
      </c>
      <c r="AF990" s="411">
        <f t="shared" ref="AF990" si="2535">AF989</f>
        <v>0</v>
      </c>
      <c r="AG990" s="411">
        <f t="shared" ref="AG990" si="2536">AG989</f>
        <v>0</v>
      </c>
      <c r="AH990" s="411">
        <f t="shared" ref="AH990" si="2537">AH989</f>
        <v>0</v>
      </c>
      <c r="AI990" s="411">
        <f t="shared" ref="AI990" si="2538">AI989</f>
        <v>0</v>
      </c>
      <c r="AJ990" s="411">
        <f t="shared" ref="AJ990" si="2539">AJ989</f>
        <v>0</v>
      </c>
      <c r="AK990" s="411">
        <f t="shared" ref="AK990" si="2540">AK989</f>
        <v>0</v>
      </c>
      <c r="AL990" s="411">
        <f t="shared" ref="AL990" si="2541">AL989</f>
        <v>0</v>
      </c>
      <c r="AM990" s="297"/>
    </row>
    <row r="991" spans="1:39" ht="15" hidden="1" customHeight="1" outlineLevel="1">
      <c r="A991" s="532"/>
      <c r="B991" s="315"/>
      <c r="C991" s="305"/>
      <c r="D991" s="291"/>
      <c r="E991" s="291"/>
      <c r="F991" s="291"/>
      <c r="G991" s="291"/>
      <c r="H991" s="291"/>
      <c r="I991" s="291"/>
      <c r="J991" s="291"/>
      <c r="K991" s="291"/>
      <c r="L991" s="291"/>
      <c r="M991" s="291"/>
      <c r="N991" s="291"/>
      <c r="O991" s="291"/>
      <c r="P991" s="291"/>
      <c r="Q991" s="291"/>
      <c r="R991" s="291"/>
      <c r="S991" s="291"/>
      <c r="T991" s="291"/>
      <c r="U991" s="291"/>
      <c r="V991" s="291"/>
      <c r="W991" s="291"/>
      <c r="X991" s="291"/>
      <c r="Y991" s="412"/>
      <c r="Z991" s="421"/>
      <c r="AA991" s="421"/>
      <c r="AB991" s="421"/>
      <c r="AC991" s="421"/>
      <c r="AD991" s="421"/>
      <c r="AE991" s="421"/>
      <c r="AF991" s="421"/>
      <c r="AG991" s="421"/>
      <c r="AH991" s="421"/>
      <c r="AI991" s="421"/>
      <c r="AJ991" s="421"/>
      <c r="AK991" s="421"/>
      <c r="AL991" s="421"/>
      <c r="AM991" s="306"/>
    </row>
    <row r="992" spans="1:39" ht="28.5" hidden="1" customHeight="1" outlineLevel="1">
      <c r="A992" s="532">
        <v>12</v>
      </c>
      <c r="B992" s="428" t="s">
        <v>105</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10"/>
      <c r="Z992" s="415"/>
      <c r="AA992" s="415"/>
      <c r="AB992" s="415"/>
      <c r="AC992" s="415"/>
      <c r="AD992" s="415"/>
      <c r="AE992" s="415"/>
      <c r="AF992" s="415"/>
      <c r="AG992" s="415"/>
      <c r="AH992" s="415"/>
      <c r="AI992" s="415"/>
      <c r="AJ992" s="415"/>
      <c r="AK992" s="415"/>
      <c r="AL992" s="415"/>
      <c r="AM992" s="296">
        <f>SUM(Y992:AL992)</f>
        <v>0</v>
      </c>
    </row>
    <row r="993" spans="1:40" ht="15" hidden="1" customHeight="1" outlineLevel="1">
      <c r="A993" s="532"/>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1">
        <f>Y992</f>
        <v>0</v>
      </c>
      <c r="Z993" s="411">
        <f t="shared" ref="Z993" si="2542">Z992</f>
        <v>0</v>
      </c>
      <c r="AA993" s="411">
        <f t="shared" ref="AA993" si="2543">AA992</f>
        <v>0</v>
      </c>
      <c r="AB993" s="411">
        <f t="shared" ref="AB993" si="2544">AB992</f>
        <v>0</v>
      </c>
      <c r="AC993" s="411">
        <f t="shared" ref="AC993" si="2545">AC992</f>
        <v>0</v>
      </c>
      <c r="AD993" s="411">
        <f t="shared" ref="AD993" si="2546">AD992</f>
        <v>0</v>
      </c>
      <c r="AE993" s="411">
        <f t="shared" ref="AE993" si="2547">AE992</f>
        <v>0</v>
      </c>
      <c r="AF993" s="411">
        <f t="shared" ref="AF993" si="2548">AF992</f>
        <v>0</v>
      </c>
      <c r="AG993" s="411">
        <f t="shared" ref="AG993" si="2549">AG992</f>
        <v>0</v>
      </c>
      <c r="AH993" s="411">
        <f t="shared" ref="AH993" si="2550">AH992</f>
        <v>0</v>
      </c>
      <c r="AI993" s="411">
        <f t="shared" ref="AI993" si="2551">AI992</f>
        <v>0</v>
      </c>
      <c r="AJ993" s="411">
        <f t="shared" ref="AJ993" si="2552">AJ992</f>
        <v>0</v>
      </c>
      <c r="AK993" s="411">
        <f t="shared" ref="AK993" si="2553">AK992</f>
        <v>0</v>
      </c>
      <c r="AL993" s="411">
        <f t="shared" ref="AL993" si="2554">AL992</f>
        <v>0</v>
      </c>
      <c r="AM993" s="297"/>
    </row>
    <row r="994" spans="1:40" ht="15" hidden="1" customHeight="1" outlineLevel="1">
      <c r="A994" s="532"/>
      <c r="B994" s="315"/>
      <c r="C994" s="305"/>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22"/>
      <c r="Z994" s="422"/>
      <c r="AA994" s="412"/>
      <c r="AB994" s="412"/>
      <c r="AC994" s="412"/>
      <c r="AD994" s="412"/>
      <c r="AE994" s="412"/>
      <c r="AF994" s="412"/>
      <c r="AG994" s="412"/>
      <c r="AH994" s="412"/>
      <c r="AI994" s="412"/>
      <c r="AJ994" s="412"/>
      <c r="AK994" s="412"/>
      <c r="AL994" s="412"/>
      <c r="AM994" s="306"/>
    </row>
    <row r="995" spans="1:40" ht="15" hidden="1" customHeight="1" outlineLevel="1">
      <c r="A995" s="532">
        <v>13</v>
      </c>
      <c r="B995" s="428" t="s">
        <v>106</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5"/>
      <c r="AA995" s="415"/>
      <c r="AB995" s="415"/>
      <c r="AC995" s="415"/>
      <c r="AD995" s="415"/>
      <c r="AE995" s="415"/>
      <c r="AF995" s="415"/>
      <c r="AG995" s="415"/>
      <c r="AH995" s="415"/>
      <c r="AI995" s="415"/>
      <c r="AJ995" s="415"/>
      <c r="AK995" s="415"/>
      <c r="AL995" s="415"/>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555">Z995</f>
        <v>0</v>
      </c>
      <c r="AA996" s="411">
        <f t="shared" ref="AA996" si="2556">AA995</f>
        <v>0</v>
      </c>
      <c r="AB996" s="411">
        <f t="shared" ref="AB996" si="2557">AB995</f>
        <v>0</v>
      </c>
      <c r="AC996" s="411">
        <f t="shared" ref="AC996" si="2558">AC995</f>
        <v>0</v>
      </c>
      <c r="AD996" s="411">
        <f t="shared" ref="AD996" si="2559">AD995</f>
        <v>0</v>
      </c>
      <c r="AE996" s="411">
        <f t="shared" ref="AE996" si="2560">AE995</f>
        <v>0</v>
      </c>
      <c r="AF996" s="411">
        <f t="shared" ref="AF996" si="2561">AF995</f>
        <v>0</v>
      </c>
      <c r="AG996" s="411">
        <f t="shared" ref="AG996" si="2562">AG995</f>
        <v>0</v>
      </c>
      <c r="AH996" s="411">
        <f t="shared" ref="AH996" si="2563">AH995</f>
        <v>0</v>
      </c>
      <c r="AI996" s="411">
        <f t="shared" ref="AI996" si="2564">AI995</f>
        <v>0</v>
      </c>
      <c r="AJ996" s="411">
        <f t="shared" ref="AJ996" si="2565">AJ995</f>
        <v>0</v>
      </c>
      <c r="AK996" s="411">
        <f t="shared" ref="AK996" si="2566">AK995</f>
        <v>0</v>
      </c>
      <c r="AL996" s="411">
        <f t="shared" ref="AL996" si="2567">AL995</f>
        <v>0</v>
      </c>
      <c r="AM996" s="306"/>
    </row>
    <row r="997" spans="1:40" ht="15" hidden="1" customHeight="1" outlineLevel="1">
      <c r="A997" s="532"/>
      <c r="B997" s="315"/>
      <c r="C997" s="305"/>
      <c r="D997" s="291"/>
      <c r="E997" s="291"/>
      <c r="F997" s="291"/>
      <c r="G997" s="291"/>
      <c r="H997" s="291"/>
      <c r="I997" s="291"/>
      <c r="J997" s="291"/>
      <c r="K997" s="291"/>
      <c r="L997" s="291"/>
      <c r="M997" s="291"/>
      <c r="N997" s="291"/>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6"/>
    </row>
    <row r="998" spans="1:40" ht="15" hidden="1" customHeight="1" outlineLevel="1">
      <c r="A998" s="532"/>
      <c r="B998" s="288" t="s">
        <v>107</v>
      </c>
      <c r="C998" s="289"/>
      <c r="D998" s="290"/>
      <c r="E998" s="290"/>
      <c r="F998" s="290"/>
      <c r="G998" s="290"/>
      <c r="H998" s="290"/>
      <c r="I998" s="290"/>
      <c r="J998" s="290"/>
      <c r="K998" s="290"/>
      <c r="L998" s="290"/>
      <c r="M998" s="290"/>
      <c r="N998" s="290"/>
      <c r="O998" s="290"/>
      <c r="P998" s="289"/>
      <c r="Q998" s="289"/>
      <c r="R998" s="289"/>
      <c r="S998" s="289"/>
      <c r="T998" s="289"/>
      <c r="U998" s="289"/>
      <c r="V998" s="289"/>
      <c r="W998" s="289"/>
      <c r="X998" s="289"/>
      <c r="Y998" s="414"/>
      <c r="Z998" s="414"/>
      <c r="AA998" s="414"/>
      <c r="AB998" s="414"/>
      <c r="AC998" s="414"/>
      <c r="AD998" s="414"/>
      <c r="AE998" s="414"/>
      <c r="AF998" s="414"/>
      <c r="AG998" s="414"/>
      <c r="AH998" s="414"/>
      <c r="AI998" s="414"/>
      <c r="AJ998" s="414"/>
      <c r="AK998" s="414"/>
      <c r="AL998" s="414"/>
      <c r="AM998" s="292"/>
    </row>
    <row r="999" spans="1:40" ht="15" hidden="1" customHeight="1" outlineLevel="1">
      <c r="A999" s="532">
        <v>14</v>
      </c>
      <c r="B999" s="315" t="s">
        <v>108</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296">
        <f>SUM(Y999:AL999)</f>
        <v>0</v>
      </c>
    </row>
    <row r="1000" spans="1:40" ht="15" hidden="1" customHeight="1" outlineLevel="1">
      <c r="A1000" s="532"/>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2568">Z999</f>
        <v>0</v>
      </c>
      <c r="AA1000" s="411">
        <f t="shared" ref="AA1000" si="2569">AA999</f>
        <v>0</v>
      </c>
      <c r="AB1000" s="411">
        <f t="shared" ref="AB1000" si="2570">AB999</f>
        <v>0</v>
      </c>
      <c r="AC1000" s="411">
        <f t="shared" ref="AC1000" si="2571">AC999</f>
        <v>0</v>
      </c>
      <c r="AD1000" s="411">
        <f t="shared" ref="AD1000" si="2572">AD999</f>
        <v>0</v>
      </c>
      <c r="AE1000" s="411">
        <f t="shared" ref="AE1000" si="2573">AE999</f>
        <v>0</v>
      </c>
      <c r="AF1000" s="411">
        <f t="shared" ref="AF1000" si="2574">AF999</f>
        <v>0</v>
      </c>
      <c r="AG1000" s="411">
        <f t="shared" ref="AG1000" si="2575">AG999</f>
        <v>0</v>
      </c>
      <c r="AH1000" s="411">
        <f t="shared" ref="AH1000" si="2576">AH999</f>
        <v>0</v>
      </c>
      <c r="AI1000" s="411">
        <f t="shared" ref="AI1000" si="2577">AI999</f>
        <v>0</v>
      </c>
      <c r="AJ1000" s="411">
        <f t="shared" ref="AJ1000" si="2578">AJ999</f>
        <v>0</v>
      </c>
      <c r="AK1000" s="411">
        <f t="shared" ref="AK1000" si="2579">AK999</f>
        <v>0</v>
      </c>
      <c r="AL1000" s="411">
        <f t="shared" ref="AL1000" si="2580">AL999</f>
        <v>0</v>
      </c>
      <c r="AM1000" s="297"/>
    </row>
    <row r="1001" spans="1:40" ht="15" hidden="1" customHeight="1" outlineLevel="1">
      <c r="A1001" s="532"/>
      <c r="B1001" s="315"/>
      <c r="C1001" s="305"/>
      <c r="D1001" s="291"/>
      <c r="E1001" s="291"/>
      <c r="F1001" s="291"/>
      <c r="G1001" s="291"/>
      <c r="H1001" s="291"/>
      <c r="I1001" s="291"/>
      <c r="J1001" s="291"/>
      <c r="K1001" s="291"/>
      <c r="L1001" s="291"/>
      <c r="M1001" s="291"/>
      <c r="N1001" s="468"/>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1"/>
      <c r="AN1001" s="629"/>
    </row>
    <row r="1002" spans="1:40" s="309" customFormat="1" ht="15.75" hidden="1" outlineLevel="1">
      <c r="A1002" s="532"/>
      <c r="B1002" s="288" t="s">
        <v>489</v>
      </c>
      <c r="C1002" s="291"/>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12"/>
      <c r="Z1002" s="412"/>
      <c r="AA1002" s="412"/>
      <c r="AB1002" s="412"/>
      <c r="AC1002" s="412"/>
      <c r="AD1002" s="412"/>
      <c r="AE1002" s="416"/>
      <c r="AF1002" s="416"/>
      <c r="AG1002" s="416"/>
      <c r="AH1002" s="416"/>
      <c r="AI1002" s="416"/>
      <c r="AJ1002" s="416"/>
      <c r="AK1002" s="416"/>
      <c r="AL1002" s="416"/>
      <c r="AM1002" s="517"/>
      <c r="AN1002" s="630"/>
    </row>
    <row r="1003" spans="1:40" hidden="1" outlineLevel="1">
      <c r="A1003" s="532">
        <v>15</v>
      </c>
      <c r="B1003" s="294" t="s">
        <v>494</v>
      </c>
      <c r="C1003" s="291" t="s">
        <v>25</v>
      </c>
      <c r="D1003" s="295"/>
      <c r="E1003" s="295"/>
      <c r="F1003" s="295"/>
      <c r="G1003" s="295"/>
      <c r="H1003" s="295"/>
      <c r="I1003" s="295"/>
      <c r="J1003" s="295"/>
      <c r="K1003" s="295"/>
      <c r="L1003" s="295"/>
      <c r="M1003" s="295"/>
      <c r="N1003" s="295">
        <v>0</v>
      </c>
      <c r="O1003" s="295"/>
      <c r="P1003" s="295"/>
      <c r="Q1003" s="295"/>
      <c r="R1003" s="295"/>
      <c r="S1003" s="295"/>
      <c r="T1003" s="295"/>
      <c r="U1003" s="295"/>
      <c r="V1003" s="295"/>
      <c r="W1003" s="295"/>
      <c r="X1003" s="295"/>
      <c r="Y1003" s="410"/>
      <c r="Z1003" s="410"/>
      <c r="AA1003" s="410"/>
      <c r="AB1003" s="410"/>
      <c r="AC1003" s="410"/>
      <c r="AD1003" s="410"/>
      <c r="AE1003" s="410"/>
      <c r="AF1003" s="410"/>
      <c r="AG1003" s="410"/>
      <c r="AH1003" s="410"/>
      <c r="AI1003" s="410"/>
      <c r="AJ1003" s="410"/>
      <c r="AK1003" s="410"/>
      <c r="AL1003" s="410"/>
      <c r="AM1003" s="631">
        <f>SUM(Y1003:AL1003)</f>
        <v>0</v>
      </c>
      <c r="AN1003" s="629"/>
    </row>
    <row r="1004" spans="1:40" hidden="1" outlineLevel="1">
      <c r="A1004" s="532"/>
      <c r="B1004" s="294" t="s">
        <v>346</v>
      </c>
      <c r="C1004" s="291" t="s">
        <v>163</v>
      </c>
      <c r="D1004" s="295"/>
      <c r="E1004" s="295"/>
      <c r="F1004" s="295"/>
      <c r="G1004" s="295"/>
      <c r="H1004" s="295"/>
      <c r="I1004" s="295"/>
      <c r="J1004" s="295"/>
      <c r="K1004" s="295"/>
      <c r="L1004" s="295"/>
      <c r="M1004" s="295"/>
      <c r="N1004" s="295">
        <f>N1003</f>
        <v>0</v>
      </c>
      <c r="O1004" s="295"/>
      <c r="P1004" s="295"/>
      <c r="Q1004" s="295"/>
      <c r="R1004" s="295"/>
      <c r="S1004" s="295"/>
      <c r="T1004" s="295"/>
      <c r="U1004" s="295"/>
      <c r="V1004" s="295"/>
      <c r="W1004" s="295"/>
      <c r="X1004" s="295"/>
      <c r="Y1004" s="411">
        <f>Y1003</f>
        <v>0</v>
      </c>
      <c r="Z1004" s="411">
        <f>Z1003</f>
        <v>0</v>
      </c>
      <c r="AA1004" s="411">
        <f t="shared" ref="AA1004:AL1004" si="2581">AA1003</f>
        <v>0</v>
      </c>
      <c r="AB1004" s="411">
        <f t="shared" si="2581"/>
        <v>0</v>
      </c>
      <c r="AC1004" s="411">
        <f t="shared" si="2581"/>
        <v>0</v>
      </c>
      <c r="AD1004" s="411">
        <f>AD1003</f>
        <v>0</v>
      </c>
      <c r="AE1004" s="411">
        <f t="shared" si="2581"/>
        <v>0</v>
      </c>
      <c r="AF1004" s="411">
        <f t="shared" si="2581"/>
        <v>0</v>
      </c>
      <c r="AG1004" s="411">
        <f t="shared" si="2581"/>
        <v>0</v>
      </c>
      <c r="AH1004" s="411">
        <f t="shared" si="2581"/>
        <v>0</v>
      </c>
      <c r="AI1004" s="411">
        <f t="shared" si="2581"/>
        <v>0</v>
      </c>
      <c r="AJ1004" s="411">
        <f t="shared" si="2581"/>
        <v>0</v>
      </c>
      <c r="AK1004" s="411">
        <f t="shared" si="2581"/>
        <v>0</v>
      </c>
      <c r="AL1004" s="411">
        <f t="shared" si="2581"/>
        <v>0</v>
      </c>
      <c r="AM1004" s="297"/>
    </row>
    <row r="1005" spans="1:40" hidden="1" outlineLevel="1">
      <c r="A1005" s="532"/>
      <c r="B1005" s="315"/>
      <c r="C1005" s="305"/>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12"/>
      <c r="AA1005" s="412"/>
      <c r="AB1005" s="412"/>
      <c r="AC1005" s="412"/>
      <c r="AD1005" s="412"/>
      <c r="AE1005" s="412"/>
      <c r="AF1005" s="412"/>
      <c r="AG1005" s="412"/>
      <c r="AH1005" s="412"/>
      <c r="AI1005" s="412"/>
      <c r="AJ1005" s="412"/>
      <c r="AK1005" s="412"/>
      <c r="AL1005" s="412"/>
      <c r="AM1005" s="306"/>
    </row>
    <row r="1006" spans="1:40" s="283" customFormat="1" hidden="1" outlineLevel="1">
      <c r="A1006" s="532">
        <v>16</v>
      </c>
      <c r="B1006" s="324" t="s">
        <v>490</v>
      </c>
      <c r="C1006" s="291" t="s">
        <v>25</v>
      </c>
      <c r="D1006" s="295"/>
      <c r="E1006" s="295"/>
      <c r="F1006" s="295"/>
      <c r="G1006" s="295"/>
      <c r="H1006" s="295"/>
      <c r="I1006" s="295"/>
      <c r="J1006" s="295"/>
      <c r="K1006" s="295"/>
      <c r="L1006" s="295"/>
      <c r="M1006" s="295"/>
      <c r="N1006" s="295">
        <v>0</v>
      </c>
      <c r="O1006" s="295"/>
      <c r="P1006" s="295"/>
      <c r="Q1006" s="295"/>
      <c r="R1006" s="295"/>
      <c r="S1006" s="295"/>
      <c r="T1006" s="295"/>
      <c r="U1006" s="295"/>
      <c r="V1006" s="295"/>
      <c r="W1006" s="295"/>
      <c r="X1006" s="295"/>
      <c r="Y1006" s="410"/>
      <c r="Z1006" s="410"/>
      <c r="AA1006" s="410"/>
      <c r="AB1006" s="410"/>
      <c r="AC1006" s="410"/>
      <c r="AD1006" s="410"/>
      <c r="AE1006" s="410"/>
      <c r="AF1006" s="410"/>
      <c r="AG1006" s="410"/>
      <c r="AH1006" s="410"/>
      <c r="AI1006" s="410"/>
      <c r="AJ1006" s="410"/>
      <c r="AK1006" s="410"/>
      <c r="AL1006" s="410"/>
      <c r="AM1006" s="296">
        <f>SUM(Y1006:AL1006)</f>
        <v>0</v>
      </c>
    </row>
    <row r="1007" spans="1:40" s="283" customFormat="1" hidden="1" outlineLevel="1">
      <c r="A1007" s="532"/>
      <c r="B1007" s="294" t="s">
        <v>346</v>
      </c>
      <c r="C1007" s="291" t="s">
        <v>163</v>
      </c>
      <c r="D1007" s="295"/>
      <c r="E1007" s="295"/>
      <c r="F1007" s="295"/>
      <c r="G1007" s="295"/>
      <c r="H1007" s="295"/>
      <c r="I1007" s="295"/>
      <c r="J1007" s="295"/>
      <c r="K1007" s="295"/>
      <c r="L1007" s="295"/>
      <c r="M1007" s="295"/>
      <c r="N1007" s="295">
        <f>N1006</f>
        <v>0</v>
      </c>
      <c r="O1007" s="295"/>
      <c r="P1007" s="295"/>
      <c r="Q1007" s="295"/>
      <c r="R1007" s="295"/>
      <c r="S1007" s="295"/>
      <c r="T1007" s="295"/>
      <c r="U1007" s="295"/>
      <c r="V1007" s="295"/>
      <c r="W1007" s="295"/>
      <c r="X1007" s="295"/>
      <c r="Y1007" s="411">
        <f>Y1006</f>
        <v>0</v>
      </c>
      <c r="Z1007" s="411">
        <f t="shared" ref="Z1007:AK1007" si="2582">Z1006</f>
        <v>0</v>
      </c>
      <c r="AA1007" s="411">
        <f t="shared" si="2582"/>
        <v>0</v>
      </c>
      <c r="AB1007" s="411">
        <f t="shared" si="2582"/>
        <v>0</v>
      </c>
      <c r="AC1007" s="411">
        <f t="shared" si="2582"/>
        <v>0</v>
      </c>
      <c r="AD1007" s="411">
        <f t="shared" si="2582"/>
        <v>0</v>
      </c>
      <c r="AE1007" s="411">
        <f t="shared" si="2582"/>
        <v>0</v>
      </c>
      <c r="AF1007" s="411">
        <f t="shared" si="2582"/>
        <v>0</v>
      </c>
      <c r="AG1007" s="411">
        <f t="shared" si="2582"/>
        <v>0</v>
      </c>
      <c r="AH1007" s="411">
        <f t="shared" si="2582"/>
        <v>0</v>
      </c>
      <c r="AI1007" s="411">
        <f t="shared" si="2582"/>
        <v>0</v>
      </c>
      <c r="AJ1007" s="411">
        <f t="shared" si="2582"/>
        <v>0</v>
      </c>
      <c r="AK1007" s="411">
        <f t="shared" si="2582"/>
        <v>0</v>
      </c>
      <c r="AL1007" s="411">
        <f>AL1006</f>
        <v>0</v>
      </c>
      <c r="AM1007" s="297"/>
    </row>
    <row r="1008" spans="1:40" s="283" customFormat="1" hidden="1" outlineLevel="1">
      <c r="A1008" s="532"/>
      <c r="B1008" s="32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2"/>
      <c r="Z1008" s="412"/>
      <c r="AA1008" s="412"/>
      <c r="AB1008" s="412"/>
      <c r="AC1008" s="412"/>
      <c r="AD1008" s="412"/>
      <c r="AE1008" s="416"/>
      <c r="AF1008" s="416"/>
      <c r="AG1008" s="416"/>
      <c r="AH1008" s="416"/>
      <c r="AI1008" s="416"/>
      <c r="AJ1008" s="416"/>
      <c r="AK1008" s="416"/>
      <c r="AL1008" s="416"/>
      <c r="AM1008" s="313"/>
    </row>
    <row r="1009" spans="1:39" ht="15.75" hidden="1" outlineLevel="1">
      <c r="A1009" s="532"/>
      <c r="B1009" s="519" t="s">
        <v>495</v>
      </c>
      <c r="C1009" s="320"/>
      <c r="D1009" s="290"/>
      <c r="E1009" s="289"/>
      <c r="F1009" s="289"/>
      <c r="G1009" s="289"/>
      <c r="H1009" s="289"/>
      <c r="I1009" s="289"/>
      <c r="J1009" s="289"/>
      <c r="K1009" s="289"/>
      <c r="L1009" s="289"/>
      <c r="M1009" s="289"/>
      <c r="N1009" s="290"/>
      <c r="O1009" s="289"/>
      <c r="P1009" s="289"/>
      <c r="Q1009" s="289"/>
      <c r="R1009" s="289"/>
      <c r="S1009" s="289"/>
      <c r="T1009" s="289"/>
      <c r="U1009" s="289"/>
      <c r="V1009" s="289"/>
      <c r="W1009" s="289"/>
      <c r="X1009" s="289"/>
      <c r="Y1009" s="414"/>
      <c r="Z1009" s="414"/>
      <c r="AA1009" s="414"/>
      <c r="AB1009" s="414"/>
      <c r="AC1009" s="414"/>
      <c r="AD1009" s="414"/>
      <c r="AE1009" s="414"/>
      <c r="AF1009" s="414"/>
      <c r="AG1009" s="414"/>
      <c r="AH1009" s="414"/>
      <c r="AI1009" s="414"/>
      <c r="AJ1009" s="414"/>
      <c r="AK1009" s="414"/>
      <c r="AL1009" s="414"/>
      <c r="AM1009" s="292"/>
    </row>
    <row r="1010" spans="1:39" hidden="1" outlineLevel="1">
      <c r="A1010" s="532">
        <v>17</v>
      </c>
      <c r="B1010" s="428" t="s">
        <v>112</v>
      </c>
      <c r="C1010" s="291" t="s">
        <v>25</v>
      </c>
      <c r="D1010" s="295"/>
      <c r="E1010" s="295"/>
      <c r="F1010" s="295"/>
      <c r="G1010" s="295"/>
      <c r="H1010" s="295"/>
      <c r="I1010" s="295"/>
      <c r="J1010" s="295"/>
      <c r="K1010" s="295"/>
      <c r="L1010" s="295"/>
      <c r="M1010" s="295"/>
      <c r="N1010" s="295">
        <v>12</v>
      </c>
      <c r="O1010" s="295"/>
      <c r="P1010" s="295"/>
      <c r="Q1010" s="295"/>
      <c r="R1010" s="295"/>
      <c r="S1010" s="295"/>
      <c r="T1010" s="295"/>
      <c r="U1010" s="295"/>
      <c r="V1010" s="295"/>
      <c r="W1010" s="295"/>
      <c r="X1010" s="295"/>
      <c r="Y1010" s="426"/>
      <c r="Z1010" s="410"/>
      <c r="AA1010" s="410"/>
      <c r="AB1010" s="410"/>
      <c r="AC1010" s="410"/>
      <c r="AD1010" s="410"/>
      <c r="AE1010" s="410"/>
      <c r="AF1010" s="415"/>
      <c r="AG1010" s="415"/>
      <c r="AH1010" s="415"/>
      <c r="AI1010" s="415"/>
      <c r="AJ1010" s="415"/>
      <c r="AK1010" s="415"/>
      <c r="AL1010" s="415"/>
      <c r="AM1010" s="296">
        <f>SUM(Y1010:AL1010)</f>
        <v>0</v>
      </c>
    </row>
    <row r="1011" spans="1:39" hidden="1" outlineLevel="1">
      <c r="A1011" s="532"/>
      <c r="B1011" s="294" t="s">
        <v>346</v>
      </c>
      <c r="C1011" s="291" t="s">
        <v>163</v>
      </c>
      <c r="D1011" s="295"/>
      <c r="E1011" s="295"/>
      <c r="F1011" s="295"/>
      <c r="G1011" s="295"/>
      <c r="H1011" s="295"/>
      <c r="I1011" s="295"/>
      <c r="J1011" s="295"/>
      <c r="K1011" s="295"/>
      <c r="L1011" s="295"/>
      <c r="M1011" s="295"/>
      <c r="N1011" s="295">
        <f>N1010</f>
        <v>12</v>
      </c>
      <c r="O1011" s="295"/>
      <c r="P1011" s="295"/>
      <c r="Q1011" s="295"/>
      <c r="R1011" s="295"/>
      <c r="S1011" s="295"/>
      <c r="T1011" s="295"/>
      <c r="U1011" s="295"/>
      <c r="V1011" s="295"/>
      <c r="W1011" s="295"/>
      <c r="X1011" s="295"/>
      <c r="Y1011" s="411">
        <f>Y1010</f>
        <v>0</v>
      </c>
      <c r="Z1011" s="411">
        <f t="shared" ref="Z1011:AL1011" si="2583">Z1010</f>
        <v>0</v>
      </c>
      <c r="AA1011" s="411">
        <f t="shared" si="2583"/>
        <v>0</v>
      </c>
      <c r="AB1011" s="411">
        <f t="shared" si="2583"/>
        <v>0</v>
      </c>
      <c r="AC1011" s="411">
        <f t="shared" si="2583"/>
        <v>0</v>
      </c>
      <c r="AD1011" s="411">
        <f t="shared" si="2583"/>
        <v>0</v>
      </c>
      <c r="AE1011" s="411">
        <f t="shared" si="2583"/>
        <v>0</v>
      </c>
      <c r="AF1011" s="411">
        <f t="shared" si="2583"/>
        <v>0</v>
      </c>
      <c r="AG1011" s="411">
        <f t="shared" si="2583"/>
        <v>0</v>
      </c>
      <c r="AH1011" s="411">
        <f t="shared" si="2583"/>
        <v>0</v>
      </c>
      <c r="AI1011" s="411">
        <f t="shared" si="2583"/>
        <v>0</v>
      </c>
      <c r="AJ1011" s="411">
        <f t="shared" si="2583"/>
        <v>0</v>
      </c>
      <c r="AK1011" s="411">
        <f t="shared" si="2583"/>
        <v>0</v>
      </c>
      <c r="AL1011" s="411">
        <f t="shared" si="2583"/>
        <v>0</v>
      </c>
      <c r="AM1011" s="306"/>
    </row>
    <row r="1012" spans="1:39" hidden="1" outlineLevel="1">
      <c r="A1012" s="532"/>
      <c r="B1012" s="294"/>
      <c r="C1012" s="291"/>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22"/>
      <c r="Z1012" s="425"/>
      <c r="AA1012" s="425"/>
      <c r="AB1012" s="425"/>
      <c r="AC1012" s="425"/>
      <c r="AD1012" s="425"/>
      <c r="AE1012" s="425"/>
      <c r="AF1012" s="425"/>
      <c r="AG1012" s="425"/>
      <c r="AH1012" s="425"/>
      <c r="AI1012" s="425"/>
      <c r="AJ1012" s="425"/>
      <c r="AK1012" s="425"/>
      <c r="AL1012" s="425"/>
      <c r="AM1012" s="306"/>
    </row>
    <row r="1013" spans="1:39" hidden="1" outlineLevel="1">
      <c r="A1013" s="532">
        <v>18</v>
      </c>
      <c r="B1013" s="428" t="s">
        <v>109</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26"/>
      <c r="Z1013" s="410"/>
      <c r="AA1013" s="410"/>
      <c r="AB1013" s="410"/>
      <c r="AC1013" s="410"/>
      <c r="AD1013" s="410"/>
      <c r="AE1013" s="410"/>
      <c r="AF1013" s="415"/>
      <c r="AG1013" s="415"/>
      <c r="AH1013" s="415"/>
      <c r="AI1013" s="415"/>
      <c r="AJ1013" s="415"/>
      <c r="AK1013" s="415"/>
      <c r="AL1013" s="415"/>
      <c r="AM1013" s="296">
        <f>SUM(Y1013:AL1013)</f>
        <v>0</v>
      </c>
    </row>
    <row r="1014" spans="1:39" hidden="1" outlineLevel="1">
      <c r="A1014" s="532"/>
      <c r="B1014" s="294" t="s">
        <v>346</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Y1013</f>
        <v>0</v>
      </c>
      <c r="Z1014" s="411">
        <f t="shared" ref="Z1014:AL1014" si="2584">Z1013</f>
        <v>0</v>
      </c>
      <c r="AA1014" s="411">
        <f t="shared" si="2584"/>
        <v>0</v>
      </c>
      <c r="AB1014" s="411">
        <f t="shared" si="2584"/>
        <v>0</v>
      </c>
      <c r="AC1014" s="411">
        <f t="shared" si="2584"/>
        <v>0</v>
      </c>
      <c r="AD1014" s="411">
        <f t="shared" si="2584"/>
        <v>0</v>
      </c>
      <c r="AE1014" s="411">
        <f t="shared" si="2584"/>
        <v>0</v>
      </c>
      <c r="AF1014" s="411">
        <f t="shared" si="2584"/>
        <v>0</v>
      </c>
      <c r="AG1014" s="411">
        <f t="shared" si="2584"/>
        <v>0</v>
      </c>
      <c r="AH1014" s="411">
        <f t="shared" si="2584"/>
        <v>0</v>
      </c>
      <c r="AI1014" s="411">
        <f t="shared" si="2584"/>
        <v>0</v>
      </c>
      <c r="AJ1014" s="411">
        <f t="shared" si="2584"/>
        <v>0</v>
      </c>
      <c r="AK1014" s="411">
        <f t="shared" si="2584"/>
        <v>0</v>
      </c>
      <c r="AL1014" s="411">
        <f t="shared" si="2584"/>
        <v>0</v>
      </c>
      <c r="AM1014" s="306"/>
    </row>
    <row r="1015" spans="1:39" hidden="1" outlineLevel="1">
      <c r="A1015" s="532"/>
      <c r="B1015" s="322"/>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23"/>
      <c r="Z1015" s="424"/>
      <c r="AA1015" s="424"/>
      <c r="AB1015" s="424"/>
      <c r="AC1015" s="424"/>
      <c r="AD1015" s="424"/>
      <c r="AE1015" s="424"/>
      <c r="AF1015" s="424"/>
      <c r="AG1015" s="424"/>
      <c r="AH1015" s="424"/>
      <c r="AI1015" s="424"/>
      <c r="AJ1015" s="424"/>
      <c r="AK1015" s="424"/>
      <c r="AL1015" s="424"/>
      <c r="AM1015" s="297"/>
    </row>
    <row r="1016" spans="1:39" hidden="1" outlineLevel="1">
      <c r="A1016" s="532">
        <v>19</v>
      </c>
      <c r="B1016" s="428" t="s">
        <v>111</v>
      </c>
      <c r="C1016" s="291" t="s">
        <v>25</v>
      </c>
      <c r="D1016" s="295"/>
      <c r="E1016" s="295"/>
      <c r="F1016" s="295"/>
      <c r="G1016" s="295"/>
      <c r="H1016" s="295"/>
      <c r="I1016" s="295"/>
      <c r="J1016" s="295"/>
      <c r="K1016" s="295"/>
      <c r="L1016" s="295"/>
      <c r="M1016" s="295"/>
      <c r="N1016" s="295">
        <v>12</v>
      </c>
      <c r="O1016" s="295"/>
      <c r="P1016" s="295"/>
      <c r="Q1016" s="295"/>
      <c r="R1016" s="295"/>
      <c r="S1016" s="295"/>
      <c r="T1016" s="295"/>
      <c r="U1016" s="295"/>
      <c r="V1016" s="295"/>
      <c r="W1016" s="295"/>
      <c r="X1016" s="295"/>
      <c r="Y1016" s="426"/>
      <c r="Z1016" s="410"/>
      <c r="AA1016" s="410"/>
      <c r="AB1016" s="410"/>
      <c r="AC1016" s="410"/>
      <c r="AD1016" s="410"/>
      <c r="AE1016" s="410"/>
      <c r="AF1016" s="415"/>
      <c r="AG1016" s="415"/>
      <c r="AH1016" s="415"/>
      <c r="AI1016" s="415"/>
      <c r="AJ1016" s="415"/>
      <c r="AK1016" s="415"/>
      <c r="AL1016" s="415"/>
      <c r="AM1016" s="296">
        <f>SUM(Y1016:AL1016)</f>
        <v>0</v>
      </c>
    </row>
    <row r="1017" spans="1:39" hidden="1" outlineLevel="1">
      <c r="A1017" s="532"/>
      <c r="B1017" s="294" t="s">
        <v>346</v>
      </c>
      <c r="C1017" s="291" t="s">
        <v>163</v>
      </c>
      <c r="D1017" s="295"/>
      <c r="E1017" s="295"/>
      <c r="F1017" s="295"/>
      <c r="G1017" s="295"/>
      <c r="H1017" s="295"/>
      <c r="I1017" s="295"/>
      <c r="J1017" s="295"/>
      <c r="K1017" s="295"/>
      <c r="L1017" s="295"/>
      <c r="M1017" s="295"/>
      <c r="N1017" s="295">
        <f>N1016</f>
        <v>12</v>
      </c>
      <c r="O1017" s="295"/>
      <c r="P1017" s="295"/>
      <c r="Q1017" s="295"/>
      <c r="R1017" s="295"/>
      <c r="S1017" s="295"/>
      <c r="T1017" s="295"/>
      <c r="U1017" s="295"/>
      <c r="V1017" s="295"/>
      <c r="W1017" s="295"/>
      <c r="X1017" s="295"/>
      <c r="Y1017" s="411">
        <f>Y1016</f>
        <v>0</v>
      </c>
      <c r="Z1017" s="411">
        <f t="shared" ref="Z1017:AL1017" si="2585">Z1016</f>
        <v>0</v>
      </c>
      <c r="AA1017" s="411">
        <f t="shared" si="2585"/>
        <v>0</v>
      </c>
      <c r="AB1017" s="411">
        <f t="shared" si="2585"/>
        <v>0</v>
      </c>
      <c r="AC1017" s="411">
        <f t="shared" si="2585"/>
        <v>0</v>
      </c>
      <c r="AD1017" s="411">
        <f t="shared" si="2585"/>
        <v>0</v>
      </c>
      <c r="AE1017" s="411">
        <f t="shared" si="2585"/>
        <v>0</v>
      </c>
      <c r="AF1017" s="411">
        <f t="shared" si="2585"/>
        <v>0</v>
      </c>
      <c r="AG1017" s="411">
        <f t="shared" si="2585"/>
        <v>0</v>
      </c>
      <c r="AH1017" s="411">
        <f t="shared" si="2585"/>
        <v>0</v>
      </c>
      <c r="AI1017" s="411">
        <f t="shared" si="2585"/>
        <v>0</v>
      </c>
      <c r="AJ1017" s="411">
        <f t="shared" si="2585"/>
        <v>0</v>
      </c>
      <c r="AK1017" s="411">
        <f t="shared" si="2585"/>
        <v>0</v>
      </c>
      <c r="AL1017" s="411">
        <f t="shared" si="2585"/>
        <v>0</v>
      </c>
      <c r="AM1017" s="297"/>
    </row>
    <row r="1018" spans="1:39" hidden="1" outlineLevel="1">
      <c r="A1018" s="532"/>
      <c r="B1018" s="322"/>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12"/>
      <c r="Z1018" s="412"/>
      <c r="AA1018" s="412"/>
      <c r="AB1018" s="412"/>
      <c r="AC1018" s="412"/>
      <c r="AD1018" s="412"/>
      <c r="AE1018" s="412"/>
      <c r="AF1018" s="412"/>
      <c r="AG1018" s="412"/>
      <c r="AH1018" s="412"/>
      <c r="AI1018" s="412"/>
      <c r="AJ1018" s="412"/>
      <c r="AK1018" s="412"/>
      <c r="AL1018" s="412"/>
      <c r="AM1018" s="306"/>
    </row>
    <row r="1019" spans="1:39" hidden="1" outlineLevel="1">
      <c r="A1019" s="532">
        <v>20</v>
      </c>
      <c r="B1019" s="428" t="s">
        <v>110</v>
      </c>
      <c r="C1019" s="291" t="s">
        <v>25</v>
      </c>
      <c r="D1019" s="295"/>
      <c r="E1019" s="295"/>
      <c r="F1019" s="295"/>
      <c r="G1019" s="295"/>
      <c r="H1019" s="295"/>
      <c r="I1019" s="295"/>
      <c r="J1019" s="295"/>
      <c r="K1019" s="295"/>
      <c r="L1019" s="295"/>
      <c r="M1019" s="295"/>
      <c r="N1019" s="295">
        <v>12</v>
      </c>
      <c r="O1019" s="295"/>
      <c r="P1019" s="295"/>
      <c r="Q1019" s="295"/>
      <c r="R1019" s="295"/>
      <c r="S1019" s="295"/>
      <c r="T1019" s="295"/>
      <c r="U1019" s="295"/>
      <c r="V1019" s="295"/>
      <c r="W1019" s="295"/>
      <c r="X1019" s="295"/>
      <c r="Y1019" s="426"/>
      <c r="Z1019" s="410"/>
      <c r="AA1019" s="410"/>
      <c r="AB1019" s="410"/>
      <c r="AC1019" s="410"/>
      <c r="AD1019" s="410"/>
      <c r="AE1019" s="410"/>
      <c r="AF1019" s="415"/>
      <c r="AG1019" s="415"/>
      <c r="AH1019" s="415"/>
      <c r="AI1019" s="415"/>
      <c r="AJ1019" s="415"/>
      <c r="AK1019" s="415"/>
      <c r="AL1019" s="415"/>
      <c r="AM1019" s="296">
        <f>SUM(Y1019:AL1019)</f>
        <v>0</v>
      </c>
    </row>
    <row r="1020" spans="1:39" hidden="1" outlineLevel="1">
      <c r="A1020" s="532"/>
      <c r="B1020" s="294" t="s">
        <v>346</v>
      </c>
      <c r="C1020" s="291" t="s">
        <v>163</v>
      </c>
      <c r="D1020" s="295"/>
      <c r="E1020" s="295"/>
      <c r="F1020" s="295"/>
      <c r="G1020" s="295"/>
      <c r="H1020" s="295"/>
      <c r="I1020" s="295"/>
      <c r="J1020" s="295"/>
      <c r="K1020" s="295"/>
      <c r="L1020" s="295"/>
      <c r="M1020" s="295"/>
      <c r="N1020" s="295">
        <f>N1019</f>
        <v>12</v>
      </c>
      <c r="O1020" s="295"/>
      <c r="P1020" s="295"/>
      <c r="Q1020" s="295"/>
      <c r="R1020" s="295"/>
      <c r="S1020" s="295"/>
      <c r="T1020" s="295"/>
      <c r="U1020" s="295"/>
      <c r="V1020" s="295"/>
      <c r="W1020" s="295"/>
      <c r="X1020" s="295"/>
      <c r="Y1020" s="411">
        <f t="shared" ref="Y1020:AL1020" si="2586">Y1019</f>
        <v>0</v>
      </c>
      <c r="Z1020" s="411">
        <f t="shared" si="2586"/>
        <v>0</v>
      </c>
      <c r="AA1020" s="411">
        <f t="shared" si="2586"/>
        <v>0</v>
      </c>
      <c r="AB1020" s="411">
        <f t="shared" si="2586"/>
        <v>0</v>
      </c>
      <c r="AC1020" s="411">
        <f t="shared" si="2586"/>
        <v>0</v>
      </c>
      <c r="AD1020" s="411">
        <f t="shared" si="2586"/>
        <v>0</v>
      </c>
      <c r="AE1020" s="411">
        <f t="shared" si="2586"/>
        <v>0</v>
      </c>
      <c r="AF1020" s="411">
        <f t="shared" si="2586"/>
        <v>0</v>
      </c>
      <c r="AG1020" s="411">
        <f t="shared" si="2586"/>
        <v>0</v>
      </c>
      <c r="AH1020" s="411">
        <f t="shared" si="2586"/>
        <v>0</v>
      </c>
      <c r="AI1020" s="411">
        <f t="shared" si="2586"/>
        <v>0</v>
      </c>
      <c r="AJ1020" s="411">
        <f t="shared" si="2586"/>
        <v>0</v>
      </c>
      <c r="AK1020" s="411">
        <f t="shared" si="2586"/>
        <v>0</v>
      </c>
      <c r="AL1020" s="411">
        <f t="shared" si="2586"/>
        <v>0</v>
      </c>
      <c r="AM1020" s="306"/>
    </row>
    <row r="1021" spans="1:39" ht="15.75" hidden="1" outlineLevel="1">
      <c r="A1021" s="532"/>
      <c r="B1021" s="323"/>
      <c r="C1021" s="300"/>
      <c r="D1021" s="291"/>
      <c r="E1021" s="291"/>
      <c r="F1021" s="291"/>
      <c r="G1021" s="291"/>
      <c r="H1021" s="291"/>
      <c r="I1021" s="291"/>
      <c r="J1021" s="291"/>
      <c r="K1021" s="291"/>
      <c r="L1021" s="291"/>
      <c r="M1021" s="291"/>
      <c r="N1021" s="300"/>
      <c r="O1021" s="291"/>
      <c r="P1021" s="291"/>
      <c r="Q1021" s="291"/>
      <c r="R1021" s="291"/>
      <c r="S1021" s="291"/>
      <c r="T1021" s="291"/>
      <c r="U1021" s="291"/>
      <c r="V1021" s="291"/>
      <c r="W1021" s="291"/>
      <c r="X1021" s="291"/>
      <c r="Y1021" s="412"/>
      <c r="Z1021" s="412"/>
      <c r="AA1021" s="412"/>
      <c r="AB1021" s="412"/>
      <c r="AC1021" s="412"/>
      <c r="AD1021" s="412"/>
      <c r="AE1021" s="412"/>
      <c r="AF1021" s="412"/>
      <c r="AG1021" s="412"/>
      <c r="AH1021" s="412"/>
      <c r="AI1021" s="412"/>
      <c r="AJ1021" s="412"/>
      <c r="AK1021" s="412"/>
      <c r="AL1021" s="412"/>
      <c r="AM1021" s="306"/>
    </row>
    <row r="1022" spans="1:39" ht="15.75" hidden="1" outlineLevel="1">
      <c r="A1022" s="532"/>
      <c r="B1022" s="518" t="s">
        <v>502</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75" hidden="1" outlineLevel="1">
      <c r="A1023" s="532"/>
      <c r="B1023" s="504" t="s">
        <v>498</v>
      </c>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2"/>
      <c r="Z1023" s="425"/>
      <c r="AA1023" s="425"/>
      <c r="AB1023" s="425"/>
      <c r="AC1023" s="425"/>
      <c r="AD1023" s="425"/>
      <c r="AE1023" s="425"/>
      <c r="AF1023" s="425"/>
      <c r="AG1023" s="425"/>
      <c r="AH1023" s="425"/>
      <c r="AI1023" s="425"/>
      <c r="AJ1023" s="425"/>
      <c r="AK1023" s="425"/>
      <c r="AL1023" s="425"/>
      <c r="AM1023" s="306"/>
    </row>
    <row r="1024" spans="1:39" ht="15" hidden="1" customHeight="1" outlineLevel="1">
      <c r="A1024" s="532">
        <v>21</v>
      </c>
      <c r="B1024" s="428" t="s">
        <v>113</v>
      </c>
      <c r="C1024" s="291" t="s">
        <v>25</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0"/>
      <c r="Z1024" s="410"/>
      <c r="AA1024" s="410"/>
      <c r="AB1024" s="410"/>
      <c r="AC1024" s="410"/>
      <c r="AD1024" s="410"/>
      <c r="AE1024" s="410"/>
      <c r="AF1024" s="410"/>
      <c r="AG1024" s="410"/>
      <c r="AH1024" s="410"/>
      <c r="AI1024" s="410"/>
      <c r="AJ1024" s="410"/>
      <c r="AK1024" s="410"/>
      <c r="AL1024" s="410"/>
      <c r="AM1024" s="296">
        <f>SUM(Y1024:AL1024)</f>
        <v>0</v>
      </c>
    </row>
    <row r="1025" spans="1:39" ht="15" hidden="1" customHeight="1" outlineLevel="1">
      <c r="A1025" s="532"/>
      <c r="B1025" s="294" t="s">
        <v>346</v>
      </c>
      <c r="C1025" s="291" t="s">
        <v>163</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11">
        <f>Y1024</f>
        <v>0</v>
      </c>
      <c r="Z1025" s="411">
        <f t="shared" ref="Z1025" si="2587">Z1024</f>
        <v>0</v>
      </c>
      <c r="AA1025" s="411">
        <f t="shared" ref="AA1025" si="2588">AA1024</f>
        <v>0</v>
      </c>
      <c r="AB1025" s="411">
        <f t="shared" ref="AB1025" si="2589">AB1024</f>
        <v>0</v>
      </c>
      <c r="AC1025" s="411">
        <f t="shared" ref="AC1025" si="2590">AC1024</f>
        <v>0</v>
      </c>
      <c r="AD1025" s="411">
        <f t="shared" ref="AD1025" si="2591">AD1024</f>
        <v>0</v>
      </c>
      <c r="AE1025" s="411">
        <f t="shared" ref="AE1025" si="2592">AE1024</f>
        <v>0</v>
      </c>
      <c r="AF1025" s="411">
        <f t="shared" ref="AF1025" si="2593">AF1024</f>
        <v>0</v>
      </c>
      <c r="AG1025" s="411">
        <f t="shared" ref="AG1025" si="2594">AG1024</f>
        <v>0</v>
      </c>
      <c r="AH1025" s="411">
        <f t="shared" ref="AH1025" si="2595">AH1024</f>
        <v>0</v>
      </c>
      <c r="AI1025" s="411">
        <f t="shared" ref="AI1025" si="2596">AI1024</f>
        <v>0</v>
      </c>
      <c r="AJ1025" s="411">
        <f t="shared" ref="AJ1025" si="2597">AJ1024</f>
        <v>0</v>
      </c>
      <c r="AK1025" s="411">
        <f t="shared" ref="AK1025" si="2598">AK1024</f>
        <v>0</v>
      </c>
      <c r="AL1025" s="411">
        <f t="shared" ref="AL1025" si="2599">AL1024</f>
        <v>0</v>
      </c>
      <c r="AM1025" s="306"/>
    </row>
    <row r="1026" spans="1:39" ht="15" hidden="1" customHeight="1" outlineLevel="1">
      <c r="A1026" s="532"/>
      <c r="B1026" s="294"/>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22"/>
      <c r="Z1026" s="425"/>
      <c r="AA1026" s="425"/>
      <c r="AB1026" s="425"/>
      <c r="AC1026" s="425"/>
      <c r="AD1026" s="425"/>
      <c r="AE1026" s="425"/>
      <c r="AF1026" s="425"/>
      <c r="AG1026" s="425"/>
      <c r="AH1026" s="425"/>
      <c r="AI1026" s="425"/>
      <c r="AJ1026" s="425"/>
      <c r="AK1026" s="425"/>
      <c r="AL1026" s="425"/>
      <c r="AM1026" s="306"/>
    </row>
    <row r="1027" spans="1:39" ht="15" hidden="1" customHeight="1" outlineLevel="1">
      <c r="A1027" s="532">
        <v>22</v>
      </c>
      <c r="B1027" s="428" t="s">
        <v>114</v>
      </c>
      <c r="C1027" s="291" t="s">
        <v>25</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0"/>
      <c r="Z1027" s="410"/>
      <c r="AA1027" s="410"/>
      <c r="AB1027" s="410"/>
      <c r="AC1027" s="410"/>
      <c r="AD1027" s="410"/>
      <c r="AE1027" s="410"/>
      <c r="AF1027" s="410"/>
      <c r="AG1027" s="410"/>
      <c r="AH1027" s="410"/>
      <c r="AI1027" s="410"/>
      <c r="AJ1027" s="410"/>
      <c r="AK1027" s="410"/>
      <c r="AL1027" s="410"/>
      <c r="AM1027" s="296">
        <f>SUM(Y1027:AL1027)</f>
        <v>0</v>
      </c>
    </row>
    <row r="1028" spans="1:39" ht="15" hidden="1" customHeight="1" outlineLevel="1">
      <c r="A1028" s="532"/>
      <c r="B1028" s="294" t="s">
        <v>346</v>
      </c>
      <c r="C1028" s="291" t="s">
        <v>163</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1">
        <f>Y1027</f>
        <v>0</v>
      </c>
      <c r="Z1028" s="411">
        <f t="shared" ref="Z1028" si="2600">Z1027</f>
        <v>0</v>
      </c>
      <c r="AA1028" s="411">
        <f t="shared" ref="AA1028" si="2601">AA1027</f>
        <v>0</v>
      </c>
      <c r="AB1028" s="411">
        <f t="shared" ref="AB1028" si="2602">AB1027</f>
        <v>0</v>
      </c>
      <c r="AC1028" s="411">
        <f t="shared" ref="AC1028" si="2603">AC1027</f>
        <v>0</v>
      </c>
      <c r="AD1028" s="411">
        <f t="shared" ref="AD1028" si="2604">AD1027</f>
        <v>0</v>
      </c>
      <c r="AE1028" s="411">
        <f t="shared" ref="AE1028" si="2605">AE1027</f>
        <v>0</v>
      </c>
      <c r="AF1028" s="411">
        <f t="shared" ref="AF1028" si="2606">AF1027</f>
        <v>0</v>
      </c>
      <c r="AG1028" s="411">
        <f t="shared" ref="AG1028" si="2607">AG1027</f>
        <v>0</v>
      </c>
      <c r="AH1028" s="411">
        <f t="shared" ref="AH1028" si="2608">AH1027</f>
        <v>0</v>
      </c>
      <c r="AI1028" s="411">
        <f t="shared" ref="AI1028" si="2609">AI1027</f>
        <v>0</v>
      </c>
      <c r="AJ1028" s="411">
        <f t="shared" ref="AJ1028" si="2610">AJ1027</f>
        <v>0</v>
      </c>
      <c r="AK1028" s="411">
        <f t="shared" ref="AK1028" si="2611">AK1027</f>
        <v>0</v>
      </c>
      <c r="AL1028" s="411">
        <f t="shared" ref="AL1028" si="2612">AL1027</f>
        <v>0</v>
      </c>
      <c r="AM1028" s="306"/>
    </row>
    <row r="1029" spans="1:39" ht="15" hidden="1" customHeight="1" outlineLevel="1">
      <c r="A1029" s="532"/>
      <c r="B1029" s="294"/>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2"/>
      <c r="Z1029" s="425"/>
      <c r="AA1029" s="425"/>
      <c r="AB1029" s="425"/>
      <c r="AC1029" s="425"/>
      <c r="AD1029" s="425"/>
      <c r="AE1029" s="425"/>
      <c r="AF1029" s="425"/>
      <c r="AG1029" s="425"/>
      <c r="AH1029" s="425"/>
      <c r="AI1029" s="425"/>
      <c r="AJ1029" s="425"/>
      <c r="AK1029" s="425"/>
      <c r="AL1029" s="425"/>
      <c r="AM1029" s="306"/>
    </row>
    <row r="1030" spans="1:39" ht="15" hidden="1" customHeight="1" outlineLevel="1">
      <c r="A1030" s="532">
        <v>23</v>
      </c>
      <c r="B1030" s="428" t="s">
        <v>115</v>
      </c>
      <c r="C1030" s="291" t="s">
        <v>25</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0"/>
      <c r="Z1030" s="410"/>
      <c r="AA1030" s="410"/>
      <c r="AB1030" s="410"/>
      <c r="AC1030" s="410"/>
      <c r="AD1030" s="410"/>
      <c r="AE1030" s="410"/>
      <c r="AF1030" s="410"/>
      <c r="AG1030" s="410"/>
      <c r="AH1030" s="410"/>
      <c r="AI1030" s="410"/>
      <c r="AJ1030" s="410"/>
      <c r="AK1030" s="410"/>
      <c r="AL1030" s="410"/>
      <c r="AM1030" s="296">
        <f>SUM(Y1030:AL1030)</f>
        <v>0</v>
      </c>
    </row>
    <row r="1031" spans="1:39" ht="15" hidden="1" customHeight="1" outlineLevel="1">
      <c r="A1031" s="532"/>
      <c r="B1031" s="294" t="s">
        <v>346</v>
      </c>
      <c r="C1031" s="291" t="s">
        <v>163</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1">
        <f>Y1030</f>
        <v>0</v>
      </c>
      <c r="Z1031" s="411">
        <f t="shared" ref="Z1031" si="2613">Z1030</f>
        <v>0</v>
      </c>
      <c r="AA1031" s="411">
        <f t="shared" ref="AA1031" si="2614">AA1030</f>
        <v>0</v>
      </c>
      <c r="AB1031" s="411">
        <f t="shared" ref="AB1031" si="2615">AB1030</f>
        <v>0</v>
      </c>
      <c r="AC1031" s="411">
        <f t="shared" ref="AC1031" si="2616">AC1030</f>
        <v>0</v>
      </c>
      <c r="AD1031" s="411">
        <f t="shared" ref="AD1031" si="2617">AD1030</f>
        <v>0</v>
      </c>
      <c r="AE1031" s="411">
        <f t="shared" ref="AE1031" si="2618">AE1030</f>
        <v>0</v>
      </c>
      <c r="AF1031" s="411">
        <f t="shared" ref="AF1031" si="2619">AF1030</f>
        <v>0</v>
      </c>
      <c r="AG1031" s="411">
        <f t="shared" ref="AG1031" si="2620">AG1030</f>
        <v>0</v>
      </c>
      <c r="AH1031" s="411">
        <f t="shared" ref="AH1031" si="2621">AH1030</f>
        <v>0</v>
      </c>
      <c r="AI1031" s="411">
        <f t="shared" ref="AI1031" si="2622">AI1030</f>
        <v>0</v>
      </c>
      <c r="AJ1031" s="411">
        <f t="shared" ref="AJ1031" si="2623">AJ1030</f>
        <v>0</v>
      </c>
      <c r="AK1031" s="411">
        <f t="shared" ref="AK1031" si="2624">AK1030</f>
        <v>0</v>
      </c>
      <c r="AL1031" s="411">
        <f t="shared" ref="AL1031" si="2625">AL1030</f>
        <v>0</v>
      </c>
      <c r="AM1031" s="306"/>
    </row>
    <row r="1032" spans="1:39" ht="15" hidden="1" customHeight="1" outlineLevel="1">
      <c r="A1032" s="532"/>
      <c r="B1032" s="430"/>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24</v>
      </c>
      <c r="B1033" s="428" t="s">
        <v>116</v>
      </c>
      <c r="C1033" s="291" t="s">
        <v>25</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0"/>
      <c r="Z1033" s="410"/>
      <c r="AA1033" s="410"/>
      <c r="AB1033" s="410"/>
      <c r="AC1033" s="410"/>
      <c r="AD1033" s="410"/>
      <c r="AE1033" s="410"/>
      <c r="AF1033" s="410"/>
      <c r="AG1033" s="410"/>
      <c r="AH1033" s="410"/>
      <c r="AI1033" s="410"/>
      <c r="AJ1033" s="410"/>
      <c r="AK1033" s="410"/>
      <c r="AL1033" s="410"/>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11">
        <f>Y1033</f>
        <v>0</v>
      </c>
      <c r="Z1034" s="411">
        <f t="shared" ref="Z1034" si="2626">Z1033</f>
        <v>0</v>
      </c>
      <c r="AA1034" s="411">
        <f t="shared" ref="AA1034" si="2627">AA1033</f>
        <v>0</v>
      </c>
      <c r="AB1034" s="411">
        <f t="shared" ref="AB1034" si="2628">AB1033</f>
        <v>0</v>
      </c>
      <c r="AC1034" s="411">
        <f t="shared" ref="AC1034" si="2629">AC1033</f>
        <v>0</v>
      </c>
      <c r="AD1034" s="411">
        <f t="shared" ref="AD1034" si="2630">AD1033</f>
        <v>0</v>
      </c>
      <c r="AE1034" s="411">
        <f t="shared" ref="AE1034" si="2631">AE1033</f>
        <v>0</v>
      </c>
      <c r="AF1034" s="411">
        <f t="shared" ref="AF1034" si="2632">AF1033</f>
        <v>0</v>
      </c>
      <c r="AG1034" s="411">
        <f t="shared" ref="AG1034" si="2633">AG1033</f>
        <v>0</v>
      </c>
      <c r="AH1034" s="411">
        <f t="shared" ref="AH1034" si="2634">AH1033</f>
        <v>0</v>
      </c>
      <c r="AI1034" s="411">
        <f t="shared" ref="AI1034" si="2635">AI1033</f>
        <v>0</v>
      </c>
      <c r="AJ1034" s="411">
        <f t="shared" ref="AJ1034" si="2636">AJ1033</f>
        <v>0</v>
      </c>
      <c r="AK1034" s="411">
        <f t="shared" ref="AK1034" si="2637">AK1033</f>
        <v>0</v>
      </c>
      <c r="AL1034" s="411">
        <f t="shared" ref="AL1034" si="2638">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c r="B1036" s="288" t="s">
        <v>499</v>
      </c>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25"/>
      <c r="AA1036" s="425"/>
      <c r="AB1036" s="425"/>
      <c r="AC1036" s="425"/>
      <c r="AD1036" s="425"/>
      <c r="AE1036" s="425"/>
      <c r="AF1036" s="425"/>
      <c r="AG1036" s="425"/>
      <c r="AH1036" s="425"/>
      <c r="AI1036" s="425"/>
      <c r="AJ1036" s="425"/>
      <c r="AK1036" s="425"/>
      <c r="AL1036" s="425"/>
      <c r="AM1036" s="306"/>
    </row>
    <row r="1037" spans="1:39" ht="15" hidden="1" customHeight="1" outlineLevel="1">
      <c r="A1037" s="532">
        <v>25</v>
      </c>
      <c r="B1037" s="428" t="s">
        <v>117</v>
      </c>
      <c r="C1037" s="291" t="s">
        <v>25</v>
      </c>
      <c r="D1037" s="295"/>
      <c r="E1037" s="295"/>
      <c r="F1037" s="295"/>
      <c r="G1037" s="295"/>
      <c r="H1037" s="295"/>
      <c r="I1037" s="295"/>
      <c r="J1037" s="295"/>
      <c r="K1037" s="295"/>
      <c r="L1037" s="295"/>
      <c r="M1037" s="295"/>
      <c r="N1037" s="295">
        <v>12</v>
      </c>
      <c r="O1037" s="295"/>
      <c r="P1037" s="295"/>
      <c r="Q1037" s="295"/>
      <c r="R1037" s="295"/>
      <c r="S1037" s="295"/>
      <c r="T1037" s="295"/>
      <c r="U1037" s="295"/>
      <c r="V1037" s="295"/>
      <c r="W1037" s="295"/>
      <c r="X1037" s="295"/>
      <c r="Y1037" s="426"/>
      <c r="Z1037" s="415"/>
      <c r="AA1037" s="415"/>
      <c r="AB1037" s="415"/>
      <c r="AC1037" s="415"/>
      <c r="AD1037" s="415"/>
      <c r="AE1037" s="415"/>
      <c r="AF1037" s="415"/>
      <c r="AG1037" s="415"/>
      <c r="AH1037" s="415"/>
      <c r="AI1037" s="415"/>
      <c r="AJ1037" s="415"/>
      <c r="AK1037" s="415"/>
      <c r="AL1037" s="415"/>
      <c r="AM1037" s="296">
        <f>SUM(Y1037:AL1037)</f>
        <v>0</v>
      </c>
    </row>
    <row r="1038" spans="1:39" ht="15" hidden="1" customHeight="1" outlineLevel="1">
      <c r="A1038" s="532"/>
      <c r="B1038" s="294" t="s">
        <v>346</v>
      </c>
      <c r="C1038" s="291" t="s">
        <v>163</v>
      </c>
      <c r="D1038" s="295"/>
      <c r="E1038" s="295"/>
      <c r="F1038" s="295"/>
      <c r="G1038" s="295"/>
      <c r="H1038" s="295"/>
      <c r="I1038" s="295"/>
      <c r="J1038" s="295"/>
      <c r="K1038" s="295"/>
      <c r="L1038" s="295"/>
      <c r="M1038" s="295"/>
      <c r="N1038" s="295">
        <f>N1037</f>
        <v>12</v>
      </c>
      <c r="O1038" s="295"/>
      <c r="P1038" s="295"/>
      <c r="Q1038" s="295"/>
      <c r="R1038" s="295"/>
      <c r="S1038" s="295"/>
      <c r="T1038" s="295"/>
      <c r="U1038" s="295"/>
      <c r="V1038" s="295"/>
      <c r="W1038" s="295"/>
      <c r="X1038" s="295"/>
      <c r="Y1038" s="411">
        <f>Y1037</f>
        <v>0</v>
      </c>
      <c r="Z1038" s="411">
        <f t="shared" ref="Z1038" si="2639">Z1037</f>
        <v>0</v>
      </c>
      <c r="AA1038" s="411">
        <f t="shared" ref="AA1038" si="2640">AA1037</f>
        <v>0</v>
      </c>
      <c r="AB1038" s="411">
        <f t="shared" ref="AB1038" si="2641">AB1037</f>
        <v>0</v>
      </c>
      <c r="AC1038" s="411">
        <f t="shared" ref="AC1038" si="2642">AC1037</f>
        <v>0</v>
      </c>
      <c r="AD1038" s="411">
        <f t="shared" ref="AD1038" si="2643">AD1037</f>
        <v>0</v>
      </c>
      <c r="AE1038" s="411">
        <f t="shared" ref="AE1038" si="2644">AE1037</f>
        <v>0</v>
      </c>
      <c r="AF1038" s="411">
        <f t="shared" ref="AF1038" si="2645">AF1037</f>
        <v>0</v>
      </c>
      <c r="AG1038" s="411">
        <f t="shared" ref="AG1038" si="2646">AG1037</f>
        <v>0</v>
      </c>
      <c r="AH1038" s="411">
        <f t="shared" ref="AH1038" si="2647">AH1037</f>
        <v>0</v>
      </c>
      <c r="AI1038" s="411">
        <f t="shared" ref="AI1038" si="2648">AI1037</f>
        <v>0</v>
      </c>
      <c r="AJ1038" s="411">
        <f t="shared" ref="AJ1038" si="2649">AJ1037</f>
        <v>0</v>
      </c>
      <c r="AK1038" s="411">
        <f t="shared" ref="AK1038" si="2650">AK1037</f>
        <v>0</v>
      </c>
      <c r="AL1038" s="411">
        <f t="shared" ref="AL1038" si="2651">AL1037</f>
        <v>0</v>
      </c>
      <c r="AM1038" s="306"/>
    </row>
    <row r="1039" spans="1:39" ht="15" hidden="1" customHeight="1" outlineLevel="1">
      <c r="A1039" s="532"/>
      <c r="B1039" s="294"/>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12"/>
      <c r="Z1039" s="425"/>
      <c r="AA1039" s="425"/>
      <c r="AB1039" s="425"/>
      <c r="AC1039" s="425"/>
      <c r="AD1039" s="425"/>
      <c r="AE1039" s="425"/>
      <c r="AF1039" s="425"/>
      <c r="AG1039" s="425"/>
      <c r="AH1039" s="425"/>
      <c r="AI1039" s="425"/>
      <c r="AJ1039" s="425"/>
      <c r="AK1039" s="425"/>
      <c r="AL1039" s="425"/>
      <c r="AM1039" s="306"/>
    </row>
    <row r="1040" spans="1:39" ht="15" hidden="1" customHeight="1" outlineLevel="1">
      <c r="A1040" s="532">
        <v>26</v>
      </c>
      <c r="B1040" s="428" t="s">
        <v>118</v>
      </c>
      <c r="C1040" s="291" t="s">
        <v>25</v>
      </c>
      <c r="D1040" s="295"/>
      <c r="E1040" s="295"/>
      <c r="F1040" s="295"/>
      <c r="G1040" s="295"/>
      <c r="H1040" s="295"/>
      <c r="I1040" s="295"/>
      <c r="J1040" s="295"/>
      <c r="K1040" s="295"/>
      <c r="L1040" s="295"/>
      <c r="M1040" s="295"/>
      <c r="N1040" s="295">
        <v>12</v>
      </c>
      <c r="O1040" s="295"/>
      <c r="P1040" s="295"/>
      <c r="Q1040" s="295"/>
      <c r="R1040" s="295"/>
      <c r="S1040" s="295"/>
      <c r="T1040" s="295"/>
      <c r="U1040" s="295"/>
      <c r="V1040" s="295"/>
      <c r="W1040" s="295"/>
      <c r="X1040" s="295"/>
      <c r="Y1040" s="426"/>
      <c r="Z1040" s="415"/>
      <c r="AA1040" s="415"/>
      <c r="AB1040" s="415"/>
      <c r="AC1040" s="415"/>
      <c r="AD1040" s="415"/>
      <c r="AE1040" s="415"/>
      <c r="AF1040" s="415"/>
      <c r="AG1040" s="415"/>
      <c r="AH1040" s="415"/>
      <c r="AI1040" s="415"/>
      <c r="AJ1040" s="415"/>
      <c r="AK1040" s="415"/>
      <c r="AL1040" s="415"/>
      <c r="AM1040" s="296">
        <f>SUM(Y1040:AL1040)</f>
        <v>0</v>
      </c>
    </row>
    <row r="1041" spans="1:39" ht="15" hidden="1" customHeight="1" outlineLevel="1">
      <c r="A1041" s="532"/>
      <c r="B1041" s="294" t="s">
        <v>346</v>
      </c>
      <c r="C1041" s="291" t="s">
        <v>163</v>
      </c>
      <c r="D1041" s="295"/>
      <c r="E1041" s="295"/>
      <c r="F1041" s="295"/>
      <c r="G1041" s="295"/>
      <c r="H1041" s="295"/>
      <c r="I1041" s="295"/>
      <c r="J1041" s="295"/>
      <c r="K1041" s="295"/>
      <c r="L1041" s="295"/>
      <c r="M1041" s="295"/>
      <c r="N1041" s="295">
        <f>N1040</f>
        <v>12</v>
      </c>
      <c r="O1041" s="295"/>
      <c r="P1041" s="295"/>
      <c r="Q1041" s="295"/>
      <c r="R1041" s="295"/>
      <c r="S1041" s="295"/>
      <c r="T1041" s="295"/>
      <c r="U1041" s="295"/>
      <c r="V1041" s="295"/>
      <c r="W1041" s="295"/>
      <c r="X1041" s="295"/>
      <c r="Y1041" s="411">
        <f>Y1040</f>
        <v>0</v>
      </c>
      <c r="Z1041" s="411">
        <f t="shared" ref="Z1041" si="2652">Z1040</f>
        <v>0</v>
      </c>
      <c r="AA1041" s="411">
        <f t="shared" ref="AA1041" si="2653">AA1040</f>
        <v>0</v>
      </c>
      <c r="AB1041" s="411">
        <f t="shared" ref="AB1041" si="2654">AB1040</f>
        <v>0</v>
      </c>
      <c r="AC1041" s="411">
        <f t="shared" ref="AC1041" si="2655">AC1040</f>
        <v>0</v>
      </c>
      <c r="AD1041" s="411">
        <f t="shared" ref="AD1041" si="2656">AD1040</f>
        <v>0</v>
      </c>
      <c r="AE1041" s="411">
        <f t="shared" ref="AE1041" si="2657">AE1040</f>
        <v>0</v>
      </c>
      <c r="AF1041" s="411">
        <f t="shared" ref="AF1041" si="2658">AF1040</f>
        <v>0</v>
      </c>
      <c r="AG1041" s="411">
        <f t="shared" ref="AG1041" si="2659">AG1040</f>
        <v>0</v>
      </c>
      <c r="AH1041" s="411">
        <f t="shared" ref="AH1041" si="2660">AH1040</f>
        <v>0</v>
      </c>
      <c r="AI1041" s="411">
        <f t="shared" ref="AI1041" si="2661">AI1040</f>
        <v>0</v>
      </c>
      <c r="AJ1041" s="411">
        <f t="shared" ref="AJ1041" si="2662">AJ1040</f>
        <v>0</v>
      </c>
      <c r="AK1041" s="411">
        <f t="shared" ref="AK1041" si="2663">AK1040</f>
        <v>0</v>
      </c>
      <c r="AL1041" s="411">
        <f t="shared" ref="AL1041" si="2664">AL1040</f>
        <v>0</v>
      </c>
      <c r="AM1041" s="306"/>
    </row>
    <row r="1042" spans="1:39" ht="15" hidden="1" customHeight="1" outlineLevel="1">
      <c r="A1042" s="532"/>
      <c r="B1042" s="294"/>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2"/>
      <c r="Z1042" s="425"/>
      <c r="AA1042" s="425"/>
      <c r="AB1042" s="425"/>
      <c r="AC1042" s="425"/>
      <c r="AD1042" s="425"/>
      <c r="AE1042" s="425"/>
      <c r="AF1042" s="425"/>
      <c r="AG1042" s="425"/>
      <c r="AH1042" s="425"/>
      <c r="AI1042" s="425"/>
      <c r="AJ1042" s="425"/>
      <c r="AK1042" s="425"/>
      <c r="AL1042" s="425"/>
      <c r="AM1042" s="306"/>
    </row>
    <row r="1043" spans="1:39" ht="15" hidden="1" customHeight="1" outlineLevel="1">
      <c r="A1043" s="532">
        <v>27</v>
      </c>
      <c r="B1043" s="428" t="s">
        <v>119</v>
      </c>
      <c r="C1043" s="291" t="s">
        <v>25</v>
      </c>
      <c r="D1043" s="295"/>
      <c r="E1043" s="295"/>
      <c r="F1043" s="295"/>
      <c r="G1043" s="295"/>
      <c r="H1043" s="295"/>
      <c r="I1043" s="295"/>
      <c r="J1043" s="295"/>
      <c r="K1043" s="295"/>
      <c r="L1043" s="295"/>
      <c r="M1043" s="295"/>
      <c r="N1043" s="295">
        <v>12</v>
      </c>
      <c r="O1043" s="295"/>
      <c r="P1043" s="295"/>
      <c r="Q1043" s="295"/>
      <c r="R1043" s="295"/>
      <c r="S1043" s="295"/>
      <c r="T1043" s="295"/>
      <c r="U1043" s="295"/>
      <c r="V1043" s="295"/>
      <c r="W1043" s="295"/>
      <c r="X1043" s="295"/>
      <c r="Y1043" s="426"/>
      <c r="Z1043" s="415"/>
      <c r="AA1043" s="415"/>
      <c r="AB1043" s="415"/>
      <c r="AC1043" s="415"/>
      <c r="AD1043" s="415"/>
      <c r="AE1043" s="415"/>
      <c r="AF1043" s="415"/>
      <c r="AG1043" s="415"/>
      <c r="AH1043" s="415"/>
      <c r="AI1043" s="415"/>
      <c r="AJ1043" s="415"/>
      <c r="AK1043" s="415"/>
      <c r="AL1043" s="415"/>
      <c r="AM1043" s="296">
        <f>SUM(Y1043:AL1043)</f>
        <v>0</v>
      </c>
    </row>
    <row r="1044" spans="1:39" ht="15" hidden="1" customHeight="1" outlineLevel="1">
      <c r="A1044" s="532"/>
      <c r="B1044" s="294" t="s">
        <v>346</v>
      </c>
      <c r="C1044" s="291" t="s">
        <v>163</v>
      </c>
      <c r="D1044" s="295"/>
      <c r="E1044" s="295"/>
      <c r="F1044" s="295"/>
      <c r="G1044" s="295"/>
      <c r="H1044" s="295"/>
      <c r="I1044" s="295"/>
      <c r="J1044" s="295"/>
      <c r="K1044" s="295"/>
      <c r="L1044" s="295"/>
      <c r="M1044" s="295"/>
      <c r="N1044" s="295">
        <f>N1043</f>
        <v>12</v>
      </c>
      <c r="O1044" s="295"/>
      <c r="P1044" s="295"/>
      <c r="Q1044" s="295"/>
      <c r="R1044" s="295"/>
      <c r="S1044" s="295"/>
      <c r="T1044" s="295"/>
      <c r="U1044" s="295"/>
      <c r="V1044" s="295"/>
      <c r="W1044" s="295"/>
      <c r="X1044" s="295"/>
      <c r="Y1044" s="411">
        <f>Y1043</f>
        <v>0</v>
      </c>
      <c r="Z1044" s="411">
        <f t="shared" ref="Z1044" si="2665">Z1043</f>
        <v>0</v>
      </c>
      <c r="AA1044" s="411">
        <f t="shared" ref="AA1044" si="2666">AA1043</f>
        <v>0</v>
      </c>
      <c r="AB1044" s="411">
        <f t="shared" ref="AB1044" si="2667">AB1043</f>
        <v>0</v>
      </c>
      <c r="AC1044" s="411">
        <f t="shared" ref="AC1044" si="2668">AC1043</f>
        <v>0</v>
      </c>
      <c r="AD1044" s="411">
        <f t="shared" ref="AD1044" si="2669">AD1043</f>
        <v>0</v>
      </c>
      <c r="AE1044" s="411">
        <f t="shared" ref="AE1044" si="2670">AE1043</f>
        <v>0</v>
      </c>
      <c r="AF1044" s="411">
        <f t="shared" ref="AF1044" si="2671">AF1043</f>
        <v>0</v>
      </c>
      <c r="AG1044" s="411">
        <f t="shared" ref="AG1044" si="2672">AG1043</f>
        <v>0</v>
      </c>
      <c r="AH1044" s="411">
        <f t="shared" ref="AH1044" si="2673">AH1043</f>
        <v>0</v>
      </c>
      <c r="AI1044" s="411">
        <f t="shared" ref="AI1044" si="2674">AI1043</f>
        <v>0</v>
      </c>
      <c r="AJ1044" s="411">
        <f t="shared" ref="AJ1044" si="2675">AJ1043</f>
        <v>0</v>
      </c>
      <c r="AK1044" s="411">
        <f t="shared" ref="AK1044" si="2676">AK1043</f>
        <v>0</v>
      </c>
      <c r="AL1044" s="411">
        <f t="shared" ref="AL1044" si="2677">AL1043</f>
        <v>0</v>
      </c>
      <c r="AM1044" s="306"/>
    </row>
    <row r="1045" spans="1:39" ht="15" hidden="1" customHeight="1" outlineLevel="1">
      <c r="A1045" s="532"/>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2"/>
      <c r="Z1045" s="425"/>
      <c r="AA1045" s="425"/>
      <c r="AB1045" s="425"/>
      <c r="AC1045" s="425"/>
      <c r="AD1045" s="425"/>
      <c r="AE1045" s="425"/>
      <c r="AF1045" s="425"/>
      <c r="AG1045" s="425"/>
      <c r="AH1045" s="425"/>
      <c r="AI1045" s="425"/>
      <c r="AJ1045" s="425"/>
      <c r="AK1045" s="425"/>
      <c r="AL1045" s="425"/>
      <c r="AM1045" s="306"/>
    </row>
    <row r="1046" spans="1:39" ht="15" hidden="1" customHeight="1" outlineLevel="1">
      <c r="A1046" s="532">
        <v>28</v>
      </c>
      <c r="B1046" s="428" t="s">
        <v>120</v>
      </c>
      <c r="C1046" s="291" t="s">
        <v>25</v>
      </c>
      <c r="D1046" s="295"/>
      <c r="E1046" s="295"/>
      <c r="F1046" s="295"/>
      <c r="G1046" s="295"/>
      <c r="H1046" s="295"/>
      <c r="I1046" s="295"/>
      <c r="J1046" s="295"/>
      <c r="K1046" s="295"/>
      <c r="L1046" s="295"/>
      <c r="M1046" s="295"/>
      <c r="N1046" s="295">
        <v>12</v>
      </c>
      <c r="O1046" s="295"/>
      <c r="P1046" s="295"/>
      <c r="Q1046" s="295"/>
      <c r="R1046" s="295"/>
      <c r="S1046" s="295"/>
      <c r="T1046" s="295"/>
      <c r="U1046" s="295"/>
      <c r="V1046" s="295"/>
      <c r="W1046" s="295"/>
      <c r="X1046" s="295"/>
      <c r="Y1046" s="426"/>
      <c r="Z1046" s="415"/>
      <c r="AA1046" s="415"/>
      <c r="AB1046" s="415"/>
      <c r="AC1046" s="415"/>
      <c r="AD1046" s="415"/>
      <c r="AE1046" s="415"/>
      <c r="AF1046" s="415"/>
      <c r="AG1046" s="415"/>
      <c r="AH1046" s="415"/>
      <c r="AI1046" s="415"/>
      <c r="AJ1046" s="415"/>
      <c r="AK1046" s="415"/>
      <c r="AL1046" s="415"/>
      <c r="AM1046" s="296">
        <f>SUM(Y1046:AL1046)</f>
        <v>0</v>
      </c>
    </row>
    <row r="1047" spans="1:39" ht="15" hidden="1" customHeight="1" outlineLevel="1">
      <c r="A1047" s="532"/>
      <c r="B1047" s="294" t="s">
        <v>346</v>
      </c>
      <c r="C1047" s="291" t="s">
        <v>163</v>
      </c>
      <c r="D1047" s="295"/>
      <c r="E1047" s="295"/>
      <c r="F1047" s="295"/>
      <c r="G1047" s="295"/>
      <c r="H1047" s="295"/>
      <c r="I1047" s="295"/>
      <c r="J1047" s="295"/>
      <c r="K1047" s="295"/>
      <c r="L1047" s="295"/>
      <c r="M1047" s="295"/>
      <c r="N1047" s="295">
        <f>N1046</f>
        <v>12</v>
      </c>
      <c r="O1047" s="295"/>
      <c r="P1047" s="295"/>
      <c r="Q1047" s="295"/>
      <c r="R1047" s="295"/>
      <c r="S1047" s="295"/>
      <c r="T1047" s="295"/>
      <c r="U1047" s="295"/>
      <c r="V1047" s="295"/>
      <c r="W1047" s="295"/>
      <c r="X1047" s="295"/>
      <c r="Y1047" s="411">
        <f>Y1046</f>
        <v>0</v>
      </c>
      <c r="Z1047" s="411">
        <f>Z1046</f>
        <v>0</v>
      </c>
      <c r="AA1047" s="411">
        <f t="shared" ref="AA1047" si="2678">AA1046</f>
        <v>0</v>
      </c>
      <c r="AB1047" s="411">
        <f t="shared" ref="AB1047" si="2679">AB1046</f>
        <v>0</v>
      </c>
      <c r="AC1047" s="411">
        <f t="shared" ref="AC1047" si="2680">AC1046</f>
        <v>0</v>
      </c>
      <c r="AD1047" s="411">
        <f t="shared" ref="AD1047" si="2681">AD1046</f>
        <v>0</v>
      </c>
      <c r="AE1047" s="411">
        <f>AE1046</f>
        <v>0</v>
      </c>
      <c r="AF1047" s="411">
        <f t="shared" ref="AF1047" si="2682">AF1046</f>
        <v>0</v>
      </c>
      <c r="AG1047" s="411">
        <f t="shared" ref="AG1047" si="2683">AG1046</f>
        <v>0</v>
      </c>
      <c r="AH1047" s="411">
        <f t="shared" ref="AH1047" si="2684">AH1046</f>
        <v>0</v>
      </c>
      <c r="AI1047" s="411">
        <f t="shared" ref="AI1047" si="2685">AI1046</f>
        <v>0</v>
      </c>
      <c r="AJ1047" s="411">
        <f t="shared" ref="AJ1047" si="2686">AJ1046</f>
        <v>0</v>
      </c>
      <c r="AK1047" s="411">
        <f t="shared" ref="AK1047" si="2687">AK1046</f>
        <v>0</v>
      </c>
      <c r="AL1047" s="411">
        <f t="shared" ref="AL1047" si="2688">AL1046</f>
        <v>0</v>
      </c>
      <c r="AM1047" s="306"/>
    </row>
    <row r="1048" spans="1:39" ht="15" hidden="1" customHeight="1" outlineLevel="1">
      <c r="A1048" s="532"/>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2"/>
      <c r="Z1048" s="425"/>
      <c r="AA1048" s="425"/>
      <c r="AB1048" s="425"/>
      <c r="AC1048" s="425"/>
      <c r="AD1048" s="425"/>
      <c r="AE1048" s="425"/>
      <c r="AF1048" s="425"/>
      <c r="AG1048" s="425"/>
      <c r="AH1048" s="425"/>
      <c r="AI1048" s="425"/>
      <c r="AJ1048" s="425"/>
      <c r="AK1048" s="425"/>
      <c r="AL1048" s="425"/>
      <c r="AM1048" s="306"/>
    </row>
    <row r="1049" spans="1:39" ht="15" hidden="1" customHeight="1" outlineLevel="1">
      <c r="A1049" s="532">
        <v>29</v>
      </c>
      <c r="B1049" s="428" t="s">
        <v>121</v>
      </c>
      <c r="C1049" s="291" t="s">
        <v>25</v>
      </c>
      <c r="D1049" s="295"/>
      <c r="E1049" s="295"/>
      <c r="F1049" s="295"/>
      <c r="G1049" s="295"/>
      <c r="H1049" s="295"/>
      <c r="I1049" s="295"/>
      <c r="J1049" s="295"/>
      <c r="K1049" s="295"/>
      <c r="L1049" s="295"/>
      <c r="M1049" s="295"/>
      <c r="N1049" s="295">
        <v>3</v>
      </c>
      <c r="O1049" s="295"/>
      <c r="P1049" s="295"/>
      <c r="Q1049" s="295"/>
      <c r="R1049" s="295"/>
      <c r="S1049" s="295"/>
      <c r="T1049" s="295"/>
      <c r="U1049" s="295"/>
      <c r="V1049" s="295"/>
      <c r="W1049" s="295"/>
      <c r="X1049" s="295"/>
      <c r="Y1049" s="426"/>
      <c r="Z1049" s="415"/>
      <c r="AA1049" s="415"/>
      <c r="AB1049" s="415"/>
      <c r="AC1049" s="415"/>
      <c r="AD1049" s="415"/>
      <c r="AE1049" s="415"/>
      <c r="AF1049" s="415"/>
      <c r="AG1049" s="415"/>
      <c r="AH1049" s="415"/>
      <c r="AI1049" s="415"/>
      <c r="AJ1049" s="415"/>
      <c r="AK1049" s="415"/>
      <c r="AL1049" s="415"/>
      <c r="AM1049" s="296">
        <f>SUM(Y1049:AL1049)</f>
        <v>0</v>
      </c>
    </row>
    <row r="1050" spans="1:39" ht="15" hidden="1" customHeight="1" outlineLevel="1">
      <c r="A1050" s="532"/>
      <c r="B1050" s="294" t="s">
        <v>346</v>
      </c>
      <c r="C1050" s="291" t="s">
        <v>163</v>
      </c>
      <c r="D1050" s="295"/>
      <c r="E1050" s="295"/>
      <c r="F1050" s="295"/>
      <c r="G1050" s="295"/>
      <c r="H1050" s="295"/>
      <c r="I1050" s="295"/>
      <c r="J1050" s="295"/>
      <c r="K1050" s="295"/>
      <c r="L1050" s="295"/>
      <c r="M1050" s="295"/>
      <c r="N1050" s="295">
        <f>N1049</f>
        <v>3</v>
      </c>
      <c r="O1050" s="295"/>
      <c r="P1050" s="295"/>
      <c r="Q1050" s="295"/>
      <c r="R1050" s="295"/>
      <c r="S1050" s="295"/>
      <c r="T1050" s="295"/>
      <c r="U1050" s="295"/>
      <c r="V1050" s="295"/>
      <c r="W1050" s="295"/>
      <c r="X1050" s="295"/>
      <c r="Y1050" s="411">
        <f>Y1049</f>
        <v>0</v>
      </c>
      <c r="Z1050" s="411">
        <f t="shared" ref="Z1050" si="2689">Z1049</f>
        <v>0</v>
      </c>
      <c r="AA1050" s="411">
        <f t="shared" ref="AA1050" si="2690">AA1049</f>
        <v>0</v>
      </c>
      <c r="AB1050" s="411">
        <f t="shared" ref="AB1050" si="2691">AB1049</f>
        <v>0</v>
      </c>
      <c r="AC1050" s="411">
        <f t="shared" ref="AC1050" si="2692">AC1049</f>
        <v>0</v>
      </c>
      <c r="AD1050" s="411">
        <f t="shared" ref="AD1050" si="2693">AD1049</f>
        <v>0</v>
      </c>
      <c r="AE1050" s="411">
        <f t="shared" ref="AE1050" si="2694">AE1049</f>
        <v>0</v>
      </c>
      <c r="AF1050" s="411">
        <f t="shared" ref="AF1050" si="2695">AF1049</f>
        <v>0</v>
      </c>
      <c r="AG1050" s="411">
        <f t="shared" ref="AG1050" si="2696">AG1049</f>
        <v>0</v>
      </c>
      <c r="AH1050" s="411">
        <f t="shared" ref="AH1050" si="2697">AH1049</f>
        <v>0</v>
      </c>
      <c r="AI1050" s="411">
        <f t="shared" ref="AI1050" si="2698">AI1049</f>
        <v>0</v>
      </c>
      <c r="AJ1050" s="411">
        <f t="shared" ref="AJ1050" si="2699">AJ1049</f>
        <v>0</v>
      </c>
      <c r="AK1050" s="411">
        <f t="shared" ref="AK1050" si="2700">AK1049</f>
        <v>0</v>
      </c>
      <c r="AL1050" s="411">
        <f t="shared" ref="AL1050" si="2701">AL1049</f>
        <v>0</v>
      </c>
      <c r="AM1050" s="306"/>
    </row>
    <row r="1051" spans="1:39" ht="15" hidden="1" customHeight="1" outlineLevel="1">
      <c r="A1051" s="532"/>
      <c r="B1051" s="294"/>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5"/>
      <c r="AA1051" s="425"/>
      <c r="AB1051" s="425"/>
      <c r="AC1051" s="425"/>
      <c r="AD1051" s="425"/>
      <c r="AE1051" s="425"/>
      <c r="AF1051" s="425"/>
      <c r="AG1051" s="425"/>
      <c r="AH1051" s="425"/>
      <c r="AI1051" s="425"/>
      <c r="AJ1051" s="425"/>
      <c r="AK1051" s="425"/>
      <c r="AL1051" s="425"/>
      <c r="AM1051" s="306"/>
    </row>
    <row r="1052" spans="1:39" ht="15" hidden="1" customHeight="1" outlineLevel="1">
      <c r="A1052" s="532">
        <v>30</v>
      </c>
      <c r="B1052" s="428" t="s">
        <v>122</v>
      </c>
      <c r="C1052" s="291" t="s">
        <v>25</v>
      </c>
      <c r="D1052" s="295"/>
      <c r="E1052" s="295"/>
      <c r="F1052" s="295"/>
      <c r="G1052" s="295"/>
      <c r="H1052" s="295"/>
      <c r="I1052" s="295"/>
      <c r="J1052" s="295"/>
      <c r="K1052" s="295"/>
      <c r="L1052" s="295"/>
      <c r="M1052" s="295"/>
      <c r="N1052" s="295">
        <v>12</v>
      </c>
      <c r="O1052" s="295"/>
      <c r="P1052" s="295"/>
      <c r="Q1052" s="295"/>
      <c r="R1052" s="295"/>
      <c r="S1052" s="295"/>
      <c r="T1052" s="295"/>
      <c r="U1052" s="295"/>
      <c r="V1052" s="295"/>
      <c r="W1052" s="295"/>
      <c r="X1052" s="295"/>
      <c r="Y1052" s="426"/>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32"/>
      <c r="B1053" s="294" t="s">
        <v>346</v>
      </c>
      <c r="C1053" s="291" t="s">
        <v>163</v>
      </c>
      <c r="D1053" s="295"/>
      <c r="E1053" s="295"/>
      <c r="F1053" s="295"/>
      <c r="G1053" s="295"/>
      <c r="H1053" s="295"/>
      <c r="I1053" s="295"/>
      <c r="J1053" s="295"/>
      <c r="K1053" s="295"/>
      <c r="L1053" s="295"/>
      <c r="M1053" s="295"/>
      <c r="N1053" s="295">
        <f>N1052</f>
        <v>12</v>
      </c>
      <c r="O1053" s="295"/>
      <c r="P1053" s="295"/>
      <c r="Q1053" s="295"/>
      <c r="R1053" s="295"/>
      <c r="S1053" s="295"/>
      <c r="T1053" s="295"/>
      <c r="U1053" s="295"/>
      <c r="V1053" s="295"/>
      <c r="W1053" s="295"/>
      <c r="X1053" s="295"/>
      <c r="Y1053" s="411">
        <f>Y1052</f>
        <v>0</v>
      </c>
      <c r="Z1053" s="411">
        <f t="shared" ref="Z1053" si="2702">Z1052</f>
        <v>0</v>
      </c>
      <c r="AA1053" s="411">
        <f t="shared" ref="AA1053" si="2703">AA1052</f>
        <v>0</v>
      </c>
      <c r="AB1053" s="411">
        <f t="shared" ref="AB1053" si="2704">AB1052</f>
        <v>0</v>
      </c>
      <c r="AC1053" s="411">
        <f t="shared" ref="AC1053" si="2705">AC1052</f>
        <v>0</v>
      </c>
      <c r="AD1053" s="411">
        <f t="shared" ref="AD1053" si="2706">AD1052</f>
        <v>0</v>
      </c>
      <c r="AE1053" s="411">
        <f t="shared" ref="AE1053" si="2707">AE1052</f>
        <v>0</v>
      </c>
      <c r="AF1053" s="411">
        <f t="shared" ref="AF1053" si="2708">AF1052</f>
        <v>0</v>
      </c>
      <c r="AG1053" s="411">
        <f t="shared" ref="AG1053" si="2709">AG1052</f>
        <v>0</v>
      </c>
      <c r="AH1053" s="411">
        <f t="shared" ref="AH1053" si="2710">AH1052</f>
        <v>0</v>
      </c>
      <c r="AI1053" s="411">
        <f t="shared" ref="AI1053" si="2711">AI1052</f>
        <v>0</v>
      </c>
      <c r="AJ1053" s="411">
        <f t="shared" ref="AJ1053" si="2712">AJ1052</f>
        <v>0</v>
      </c>
      <c r="AK1053" s="411">
        <f t="shared" ref="AK1053" si="2713">AK1052</f>
        <v>0</v>
      </c>
      <c r="AL1053" s="411">
        <f t="shared" ref="AL1053" si="2714">AL1052</f>
        <v>0</v>
      </c>
      <c r="AM1053" s="306"/>
    </row>
    <row r="1054" spans="1:39" ht="15" hidden="1" customHeight="1" outlineLevel="1">
      <c r="A1054" s="532"/>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2">
        <v>31</v>
      </c>
      <c r="B1055" s="428" t="s">
        <v>123</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2"/>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2715">Z1055</f>
        <v>0</v>
      </c>
      <c r="AA1056" s="411">
        <f t="shared" ref="AA1056" si="2716">AA1055</f>
        <v>0</v>
      </c>
      <c r="AB1056" s="411">
        <f t="shared" ref="AB1056" si="2717">AB1055</f>
        <v>0</v>
      </c>
      <c r="AC1056" s="411">
        <f t="shared" ref="AC1056" si="2718">AC1055</f>
        <v>0</v>
      </c>
      <c r="AD1056" s="411">
        <f t="shared" ref="AD1056" si="2719">AD1055</f>
        <v>0</v>
      </c>
      <c r="AE1056" s="411">
        <f t="shared" ref="AE1056" si="2720">AE1055</f>
        <v>0</v>
      </c>
      <c r="AF1056" s="411">
        <f t="shared" ref="AF1056" si="2721">AF1055</f>
        <v>0</v>
      </c>
      <c r="AG1056" s="411">
        <f t="shared" ref="AG1056" si="2722">AG1055</f>
        <v>0</v>
      </c>
      <c r="AH1056" s="411">
        <f t="shared" ref="AH1056" si="2723">AH1055</f>
        <v>0</v>
      </c>
      <c r="AI1056" s="411">
        <f t="shared" ref="AI1056" si="2724">AI1055</f>
        <v>0</v>
      </c>
      <c r="AJ1056" s="411">
        <f t="shared" ref="AJ1056" si="2725">AJ1055</f>
        <v>0</v>
      </c>
      <c r="AK1056" s="411">
        <f t="shared" ref="AK1056" si="2726">AK1055</f>
        <v>0</v>
      </c>
      <c r="AL1056" s="411">
        <f t="shared" ref="AL1056" si="2727">AL1055</f>
        <v>0</v>
      </c>
      <c r="AM1056" s="306"/>
    </row>
    <row r="1057" spans="1:39" ht="15" hidden="1" customHeight="1" outlineLevel="1">
      <c r="A1057" s="532"/>
      <c r="B1057" s="428"/>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32</v>
      </c>
      <c r="B1058" s="428" t="s">
        <v>124</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Y1058</f>
        <v>0</v>
      </c>
      <c r="Z1059" s="411">
        <f t="shared" ref="Z1059" si="2728">Z1058</f>
        <v>0</v>
      </c>
      <c r="AA1059" s="411">
        <f t="shared" ref="AA1059" si="2729">AA1058</f>
        <v>0</v>
      </c>
      <c r="AB1059" s="411">
        <f t="shared" ref="AB1059" si="2730">AB1058</f>
        <v>0</v>
      </c>
      <c r="AC1059" s="411">
        <f t="shared" ref="AC1059" si="2731">AC1058</f>
        <v>0</v>
      </c>
      <c r="AD1059" s="411">
        <f t="shared" ref="AD1059" si="2732">AD1058</f>
        <v>0</v>
      </c>
      <c r="AE1059" s="411">
        <f t="shared" ref="AE1059" si="2733">AE1058</f>
        <v>0</v>
      </c>
      <c r="AF1059" s="411">
        <f t="shared" ref="AF1059" si="2734">AF1058</f>
        <v>0</v>
      </c>
      <c r="AG1059" s="411">
        <f t="shared" ref="AG1059" si="2735">AG1058</f>
        <v>0</v>
      </c>
      <c r="AH1059" s="411">
        <f t="shared" ref="AH1059" si="2736">AH1058</f>
        <v>0</v>
      </c>
      <c r="AI1059" s="411">
        <f t="shared" ref="AI1059" si="2737">AI1058</f>
        <v>0</v>
      </c>
      <c r="AJ1059" s="411">
        <f t="shared" ref="AJ1059" si="2738">AJ1058</f>
        <v>0</v>
      </c>
      <c r="AK1059" s="411">
        <f t="shared" ref="AK1059" si="2739">AK1058</f>
        <v>0</v>
      </c>
      <c r="AL1059" s="411">
        <f t="shared" ref="AL1059" si="2740">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c r="B1061" s="288" t="s">
        <v>500</v>
      </c>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5"/>
      <c r="AA1061" s="425"/>
      <c r="AB1061" s="425"/>
      <c r="AC1061" s="425"/>
      <c r="AD1061" s="425"/>
      <c r="AE1061" s="425"/>
      <c r="AF1061" s="425"/>
      <c r="AG1061" s="425"/>
      <c r="AH1061" s="425"/>
      <c r="AI1061" s="425"/>
      <c r="AJ1061" s="425"/>
      <c r="AK1061" s="425"/>
      <c r="AL1061" s="425"/>
      <c r="AM1061" s="306"/>
    </row>
    <row r="1062" spans="1:39" ht="15" hidden="1" customHeight="1" outlineLevel="1">
      <c r="A1062" s="532">
        <v>33</v>
      </c>
      <c r="B1062" s="428" t="s">
        <v>125</v>
      </c>
      <c r="C1062" s="291" t="s">
        <v>25</v>
      </c>
      <c r="D1062" s="295"/>
      <c r="E1062" s="295"/>
      <c r="F1062" s="295"/>
      <c r="G1062" s="295"/>
      <c r="H1062" s="295"/>
      <c r="I1062" s="295"/>
      <c r="J1062" s="295"/>
      <c r="K1062" s="295"/>
      <c r="L1062" s="295"/>
      <c r="M1062" s="295"/>
      <c r="N1062" s="295">
        <v>0</v>
      </c>
      <c r="O1062" s="295"/>
      <c r="P1062" s="295"/>
      <c r="Q1062" s="295"/>
      <c r="R1062" s="295"/>
      <c r="S1062" s="295"/>
      <c r="T1062" s="295"/>
      <c r="U1062" s="295"/>
      <c r="V1062" s="295"/>
      <c r="W1062" s="295"/>
      <c r="X1062" s="295"/>
      <c r="Y1062" s="426"/>
      <c r="Z1062" s="415"/>
      <c r="AA1062" s="415"/>
      <c r="AB1062" s="415"/>
      <c r="AC1062" s="415"/>
      <c r="AD1062" s="415"/>
      <c r="AE1062" s="415"/>
      <c r="AF1062" s="415"/>
      <c r="AG1062" s="415"/>
      <c r="AH1062" s="415"/>
      <c r="AI1062" s="415"/>
      <c r="AJ1062" s="415"/>
      <c r="AK1062" s="415"/>
      <c r="AL1062" s="415"/>
      <c r="AM1062" s="296">
        <f>SUM(Y1062:AL1062)</f>
        <v>0</v>
      </c>
    </row>
    <row r="1063" spans="1:39" ht="15" hidden="1" customHeight="1" outlineLevel="1">
      <c r="A1063" s="532"/>
      <c r="B1063" s="294" t="s">
        <v>346</v>
      </c>
      <c r="C1063" s="291" t="s">
        <v>163</v>
      </c>
      <c r="D1063" s="295"/>
      <c r="E1063" s="295"/>
      <c r="F1063" s="295"/>
      <c r="G1063" s="295"/>
      <c r="H1063" s="295"/>
      <c r="I1063" s="295"/>
      <c r="J1063" s="295"/>
      <c r="K1063" s="295"/>
      <c r="L1063" s="295"/>
      <c r="M1063" s="295"/>
      <c r="N1063" s="295">
        <f>N1062</f>
        <v>0</v>
      </c>
      <c r="O1063" s="295"/>
      <c r="P1063" s="295"/>
      <c r="Q1063" s="295"/>
      <c r="R1063" s="295"/>
      <c r="S1063" s="295"/>
      <c r="T1063" s="295"/>
      <c r="U1063" s="295"/>
      <c r="V1063" s="295"/>
      <c r="W1063" s="295"/>
      <c r="X1063" s="295"/>
      <c r="Y1063" s="411">
        <f>Y1062</f>
        <v>0</v>
      </c>
      <c r="Z1063" s="411">
        <f t="shared" ref="Z1063" si="2741">Z1062</f>
        <v>0</v>
      </c>
      <c r="AA1063" s="411">
        <f t="shared" ref="AA1063" si="2742">AA1062</f>
        <v>0</v>
      </c>
      <c r="AB1063" s="411">
        <f t="shared" ref="AB1063" si="2743">AB1062</f>
        <v>0</v>
      </c>
      <c r="AC1063" s="411">
        <f t="shared" ref="AC1063" si="2744">AC1062</f>
        <v>0</v>
      </c>
      <c r="AD1063" s="411">
        <f t="shared" ref="AD1063" si="2745">AD1062</f>
        <v>0</v>
      </c>
      <c r="AE1063" s="411">
        <f t="shared" ref="AE1063" si="2746">AE1062</f>
        <v>0</v>
      </c>
      <c r="AF1063" s="411">
        <f t="shared" ref="AF1063" si="2747">AF1062</f>
        <v>0</v>
      </c>
      <c r="AG1063" s="411">
        <f t="shared" ref="AG1063" si="2748">AG1062</f>
        <v>0</v>
      </c>
      <c r="AH1063" s="411">
        <f t="shared" ref="AH1063" si="2749">AH1062</f>
        <v>0</v>
      </c>
      <c r="AI1063" s="411">
        <f t="shared" ref="AI1063" si="2750">AI1062</f>
        <v>0</v>
      </c>
      <c r="AJ1063" s="411">
        <f t="shared" ref="AJ1063" si="2751">AJ1062</f>
        <v>0</v>
      </c>
      <c r="AK1063" s="411">
        <f t="shared" ref="AK1063" si="2752">AK1062</f>
        <v>0</v>
      </c>
      <c r="AL1063" s="411">
        <f t="shared" ref="AL1063" si="2753">AL1062</f>
        <v>0</v>
      </c>
      <c r="AM1063" s="306"/>
    </row>
    <row r="1064" spans="1:39" ht="15" hidden="1" customHeight="1" outlineLevel="1">
      <c r="A1064" s="532"/>
      <c r="B1064" s="428"/>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5"/>
      <c r="AA1064" s="425"/>
      <c r="AB1064" s="425"/>
      <c r="AC1064" s="425"/>
      <c r="AD1064" s="425"/>
      <c r="AE1064" s="425"/>
      <c r="AF1064" s="425"/>
      <c r="AG1064" s="425"/>
      <c r="AH1064" s="425"/>
      <c r="AI1064" s="425"/>
      <c r="AJ1064" s="425"/>
      <c r="AK1064" s="425"/>
      <c r="AL1064" s="425"/>
      <c r="AM1064" s="306"/>
    </row>
    <row r="1065" spans="1:39" ht="15" hidden="1" customHeight="1" outlineLevel="1">
      <c r="A1065" s="532">
        <v>34</v>
      </c>
      <c r="B1065" s="428" t="s">
        <v>126</v>
      </c>
      <c r="C1065" s="291" t="s">
        <v>25</v>
      </c>
      <c r="D1065" s="295"/>
      <c r="E1065" s="295"/>
      <c r="F1065" s="295"/>
      <c r="G1065" s="295"/>
      <c r="H1065" s="295"/>
      <c r="I1065" s="295"/>
      <c r="J1065" s="295"/>
      <c r="K1065" s="295"/>
      <c r="L1065" s="295"/>
      <c r="M1065" s="295"/>
      <c r="N1065" s="295">
        <v>0</v>
      </c>
      <c r="O1065" s="295"/>
      <c r="P1065" s="295"/>
      <c r="Q1065" s="295"/>
      <c r="R1065" s="295"/>
      <c r="S1065" s="295"/>
      <c r="T1065" s="295"/>
      <c r="U1065" s="295"/>
      <c r="V1065" s="295"/>
      <c r="W1065" s="295"/>
      <c r="X1065" s="295"/>
      <c r="Y1065" s="426"/>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1">
      <c r="A1066" s="532"/>
      <c r="B1066" s="294" t="s">
        <v>346</v>
      </c>
      <c r="C1066" s="291" t="s">
        <v>163</v>
      </c>
      <c r="D1066" s="295"/>
      <c r="E1066" s="295"/>
      <c r="F1066" s="295"/>
      <c r="G1066" s="295"/>
      <c r="H1066" s="295"/>
      <c r="I1066" s="295"/>
      <c r="J1066" s="295"/>
      <c r="K1066" s="295"/>
      <c r="L1066" s="295"/>
      <c r="M1066" s="295"/>
      <c r="N1066" s="295">
        <f>N1065</f>
        <v>0</v>
      </c>
      <c r="O1066" s="295"/>
      <c r="P1066" s="295"/>
      <c r="Q1066" s="295"/>
      <c r="R1066" s="295"/>
      <c r="S1066" s="295"/>
      <c r="T1066" s="295"/>
      <c r="U1066" s="295"/>
      <c r="V1066" s="295"/>
      <c r="W1066" s="295"/>
      <c r="X1066" s="295"/>
      <c r="Y1066" s="411">
        <f>Y1065</f>
        <v>0</v>
      </c>
      <c r="Z1066" s="411">
        <f t="shared" ref="Z1066" si="2754">Z1065</f>
        <v>0</v>
      </c>
      <c r="AA1066" s="411">
        <f t="shared" ref="AA1066" si="2755">AA1065</f>
        <v>0</v>
      </c>
      <c r="AB1066" s="411">
        <f t="shared" ref="AB1066" si="2756">AB1065</f>
        <v>0</v>
      </c>
      <c r="AC1066" s="411">
        <f t="shared" ref="AC1066" si="2757">AC1065</f>
        <v>0</v>
      </c>
      <c r="AD1066" s="411">
        <f t="shared" ref="AD1066" si="2758">AD1065</f>
        <v>0</v>
      </c>
      <c r="AE1066" s="411">
        <f t="shared" ref="AE1066" si="2759">AE1065</f>
        <v>0</v>
      </c>
      <c r="AF1066" s="411">
        <f t="shared" ref="AF1066" si="2760">AF1065</f>
        <v>0</v>
      </c>
      <c r="AG1066" s="411">
        <f t="shared" ref="AG1066" si="2761">AG1065</f>
        <v>0</v>
      </c>
      <c r="AH1066" s="411">
        <f t="shared" ref="AH1066" si="2762">AH1065</f>
        <v>0</v>
      </c>
      <c r="AI1066" s="411">
        <f t="shared" ref="AI1066" si="2763">AI1065</f>
        <v>0</v>
      </c>
      <c r="AJ1066" s="411">
        <f t="shared" ref="AJ1066" si="2764">AJ1065</f>
        <v>0</v>
      </c>
      <c r="AK1066" s="411">
        <f t="shared" ref="AK1066" si="2765">AK1065</f>
        <v>0</v>
      </c>
      <c r="AL1066" s="411">
        <f t="shared" ref="AL1066" si="2766">AL1065</f>
        <v>0</v>
      </c>
      <c r="AM1066" s="306"/>
    </row>
    <row r="1067" spans="1:39" ht="15" hidden="1" customHeight="1" outlineLevel="1">
      <c r="A1067" s="532"/>
      <c r="B1067" s="428"/>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15" hidden="1" customHeight="1" outlineLevel="1">
      <c r="A1068" s="532">
        <v>35</v>
      </c>
      <c r="B1068" s="428" t="s">
        <v>127</v>
      </c>
      <c r="C1068" s="291" t="s">
        <v>25</v>
      </c>
      <c r="D1068" s="295"/>
      <c r="E1068" s="295"/>
      <c r="F1068" s="295"/>
      <c r="G1068" s="295"/>
      <c r="H1068" s="295"/>
      <c r="I1068" s="295"/>
      <c r="J1068" s="295"/>
      <c r="K1068" s="295"/>
      <c r="L1068" s="295"/>
      <c r="M1068" s="295"/>
      <c r="N1068" s="295">
        <v>0</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0</v>
      </c>
      <c r="O1069" s="295"/>
      <c r="P1069" s="295"/>
      <c r="Q1069" s="295"/>
      <c r="R1069" s="295"/>
      <c r="S1069" s="295"/>
      <c r="T1069" s="295"/>
      <c r="U1069" s="295"/>
      <c r="V1069" s="295"/>
      <c r="W1069" s="295"/>
      <c r="X1069" s="295"/>
      <c r="Y1069" s="411">
        <f>Y1068</f>
        <v>0</v>
      </c>
      <c r="Z1069" s="411">
        <f t="shared" ref="Z1069" si="2767">Z1068</f>
        <v>0</v>
      </c>
      <c r="AA1069" s="411">
        <f t="shared" ref="AA1069" si="2768">AA1068</f>
        <v>0</v>
      </c>
      <c r="AB1069" s="411">
        <f t="shared" ref="AB1069" si="2769">AB1068</f>
        <v>0</v>
      </c>
      <c r="AC1069" s="411">
        <f t="shared" ref="AC1069" si="2770">AC1068</f>
        <v>0</v>
      </c>
      <c r="AD1069" s="411">
        <f t="shared" ref="AD1069" si="2771">AD1068</f>
        <v>0</v>
      </c>
      <c r="AE1069" s="411">
        <f t="shared" ref="AE1069" si="2772">AE1068</f>
        <v>0</v>
      </c>
      <c r="AF1069" s="411">
        <f t="shared" ref="AF1069" si="2773">AF1068</f>
        <v>0</v>
      </c>
      <c r="AG1069" s="411">
        <f t="shared" ref="AG1069" si="2774">AG1068</f>
        <v>0</v>
      </c>
      <c r="AH1069" s="411">
        <f t="shared" ref="AH1069" si="2775">AH1068</f>
        <v>0</v>
      </c>
      <c r="AI1069" s="411">
        <f t="shared" ref="AI1069" si="2776">AI1068</f>
        <v>0</v>
      </c>
      <c r="AJ1069" s="411">
        <f t="shared" ref="AJ1069" si="2777">AJ1068</f>
        <v>0</v>
      </c>
      <c r="AK1069" s="411">
        <f t="shared" ref="AK1069" si="2778">AK1068</f>
        <v>0</v>
      </c>
      <c r="AL1069" s="411">
        <f t="shared" ref="AL1069" si="2779">AL1068</f>
        <v>0</v>
      </c>
      <c r="AM1069" s="306"/>
    </row>
    <row r="1070" spans="1:39" ht="15" hidden="1" customHeight="1" outlineLevel="1">
      <c r="A1070" s="532"/>
      <c r="B1070" s="431"/>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c r="B1071" s="288" t="s">
        <v>501</v>
      </c>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28.5" hidden="1" customHeight="1" outlineLevel="1">
      <c r="A1072" s="532">
        <v>36</v>
      </c>
      <c r="B1072" s="428" t="s">
        <v>128</v>
      </c>
      <c r="C1072" s="291" t="s">
        <v>25</v>
      </c>
      <c r="D1072" s="295"/>
      <c r="E1072" s="295"/>
      <c r="F1072" s="295"/>
      <c r="G1072" s="295"/>
      <c r="H1072" s="295"/>
      <c r="I1072" s="295"/>
      <c r="J1072" s="295"/>
      <c r="K1072" s="295"/>
      <c r="L1072" s="295"/>
      <c r="M1072" s="295"/>
      <c r="N1072" s="295">
        <v>12</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32"/>
      <c r="B1073" s="294" t="s">
        <v>346</v>
      </c>
      <c r="C1073" s="291" t="s">
        <v>163</v>
      </c>
      <c r="D1073" s="295"/>
      <c r="E1073" s="295"/>
      <c r="F1073" s="295"/>
      <c r="G1073" s="295"/>
      <c r="H1073" s="295"/>
      <c r="I1073" s="295"/>
      <c r="J1073" s="295"/>
      <c r="K1073" s="295"/>
      <c r="L1073" s="295"/>
      <c r="M1073" s="295"/>
      <c r="N1073" s="295">
        <f>N1072</f>
        <v>12</v>
      </c>
      <c r="O1073" s="295"/>
      <c r="P1073" s="295"/>
      <c r="Q1073" s="295"/>
      <c r="R1073" s="295"/>
      <c r="S1073" s="295"/>
      <c r="T1073" s="295"/>
      <c r="U1073" s="295"/>
      <c r="V1073" s="295"/>
      <c r="W1073" s="295"/>
      <c r="X1073" s="295"/>
      <c r="Y1073" s="411">
        <f>Y1072</f>
        <v>0</v>
      </c>
      <c r="Z1073" s="411">
        <f t="shared" ref="Z1073" si="2780">Z1072</f>
        <v>0</v>
      </c>
      <c r="AA1073" s="411">
        <f t="shared" ref="AA1073" si="2781">AA1072</f>
        <v>0</v>
      </c>
      <c r="AB1073" s="411">
        <f t="shared" ref="AB1073" si="2782">AB1072</f>
        <v>0</v>
      </c>
      <c r="AC1073" s="411">
        <f t="shared" ref="AC1073" si="2783">AC1072</f>
        <v>0</v>
      </c>
      <c r="AD1073" s="411">
        <f t="shared" ref="AD1073" si="2784">AD1072</f>
        <v>0</v>
      </c>
      <c r="AE1073" s="411">
        <f t="shared" ref="AE1073" si="2785">AE1072</f>
        <v>0</v>
      </c>
      <c r="AF1073" s="411">
        <f t="shared" ref="AF1073" si="2786">AF1072</f>
        <v>0</v>
      </c>
      <c r="AG1073" s="411">
        <f t="shared" ref="AG1073" si="2787">AG1072</f>
        <v>0</v>
      </c>
      <c r="AH1073" s="411">
        <f t="shared" ref="AH1073" si="2788">AH1072</f>
        <v>0</v>
      </c>
      <c r="AI1073" s="411">
        <f t="shared" ref="AI1073" si="2789">AI1072</f>
        <v>0</v>
      </c>
      <c r="AJ1073" s="411">
        <f t="shared" ref="AJ1073" si="2790">AJ1072</f>
        <v>0</v>
      </c>
      <c r="AK1073" s="411">
        <f t="shared" ref="AK1073" si="2791">AK1072</f>
        <v>0</v>
      </c>
      <c r="AL1073" s="411">
        <f t="shared" ref="AL1073" si="2792">AL1072</f>
        <v>0</v>
      </c>
      <c r="AM1073" s="306"/>
    </row>
    <row r="1074" spans="1:39" ht="15" hidden="1" customHeight="1" outlineLevel="1">
      <c r="A1074" s="532"/>
      <c r="B1074" s="428"/>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15" hidden="1" customHeight="1" outlineLevel="1">
      <c r="A1075" s="532">
        <v>37</v>
      </c>
      <c r="B1075" s="428" t="s">
        <v>129</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32"/>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2793">Z1075</f>
        <v>0</v>
      </c>
      <c r="AA1076" s="411">
        <f t="shared" ref="AA1076" si="2794">AA1075</f>
        <v>0</v>
      </c>
      <c r="AB1076" s="411">
        <f t="shared" ref="AB1076" si="2795">AB1075</f>
        <v>0</v>
      </c>
      <c r="AC1076" s="411">
        <f t="shared" ref="AC1076" si="2796">AC1075</f>
        <v>0</v>
      </c>
      <c r="AD1076" s="411">
        <f t="shared" ref="AD1076" si="2797">AD1075</f>
        <v>0</v>
      </c>
      <c r="AE1076" s="411">
        <f t="shared" ref="AE1076" si="2798">AE1075</f>
        <v>0</v>
      </c>
      <c r="AF1076" s="411">
        <f t="shared" ref="AF1076" si="2799">AF1075</f>
        <v>0</v>
      </c>
      <c r="AG1076" s="411">
        <f t="shared" ref="AG1076" si="2800">AG1075</f>
        <v>0</v>
      </c>
      <c r="AH1076" s="411">
        <f t="shared" ref="AH1076" si="2801">AH1075</f>
        <v>0</v>
      </c>
      <c r="AI1076" s="411">
        <f t="shared" ref="AI1076" si="2802">AI1075</f>
        <v>0</v>
      </c>
      <c r="AJ1076" s="411">
        <f t="shared" ref="AJ1076" si="2803">AJ1075</f>
        <v>0</v>
      </c>
      <c r="AK1076" s="411">
        <f t="shared" ref="AK1076" si="2804">AK1075</f>
        <v>0</v>
      </c>
      <c r="AL1076" s="411">
        <f t="shared" ref="AL1076" si="2805">AL1075</f>
        <v>0</v>
      </c>
      <c r="AM1076" s="306"/>
    </row>
    <row r="1077" spans="1:39" ht="15" hidden="1" customHeight="1" outlineLevel="1">
      <c r="A1077" s="532"/>
      <c r="B1077" s="428"/>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32">
        <v>38</v>
      </c>
      <c r="B1078" s="428" t="s">
        <v>130</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32"/>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2806">Z1078</f>
        <v>0</v>
      </c>
      <c r="AA1079" s="411">
        <f t="shared" ref="AA1079" si="2807">AA1078</f>
        <v>0</v>
      </c>
      <c r="AB1079" s="411">
        <f t="shared" ref="AB1079" si="2808">AB1078</f>
        <v>0</v>
      </c>
      <c r="AC1079" s="411">
        <f t="shared" ref="AC1079" si="2809">AC1078</f>
        <v>0</v>
      </c>
      <c r="AD1079" s="411">
        <f t="shared" ref="AD1079" si="2810">AD1078</f>
        <v>0</v>
      </c>
      <c r="AE1079" s="411">
        <f t="shared" ref="AE1079" si="2811">AE1078</f>
        <v>0</v>
      </c>
      <c r="AF1079" s="411">
        <f t="shared" ref="AF1079" si="2812">AF1078</f>
        <v>0</v>
      </c>
      <c r="AG1079" s="411">
        <f t="shared" ref="AG1079" si="2813">AG1078</f>
        <v>0</v>
      </c>
      <c r="AH1079" s="411">
        <f t="shared" ref="AH1079" si="2814">AH1078</f>
        <v>0</v>
      </c>
      <c r="AI1079" s="411">
        <f t="shared" ref="AI1079" si="2815">AI1078</f>
        <v>0</v>
      </c>
      <c r="AJ1079" s="411">
        <f t="shared" ref="AJ1079" si="2816">AJ1078</f>
        <v>0</v>
      </c>
      <c r="AK1079" s="411">
        <f t="shared" ref="AK1079" si="2817">AK1078</f>
        <v>0</v>
      </c>
      <c r="AL1079" s="411">
        <f t="shared" ref="AL1079" si="2818">AL1078</f>
        <v>0</v>
      </c>
      <c r="AM1079" s="306"/>
    </row>
    <row r="1080" spans="1:39" ht="15" hidden="1" customHeight="1" outlineLevel="1">
      <c r="A1080" s="532"/>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32">
        <v>39</v>
      </c>
      <c r="B1081" s="428" t="s">
        <v>131</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32"/>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2819">Z1081</f>
        <v>0</v>
      </c>
      <c r="AA1082" s="411">
        <f t="shared" ref="AA1082" si="2820">AA1081</f>
        <v>0</v>
      </c>
      <c r="AB1082" s="411">
        <f t="shared" ref="AB1082" si="2821">AB1081</f>
        <v>0</v>
      </c>
      <c r="AC1082" s="411">
        <f t="shared" ref="AC1082" si="2822">AC1081</f>
        <v>0</v>
      </c>
      <c r="AD1082" s="411">
        <f t="shared" ref="AD1082" si="2823">AD1081</f>
        <v>0</v>
      </c>
      <c r="AE1082" s="411">
        <f t="shared" ref="AE1082" si="2824">AE1081</f>
        <v>0</v>
      </c>
      <c r="AF1082" s="411">
        <f t="shared" ref="AF1082" si="2825">AF1081</f>
        <v>0</v>
      </c>
      <c r="AG1082" s="411">
        <f t="shared" ref="AG1082" si="2826">AG1081</f>
        <v>0</v>
      </c>
      <c r="AH1082" s="411">
        <f t="shared" ref="AH1082" si="2827">AH1081</f>
        <v>0</v>
      </c>
      <c r="AI1082" s="411">
        <f t="shared" ref="AI1082" si="2828">AI1081</f>
        <v>0</v>
      </c>
      <c r="AJ1082" s="411">
        <f t="shared" ref="AJ1082" si="2829">AJ1081</f>
        <v>0</v>
      </c>
      <c r="AK1082" s="411">
        <f t="shared" ref="AK1082" si="2830">AK1081</f>
        <v>0</v>
      </c>
      <c r="AL1082" s="411">
        <f t="shared" ref="AL1082" si="2831">AL1081</f>
        <v>0</v>
      </c>
      <c r="AM1082" s="306"/>
    </row>
    <row r="1083" spans="1:39" ht="15" hidden="1" customHeight="1" outlineLevel="1">
      <c r="A1083" s="532"/>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15" hidden="1" customHeight="1" outlineLevel="1">
      <c r="A1084" s="532">
        <v>40</v>
      </c>
      <c r="B1084" s="428" t="s">
        <v>132</v>
      </c>
      <c r="C1084" s="291" t="s">
        <v>25</v>
      </c>
      <c r="D1084" s="295"/>
      <c r="E1084" s="295"/>
      <c r="F1084" s="295"/>
      <c r="G1084" s="295"/>
      <c r="H1084" s="295"/>
      <c r="I1084" s="295"/>
      <c r="J1084" s="295"/>
      <c r="K1084" s="295"/>
      <c r="L1084" s="295"/>
      <c r="M1084" s="295"/>
      <c r="N1084" s="295">
        <v>12</v>
      </c>
      <c r="O1084" s="295"/>
      <c r="P1084" s="295"/>
      <c r="Q1084" s="295"/>
      <c r="R1084" s="295"/>
      <c r="S1084" s="295"/>
      <c r="T1084" s="295"/>
      <c r="U1084" s="295"/>
      <c r="V1084" s="295"/>
      <c r="W1084" s="295"/>
      <c r="X1084" s="295"/>
      <c r="Y1084" s="426"/>
      <c r="Z1084" s="415"/>
      <c r="AA1084" s="415"/>
      <c r="AB1084" s="415"/>
      <c r="AC1084" s="415"/>
      <c r="AD1084" s="415"/>
      <c r="AE1084" s="415"/>
      <c r="AF1084" s="415"/>
      <c r="AG1084" s="415"/>
      <c r="AH1084" s="415"/>
      <c r="AI1084" s="415"/>
      <c r="AJ1084" s="415"/>
      <c r="AK1084" s="415"/>
      <c r="AL1084" s="415"/>
      <c r="AM1084" s="296">
        <f>SUM(Y1084:AL1084)</f>
        <v>0</v>
      </c>
    </row>
    <row r="1085" spans="1:39" ht="15" hidden="1" customHeight="1" outlineLevel="1">
      <c r="A1085" s="532"/>
      <c r="B1085" s="294" t="s">
        <v>346</v>
      </c>
      <c r="C1085" s="291" t="s">
        <v>163</v>
      </c>
      <c r="D1085" s="295"/>
      <c r="E1085" s="295"/>
      <c r="F1085" s="295"/>
      <c r="G1085" s="295"/>
      <c r="H1085" s="295"/>
      <c r="I1085" s="295"/>
      <c r="J1085" s="295"/>
      <c r="K1085" s="295"/>
      <c r="L1085" s="295"/>
      <c r="M1085" s="295"/>
      <c r="N1085" s="295">
        <f>N1084</f>
        <v>12</v>
      </c>
      <c r="O1085" s="295"/>
      <c r="P1085" s="295"/>
      <c r="Q1085" s="295"/>
      <c r="R1085" s="295"/>
      <c r="S1085" s="295"/>
      <c r="T1085" s="295"/>
      <c r="U1085" s="295"/>
      <c r="V1085" s="295"/>
      <c r="W1085" s="295"/>
      <c r="X1085" s="295"/>
      <c r="Y1085" s="411">
        <f>Y1084</f>
        <v>0</v>
      </c>
      <c r="Z1085" s="411">
        <f t="shared" ref="Z1085" si="2832">Z1084</f>
        <v>0</v>
      </c>
      <c r="AA1085" s="411">
        <f t="shared" ref="AA1085" si="2833">AA1084</f>
        <v>0</v>
      </c>
      <c r="AB1085" s="411">
        <f t="shared" ref="AB1085" si="2834">AB1084</f>
        <v>0</v>
      </c>
      <c r="AC1085" s="411">
        <f t="shared" ref="AC1085" si="2835">AC1084</f>
        <v>0</v>
      </c>
      <c r="AD1085" s="411">
        <f t="shared" ref="AD1085" si="2836">AD1084</f>
        <v>0</v>
      </c>
      <c r="AE1085" s="411">
        <f t="shared" ref="AE1085" si="2837">AE1084</f>
        <v>0</v>
      </c>
      <c r="AF1085" s="411">
        <f t="shared" ref="AF1085" si="2838">AF1084</f>
        <v>0</v>
      </c>
      <c r="AG1085" s="411">
        <f t="shared" ref="AG1085" si="2839">AG1084</f>
        <v>0</v>
      </c>
      <c r="AH1085" s="411">
        <f t="shared" ref="AH1085" si="2840">AH1084</f>
        <v>0</v>
      </c>
      <c r="AI1085" s="411">
        <f t="shared" ref="AI1085" si="2841">AI1084</f>
        <v>0</v>
      </c>
      <c r="AJ1085" s="411">
        <f t="shared" ref="AJ1085" si="2842">AJ1084</f>
        <v>0</v>
      </c>
      <c r="AK1085" s="411">
        <f t="shared" ref="AK1085" si="2843">AK1084</f>
        <v>0</v>
      </c>
      <c r="AL1085" s="411">
        <f t="shared" ref="AL1085" si="2844">AL1084</f>
        <v>0</v>
      </c>
      <c r="AM1085" s="306"/>
    </row>
    <row r="1086" spans="1:39" ht="15" hidden="1" customHeight="1" outlineLevel="1">
      <c r="A1086" s="532"/>
      <c r="B1086" s="428"/>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5"/>
      <c r="AA1086" s="425"/>
      <c r="AB1086" s="425"/>
      <c r="AC1086" s="425"/>
      <c r="AD1086" s="425"/>
      <c r="AE1086" s="425"/>
      <c r="AF1086" s="425"/>
      <c r="AG1086" s="425"/>
      <c r="AH1086" s="425"/>
      <c r="AI1086" s="425"/>
      <c r="AJ1086" s="425"/>
      <c r="AK1086" s="425"/>
      <c r="AL1086" s="425"/>
      <c r="AM1086" s="306"/>
    </row>
    <row r="1087" spans="1:39" ht="28.5" hidden="1" customHeight="1" outlineLevel="1">
      <c r="A1087" s="532">
        <v>41</v>
      </c>
      <c r="B1087" s="428" t="s">
        <v>133</v>
      </c>
      <c r="C1087" s="291" t="s">
        <v>25</v>
      </c>
      <c r="D1087" s="295"/>
      <c r="E1087" s="295"/>
      <c r="F1087" s="295"/>
      <c r="G1087" s="295"/>
      <c r="H1087" s="295"/>
      <c r="I1087" s="295"/>
      <c r="J1087" s="295"/>
      <c r="K1087" s="295"/>
      <c r="L1087" s="295"/>
      <c r="M1087" s="295"/>
      <c r="N1087" s="295">
        <v>12</v>
      </c>
      <c r="O1087" s="295"/>
      <c r="P1087" s="295"/>
      <c r="Q1087" s="295"/>
      <c r="R1087" s="295"/>
      <c r="S1087" s="295"/>
      <c r="T1087" s="295"/>
      <c r="U1087" s="295"/>
      <c r="V1087" s="295"/>
      <c r="W1087" s="295"/>
      <c r="X1087" s="295"/>
      <c r="Y1087" s="426"/>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32"/>
      <c r="B1088" s="294" t="s">
        <v>346</v>
      </c>
      <c r="C1088" s="291" t="s">
        <v>163</v>
      </c>
      <c r="D1088" s="295"/>
      <c r="E1088" s="295"/>
      <c r="F1088" s="295"/>
      <c r="G1088" s="295"/>
      <c r="H1088" s="295"/>
      <c r="I1088" s="295"/>
      <c r="J1088" s="295"/>
      <c r="K1088" s="295"/>
      <c r="L1088" s="295"/>
      <c r="M1088" s="295"/>
      <c r="N1088" s="295">
        <f>N1087</f>
        <v>12</v>
      </c>
      <c r="O1088" s="295"/>
      <c r="P1088" s="295"/>
      <c r="Q1088" s="295"/>
      <c r="R1088" s="295"/>
      <c r="S1088" s="295"/>
      <c r="T1088" s="295"/>
      <c r="U1088" s="295"/>
      <c r="V1088" s="295"/>
      <c r="W1088" s="295"/>
      <c r="X1088" s="295"/>
      <c r="Y1088" s="411">
        <f>Y1087</f>
        <v>0</v>
      </c>
      <c r="Z1088" s="411">
        <f t="shared" ref="Z1088" si="2845">Z1087</f>
        <v>0</v>
      </c>
      <c r="AA1088" s="411">
        <f t="shared" ref="AA1088" si="2846">AA1087</f>
        <v>0</v>
      </c>
      <c r="AB1088" s="411">
        <f t="shared" ref="AB1088" si="2847">AB1087</f>
        <v>0</v>
      </c>
      <c r="AC1088" s="411">
        <f t="shared" ref="AC1088" si="2848">AC1087</f>
        <v>0</v>
      </c>
      <c r="AD1088" s="411">
        <f t="shared" ref="AD1088" si="2849">AD1087</f>
        <v>0</v>
      </c>
      <c r="AE1088" s="411">
        <f t="shared" ref="AE1088" si="2850">AE1087</f>
        <v>0</v>
      </c>
      <c r="AF1088" s="411">
        <f t="shared" ref="AF1088" si="2851">AF1087</f>
        <v>0</v>
      </c>
      <c r="AG1088" s="411">
        <f t="shared" ref="AG1088" si="2852">AG1087</f>
        <v>0</v>
      </c>
      <c r="AH1088" s="411">
        <f t="shared" ref="AH1088" si="2853">AH1087</f>
        <v>0</v>
      </c>
      <c r="AI1088" s="411">
        <f t="shared" ref="AI1088" si="2854">AI1087</f>
        <v>0</v>
      </c>
      <c r="AJ1088" s="411">
        <f t="shared" ref="AJ1088" si="2855">AJ1087</f>
        <v>0</v>
      </c>
      <c r="AK1088" s="411">
        <f t="shared" ref="AK1088" si="2856">AK1087</f>
        <v>0</v>
      </c>
      <c r="AL1088" s="411">
        <f t="shared" ref="AL1088" si="2857">AL1087</f>
        <v>0</v>
      </c>
      <c r="AM1088" s="306"/>
    </row>
    <row r="1089" spans="1:39" ht="15" hidden="1" customHeight="1" outlineLevel="1">
      <c r="A1089" s="532"/>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28.5" hidden="1" customHeight="1" outlineLevel="1">
      <c r="A1090" s="532">
        <v>42</v>
      </c>
      <c r="B1090" s="428" t="s">
        <v>134</v>
      </c>
      <c r="C1090" s="291" t="s">
        <v>25</v>
      </c>
      <c r="D1090" s="295"/>
      <c r="E1090" s="295"/>
      <c r="F1090" s="295"/>
      <c r="G1090" s="295"/>
      <c r="H1090" s="295"/>
      <c r="I1090" s="295"/>
      <c r="J1090" s="295"/>
      <c r="K1090" s="295"/>
      <c r="L1090" s="295"/>
      <c r="M1090" s="295"/>
      <c r="N1090" s="291"/>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2"/>
      <c r="B1091" s="294" t="s">
        <v>346</v>
      </c>
      <c r="C1091" s="291" t="s">
        <v>163</v>
      </c>
      <c r="D1091" s="295"/>
      <c r="E1091" s="295"/>
      <c r="F1091" s="295"/>
      <c r="G1091" s="295"/>
      <c r="H1091" s="295"/>
      <c r="I1091" s="295"/>
      <c r="J1091" s="295"/>
      <c r="K1091" s="295"/>
      <c r="L1091" s="295"/>
      <c r="M1091" s="295"/>
      <c r="N1091" s="468"/>
      <c r="O1091" s="295"/>
      <c r="P1091" s="295"/>
      <c r="Q1091" s="295"/>
      <c r="R1091" s="295"/>
      <c r="S1091" s="295"/>
      <c r="T1091" s="295"/>
      <c r="U1091" s="295"/>
      <c r="V1091" s="295"/>
      <c r="W1091" s="295"/>
      <c r="X1091" s="295"/>
      <c r="Y1091" s="411">
        <f>Y1090</f>
        <v>0</v>
      </c>
      <c r="Z1091" s="411">
        <f t="shared" ref="Z1091" si="2858">Z1090</f>
        <v>0</v>
      </c>
      <c r="AA1091" s="411">
        <f t="shared" ref="AA1091" si="2859">AA1090</f>
        <v>0</v>
      </c>
      <c r="AB1091" s="411">
        <f t="shared" ref="AB1091" si="2860">AB1090</f>
        <v>0</v>
      </c>
      <c r="AC1091" s="411">
        <f t="shared" ref="AC1091" si="2861">AC1090</f>
        <v>0</v>
      </c>
      <c r="AD1091" s="411">
        <f t="shared" ref="AD1091" si="2862">AD1090</f>
        <v>0</v>
      </c>
      <c r="AE1091" s="411">
        <f t="shared" ref="AE1091" si="2863">AE1090</f>
        <v>0</v>
      </c>
      <c r="AF1091" s="411">
        <f t="shared" ref="AF1091" si="2864">AF1090</f>
        <v>0</v>
      </c>
      <c r="AG1091" s="411">
        <f t="shared" ref="AG1091" si="2865">AG1090</f>
        <v>0</v>
      </c>
      <c r="AH1091" s="411">
        <f t="shared" ref="AH1091" si="2866">AH1090</f>
        <v>0</v>
      </c>
      <c r="AI1091" s="411">
        <f t="shared" ref="AI1091" si="2867">AI1090</f>
        <v>0</v>
      </c>
      <c r="AJ1091" s="411">
        <f t="shared" ref="AJ1091" si="2868">AJ1090</f>
        <v>0</v>
      </c>
      <c r="AK1091" s="411">
        <f t="shared" ref="AK1091" si="2869">AK1090</f>
        <v>0</v>
      </c>
      <c r="AL1091" s="411">
        <f t="shared" ref="AL1091" si="2870">AL1090</f>
        <v>0</v>
      </c>
      <c r="AM1091" s="306"/>
    </row>
    <row r="1092" spans="1:39" ht="15" hidden="1" customHeight="1" outlineLevel="1">
      <c r="A1092" s="532"/>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15" hidden="1" customHeight="1" outlineLevel="1">
      <c r="A1093" s="532">
        <v>43</v>
      </c>
      <c r="B1093" s="428" t="s">
        <v>135</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2"/>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Y1093</f>
        <v>0</v>
      </c>
      <c r="Z1094" s="411">
        <f t="shared" ref="Z1094" si="2871">Z1093</f>
        <v>0</v>
      </c>
      <c r="AA1094" s="411">
        <f t="shared" ref="AA1094" si="2872">AA1093</f>
        <v>0</v>
      </c>
      <c r="AB1094" s="411">
        <f t="shared" ref="AB1094" si="2873">AB1093</f>
        <v>0</v>
      </c>
      <c r="AC1094" s="411">
        <f t="shared" ref="AC1094" si="2874">AC1093</f>
        <v>0</v>
      </c>
      <c r="AD1094" s="411">
        <f t="shared" ref="AD1094" si="2875">AD1093</f>
        <v>0</v>
      </c>
      <c r="AE1094" s="411">
        <f t="shared" ref="AE1094" si="2876">AE1093</f>
        <v>0</v>
      </c>
      <c r="AF1094" s="411">
        <f t="shared" ref="AF1094" si="2877">AF1093</f>
        <v>0</v>
      </c>
      <c r="AG1094" s="411">
        <f t="shared" ref="AG1094" si="2878">AG1093</f>
        <v>0</v>
      </c>
      <c r="AH1094" s="411">
        <f t="shared" ref="AH1094" si="2879">AH1093</f>
        <v>0</v>
      </c>
      <c r="AI1094" s="411">
        <f t="shared" ref="AI1094" si="2880">AI1093</f>
        <v>0</v>
      </c>
      <c r="AJ1094" s="411">
        <f t="shared" ref="AJ1094" si="2881">AJ1093</f>
        <v>0</v>
      </c>
      <c r="AK1094" s="411">
        <f t="shared" ref="AK1094" si="2882">AK1093</f>
        <v>0</v>
      </c>
      <c r="AL1094" s="411">
        <f t="shared" ref="AL1094" si="2883">AL1093</f>
        <v>0</v>
      </c>
      <c r="AM1094" s="306"/>
    </row>
    <row r="1095" spans="1:39" ht="15" hidden="1" customHeight="1" outlineLevel="1">
      <c r="A1095" s="532"/>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28.5" hidden="1" customHeight="1" outlineLevel="1">
      <c r="A1096" s="532">
        <v>44</v>
      </c>
      <c r="B1096" s="428" t="s">
        <v>136</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2"/>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2884">Z1096</f>
        <v>0</v>
      </c>
      <c r="AA1097" s="411">
        <f t="shared" ref="AA1097" si="2885">AA1096</f>
        <v>0</v>
      </c>
      <c r="AB1097" s="411">
        <f t="shared" ref="AB1097" si="2886">AB1096</f>
        <v>0</v>
      </c>
      <c r="AC1097" s="411">
        <f t="shared" ref="AC1097" si="2887">AC1096</f>
        <v>0</v>
      </c>
      <c r="AD1097" s="411">
        <f t="shared" ref="AD1097" si="2888">AD1096</f>
        <v>0</v>
      </c>
      <c r="AE1097" s="411">
        <f t="shared" ref="AE1097" si="2889">AE1096</f>
        <v>0</v>
      </c>
      <c r="AF1097" s="411">
        <f t="shared" ref="AF1097" si="2890">AF1096</f>
        <v>0</v>
      </c>
      <c r="AG1097" s="411">
        <f t="shared" ref="AG1097" si="2891">AG1096</f>
        <v>0</v>
      </c>
      <c r="AH1097" s="411">
        <f t="shared" ref="AH1097" si="2892">AH1096</f>
        <v>0</v>
      </c>
      <c r="AI1097" s="411">
        <f t="shared" ref="AI1097" si="2893">AI1096</f>
        <v>0</v>
      </c>
      <c r="AJ1097" s="411">
        <f t="shared" ref="AJ1097" si="2894">AJ1096</f>
        <v>0</v>
      </c>
      <c r="AK1097" s="411">
        <f t="shared" ref="AK1097" si="2895">AK1096</f>
        <v>0</v>
      </c>
      <c r="AL1097" s="411">
        <f t="shared" ref="AL1097" si="2896">AL1096</f>
        <v>0</v>
      </c>
      <c r="AM1097" s="306"/>
    </row>
    <row r="1098" spans="1:39" ht="15" hidden="1" customHeight="1" outlineLevel="1">
      <c r="A1098" s="532"/>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32.450000000000003" hidden="1" customHeight="1" outlineLevel="1">
      <c r="A1099" s="532">
        <v>45</v>
      </c>
      <c r="B1099" s="428" t="s">
        <v>137</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2"/>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2897">Z1099</f>
        <v>0</v>
      </c>
      <c r="AA1100" s="411">
        <f t="shared" ref="AA1100" si="2898">AA1099</f>
        <v>0</v>
      </c>
      <c r="AB1100" s="411">
        <f t="shared" ref="AB1100" si="2899">AB1099</f>
        <v>0</v>
      </c>
      <c r="AC1100" s="411">
        <f t="shared" ref="AC1100" si="2900">AC1099</f>
        <v>0</v>
      </c>
      <c r="AD1100" s="411">
        <f t="shared" ref="AD1100" si="2901">AD1099</f>
        <v>0</v>
      </c>
      <c r="AE1100" s="411">
        <f t="shared" ref="AE1100" si="2902">AE1099</f>
        <v>0</v>
      </c>
      <c r="AF1100" s="411">
        <f t="shared" ref="AF1100" si="2903">AF1099</f>
        <v>0</v>
      </c>
      <c r="AG1100" s="411">
        <f t="shared" ref="AG1100" si="2904">AG1099</f>
        <v>0</v>
      </c>
      <c r="AH1100" s="411">
        <f t="shared" ref="AH1100" si="2905">AH1099</f>
        <v>0</v>
      </c>
      <c r="AI1100" s="411">
        <f t="shared" ref="AI1100" si="2906">AI1099</f>
        <v>0</v>
      </c>
      <c r="AJ1100" s="411">
        <f t="shared" ref="AJ1100" si="2907">AJ1099</f>
        <v>0</v>
      </c>
      <c r="AK1100" s="411">
        <f t="shared" ref="AK1100" si="2908">AK1099</f>
        <v>0</v>
      </c>
      <c r="AL1100" s="411">
        <f t="shared" ref="AL1100" si="2909">AL1099</f>
        <v>0</v>
      </c>
      <c r="AM1100" s="306"/>
    </row>
    <row r="1101" spans="1:39" ht="15" hidden="1" customHeight="1" outlineLevel="1">
      <c r="A1101" s="532"/>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32.1" hidden="1" customHeight="1" outlineLevel="1">
      <c r="A1102" s="532">
        <v>46</v>
      </c>
      <c r="B1102" s="428" t="s">
        <v>138</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2"/>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Y1102</f>
        <v>0</v>
      </c>
      <c r="Z1103" s="411">
        <f t="shared" ref="Z1103" si="2910">Z1102</f>
        <v>0</v>
      </c>
      <c r="AA1103" s="411">
        <f t="shared" ref="AA1103" si="2911">AA1102</f>
        <v>0</v>
      </c>
      <c r="AB1103" s="411">
        <f t="shared" ref="AB1103" si="2912">AB1102</f>
        <v>0</v>
      </c>
      <c r="AC1103" s="411">
        <f t="shared" ref="AC1103" si="2913">AC1102</f>
        <v>0</v>
      </c>
      <c r="AD1103" s="411">
        <f t="shared" ref="AD1103" si="2914">AD1102</f>
        <v>0</v>
      </c>
      <c r="AE1103" s="411">
        <f t="shared" ref="AE1103" si="2915">AE1102</f>
        <v>0</v>
      </c>
      <c r="AF1103" s="411">
        <f t="shared" ref="AF1103" si="2916">AF1102</f>
        <v>0</v>
      </c>
      <c r="AG1103" s="411">
        <f t="shared" ref="AG1103" si="2917">AG1102</f>
        <v>0</v>
      </c>
      <c r="AH1103" s="411">
        <f t="shared" ref="AH1103" si="2918">AH1102</f>
        <v>0</v>
      </c>
      <c r="AI1103" s="411">
        <f t="shared" ref="AI1103" si="2919">AI1102</f>
        <v>0</v>
      </c>
      <c r="AJ1103" s="411">
        <f t="shared" ref="AJ1103" si="2920">AJ1102</f>
        <v>0</v>
      </c>
      <c r="AK1103" s="411">
        <f t="shared" ref="AK1103" si="2921">AK1102</f>
        <v>0</v>
      </c>
      <c r="AL1103" s="411">
        <f t="shared" ref="AL1103" si="2922">AL1102</f>
        <v>0</v>
      </c>
      <c r="AM1103" s="306"/>
    </row>
    <row r="1104" spans="1:39" ht="15" hidden="1" customHeight="1" outlineLevel="1">
      <c r="A1104" s="532"/>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35.450000000000003" hidden="1" customHeight="1" outlineLevel="1">
      <c r="A1105" s="532">
        <v>47</v>
      </c>
      <c r="B1105" s="428" t="s">
        <v>139</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2"/>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Y1105</f>
        <v>0</v>
      </c>
      <c r="Z1106" s="411">
        <f t="shared" ref="Z1106" si="2923">Z1105</f>
        <v>0</v>
      </c>
      <c r="AA1106" s="411">
        <f t="shared" ref="AA1106" si="2924">AA1105</f>
        <v>0</v>
      </c>
      <c r="AB1106" s="411">
        <f t="shared" ref="AB1106" si="2925">AB1105</f>
        <v>0</v>
      </c>
      <c r="AC1106" s="411">
        <f t="shared" ref="AC1106" si="2926">AC1105</f>
        <v>0</v>
      </c>
      <c r="AD1106" s="411">
        <f t="shared" ref="AD1106" si="2927">AD1105</f>
        <v>0</v>
      </c>
      <c r="AE1106" s="411">
        <f t="shared" ref="AE1106" si="2928">AE1105</f>
        <v>0</v>
      </c>
      <c r="AF1106" s="411">
        <f t="shared" ref="AF1106" si="2929">AF1105</f>
        <v>0</v>
      </c>
      <c r="AG1106" s="411">
        <f t="shared" ref="AG1106" si="2930">AG1105</f>
        <v>0</v>
      </c>
      <c r="AH1106" s="411">
        <f t="shared" ref="AH1106" si="2931">AH1105</f>
        <v>0</v>
      </c>
      <c r="AI1106" s="411">
        <f t="shared" ref="AI1106" si="2932">AI1105</f>
        <v>0</v>
      </c>
      <c r="AJ1106" s="411">
        <f t="shared" ref="AJ1106" si="2933">AJ1105</f>
        <v>0</v>
      </c>
      <c r="AK1106" s="411">
        <f t="shared" ref="AK1106" si="2934">AK1105</f>
        <v>0</v>
      </c>
      <c r="AL1106" s="411">
        <f t="shared" ref="AL1106" si="2935">AL1105</f>
        <v>0</v>
      </c>
      <c r="AM1106" s="306"/>
    </row>
    <row r="1107" spans="1:39" ht="15" hidden="1" customHeight="1" outlineLevel="1">
      <c r="A1107" s="532"/>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39.75" hidden="1" customHeight="1" outlineLevel="1">
      <c r="A1108" s="532">
        <v>48</v>
      </c>
      <c r="B1108" s="428" t="s">
        <v>140</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2"/>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2936">Z1108</f>
        <v>0</v>
      </c>
      <c r="AA1109" s="411">
        <f t="shared" ref="AA1109" si="2937">AA1108</f>
        <v>0</v>
      </c>
      <c r="AB1109" s="411">
        <f t="shared" ref="AB1109" si="2938">AB1108</f>
        <v>0</v>
      </c>
      <c r="AC1109" s="411">
        <f t="shared" ref="AC1109" si="2939">AC1108</f>
        <v>0</v>
      </c>
      <c r="AD1109" s="411">
        <f t="shared" ref="AD1109" si="2940">AD1108</f>
        <v>0</v>
      </c>
      <c r="AE1109" s="411">
        <f t="shared" ref="AE1109" si="2941">AE1108</f>
        <v>0</v>
      </c>
      <c r="AF1109" s="411">
        <f t="shared" ref="AF1109" si="2942">AF1108</f>
        <v>0</v>
      </c>
      <c r="AG1109" s="411">
        <f t="shared" ref="AG1109" si="2943">AG1108</f>
        <v>0</v>
      </c>
      <c r="AH1109" s="411">
        <f t="shared" ref="AH1109" si="2944">AH1108</f>
        <v>0</v>
      </c>
      <c r="AI1109" s="411">
        <f t="shared" ref="AI1109" si="2945">AI1108</f>
        <v>0</v>
      </c>
      <c r="AJ1109" s="411">
        <f t="shared" ref="AJ1109" si="2946">AJ1108</f>
        <v>0</v>
      </c>
      <c r="AK1109" s="411">
        <f t="shared" ref="AK1109" si="2947">AK1108</f>
        <v>0</v>
      </c>
      <c r="AL1109" s="411">
        <f t="shared" ref="AL1109" si="2948">AL1108</f>
        <v>0</v>
      </c>
      <c r="AM1109" s="306"/>
    </row>
    <row r="1110" spans="1:39" ht="15" hidden="1" customHeight="1" outlineLevel="1">
      <c r="A1110" s="532"/>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33" hidden="1" customHeight="1" outlineLevel="1">
      <c r="A1111" s="532">
        <v>49</v>
      </c>
      <c r="B1111" s="428" t="s">
        <v>141</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2"/>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Y1111</f>
        <v>0</v>
      </c>
      <c r="Z1112" s="411">
        <f t="shared" ref="Z1112" si="2949">Z1111</f>
        <v>0</v>
      </c>
      <c r="AA1112" s="411">
        <f t="shared" ref="AA1112" si="2950">AA1111</f>
        <v>0</v>
      </c>
      <c r="AB1112" s="411">
        <f t="shared" ref="AB1112" si="2951">AB1111</f>
        <v>0</v>
      </c>
      <c r="AC1112" s="411">
        <f t="shared" ref="AC1112" si="2952">AC1111</f>
        <v>0</v>
      </c>
      <c r="AD1112" s="411">
        <f t="shared" ref="AD1112" si="2953">AD1111</f>
        <v>0</v>
      </c>
      <c r="AE1112" s="411">
        <f t="shared" ref="AE1112" si="2954">AE1111</f>
        <v>0</v>
      </c>
      <c r="AF1112" s="411">
        <f t="shared" ref="AF1112" si="2955">AF1111</f>
        <v>0</v>
      </c>
      <c r="AG1112" s="411">
        <f t="shared" ref="AG1112" si="2956">AG1111</f>
        <v>0</v>
      </c>
      <c r="AH1112" s="411">
        <f t="shared" ref="AH1112" si="2957">AH1111</f>
        <v>0</v>
      </c>
      <c r="AI1112" s="411">
        <f t="shared" ref="AI1112" si="2958">AI1111</f>
        <v>0</v>
      </c>
      <c r="AJ1112" s="411">
        <f t="shared" ref="AJ1112" si="2959">AJ1111</f>
        <v>0</v>
      </c>
      <c r="AK1112" s="411">
        <f t="shared" ref="AK1112" si="2960">AK1111</f>
        <v>0</v>
      </c>
      <c r="AL1112" s="411">
        <f t="shared" ref="AL1112" si="2961">AL1111</f>
        <v>0</v>
      </c>
      <c r="AM1112" s="306"/>
    </row>
    <row r="1113" spans="1:39" ht="15" hidden="1" customHeight="1" outlineLevel="1">
      <c r="A1113" s="532"/>
      <c r="B1113" s="294"/>
      <c r="C1113" s="305"/>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301"/>
      <c r="Z1113" s="301"/>
      <c r="AA1113" s="301"/>
      <c r="AB1113" s="301"/>
      <c r="AC1113" s="301"/>
      <c r="AD1113" s="301"/>
      <c r="AE1113" s="301"/>
      <c r="AF1113" s="301"/>
      <c r="AG1113" s="301"/>
      <c r="AH1113" s="301"/>
      <c r="AI1113" s="301"/>
      <c r="AJ1113" s="301"/>
      <c r="AK1113" s="301"/>
      <c r="AL1113" s="301"/>
      <c r="AM1113" s="306"/>
    </row>
    <row r="1114" spans="1:39" ht="15.75" collapsed="1">
      <c r="B1114" s="327" t="s">
        <v>347</v>
      </c>
      <c r="C1114" s="329"/>
      <c r="D1114" s="329">
        <f>SUM(D957:D1112)</f>
        <v>0</v>
      </c>
      <c r="E1114" s="329"/>
      <c r="F1114" s="329"/>
      <c r="G1114" s="329"/>
      <c r="H1114" s="329"/>
      <c r="I1114" s="329"/>
      <c r="J1114" s="329"/>
      <c r="K1114" s="329"/>
      <c r="L1114" s="329"/>
      <c r="M1114" s="329"/>
      <c r="N1114" s="329"/>
      <c r="O1114" s="329">
        <f>SUM(O957:O1112)</f>
        <v>0</v>
      </c>
      <c r="P1114" s="329"/>
      <c r="Q1114" s="329"/>
      <c r="R1114" s="329"/>
      <c r="S1114" s="329"/>
      <c r="T1114" s="329"/>
      <c r="U1114" s="329"/>
      <c r="V1114" s="329"/>
      <c r="W1114" s="329"/>
      <c r="X1114" s="329"/>
      <c r="Y1114" s="329">
        <f>IF(Y955="kWh",SUMPRODUCT(D957:D1112,Y957:Y1112))</f>
        <v>0</v>
      </c>
      <c r="Z1114" s="329">
        <f>IF(Z955="kWh",SUMPRODUCT(D957:D1112,Z957:Z1112))</f>
        <v>0</v>
      </c>
      <c r="AA1114" s="329">
        <f>IF(AA955="kw",SUMPRODUCT(N957:N1112,O957:O1112,AA957:AA1112),SUMPRODUCT(D957:D1112,AA957:AA1112))</f>
        <v>0</v>
      </c>
      <c r="AB1114" s="329">
        <f>IF(AB955="kw",SUMPRODUCT(N957:N1112,O957:O1112,AB957:AB1112),SUMPRODUCT(D957:D1112,AB957:AB1112))</f>
        <v>0</v>
      </c>
      <c r="AC1114" s="329">
        <f>IF(AC955="kw",SUMPRODUCT(N957:N1112,O957:O1112,AC957:AC1112),SUMPRODUCT(D957:D1112,AC957:AC1112))</f>
        <v>0</v>
      </c>
      <c r="AD1114" s="329">
        <f>IF(AD955="kw",SUMPRODUCT(N957:N1112,O957:O1112,AD957:AD1112),SUMPRODUCT(D957:D1112,AD957:AD1112))</f>
        <v>0</v>
      </c>
      <c r="AE1114" s="329">
        <f>IF(AE955="kw",SUMPRODUCT(N957:N1112,O957:O1112,AE957:AE1112),SUMPRODUCT(D957:D1112,AE957:AE1112))</f>
        <v>0</v>
      </c>
      <c r="AF1114" s="329">
        <f>IF(AF955="kw",SUMPRODUCT(N957:N1112,O957:O1112,AF957:AF1112),SUMPRODUCT(D957:D1112,AF957:AF1112))</f>
        <v>0</v>
      </c>
      <c r="AG1114" s="329">
        <f>IF(AG955="kw",SUMPRODUCT(N957:N1112,O957:O1112,AG957:AG1112),SUMPRODUCT(D957:D1112,AG957:AG1112))</f>
        <v>0</v>
      </c>
      <c r="AH1114" s="329">
        <f>IF(AH955="kw",SUMPRODUCT(N957:N1112,O957:O1112,AH957:AH1112),SUMPRODUCT(D957:D1112,AH957:AH1112))</f>
        <v>0</v>
      </c>
      <c r="AI1114" s="329">
        <f>IF(AI955="kw",SUMPRODUCT(N957:N1112,O957:O1112,AI957:AI1112),SUMPRODUCT(D957:D1112,AI957:AI1112))</f>
        <v>0</v>
      </c>
      <c r="AJ1114" s="329">
        <f>IF(AJ955="kw",SUMPRODUCT(N957:N1112,O957:O1112,AJ957:AJ1112),SUMPRODUCT(D957:D1112,AJ957:AJ1112))</f>
        <v>0</v>
      </c>
      <c r="AK1114" s="329">
        <f>IF(AK955="kw",SUMPRODUCT(N957:N1112,O957:O1112,AK957:AK1112),SUMPRODUCT(D957:D1112,AK957:AK1112))</f>
        <v>0</v>
      </c>
      <c r="AL1114" s="329">
        <f>IF(AL955="kw",SUMPRODUCT(N957:N1112,O957:O1112,AL957:AL1112),SUMPRODUCT(D957:D1112,AL957:AL1112))</f>
        <v>0</v>
      </c>
      <c r="AM1114" s="330"/>
    </row>
    <row r="1115" spans="1:39" ht="15.75">
      <c r="B1115" s="391" t="s">
        <v>348</v>
      </c>
      <c r="C1115" s="392"/>
      <c r="D1115" s="392"/>
      <c r="E1115" s="392"/>
      <c r="F1115" s="392"/>
      <c r="G1115" s="392"/>
      <c r="H1115" s="392"/>
      <c r="I1115" s="392"/>
      <c r="J1115" s="392"/>
      <c r="K1115" s="392"/>
      <c r="L1115" s="392"/>
      <c r="M1115" s="392"/>
      <c r="N1115" s="392"/>
      <c r="O1115" s="392"/>
      <c r="P1115" s="392"/>
      <c r="Q1115" s="392"/>
      <c r="R1115" s="392"/>
      <c r="S1115" s="392"/>
      <c r="T1115" s="392"/>
      <c r="U1115" s="392"/>
      <c r="V1115" s="392"/>
      <c r="W1115" s="392"/>
      <c r="X1115" s="392"/>
      <c r="Y1115" s="392">
        <f>HLOOKUP(Y771,'2. LRAMVA Threshold'!$B$42:$Q$53,12,FALSE)</f>
        <v>0</v>
      </c>
      <c r="Z1115" s="392">
        <f>HLOOKUP(Z771,'2. LRAMVA Threshold'!$B$42:$Q$53,12,FALSE)</f>
        <v>0</v>
      </c>
      <c r="AA1115" s="392">
        <f>HLOOKUP(AA771,'2. LRAMVA Threshold'!$B$42:$Q$53,12,FALSE)</f>
        <v>0</v>
      </c>
      <c r="AB1115" s="392">
        <f>HLOOKUP(AB771,'2. LRAMVA Threshold'!$B$42:$Q$53,12,FALSE)</f>
        <v>0</v>
      </c>
      <c r="AC1115" s="392">
        <f>HLOOKUP(AC771,'2. LRAMVA Threshold'!$B$42:$Q$53,12,FALSE)</f>
        <v>0</v>
      </c>
      <c r="AD1115" s="392">
        <f>HLOOKUP(AD771,'2. LRAMVA Threshold'!$B$42:$Q$53,12,FALSE)</f>
        <v>0</v>
      </c>
      <c r="AE1115" s="392">
        <f>HLOOKUP(AE771,'2. LRAMVA Threshold'!$B$42:$Q$53,12,FALSE)</f>
        <v>0</v>
      </c>
      <c r="AF1115" s="392">
        <f>HLOOKUP(AF771,'2. LRAMVA Threshold'!$B$42:$Q$53,12,FALSE)</f>
        <v>0</v>
      </c>
      <c r="AG1115" s="392">
        <f>HLOOKUP(AG771,'2. LRAMVA Threshold'!$B$42:$Q$53,12,FALSE)</f>
        <v>0</v>
      </c>
      <c r="AH1115" s="392">
        <f>HLOOKUP(AH771,'2. LRAMVA Threshold'!$B$42:$Q$53,12,FALSE)</f>
        <v>0</v>
      </c>
      <c r="AI1115" s="392">
        <f>HLOOKUP(AI771,'2. LRAMVA Threshold'!$B$42:$Q$53,12,FALSE)</f>
        <v>0</v>
      </c>
      <c r="AJ1115" s="392">
        <f>HLOOKUP(AJ771,'2. LRAMVA Threshold'!$B$42:$Q$53,12,FALSE)</f>
        <v>0</v>
      </c>
      <c r="AK1115" s="392">
        <f>HLOOKUP(AK771,'2. LRAMVA Threshold'!$B$42:$Q$53,12,FALSE)</f>
        <v>0</v>
      </c>
      <c r="AL1115" s="392">
        <f>HLOOKUP(AL771,'2. LRAMVA Threshold'!$B$42:$Q$53,12,FALSE)</f>
        <v>0</v>
      </c>
      <c r="AM1115" s="442"/>
    </row>
    <row r="1116" spans="1:39">
      <c r="B1116" s="394"/>
      <c r="C1116" s="432"/>
      <c r="D1116" s="433"/>
      <c r="E1116" s="433"/>
      <c r="F1116" s="433"/>
      <c r="G1116" s="433"/>
      <c r="H1116" s="433"/>
      <c r="I1116" s="433"/>
      <c r="J1116" s="433"/>
      <c r="K1116" s="433"/>
      <c r="L1116" s="433"/>
      <c r="M1116" s="433"/>
      <c r="N1116" s="433"/>
      <c r="O1116" s="434"/>
      <c r="P1116" s="433"/>
      <c r="Q1116" s="433"/>
      <c r="R1116" s="433"/>
      <c r="S1116" s="435"/>
      <c r="T1116" s="435"/>
      <c r="U1116" s="435"/>
      <c r="V1116" s="435"/>
      <c r="W1116" s="433"/>
      <c r="X1116" s="433"/>
      <c r="Y1116" s="436"/>
      <c r="Z1116" s="436"/>
      <c r="AA1116" s="436"/>
      <c r="AB1116" s="436"/>
      <c r="AC1116" s="436"/>
      <c r="AD1116" s="436"/>
      <c r="AE1116" s="436"/>
      <c r="AF1116" s="399"/>
      <c r="AG1116" s="399"/>
      <c r="AH1116" s="399"/>
      <c r="AI1116" s="399"/>
      <c r="AJ1116" s="399"/>
      <c r="AK1116" s="399"/>
      <c r="AL1116" s="399"/>
      <c r="AM1116" s="400"/>
    </row>
    <row r="1117" spans="1:39">
      <c r="B1117" s="324" t="s">
        <v>349</v>
      </c>
      <c r="C1117" s="338"/>
      <c r="D1117" s="338"/>
      <c r="E1117" s="376"/>
      <c r="F1117" s="376"/>
      <c r="G1117" s="376"/>
      <c r="H1117" s="376"/>
      <c r="I1117" s="376"/>
      <c r="J1117" s="376"/>
      <c r="K1117" s="376"/>
      <c r="L1117" s="376"/>
      <c r="M1117" s="376"/>
      <c r="N1117" s="376"/>
      <c r="O1117" s="291"/>
      <c r="P1117" s="340"/>
      <c r="Q1117" s="340"/>
      <c r="R1117" s="340"/>
      <c r="S1117" s="339"/>
      <c r="T1117" s="339"/>
      <c r="U1117" s="339"/>
      <c r="V1117" s="339"/>
      <c r="W1117" s="340"/>
      <c r="X1117" s="340"/>
      <c r="Y1117" s="341">
        <f>HLOOKUP(Y$35,'3.  Distribution Rates'!$C$122:$P$133,12,FALSE)</f>
        <v>0</v>
      </c>
      <c r="Z1117" s="341">
        <f>HLOOKUP(Z$35,'3.  Distribution Rates'!$C$122:$P$133,12,FALSE)</f>
        <v>0</v>
      </c>
      <c r="AA1117" s="341">
        <f>HLOOKUP(AA$35,'3.  Distribution Rates'!$C$122:$P$133,12,FALSE)</f>
        <v>0</v>
      </c>
      <c r="AB1117" s="341">
        <f>HLOOKUP(AB$35,'3.  Distribution Rates'!$C$122:$P$133,12,FALSE)</f>
        <v>0</v>
      </c>
      <c r="AC1117" s="341">
        <f>HLOOKUP(AC$35,'3.  Distribution Rates'!$C$122:$P$133,12,FALSE)</f>
        <v>0</v>
      </c>
      <c r="AD1117" s="341">
        <f>HLOOKUP(AD$35,'3.  Distribution Rates'!$C$122:$P$133,12,FALSE)</f>
        <v>0</v>
      </c>
      <c r="AE1117" s="341">
        <f>HLOOKUP(AE$35,'3.  Distribution Rates'!$C$122:$P$133,12,FALSE)</f>
        <v>0</v>
      </c>
      <c r="AF1117" s="341">
        <f>HLOOKUP(AF$35,'3.  Distribution Rates'!$C$122:$P$133,12,FALSE)</f>
        <v>0</v>
      </c>
      <c r="AG1117" s="341">
        <f>HLOOKUP(AG$35,'3.  Distribution Rates'!$C$122:$P$133,12,FALSE)</f>
        <v>0</v>
      </c>
      <c r="AH1117" s="341">
        <f>HLOOKUP(AH$35,'3.  Distribution Rates'!$C$122:$P$133,12,FALSE)</f>
        <v>0</v>
      </c>
      <c r="AI1117" s="341">
        <f>HLOOKUP(AI$35,'3.  Distribution Rates'!$C$122:$P$133,12,FALSE)</f>
        <v>0</v>
      </c>
      <c r="AJ1117" s="341">
        <f>HLOOKUP(AJ$35,'3.  Distribution Rates'!$C$122:$P$133,12,FALSE)</f>
        <v>0</v>
      </c>
      <c r="AK1117" s="341">
        <f>HLOOKUP(AK$35,'3.  Distribution Rates'!$C$122:$P$133,12,FALSE)</f>
        <v>0</v>
      </c>
      <c r="AL1117" s="341">
        <f>HLOOKUP(AL$35,'3.  Distribution Rates'!$C$122:$P$133,12,FALSE)</f>
        <v>0</v>
      </c>
      <c r="AM1117" s="444"/>
    </row>
    <row r="1118" spans="1:39">
      <c r="B1118" s="324" t="s">
        <v>353</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LRAM'!Y143*Y1117</f>
        <v>0</v>
      </c>
      <c r="Z1118" s="378">
        <f>'4.  2011-2014 LRAM'!Z143*Z1117</f>
        <v>0</v>
      </c>
      <c r="AA1118" s="378">
        <f>'4.  2011-2014 LRAM'!AA143*AA1117</f>
        <v>0</v>
      </c>
      <c r="AB1118" s="378">
        <f>'4.  2011-2014 LRAM'!AB143*AB1117</f>
        <v>0</v>
      </c>
      <c r="AC1118" s="378">
        <f>'4.  2011-2014 LRAM'!AC143*AC1117</f>
        <v>0</v>
      </c>
      <c r="AD1118" s="378">
        <f>'4.  2011-2014 LRAM'!AD143*AD1117</f>
        <v>0</v>
      </c>
      <c r="AE1118" s="378">
        <f>'4.  2011-2014 LRAM'!AE143*AE1117</f>
        <v>0</v>
      </c>
      <c r="AF1118" s="378">
        <f>'4.  2011-2014 LRAM'!AF143*AF1117</f>
        <v>0</v>
      </c>
      <c r="AG1118" s="378">
        <f>'4.  2011-2014 LRAM'!AG143*AG1117</f>
        <v>0</v>
      </c>
      <c r="AH1118" s="378">
        <f>'4.  2011-2014 LRAM'!AH143*AH1117</f>
        <v>0</v>
      </c>
      <c r="AI1118" s="378">
        <f>'4.  2011-2014 LRAM'!AI143*AI1117</f>
        <v>0</v>
      </c>
      <c r="AJ1118" s="378">
        <f>'4.  2011-2014 LRAM'!AJ143*AJ1117</f>
        <v>0</v>
      </c>
      <c r="AK1118" s="378">
        <f>'4.  2011-2014 LRAM'!AK143*AK1117</f>
        <v>0</v>
      </c>
      <c r="AL1118" s="378">
        <f>'4.  2011-2014 LRAM'!AL143*AL1117</f>
        <v>0</v>
      </c>
      <c r="AM1118" s="628">
        <f t="shared" ref="AM1118:AM1127" si="2962">SUM(Y1118:AL1118)</f>
        <v>0</v>
      </c>
    </row>
    <row r="1119" spans="1:39">
      <c r="B1119" s="324" t="s">
        <v>354</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LRAM'!Y272*Y1117</f>
        <v>0</v>
      </c>
      <c r="Z1119" s="378">
        <f>'4.  2011-2014 LRAM'!Z272*Z1117</f>
        <v>0</v>
      </c>
      <c r="AA1119" s="378">
        <f>'4.  2011-2014 LRAM'!AA272*AA1117</f>
        <v>0</v>
      </c>
      <c r="AB1119" s="378">
        <f>'4.  2011-2014 LRAM'!AB272*AB1117</f>
        <v>0</v>
      </c>
      <c r="AC1119" s="378">
        <f>'4.  2011-2014 LRAM'!AC272*AC1117</f>
        <v>0</v>
      </c>
      <c r="AD1119" s="378">
        <f>'4.  2011-2014 LRAM'!AD272*AD1117</f>
        <v>0</v>
      </c>
      <c r="AE1119" s="378">
        <f>'4.  2011-2014 LRAM'!AE272*AE1117</f>
        <v>0</v>
      </c>
      <c r="AF1119" s="378">
        <f>'4.  2011-2014 LRAM'!AF272*AF1117</f>
        <v>0</v>
      </c>
      <c r="AG1119" s="378">
        <f>'4.  2011-2014 LRAM'!AG272*AG1117</f>
        <v>0</v>
      </c>
      <c r="AH1119" s="378">
        <f>'4.  2011-2014 LRAM'!AH272*AH1117</f>
        <v>0</v>
      </c>
      <c r="AI1119" s="378">
        <f>'4.  2011-2014 LRAM'!AI272*AI1117</f>
        <v>0</v>
      </c>
      <c r="AJ1119" s="378">
        <f>'4.  2011-2014 LRAM'!AJ272*AJ1117</f>
        <v>0</v>
      </c>
      <c r="AK1119" s="378">
        <f>'4.  2011-2014 LRAM'!AK272*AK1117</f>
        <v>0</v>
      </c>
      <c r="AL1119" s="378">
        <f>'4.  2011-2014 LRAM'!AL272*AL1117</f>
        <v>0</v>
      </c>
      <c r="AM1119" s="628">
        <f t="shared" si="2962"/>
        <v>0</v>
      </c>
    </row>
    <row r="1120" spans="1:39">
      <c r="B1120" s="324" t="s">
        <v>355</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LRAM'!Y401*Y1117</f>
        <v>0</v>
      </c>
      <c r="Z1120" s="378">
        <f>'4.  2011-2014 LRAM'!Z401*Z1117</f>
        <v>0</v>
      </c>
      <c r="AA1120" s="378">
        <f>'4.  2011-2014 LRAM'!AA401*AA1117</f>
        <v>0</v>
      </c>
      <c r="AB1120" s="378">
        <f>'4.  2011-2014 LRAM'!AB401*AB1117</f>
        <v>0</v>
      </c>
      <c r="AC1120" s="378">
        <f>'4.  2011-2014 LRAM'!AC401*AC1117</f>
        <v>0</v>
      </c>
      <c r="AD1120" s="378">
        <f>'4.  2011-2014 LRAM'!AD401*AD1117</f>
        <v>0</v>
      </c>
      <c r="AE1120" s="378">
        <f>'4.  2011-2014 LRAM'!AE401*AE1117</f>
        <v>0</v>
      </c>
      <c r="AF1120" s="378">
        <f>'4.  2011-2014 LRAM'!AF401*AF1117</f>
        <v>0</v>
      </c>
      <c r="AG1120" s="378">
        <f>'4.  2011-2014 LRAM'!AG401*AG1117</f>
        <v>0</v>
      </c>
      <c r="AH1120" s="378">
        <f>'4.  2011-2014 LRAM'!AH401*AH1117</f>
        <v>0</v>
      </c>
      <c r="AI1120" s="378">
        <f>'4.  2011-2014 LRAM'!AI401*AI1117</f>
        <v>0</v>
      </c>
      <c r="AJ1120" s="378">
        <f>'4.  2011-2014 LRAM'!AJ401*AJ1117</f>
        <v>0</v>
      </c>
      <c r="AK1120" s="378">
        <f>'4.  2011-2014 LRAM'!AK401*AK1117</f>
        <v>0</v>
      </c>
      <c r="AL1120" s="378">
        <f>'4.  2011-2014 LRAM'!AL401*AL1117</f>
        <v>0</v>
      </c>
      <c r="AM1120" s="628">
        <f t="shared" si="2962"/>
        <v>0</v>
      </c>
    </row>
    <row r="1121" spans="2:39">
      <c r="B1121" s="324" t="s">
        <v>356</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'4.  2011-2014 LRAM'!Y531*Y1117</f>
        <v>0</v>
      </c>
      <c r="Z1121" s="378">
        <f>'4.  2011-2014 LRAM'!Z531*Z1117</f>
        <v>0</v>
      </c>
      <c r="AA1121" s="378">
        <f>'4.  2011-2014 LRAM'!AA531*AA1117</f>
        <v>0</v>
      </c>
      <c r="AB1121" s="378">
        <f>'4.  2011-2014 LRAM'!AB531*AB1117</f>
        <v>0</v>
      </c>
      <c r="AC1121" s="378">
        <f>'4.  2011-2014 LRAM'!AC531*AC1117</f>
        <v>0</v>
      </c>
      <c r="AD1121" s="378">
        <f>'4.  2011-2014 LRAM'!AD531*AD1117</f>
        <v>0</v>
      </c>
      <c r="AE1121" s="378">
        <f>'4.  2011-2014 LRAM'!AE531*AE1117</f>
        <v>0</v>
      </c>
      <c r="AF1121" s="378">
        <f>'4.  2011-2014 LRAM'!AF531*AF1117</f>
        <v>0</v>
      </c>
      <c r="AG1121" s="378">
        <f>'4.  2011-2014 LRAM'!AG531*AG1117</f>
        <v>0</v>
      </c>
      <c r="AH1121" s="378">
        <f>'4.  2011-2014 LRAM'!AH531*AH1117</f>
        <v>0</v>
      </c>
      <c r="AI1121" s="378">
        <f>'4.  2011-2014 LRAM'!AI531*AI1117</f>
        <v>0</v>
      </c>
      <c r="AJ1121" s="378">
        <f>'4.  2011-2014 LRAM'!AJ531*AJ1117</f>
        <v>0</v>
      </c>
      <c r="AK1121" s="378">
        <f>'4.  2011-2014 LRAM'!AK531*AK1117</f>
        <v>0</v>
      </c>
      <c r="AL1121" s="378">
        <f>'4.  2011-2014 LRAM'!AL531*AL1117</f>
        <v>0</v>
      </c>
      <c r="AM1121" s="628">
        <f t="shared" si="2962"/>
        <v>0</v>
      </c>
    </row>
    <row r="1122" spans="2:39">
      <c r="B1122" s="324" t="s">
        <v>357</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963">Y212*Y1117</f>
        <v>0</v>
      </c>
      <c r="Z1122" s="378">
        <f t="shared" si="2963"/>
        <v>0</v>
      </c>
      <c r="AA1122" s="378">
        <f t="shared" si="2963"/>
        <v>0</v>
      </c>
      <c r="AB1122" s="378">
        <f t="shared" si="2963"/>
        <v>0</v>
      </c>
      <c r="AC1122" s="378">
        <f t="shared" si="2963"/>
        <v>0</v>
      </c>
      <c r="AD1122" s="378">
        <f t="shared" si="2963"/>
        <v>0</v>
      </c>
      <c r="AE1122" s="378">
        <f t="shared" si="2963"/>
        <v>0</v>
      </c>
      <c r="AF1122" s="378">
        <f t="shared" si="2963"/>
        <v>0</v>
      </c>
      <c r="AG1122" s="378">
        <f t="shared" si="2963"/>
        <v>0</v>
      </c>
      <c r="AH1122" s="378">
        <f t="shared" si="2963"/>
        <v>0</v>
      </c>
      <c r="AI1122" s="378">
        <f t="shared" si="2963"/>
        <v>0</v>
      </c>
      <c r="AJ1122" s="378">
        <f t="shared" si="2963"/>
        <v>0</v>
      </c>
      <c r="AK1122" s="378">
        <f t="shared" si="2963"/>
        <v>0</v>
      </c>
      <c r="AL1122" s="378">
        <f t="shared" si="2963"/>
        <v>0</v>
      </c>
      <c r="AM1122" s="628">
        <f t="shared" si="2962"/>
        <v>0</v>
      </c>
    </row>
    <row r="1123" spans="2:39">
      <c r="B1123" s="324" t="s">
        <v>358</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Y395*Y1117</f>
        <v>0</v>
      </c>
      <c r="Z1123" s="378">
        <f t="shared" ref="Z1123:AL1123" si="2964">Z395*Z1117</f>
        <v>0</v>
      </c>
      <c r="AA1123" s="378">
        <f t="shared" si="2964"/>
        <v>0</v>
      </c>
      <c r="AB1123" s="378">
        <f t="shared" si="2964"/>
        <v>0</v>
      </c>
      <c r="AC1123" s="378">
        <f t="shared" si="2964"/>
        <v>0</v>
      </c>
      <c r="AD1123" s="378">
        <f t="shared" si="2964"/>
        <v>0</v>
      </c>
      <c r="AE1123" s="378">
        <f t="shared" si="2964"/>
        <v>0</v>
      </c>
      <c r="AF1123" s="378">
        <f t="shared" si="2964"/>
        <v>0</v>
      </c>
      <c r="AG1123" s="378">
        <f t="shared" si="2964"/>
        <v>0</v>
      </c>
      <c r="AH1123" s="378">
        <f t="shared" si="2964"/>
        <v>0</v>
      </c>
      <c r="AI1123" s="378">
        <f t="shared" si="2964"/>
        <v>0</v>
      </c>
      <c r="AJ1123" s="378">
        <f t="shared" si="2964"/>
        <v>0</v>
      </c>
      <c r="AK1123" s="378">
        <f t="shared" si="2964"/>
        <v>0</v>
      </c>
      <c r="AL1123" s="378">
        <f t="shared" si="2964"/>
        <v>0</v>
      </c>
      <c r="AM1123" s="628">
        <f t="shared" si="2962"/>
        <v>0</v>
      </c>
    </row>
    <row r="1124" spans="2:39">
      <c r="B1124" s="324" t="s">
        <v>359</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2965">Y578*Y1117</f>
        <v>0</v>
      </c>
      <c r="Z1124" s="378">
        <f t="shared" si="2965"/>
        <v>0</v>
      </c>
      <c r="AA1124" s="378">
        <f t="shared" si="2965"/>
        <v>0</v>
      </c>
      <c r="AB1124" s="378">
        <f t="shared" si="2965"/>
        <v>0</v>
      </c>
      <c r="AC1124" s="378">
        <f t="shared" si="2965"/>
        <v>0</v>
      </c>
      <c r="AD1124" s="378">
        <f t="shared" si="2965"/>
        <v>0</v>
      </c>
      <c r="AE1124" s="378">
        <f t="shared" si="2965"/>
        <v>0</v>
      </c>
      <c r="AF1124" s="378">
        <f t="shared" si="2965"/>
        <v>0</v>
      </c>
      <c r="AG1124" s="378">
        <f t="shared" si="2965"/>
        <v>0</v>
      </c>
      <c r="AH1124" s="378">
        <f t="shared" si="2965"/>
        <v>0</v>
      </c>
      <c r="AI1124" s="378">
        <f t="shared" si="2965"/>
        <v>0</v>
      </c>
      <c r="AJ1124" s="378">
        <f t="shared" si="2965"/>
        <v>0</v>
      </c>
      <c r="AK1124" s="378">
        <f t="shared" si="2965"/>
        <v>0</v>
      </c>
      <c r="AL1124" s="378">
        <f t="shared" si="2965"/>
        <v>0</v>
      </c>
      <c r="AM1124" s="628">
        <f t="shared" si="2962"/>
        <v>0</v>
      </c>
    </row>
    <row r="1125" spans="2:39">
      <c r="B1125" s="324" t="s">
        <v>360</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2966">Y765*Y1117</f>
        <v>0</v>
      </c>
      <c r="Z1125" s="378">
        <f t="shared" si="2966"/>
        <v>0</v>
      </c>
      <c r="AA1125" s="378">
        <f t="shared" si="2966"/>
        <v>0</v>
      </c>
      <c r="AB1125" s="378">
        <f t="shared" si="2966"/>
        <v>0</v>
      </c>
      <c r="AC1125" s="378">
        <f t="shared" si="2966"/>
        <v>0</v>
      </c>
      <c r="AD1125" s="378">
        <f t="shared" si="2966"/>
        <v>0</v>
      </c>
      <c r="AE1125" s="378">
        <f t="shared" si="2966"/>
        <v>0</v>
      </c>
      <c r="AF1125" s="378">
        <f t="shared" si="2966"/>
        <v>0</v>
      </c>
      <c r="AG1125" s="378">
        <f t="shared" si="2966"/>
        <v>0</v>
      </c>
      <c r="AH1125" s="378">
        <f t="shared" si="2966"/>
        <v>0</v>
      </c>
      <c r="AI1125" s="378">
        <f t="shared" si="2966"/>
        <v>0</v>
      </c>
      <c r="AJ1125" s="378">
        <f t="shared" si="2966"/>
        <v>0</v>
      </c>
      <c r="AK1125" s="378">
        <f t="shared" si="2966"/>
        <v>0</v>
      </c>
      <c r="AL1125" s="378">
        <f t="shared" si="2966"/>
        <v>0</v>
      </c>
      <c r="AM1125" s="628">
        <f t="shared" si="2962"/>
        <v>0</v>
      </c>
    </row>
    <row r="1126" spans="2:39">
      <c r="B1126" s="324" t="s">
        <v>361</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 t="shared" ref="Y1126:AL1126" si="2967">Y948*Y1117</f>
        <v>0</v>
      </c>
      <c r="Z1126" s="378">
        <f t="shared" si="2967"/>
        <v>0</v>
      </c>
      <c r="AA1126" s="378">
        <f t="shared" si="2967"/>
        <v>0</v>
      </c>
      <c r="AB1126" s="378">
        <f t="shared" si="2967"/>
        <v>0</v>
      </c>
      <c r="AC1126" s="378">
        <f t="shared" si="2967"/>
        <v>0</v>
      </c>
      <c r="AD1126" s="378">
        <f t="shared" si="2967"/>
        <v>0</v>
      </c>
      <c r="AE1126" s="378">
        <f t="shared" si="2967"/>
        <v>0</v>
      </c>
      <c r="AF1126" s="378">
        <f t="shared" si="2967"/>
        <v>0</v>
      </c>
      <c r="AG1126" s="378">
        <f t="shared" si="2967"/>
        <v>0</v>
      </c>
      <c r="AH1126" s="378">
        <f t="shared" si="2967"/>
        <v>0</v>
      </c>
      <c r="AI1126" s="378">
        <f t="shared" si="2967"/>
        <v>0</v>
      </c>
      <c r="AJ1126" s="378">
        <f t="shared" si="2967"/>
        <v>0</v>
      </c>
      <c r="AK1126" s="378">
        <f t="shared" si="2967"/>
        <v>0</v>
      </c>
      <c r="AL1126" s="378">
        <f t="shared" si="2967"/>
        <v>0</v>
      </c>
      <c r="AM1126" s="628">
        <f t="shared" si="2962"/>
        <v>0</v>
      </c>
    </row>
    <row r="1127" spans="2:39">
      <c r="B1127" s="324" t="s">
        <v>362</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Y1114*Y1117</f>
        <v>0</v>
      </c>
      <c r="Z1127" s="378">
        <f>Z1114*Z1117</f>
        <v>0</v>
      </c>
      <c r="AA1127" s="378">
        <f t="shared" ref="AA1127:AL1127" si="2968">AA1114*AA1117</f>
        <v>0</v>
      </c>
      <c r="AB1127" s="378">
        <f t="shared" si="2968"/>
        <v>0</v>
      </c>
      <c r="AC1127" s="378">
        <f t="shared" si="2968"/>
        <v>0</v>
      </c>
      <c r="AD1127" s="378">
        <f t="shared" si="2968"/>
        <v>0</v>
      </c>
      <c r="AE1127" s="378">
        <f t="shared" si="2968"/>
        <v>0</v>
      </c>
      <c r="AF1127" s="378">
        <f t="shared" si="2968"/>
        <v>0</v>
      </c>
      <c r="AG1127" s="378">
        <f t="shared" si="2968"/>
        <v>0</v>
      </c>
      <c r="AH1127" s="378">
        <f t="shared" si="2968"/>
        <v>0</v>
      </c>
      <c r="AI1127" s="378">
        <f t="shared" si="2968"/>
        <v>0</v>
      </c>
      <c r="AJ1127" s="378">
        <f t="shared" si="2968"/>
        <v>0</v>
      </c>
      <c r="AK1127" s="378">
        <f t="shared" si="2968"/>
        <v>0</v>
      </c>
      <c r="AL1127" s="378">
        <f t="shared" si="2968"/>
        <v>0</v>
      </c>
      <c r="AM1127" s="628">
        <f t="shared" si="2962"/>
        <v>0</v>
      </c>
    </row>
    <row r="1128" spans="2:39" ht="15.75">
      <c r="B1128" s="349" t="s">
        <v>352</v>
      </c>
      <c r="C1128" s="345"/>
      <c r="D1128" s="336"/>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6">
        <f>SUM(Y1118:Y1127)</f>
        <v>0</v>
      </c>
      <c r="Z1128" s="346">
        <f t="shared" ref="Z1128:AE1128" si="2969">SUM(Z1118:Z1127)</f>
        <v>0</v>
      </c>
      <c r="AA1128" s="346">
        <f t="shared" si="2969"/>
        <v>0</v>
      </c>
      <c r="AB1128" s="346">
        <f t="shared" si="2969"/>
        <v>0</v>
      </c>
      <c r="AC1128" s="346">
        <f t="shared" si="2969"/>
        <v>0</v>
      </c>
      <c r="AD1128" s="346">
        <f t="shared" si="2969"/>
        <v>0</v>
      </c>
      <c r="AE1128" s="346">
        <f t="shared" si="2969"/>
        <v>0</v>
      </c>
      <c r="AF1128" s="346">
        <f>SUM(AF1118:AF1127)</f>
        <v>0</v>
      </c>
      <c r="AG1128" s="346">
        <f t="shared" ref="AG1128:AL1128" si="2970">SUM(AG1118:AG1127)</f>
        <v>0</v>
      </c>
      <c r="AH1128" s="346">
        <f t="shared" si="2970"/>
        <v>0</v>
      </c>
      <c r="AI1128" s="346">
        <f t="shared" si="2970"/>
        <v>0</v>
      </c>
      <c r="AJ1128" s="346">
        <f t="shared" si="2970"/>
        <v>0</v>
      </c>
      <c r="AK1128" s="346">
        <f t="shared" si="2970"/>
        <v>0</v>
      </c>
      <c r="AL1128" s="346">
        <f t="shared" si="2970"/>
        <v>0</v>
      </c>
      <c r="AM1128" s="407">
        <f>SUM(AM1118:AM1127)</f>
        <v>0</v>
      </c>
    </row>
    <row r="1129" spans="2:39" ht="15.75">
      <c r="B1129" s="349" t="s">
        <v>351</v>
      </c>
      <c r="C1129" s="345"/>
      <c r="D1129" s="350"/>
      <c r="E1129" s="334"/>
      <c r="F1129" s="334"/>
      <c r="G1129" s="334"/>
      <c r="H1129" s="334"/>
      <c r="I1129" s="334"/>
      <c r="J1129" s="334"/>
      <c r="K1129" s="334"/>
      <c r="L1129" s="334"/>
      <c r="M1129" s="334"/>
      <c r="N1129" s="334"/>
      <c r="O1129" s="300"/>
      <c r="P1129" s="334"/>
      <c r="Q1129" s="334"/>
      <c r="R1129" s="334"/>
      <c r="S1129" s="336"/>
      <c r="T1129" s="336"/>
      <c r="U1129" s="336"/>
      <c r="V1129" s="336"/>
      <c r="W1129" s="334"/>
      <c r="X1129" s="334"/>
      <c r="Y1129" s="347">
        <f>Y1115*Y1117</f>
        <v>0</v>
      </c>
      <c r="Z1129" s="347">
        <f t="shared" ref="Z1129:AE1129" si="2971">Z1115*Z1117</f>
        <v>0</v>
      </c>
      <c r="AA1129" s="347">
        <f>AA1115*AA1117</f>
        <v>0</v>
      </c>
      <c r="AB1129" s="347">
        <f t="shared" si="2971"/>
        <v>0</v>
      </c>
      <c r="AC1129" s="347">
        <f t="shared" si="2971"/>
        <v>0</v>
      </c>
      <c r="AD1129" s="347">
        <f t="shared" si="2971"/>
        <v>0</v>
      </c>
      <c r="AE1129" s="347">
        <f t="shared" si="2971"/>
        <v>0</v>
      </c>
      <c r="AF1129" s="347">
        <f t="shared" ref="AF1129:AL1129" si="2972">AF1115*AF1117</f>
        <v>0</v>
      </c>
      <c r="AG1129" s="347">
        <f t="shared" si="2972"/>
        <v>0</v>
      </c>
      <c r="AH1129" s="347">
        <f t="shared" si="2972"/>
        <v>0</v>
      </c>
      <c r="AI1129" s="347">
        <f t="shared" si="2972"/>
        <v>0</v>
      </c>
      <c r="AJ1129" s="347">
        <f t="shared" si="2972"/>
        <v>0</v>
      </c>
      <c r="AK1129" s="347">
        <f t="shared" si="2972"/>
        <v>0</v>
      </c>
      <c r="AL1129" s="347">
        <f t="shared" si="2972"/>
        <v>0</v>
      </c>
      <c r="AM1129" s="407">
        <f>SUM(Y1129:AL1129)</f>
        <v>0</v>
      </c>
    </row>
    <row r="1130" spans="2:39" ht="15.75">
      <c r="B1130" s="349" t="s">
        <v>350</v>
      </c>
      <c r="C1130" s="345"/>
      <c r="D1130" s="350"/>
      <c r="E1130" s="334"/>
      <c r="F1130" s="334"/>
      <c r="G1130" s="334"/>
      <c r="H1130" s="334"/>
      <c r="I1130" s="334"/>
      <c r="J1130" s="334"/>
      <c r="K1130" s="334"/>
      <c r="L1130" s="334"/>
      <c r="M1130" s="334"/>
      <c r="N1130" s="334"/>
      <c r="O1130" s="300"/>
      <c r="P1130" s="334"/>
      <c r="Q1130" s="334"/>
      <c r="R1130" s="334"/>
      <c r="S1130" s="350"/>
      <c r="T1130" s="350"/>
      <c r="U1130" s="350"/>
      <c r="V1130" s="350"/>
      <c r="W1130" s="334"/>
      <c r="X1130" s="334"/>
      <c r="Y1130" s="351"/>
      <c r="Z1130" s="351"/>
      <c r="AA1130" s="351"/>
      <c r="AB1130" s="351"/>
      <c r="AC1130" s="351"/>
      <c r="AD1130" s="351"/>
      <c r="AE1130" s="351"/>
      <c r="AF1130" s="351"/>
      <c r="AG1130" s="351"/>
      <c r="AH1130" s="351"/>
      <c r="AI1130" s="351"/>
      <c r="AJ1130" s="351"/>
      <c r="AK1130" s="351"/>
      <c r="AL1130" s="351"/>
      <c r="AM1130" s="407">
        <f>AM1128-AM1129</f>
        <v>0</v>
      </c>
    </row>
    <row r="1131" spans="2:39">
      <c r="B1131" s="381"/>
      <c r="C1131" s="445"/>
      <c r="D1131" s="445"/>
      <c r="E1131" s="446"/>
      <c r="F1131" s="446"/>
      <c r="G1131" s="446"/>
      <c r="H1131" s="446"/>
      <c r="I1131" s="446"/>
      <c r="J1131" s="446"/>
      <c r="K1131" s="446"/>
      <c r="L1131" s="446"/>
      <c r="M1131" s="446"/>
      <c r="N1131" s="446"/>
      <c r="O1131" s="447"/>
      <c r="P1131" s="446"/>
      <c r="Q1131" s="446"/>
      <c r="R1131" s="446"/>
      <c r="S1131" s="445"/>
      <c r="T1131" s="448"/>
      <c r="U1131" s="445"/>
      <c r="V1131" s="445"/>
      <c r="W1131" s="446"/>
      <c r="X1131" s="446"/>
      <c r="Y1131" s="449"/>
      <c r="Z1131" s="449"/>
      <c r="AA1131" s="449"/>
      <c r="AB1131" s="449"/>
      <c r="AC1131" s="449"/>
      <c r="AD1131" s="449"/>
      <c r="AE1131" s="449"/>
      <c r="AF1131" s="449"/>
      <c r="AG1131" s="449"/>
      <c r="AH1131" s="449"/>
      <c r="AI1131" s="449"/>
      <c r="AJ1131" s="449"/>
      <c r="AK1131" s="449"/>
      <c r="AL1131" s="449"/>
      <c r="AM1131" s="386"/>
    </row>
    <row r="1132" spans="2:39" ht="19.5" customHeight="1">
      <c r="B1132" s="368" t="s">
        <v>589</v>
      </c>
      <c r="C1132" s="387"/>
      <c r="D1132" s="388"/>
      <c r="E1132" s="388"/>
      <c r="F1132" s="388"/>
      <c r="G1132" s="388"/>
      <c r="H1132" s="388"/>
      <c r="I1132" s="388"/>
      <c r="J1132" s="388"/>
      <c r="K1132" s="388"/>
      <c r="L1132" s="388"/>
      <c r="M1132" s="388"/>
      <c r="N1132" s="388"/>
      <c r="O1132" s="388"/>
      <c r="P1132" s="388"/>
      <c r="Q1132" s="388"/>
      <c r="R1132" s="388"/>
      <c r="S1132" s="371"/>
      <c r="T1132" s="372"/>
      <c r="U1132" s="388"/>
      <c r="V1132" s="388"/>
      <c r="W1132" s="388"/>
      <c r="X1132" s="388"/>
      <c r="Y1132" s="409"/>
      <c r="Z1132" s="409"/>
      <c r="AA1132" s="409"/>
      <c r="AB1132" s="409"/>
      <c r="AC1132" s="409"/>
      <c r="AD1132" s="409"/>
      <c r="AE1132" s="409"/>
      <c r="AF1132" s="409"/>
      <c r="AG1132" s="409"/>
      <c r="AH1132" s="409"/>
      <c r="AI1132" s="409"/>
      <c r="AJ1132" s="409"/>
      <c r="AK1132" s="409"/>
      <c r="AL1132" s="409"/>
      <c r="AM1132" s="389"/>
    </row>
    <row r="1134" spans="2:39">
      <c r="B1134" s="589"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53:AM953"/>
    <mergeCell ref="P583:X583"/>
    <mergeCell ref="B770:B771"/>
    <mergeCell ref="C770:C771"/>
    <mergeCell ref="E770:M770"/>
    <mergeCell ref="N770:N771"/>
    <mergeCell ref="P770:X770"/>
    <mergeCell ref="Y770:AM770"/>
    <mergeCell ref="Y583:AM583"/>
    <mergeCell ref="P953:X953"/>
    <mergeCell ref="N953:N954"/>
    <mergeCell ref="B953:B954"/>
    <mergeCell ref="C953:C954"/>
    <mergeCell ref="E953:M953"/>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9" location="'5.  2015-2020 LRAM'!A1" display="Return to top" xr:uid="{00000000-0004-0000-0A00-000009000000}"/>
    <hyperlink ref="D952" location="'5.  2015-2020 LRAM'!A1" display="Return to top" xr:uid="{00000000-0004-0000-0A00-00000A000000}"/>
    <hyperlink ref="B1134"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31" zoomScale="80" zoomScaleNormal="80" workbookViewId="0"/>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57" t="s">
        <v>662</v>
      </c>
      <c r="D8" s="857"/>
      <c r="E8" s="857"/>
      <c r="F8" s="857"/>
      <c r="G8" s="857"/>
      <c r="H8" s="857"/>
      <c r="I8" s="857"/>
      <c r="J8" s="857"/>
      <c r="K8" s="857"/>
      <c r="L8" s="857"/>
      <c r="M8" s="857"/>
      <c r="N8" s="857"/>
      <c r="O8" s="857"/>
      <c r="P8" s="857"/>
      <c r="Q8" s="857"/>
      <c r="R8" s="857"/>
      <c r="S8" s="857"/>
      <c r="T8" s="105"/>
      <c r="U8" s="105"/>
      <c r="V8" s="105"/>
      <c r="W8" s="105"/>
    </row>
    <row r="9" spans="1:28" s="9" customFormat="1" ht="47.1" customHeight="1">
      <c r="B9" s="55"/>
      <c r="C9" s="820" t="s">
        <v>673</v>
      </c>
      <c r="D9" s="820"/>
      <c r="E9" s="820"/>
      <c r="F9" s="820"/>
      <c r="G9" s="820"/>
      <c r="H9" s="820"/>
      <c r="I9" s="820"/>
      <c r="J9" s="820"/>
      <c r="K9" s="820"/>
      <c r="L9" s="820"/>
      <c r="M9" s="820"/>
      <c r="N9" s="820"/>
      <c r="O9" s="820"/>
      <c r="P9" s="820"/>
      <c r="Q9" s="820"/>
      <c r="R9" s="820"/>
      <c r="S9" s="820"/>
      <c r="T9" s="105"/>
      <c r="U9" s="105"/>
      <c r="V9" s="105"/>
      <c r="W9" s="105"/>
    </row>
    <row r="10" spans="1:28" s="9" customFormat="1" ht="38.1" customHeight="1">
      <c r="B10" s="88"/>
      <c r="C10" s="836" t="s">
        <v>674</v>
      </c>
      <c r="D10" s="820"/>
      <c r="E10" s="820"/>
      <c r="F10" s="820"/>
      <c r="G10" s="820"/>
      <c r="H10" s="820"/>
      <c r="I10" s="820"/>
      <c r="J10" s="820"/>
      <c r="K10" s="820"/>
      <c r="L10" s="820"/>
      <c r="M10" s="820"/>
      <c r="N10" s="820"/>
      <c r="O10" s="820"/>
      <c r="P10" s="820"/>
      <c r="Q10" s="820"/>
      <c r="R10" s="820"/>
      <c r="S10" s="820"/>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6" t="s">
        <v>235</v>
      </c>
      <c r="C12" s="856"/>
      <c r="D12" s="181"/>
      <c r="E12" s="182" t="s">
        <v>236</v>
      </c>
      <c r="F12" s="51"/>
      <c r="G12" s="51"/>
      <c r="H12" s="44"/>
      <c r="I12" s="51"/>
      <c r="K12" s="591"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to 699 kW</v>
      </c>
      <c r="L14" s="204" t="str">
        <f>'1.  LRAMVA Summary'!G52</f>
        <v>GS 700 to 4,999 kW</v>
      </c>
      <c r="M14" s="204" t="str">
        <f>'1.  LRAMVA Summary'!H52</f>
        <v>Large Use</v>
      </c>
      <c r="N14" s="204" t="str">
        <f>'1.  LRAMVA Summary'!I52</f>
        <v>Street Lighting</v>
      </c>
      <c r="O14" s="204" t="str">
        <f>'1.  LRAMVA Summary'!J52</f>
        <v>Unmetered Scattered Load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3">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3">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3">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3">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3">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3">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0">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0">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0">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0">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0">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0">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0">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0">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702</v>
      </c>
      <c r="C55" s="740">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703</v>
      </c>
      <c r="C56" s="740">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704</v>
      </c>
      <c r="C57" s="233">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705</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706</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708</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709</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720</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721</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722</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723</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725</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726</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727</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728</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729</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730</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732</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467</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3.0962153778733312</v>
      </c>
      <c r="J136" s="230">
        <f>(SUM('1.  LRAMVA Summary'!E$54:E$77)+SUM('1.  LRAMVA Summary'!E$78:E$79)*(MONTH($E136)-1)/12)*$H136</f>
        <v>82.877056542726947</v>
      </c>
      <c r="K136" s="230">
        <f>(SUM('1.  LRAMVA Summary'!F$54:F$77)+SUM('1.  LRAMVA Summary'!F$78:F$79)*(MONTH($E136)-1)/12)*$H136</f>
        <v>63.018719194159587</v>
      </c>
      <c r="L136" s="230">
        <f>(SUM('1.  LRAMVA Summary'!G$54:G$77)+SUM('1.  LRAMVA Summary'!G$78:G$79)*(MONTH($E136)-1)/12)*$H136</f>
        <v>29.49676674562572</v>
      </c>
      <c r="M136" s="230">
        <f>(SUM('1.  LRAMVA Summary'!H$54:H$77)+SUM('1.  LRAMVA Summary'!H$78:H$79)*(MONTH($E136)-1)/12)*$H136</f>
        <v>10.569149528172014</v>
      </c>
      <c r="N136" s="230">
        <f>(SUM('1.  LRAMVA Summary'!I$54:I$77)+SUM('1.  LRAMVA Summary'!I$78:I$79)*(MONTH($E136)-1)/12)*$H136</f>
        <v>56.442702954260952</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245.50061034281856</v>
      </c>
    </row>
    <row r="137" spans="2:23" s="9" customFormat="1">
      <c r="B137" s="66"/>
      <c r="E137" s="214">
        <v>43525</v>
      </c>
      <c r="F137" s="214" t="s">
        <v>186</v>
      </c>
      <c r="G137" s="215" t="s">
        <v>65</v>
      </c>
      <c r="H137" s="240">
        <f t="shared" si="75"/>
        <v>2.0416666666666669E-3</v>
      </c>
      <c r="I137" s="230">
        <f>(SUM('1.  LRAMVA Summary'!D$54:D$77)+SUM('1.  LRAMVA Summary'!D$78:D$79)*(MONTH($E137)-1)/12)*$H137</f>
        <v>6.1924307557466625</v>
      </c>
      <c r="J137" s="230">
        <f>(SUM('1.  LRAMVA Summary'!E$54:E$77)+SUM('1.  LRAMVA Summary'!E$78:E$79)*(MONTH($E137)-1)/12)*$H137</f>
        <v>165.75411308545389</v>
      </c>
      <c r="K137" s="230">
        <f>(SUM('1.  LRAMVA Summary'!F$54:F$77)+SUM('1.  LRAMVA Summary'!F$78:F$79)*(MONTH($E137)-1)/12)*$H137</f>
        <v>126.03743838831917</v>
      </c>
      <c r="L137" s="230">
        <f>(SUM('1.  LRAMVA Summary'!G$54:G$77)+SUM('1.  LRAMVA Summary'!G$78:G$79)*(MONTH($E137)-1)/12)*$H137</f>
        <v>58.993533491251441</v>
      </c>
      <c r="M137" s="230">
        <f>(SUM('1.  LRAMVA Summary'!H$54:H$77)+SUM('1.  LRAMVA Summary'!H$78:H$79)*(MONTH($E137)-1)/12)*$H137</f>
        <v>21.138299056344028</v>
      </c>
      <c r="N137" s="230">
        <f>(SUM('1.  LRAMVA Summary'!I$54:I$77)+SUM('1.  LRAMVA Summary'!I$78:I$79)*(MONTH($E137)-1)/12)*$H137</f>
        <v>112.8854059085219</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491.00122068563712</v>
      </c>
    </row>
    <row r="138" spans="2:23" s="8" customFormat="1">
      <c r="B138" s="239"/>
      <c r="E138" s="214">
        <v>43556</v>
      </c>
      <c r="F138" s="214" t="s">
        <v>186</v>
      </c>
      <c r="G138" s="215" t="s">
        <v>66</v>
      </c>
      <c r="H138" s="240">
        <f>$C$48/12</f>
        <v>1.8166666666666667E-3</v>
      </c>
      <c r="I138" s="230">
        <f>(SUM('1.  LRAMVA Summary'!D$54:D$77)+SUM('1.  LRAMVA Summary'!D$78:D$79)*(MONTH($E138)-1)/12)*$H138</f>
        <v>8.2649994168537084</v>
      </c>
      <c r="J138" s="230">
        <f>(SUM('1.  LRAMVA Summary'!E$54:E$77)+SUM('1.  LRAMVA Summary'!E$78:E$79)*(MONTH($E138)-1)/12)*$H138</f>
        <v>221.23099991405473</v>
      </c>
      <c r="K138" s="230">
        <f>(SUM('1.  LRAMVA Summary'!F$54:F$77)+SUM('1.  LRAMVA Summary'!F$78:F$79)*(MONTH($E138)-1)/12)*$H138</f>
        <v>168.22139735910355</v>
      </c>
      <c r="L138" s="230">
        <f>(SUM('1.  LRAMVA Summary'!G$54:G$77)+SUM('1.  LRAMVA Summary'!G$78:G$79)*(MONTH($E138)-1)/12)*$H138</f>
        <v>78.73830796587437</v>
      </c>
      <c r="M138" s="230">
        <f>(SUM('1.  LRAMVA Summary'!H$54:H$77)+SUM('1.  LRAMVA Summary'!H$78:H$79)*(MONTH($E138)-1)/12)*$H138</f>
        <v>28.213158332344889</v>
      </c>
      <c r="N138" s="230">
        <f>(SUM('1.  LRAMVA Summary'!I$54:I$77)+SUM('1.  LRAMVA Summary'!I$78:I$79)*(MONTH($E138)-1)/12)*$H138</f>
        <v>150.66746013096596</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655.33632311919723</v>
      </c>
    </row>
    <row r="139" spans="2:23" s="9" customFormat="1">
      <c r="B139" s="66"/>
      <c r="E139" s="214">
        <v>43586</v>
      </c>
      <c r="F139" s="214" t="s">
        <v>186</v>
      </c>
      <c r="G139" s="215" t="s">
        <v>66</v>
      </c>
      <c r="H139" s="240">
        <f>$C$48/12</f>
        <v>1.8166666666666667E-3</v>
      </c>
      <c r="I139" s="230">
        <f>(SUM('1.  LRAMVA Summary'!D$54:D$77)+SUM('1.  LRAMVA Summary'!D$78:D$79)*(MONTH($E139)-1)/12)*$H139</f>
        <v>11.019999222471609</v>
      </c>
      <c r="J139" s="230">
        <f>(SUM('1.  LRAMVA Summary'!E$54:E$77)+SUM('1.  LRAMVA Summary'!E$78:E$79)*(MONTH($E139)-1)/12)*$H139</f>
        <v>294.97466655207302</v>
      </c>
      <c r="K139" s="230">
        <f>(SUM('1.  LRAMVA Summary'!F$54:F$77)+SUM('1.  LRAMVA Summary'!F$78:F$79)*(MONTH($E139)-1)/12)*$H139</f>
        <v>224.29519647880471</v>
      </c>
      <c r="L139" s="230">
        <f>(SUM('1.  LRAMVA Summary'!G$54:G$77)+SUM('1.  LRAMVA Summary'!G$78:G$79)*(MONTH($E139)-1)/12)*$H139</f>
        <v>104.98441062116582</v>
      </c>
      <c r="M139" s="230">
        <f>(SUM('1.  LRAMVA Summary'!H$54:H$77)+SUM('1.  LRAMVA Summary'!H$78:H$79)*(MONTH($E139)-1)/12)*$H139</f>
        <v>37.617544443126519</v>
      </c>
      <c r="N139" s="230">
        <f>(SUM('1.  LRAMVA Summary'!I$54:I$77)+SUM('1.  LRAMVA Summary'!I$78:I$79)*(MONTH($E139)-1)/12)*$H139</f>
        <v>200.88994684128792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873.7817641589296</v>
      </c>
    </row>
    <row r="140" spans="2:23" s="9" customFormat="1">
      <c r="B140" s="66"/>
      <c r="E140" s="214">
        <v>43617</v>
      </c>
      <c r="F140" s="214" t="s">
        <v>186</v>
      </c>
      <c r="G140" s="215" t="s">
        <v>66</v>
      </c>
      <c r="H140" s="240">
        <f t="shared" ref="H140" si="77">$C$48/12</f>
        <v>1.8166666666666667E-3</v>
      </c>
      <c r="I140" s="230">
        <f>(SUM('1.  LRAMVA Summary'!D$54:D$77)+SUM('1.  LRAMVA Summary'!D$78:D$79)*(MONTH($E140)-1)/12)*$H140</f>
        <v>13.774999028089512</v>
      </c>
      <c r="J140" s="230">
        <f>(SUM('1.  LRAMVA Summary'!E$54:E$77)+SUM('1.  LRAMVA Summary'!E$78:E$79)*(MONTH($E140)-1)/12)*$H140</f>
        <v>368.71833319009119</v>
      </c>
      <c r="K140" s="230">
        <f>(SUM('1.  LRAMVA Summary'!F$54:F$77)+SUM('1.  LRAMVA Summary'!F$78:F$79)*(MONTH($E140)-1)/12)*$H140</f>
        <v>280.36899559850588</v>
      </c>
      <c r="L140" s="230">
        <f>(SUM('1.  LRAMVA Summary'!G$54:G$77)+SUM('1.  LRAMVA Summary'!G$78:G$79)*(MONTH($E140)-1)/12)*$H140</f>
        <v>131.23051327645729</v>
      </c>
      <c r="M140" s="230">
        <f>(SUM('1.  LRAMVA Summary'!H$54:H$77)+SUM('1.  LRAMVA Summary'!H$78:H$79)*(MONTH($E140)-1)/12)*$H140</f>
        <v>47.021930553908142</v>
      </c>
      <c r="N140" s="230">
        <f>(SUM('1.  LRAMVA Summary'!I$54:I$77)+SUM('1.  LRAMVA Summary'!I$78:I$79)*(MONTH($E140)-1)/12)*$H140</f>
        <v>251.11243355160991</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1092.227205198662</v>
      </c>
    </row>
    <row r="141" spans="2:23" s="9" customFormat="1">
      <c r="B141" s="66"/>
      <c r="E141" s="214">
        <v>43647</v>
      </c>
      <c r="F141" s="214" t="s">
        <v>186</v>
      </c>
      <c r="G141" s="215" t="s">
        <v>68</v>
      </c>
      <c r="H141" s="240">
        <f>$C$49/12</f>
        <v>1.8166666666666667E-3</v>
      </c>
      <c r="I141" s="230">
        <f>(SUM('1.  LRAMVA Summary'!D$54:D$77)+SUM('1.  LRAMVA Summary'!D$78:D$79)*(MONTH($E141)-1)/12)*$H141</f>
        <v>16.529998833707417</v>
      </c>
      <c r="J141" s="230">
        <f>(SUM('1.  LRAMVA Summary'!E$54:E$77)+SUM('1.  LRAMVA Summary'!E$78:E$79)*(MONTH($E141)-1)/12)*$H141</f>
        <v>442.46199982810947</v>
      </c>
      <c r="K141" s="230">
        <f>(SUM('1.  LRAMVA Summary'!F$54:F$77)+SUM('1.  LRAMVA Summary'!F$78:F$79)*(MONTH($E141)-1)/12)*$H141</f>
        <v>336.4427947182071</v>
      </c>
      <c r="L141" s="230">
        <f>(SUM('1.  LRAMVA Summary'!G$54:G$77)+SUM('1.  LRAMVA Summary'!G$78:G$79)*(MONTH($E141)-1)/12)*$H141</f>
        <v>157.47661593174874</v>
      </c>
      <c r="M141" s="230">
        <f>(SUM('1.  LRAMVA Summary'!H$54:H$77)+SUM('1.  LRAMVA Summary'!H$78:H$79)*(MONTH($E141)-1)/12)*$H141</f>
        <v>56.426316664689779</v>
      </c>
      <c r="N141" s="230">
        <f>(SUM('1.  LRAMVA Summary'!I$54:I$77)+SUM('1.  LRAMVA Summary'!I$78:I$79)*(MONTH($E141)-1)/12)*$H141</f>
        <v>301.33492026193193</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1310.6726462383945</v>
      </c>
    </row>
    <row r="142" spans="2:23" s="9" customFormat="1">
      <c r="B142" s="66"/>
      <c r="E142" s="214">
        <v>43678</v>
      </c>
      <c r="F142" s="214" t="s">
        <v>186</v>
      </c>
      <c r="G142" s="215" t="s">
        <v>68</v>
      </c>
      <c r="H142" s="240">
        <f t="shared" ref="H142" si="78">$C$49/12</f>
        <v>1.8166666666666667E-3</v>
      </c>
      <c r="I142" s="230">
        <f>(SUM('1.  LRAMVA Summary'!D$54:D$77)+SUM('1.  LRAMVA Summary'!D$78:D$79)*(MONTH($E142)-1)/12)*$H142</f>
        <v>19.28499863932532</v>
      </c>
      <c r="J142" s="230">
        <f>(SUM('1.  LRAMVA Summary'!E$54:E$77)+SUM('1.  LRAMVA Summary'!E$78:E$79)*(MONTH($E142)-1)/12)*$H142</f>
        <v>516.2056664661277</v>
      </c>
      <c r="K142" s="230">
        <f>(SUM('1.  LRAMVA Summary'!F$54:F$77)+SUM('1.  LRAMVA Summary'!F$78:F$79)*(MONTH($E142)-1)/12)*$H142</f>
        <v>392.51659383790826</v>
      </c>
      <c r="L142" s="230">
        <f>(SUM('1.  LRAMVA Summary'!G$54:G$77)+SUM('1.  LRAMVA Summary'!G$78:G$79)*(MONTH($E142)-1)/12)*$H142</f>
        <v>183.72271858704019</v>
      </c>
      <c r="M142" s="230">
        <f>(SUM('1.  LRAMVA Summary'!H$54:H$77)+SUM('1.  LRAMVA Summary'!H$78:H$79)*(MONTH($E142)-1)/12)*$H142</f>
        <v>65.830702775471408</v>
      </c>
      <c r="N142" s="230">
        <f>(SUM('1.  LRAMVA Summary'!I$54:I$77)+SUM('1.  LRAMVA Summary'!I$78:I$79)*(MONTH($E142)-1)/12)*$H142</f>
        <v>351.55740697225394</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1529.1180872781265</v>
      </c>
    </row>
    <row r="143" spans="2:23" s="9" customFormat="1">
      <c r="B143" s="66"/>
      <c r="E143" s="214">
        <v>43709</v>
      </c>
      <c r="F143" s="214" t="s">
        <v>186</v>
      </c>
      <c r="G143" s="215" t="s">
        <v>68</v>
      </c>
      <c r="H143" s="240">
        <f>$C$49/12</f>
        <v>1.8166666666666667E-3</v>
      </c>
      <c r="I143" s="230">
        <f>(SUM('1.  LRAMVA Summary'!D$54:D$77)+SUM('1.  LRAMVA Summary'!D$78:D$79)*(MONTH($E143)-1)/12)*$H143</f>
        <v>22.039998444943219</v>
      </c>
      <c r="J143" s="230">
        <f>(SUM('1.  LRAMVA Summary'!E$54:E$77)+SUM('1.  LRAMVA Summary'!E$78:E$79)*(MONTH($E143)-1)/12)*$H143</f>
        <v>589.94933310414604</v>
      </c>
      <c r="K143" s="230">
        <f>(SUM('1.  LRAMVA Summary'!F$54:F$77)+SUM('1.  LRAMVA Summary'!F$78:F$79)*(MONTH($E143)-1)/12)*$H143</f>
        <v>448.59039295760942</v>
      </c>
      <c r="L143" s="230">
        <f>(SUM('1.  LRAMVA Summary'!G$54:G$77)+SUM('1.  LRAMVA Summary'!G$78:G$79)*(MONTH($E143)-1)/12)*$H143</f>
        <v>209.96882124233164</v>
      </c>
      <c r="M143" s="230">
        <f>(SUM('1.  LRAMVA Summary'!H$54:H$77)+SUM('1.  LRAMVA Summary'!H$78:H$79)*(MONTH($E143)-1)/12)*$H143</f>
        <v>75.235088886253038</v>
      </c>
      <c r="N143" s="230">
        <f>(SUM('1.  LRAMVA Summary'!I$54:I$77)+SUM('1.  LRAMVA Summary'!I$78:I$79)*(MONTH($E143)-1)/12)*$H143</f>
        <v>401.77989368257585</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1747.5635283178592</v>
      </c>
    </row>
    <row r="144" spans="2:23" s="9" customFormat="1">
      <c r="B144" s="66"/>
      <c r="E144" s="214">
        <v>43739</v>
      </c>
      <c r="F144" s="214" t="s">
        <v>186</v>
      </c>
      <c r="G144" s="215" t="s">
        <v>69</v>
      </c>
      <c r="H144" s="240">
        <f>$C$50/12</f>
        <v>1.8166666666666667E-3</v>
      </c>
      <c r="I144" s="230">
        <f>(SUM('1.  LRAMVA Summary'!D$54:D$77)+SUM('1.  LRAMVA Summary'!D$78:D$79)*(MONTH($E144)-1)/12)*$H144</f>
        <v>24.794998250561125</v>
      </c>
      <c r="J144" s="230">
        <f>(SUM('1.  LRAMVA Summary'!E$54:E$77)+SUM('1.  LRAMVA Summary'!E$78:E$79)*(MONTH($E144)-1)/12)*$H144</f>
        <v>663.69299974216426</v>
      </c>
      <c r="K144" s="230">
        <f>(SUM('1.  LRAMVA Summary'!F$54:F$77)+SUM('1.  LRAMVA Summary'!F$78:F$79)*(MONTH($E144)-1)/12)*$H144</f>
        <v>504.66419207731064</v>
      </c>
      <c r="L144" s="230">
        <f>(SUM('1.  LRAMVA Summary'!G$54:G$77)+SUM('1.  LRAMVA Summary'!G$78:G$79)*(MONTH($E144)-1)/12)*$H144</f>
        <v>236.21492389762309</v>
      </c>
      <c r="M144" s="230">
        <f>(SUM('1.  LRAMVA Summary'!H$54:H$77)+SUM('1.  LRAMVA Summary'!H$78:H$79)*(MONTH($E144)-1)/12)*$H144</f>
        <v>84.639474997034668</v>
      </c>
      <c r="N144" s="230">
        <f>(SUM('1.  LRAMVA Summary'!I$54:I$77)+SUM('1.  LRAMVA Summary'!I$78:I$79)*(MONTH($E144)-1)/12)*$H144</f>
        <v>452.00238039289786</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1966.0089693575915</v>
      </c>
    </row>
    <row r="145" spans="2:23" s="9" customFormat="1">
      <c r="B145" s="66"/>
      <c r="E145" s="214">
        <v>43770</v>
      </c>
      <c r="F145" s="214" t="s">
        <v>186</v>
      </c>
      <c r="G145" s="215" t="s">
        <v>69</v>
      </c>
      <c r="H145" s="240">
        <f t="shared" ref="H145:H146" si="79">$C$50/12</f>
        <v>1.8166666666666667E-3</v>
      </c>
      <c r="I145" s="230">
        <f>(SUM('1.  LRAMVA Summary'!D$54:D$77)+SUM('1.  LRAMVA Summary'!D$78:D$79)*(MONTH($E145)-1)/12)*$H145</f>
        <v>27.549998056179025</v>
      </c>
      <c r="J145" s="230">
        <f>(SUM('1.  LRAMVA Summary'!E$54:E$77)+SUM('1.  LRAMVA Summary'!E$78:E$79)*(MONTH($E145)-1)/12)*$H145</f>
        <v>737.43666638018237</v>
      </c>
      <c r="K145" s="230">
        <f>(SUM('1.  LRAMVA Summary'!F$54:F$77)+SUM('1.  LRAMVA Summary'!F$78:F$79)*(MONTH($E145)-1)/12)*$H145</f>
        <v>560.73799119701175</v>
      </c>
      <c r="L145" s="230">
        <f>(SUM('1.  LRAMVA Summary'!G$54:G$77)+SUM('1.  LRAMVA Summary'!G$78:G$79)*(MONTH($E145)-1)/12)*$H145</f>
        <v>262.46102655291457</v>
      </c>
      <c r="M145" s="230">
        <f>(SUM('1.  LRAMVA Summary'!H$54:H$77)+SUM('1.  LRAMVA Summary'!H$78:H$79)*(MONTH($E145)-1)/12)*$H145</f>
        <v>94.043861107816284</v>
      </c>
      <c r="N145" s="230">
        <f>(SUM('1.  LRAMVA Summary'!I$54:I$77)+SUM('1.  LRAMVA Summary'!I$78:I$79)*(MONTH($E145)-1)/12)*$H145</f>
        <v>502.22486710321982</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2184.454410397324</v>
      </c>
    </row>
    <row r="146" spans="2:23" s="9" customFormat="1">
      <c r="B146" s="66"/>
      <c r="E146" s="214">
        <v>43800</v>
      </c>
      <c r="F146" s="214" t="s">
        <v>186</v>
      </c>
      <c r="G146" s="215" t="s">
        <v>69</v>
      </c>
      <c r="H146" s="240">
        <f t="shared" si="79"/>
        <v>1.8166666666666667E-3</v>
      </c>
      <c r="I146" s="230">
        <f>(SUM('1.  LRAMVA Summary'!D$54:D$77)+SUM('1.  LRAMVA Summary'!D$78:D$79)*(MONTH($E146)-1)/12)*$H146</f>
        <v>30.304997861796927</v>
      </c>
      <c r="J146" s="230">
        <f>(SUM('1.  LRAMVA Summary'!E$54:E$77)+SUM('1.  LRAMVA Summary'!E$78:E$79)*(MONTH($E146)-1)/12)*$H146</f>
        <v>811.18033301820071</v>
      </c>
      <c r="K146" s="230">
        <f>(SUM('1.  LRAMVA Summary'!F$54:F$77)+SUM('1.  LRAMVA Summary'!F$78:F$79)*(MONTH($E146)-1)/12)*$H146</f>
        <v>616.81179031671297</v>
      </c>
      <c r="L146" s="230">
        <f>(SUM('1.  LRAMVA Summary'!G$54:G$77)+SUM('1.  LRAMVA Summary'!G$78:G$79)*(MONTH($E146)-1)/12)*$H146</f>
        <v>288.70712920820603</v>
      </c>
      <c r="M146" s="230">
        <f>(SUM('1.  LRAMVA Summary'!H$54:H$77)+SUM('1.  LRAMVA Summary'!H$78:H$79)*(MONTH($E146)-1)/12)*$H146</f>
        <v>103.44824721859793</v>
      </c>
      <c r="N146" s="230">
        <f>(SUM('1.  LRAMVA Summary'!I$54:I$77)+SUM('1.  LRAMVA Summary'!I$78:I$79)*(MONTH($E146)-1)/12)*$H146</f>
        <v>552.44735381354178</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2402.8998514370564</v>
      </c>
    </row>
    <row r="147" spans="2:23" s="9" customFormat="1" ht="15.75" thickBot="1">
      <c r="B147" s="66"/>
      <c r="E147" s="216" t="s">
        <v>468</v>
      </c>
      <c r="F147" s="216"/>
      <c r="G147" s="217"/>
      <c r="H147" s="218"/>
      <c r="I147" s="219">
        <f>SUM(I134:I146)</f>
        <v>182.85363388754786</v>
      </c>
      <c r="J147" s="219">
        <f>SUM(J134:J146)</f>
        <v>4894.4821678233311</v>
      </c>
      <c r="K147" s="219">
        <f t="shared" ref="K147:O147" si="80">SUM(K134:K146)</f>
        <v>3721.7055021236529</v>
      </c>
      <c r="L147" s="219">
        <f t="shared" si="80"/>
        <v>1741.9947675202388</v>
      </c>
      <c r="M147" s="219">
        <f t="shared" si="80"/>
        <v>624.18377356375868</v>
      </c>
      <c r="N147" s="219">
        <f t="shared" si="80"/>
        <v>3333.3447716130677</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14498.564616531596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182.85363388754786</v>
      </c>
      <c r="J149" s="228">
        <f t="shared" ref="J149" si="82">J147+J148</f>
        <v>4894.4821678233311</v>
      </c>
      <c r="K149" s="228">
        <f t="shared" ref="K149" si="83">K147+K148</f>
        <v>3721.7055021236529</v>
      </c>
      <c r="L149" s="228">
        <f t="shared" ref="L149" si="84">L147+L148</f>
        <v>1741.9947675202388</v>
      </c>
      <c r="M149" s="228">
        <f t="shared" ref="M149" si="85">M147+M148</f>
        <v>624.18377356375868</v>
      </c>
      <c r="N149" s="228">
        <f t="shared" ref="N149" si="86">N147+N148</f>
        <v>3333.3447716130677</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14498.564616531596</v>
      </c>
    </row>
    <row r="150" spans="2:23" s="9" customFormat="1">
      <c r="B150" s="66"/>
      <c r="E150" s="214">
        <v>43831</v>
      </c>
      <c r="F150" s="214" t="s">
        <v>187</v>
      </c>
      <c r="G150" s="215" t="s">
        <v>65</v>
      </c>
      <c r="H150" s="240">
        <f>$C$51/12</f>
        <v>1.8166666666666667E-3</v>
      </c>
      <c r="I150" s="230">
        <f>(SUM('1.  LRAMVA Summary'!D$54:D$80)+SUM('1.  LRAMVA Summary'!D$81:D$82)*(MONTH($E150)-1)/12)*$H150</f>
        <v>33.059997667414834</v>
      </c>
      <c r="J150" s="230">
        <f>(SUM('1.  LRAMVA Summary'!E$54:E$80)+SUM('1.  LRAMVA Summary'!E$81:E$82)*(MONTH($E150)-1)/12)*$H150</f>
        <v>884.92399965621894</v>
      </c>
      <c r="K150" s="230">
        <f>(SUM('1.  LRAMVA Summary'!F$54:F$80)+SUM('1.  LRAMVA Summary'!F$81:F$82)*(MONTH($E150)-1)/12)*$H150</f>
        <v>672.88558943641419</v>
      </c>
      <c r="L150" s="230">
        <f>(SUM('1.  LRAMVA Summary'!G$54:G$80)+SUM('1.  LRAMVA Summary'!G$81:G$82)*(MONTH($E150)-1)/12)*$H150</f>
        <v>314.95323186349748</v>
      </c>
      <c r="M150" s="230">
        <f>(SUM('1.  LRAMVA Summary'!H$54:H$80)+SUM('1.  LRAMVA Summary'!H$81:H$82)*(MONTH($E150)-1)/12)*$H150</f>
        <v>112.85263332937956</v>
      </c>
      <c r="N150" s="230">
        <f>(SUM('1.  LRAMVA Summary'!I$54:I$80)+SUM('1.  LRAMVA Summary'!I$81:I$82)*(MONTH($E150)-1)/12)*$H150</f>
        <v>602.66984052386385</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2621.3452924767889</v>
      </c>
    </row>
    <row r="151" spans="2:23" s="9" customFormat="1">
      <c r="B151" s="66"/>
      <c r="E151" s="214">
        <v>43862</v>
      </c>
      <c r="F151" s="214" t="s">
        <v>187</v>
      </c>
      <c r="G151" s="215" t="s">
        <v>65</v>
      </c>
      <c r="H151" s="240">
        <f t="shared" ref="H151:H152" si="88">$C$51/12</f>
        <v>1.8166666666666667E-3</v>
      </c>
      <c r="I151" s="230">
        <f>(SUM('1.  LRAMVA Summary'!D$54:D$80)+SUM('1.  LRAMVA Summary'!D$81:D$82)*(MONTH($E151)-1)/12)*$H151</f>
        <v>33.059997667414834</v>
      </c>
      <c r="J151" s="230">
        <f>(SUM('1.  LRAMVA Summary'!E$54:E$80)+SUM('1.  LRAMVA Summary'!E$81:E$82)*(MONTH($E151)-1)/12)*$H151</f>
        <v>884.92399965621894</v>
      </c>
      <c r="K151" s="230">
        <f>(SUM('1.  LRAMVA Summary'!F$54:F$80)+SUM('1.  LRAMVA Summary'!F$81:F$82)*(MONTH($E151)-1)/12)*$H151</f>
        <v>672.88558943641419</v>
      </c>
      <c r="L151" s="230">
        <f>(SUM('1.  LRAMVA Summary'!G$54:G$80)+SUM('1.  LRAMVA Summary'!G$81:G$82)*(MONTH($E151)-1)/12)*$H151</f>
        <v>314.95323186349748</v>
      </c>
      <c r="M151" s="230">
        <f>(SUM('1.  LRAMVA Summary'!H$54:H$80)+SUM('1.  LRAMVA Summary'!H$81:H$82)*(MONTH($E151)-1)/12)*$H151</f>
        <v>112.85263332937956</v>
      </c>
      <c r="N151" s="230">
        <f>(SUM('1.  LRAMVA Summary'!I$54:I$80)+SUM('1.  LRAMVA Summary'!I$81:I$82)*(MONTH($E151)-1)/12)*$H151</f>
        <v>602.66984052386385</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2621.3452924767889</v>
      </c>
    </row>
    <row r="152" spans="2:23" s="9" customFormat="1">
      <c r="B152" s="66"/>
      <c r="E152" s="214">
        <v>43891</v>
      </c>
      <c r="F152" s="214" t="s">
        <v>187</v>
      </c>
      <c r="G152" s="215" t="s">
        <v>65</v>
      </c>
      <c r="H152" s="240">
        <f t="shared" si="88"/>
        <v>1.8166666666666667E-3</v>
      </c>
      <c r="I152" s="230">
        <f>(SUM('1.  LRAMVA Summary'!D$54:D$80)+SUM('1.  LRAMVA Summary'!D$81:D$82)*(MONTH($E152)-1)/12)*$H152</f>
        <v>33.059997667414834</v>
      </c>
      <c r="J152" s="230">
        <f>(SUM('1.  LRAMVA Summary'!E$54:E$80)+SUM('1.  LRAMVA Summary'!E$81:E$82)*(MONTH($E152)-1)/12)*$H152</f>
        <v>884.92399965621894</v>
      </c>
      <c r="K152" s="230">
        <f>(SUM('1.  LRAMVA Summary'!F$54:F$80)+SUM('1.  LRAMVA Summary'!F$81:F$82)*(MONTH($E152)-1)/12)*$H152</f>
        <v>672.88558943641419</v>
      </c>
      <c r="L152" s="230">
        <f>(SUM('1.  LRAMVA Summary'!G$54:G$80)+SUM('1.  LRAMVA Summary'!G$81:G$82)*(MONTH($E152)-1)/12)*$H152</f>
        <v>314.95323186349748</v>
      </c>
      <c r="M152" s="230">
        <f>(SUM('1.  LRAMVA Summary'!H$54:H$80)+SUM('1.  LRAMVA Summary'!H$81:H$82)*(MONTH($E152)-1)/12)*$H152</f>
        <v>112.85263332937956</v>
      </c>
      <c r="N152" s="230">
        <f>(SUM('1.  LRAMVA Summary'!I$54:I$80)+SUM('1.  LRAMVA Summary'!I$81:I$82)*(MONTH($E152)-1)/12)*$H152</f>
        <v>602.66984052386385</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2621.3452924767889</v>
      </c>
    </row>
    <row r="153" spans="2:23" s="9" customFormat="1">
      <c r="B153" s="66"/>
      <c r="E153" s="214">
        <v>43922</v>
      </c>
      <c r="F153" s="214" t="s">
        <v>187</v>
      </c>
      <c r="G153" s="215" t="s">
        <v>66</v>
      </c>
      <c r="H153" s="240">
        <f>$C$52/12</f>
        <v>1.8166666666666667E-3</v>
      </c>
      <c r="I153" s="230">
        <f>(SUM('1.  LRAMVA Summary'!D$54:D$80)+SUM('1.  LRAMVA Summary'!D$81:D$82)*(MONTH($E153)-1)/12)*$H153</f>
        <v>33.059997667414834</v>
      </c>
      <c r="J153" s="230">
        <f>(SUM('1.  LRAMVA Summary'!E$54:E$80)+SUM('1.  LRAMVA Summary'!E$81:E$82)*(MONTH($E153)-1)/12)*$H153</f>
        <v>884.92399965621894</v>
      </c>
      <c r="K153" s="230">
        <f>(SUM('1.  LRAMVA Summary'!F$54:F$80)+SUM('1.  LRAMVA Summary'!F$81:F$82)*(MONTH($E153)-1)/12)*$H153</f>
        <v>672.88558943641419</v>
      </c>
      <c r="L153" s="230">
        <f>(SUM('1.  LRAMVA Summary'!G$54:G$80)+SUM('1.  LRAMVA Summary'!G$81:G$82)*(MONTH($E153)-1)/12)*$H153</f>
        <v>314.95323186349748</v>
      </c>
      <c r="M153" s="230">
        <f>(SUM('1.  LRAMVA Summary'!H$54:H$80)+SUM('1.  LRAMVA Summary'!H$81:H$82)*(MONTH($E153)-1)/12)*$H153</f>
        <v>112.85263332937956</v>
      </c>
      <c r="N153" s="230">
        <f>(SUM('1.  LRAMVA Summary'!I$54:I$80)+SUM('1.  LRAMVA Summary'!I$81:I$82)*(MONTH($E153)-1)/12)*$H153</f>
        <v>602.66984052386385</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2621.3452924767889</v>
      </c>
    </row>
    <row r="154" spans="2:23" s="9" customFormat="1">
      <c r="B154" s="66"/>
      <c r="E154" s="214">
        <v>43952</v>
      </c>
      <c r="F154" s="214" t="s">
        <v>187</v>
      </c>
      <c r="G154" s="215" t="s">
        <v>66</v>
      </c>
      <c r="H154" s="240">
        <f>$C$52/12</f>
        <v>1.8166666666666667E-3</v>
      </c>
      <c r="I154" s="230">
        <f>(SUM('1.  LRAMVA Summary'!D$54:D$80)+SUM('1.  LRAMVA Summary'!D$81:D$82)*(MONTH($E154)-1)/12)*$H154</f>
        <v>33.059997667414834</v>
      </c>
      <c r="J154" s="230">
        <f>(SUM('1.  LRAMVA Summary'!E$54:E$80)+SUM('1.  LRAMVA Summary'!E$81:E$82)*(MONTH($E154)-1)/12)*$H154</f>
        <v>884.92399965621894</v>
      </c>
      <c r="K154" s="230">
        <f>(SUM('1.  LRAMVA Summary'!F$54:F$80)+SUM('1.  LRAMVA Summary'!F$81:F$82)*(MONTH($E154)-1)/12)*$H154</f>
        <v>672.88558943641419</v>
      </c>
      <c r="L154" s="230">
        <f>(SUM('1.  LRAMVA Summary'!G$54:G$80)+SUM('1.  LRAMVA Summary'!G$81:G$82)*(MONTH($E154)-1)/12)*$H154</f>
        <v>314.95323186349748</v>
      </c>
      <c r="M154" s="230">
        <f>(SUM('1.  LRAMVA Summary'!H$54:H$80)+SUM('1.  LRAMVA Summary'!H$81:H$82)*(MONTH($E154)-1)/12)*$H154</f>
        <v>112.85263332937956</v>
      </c>
      <c r="N154" s="230">
        <f>(SUM('1.  LRAMVA Summary'!I$54:I$80)+SUM('1.  LRAMVA Summary'!I$81:I$82)*(MONTH($E154)-1)/12)*$H154</f>
        <v>602.66984052386385</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2621.3452924767889</v>
      </c>
    </row>
    <row r="155" spans="2:23" s="9" customFormat="1">
      <c r="B155" s="66"/>
      <c r="E155" s="214">
        <v>43983</v>
      </c>
      <c r="F155" s="214" t="s">
        <v>187</v>
      </c>
      <c r="G155" s="215" t="s">
        <v>66</v>
      </c>
      <c r="H155" s="240">
        <f>$C$52/12</f>
        <v>1.8166666666666667E-3</v>
      </c>
      <c r="I155" s="230">
        <f>(SUM('1.  LRAMVA Summary'!D$54:D$80)+SUM('1.  LRAMVA Summary'!D$81:D$82)*(MONTH($E155)-1)/12)*$H155</f>
        <v>33.059997667414834</v>
      </c>
      <c r="J155" s="230">
        <f>(SUM('1.  LRAMVA Summary'!E$54:E$80)+SUM('1.  LRAMVA Summary'!E$81:E$82)*(MONTH($E155)-1)/12)*$H155</f>
        <v>884.92399965621894</v>
      </c>
      <c r="K155" s="230">
        <f>(SUM('1.  LRAMVA Summary'!F$54:F$80)+SUM('1.  LRAMVA Summary'!F$81:F$82)*(MONTH($E155)-1)/12)*$H155</f>
        <v>672.88558943641419</v>
      </c>
      <c r="L155" s="230">
        <f>(SUM('1.  LRAMVA Summary'!G$54:G$80)+SUM('1.  LRAMVA Summary'!G$81:G$82)*(MONTH($E155)-1)/12)*$H155</f>
        <v>314.95323186349748</v>
      </c>
      <c r="M155" s="230">
        <f>(SUM('1.  LRAMVA Summary'!H$54:H$80)+SUM('1.  LRAMVA Summary'!H$81:H$82)*(MONTH($E155)-1)/12)*$H155</f>
        <v>112.85263332937956</v>
      </c>
      <c r="N155" s="230">
        <f>(SUM('1.  LRAMVA Summary'!I$54:I$80)+SUM('1.  LRAMVA Summary'!I$81:I$82)*(MONTH($E155)-1)/12)*$H155</f>
        <v>602.66984052386385</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2621.3452924767889</v>
      </c>
    </row>
    <row r="156" spans="2:23" s="9" customFormat="1">
      <c r="B156" s="66"/>
      <c r="E156" s="214">
        <v>44013</v>
      </c>
      <c r="F156" s="214" t="s">
        <v>187</v>
      </c>
      <c r="G156" s="215" t="s">
        <v>68</v>
      </c>
      <c r="H156" s="240">
        <f>$C$53/12</f>
        <v>4.75E-4</v>
      </c>
      <c r="I156" s="230">
        <f>(SUM('1.  LRAMVA Summary'!D$54:D$80)+SUM('1.  LRAMVA Summary'!D$81:D$82)*(MONTH($E156)-1)/12)*$H156</f>
        <v>8.6441278304708504</v>
      </c>
      <c r="J156" s="230">
        <f>(SUM('1.  LRAMVA Summary'!E$54:E$80)+SUM('1.  LRAMVA Summary'!E$81:E$82)*(MONTH($E156)-1)/12)*$H156</f>
        <v>231.37921091928661</v>
      </c>
      <c r="K156" s="230">
        <f>(SUM('1.  LRAMVA Summary'!F$54:F$80)+SUM('1.  LRAMVA Summary'!F$81:F$82)*(MONTH($E156)-1)/12)*$H156</f>
        <v>175.93797521961287</v>
      </c>
      <c r="L156" s="230">
        <f>(SUM('1.  LRAMVA Summary'!G$54:G$80)+SUM('1.  LRAMVA Summary'!G$81:G$82)*(MONTH($E156)-1)/12)*$H156</f>
        <v>82.350156955134651</v>
      </c>
      <c r="M156" s="230">
        <f>(SUM('1.  LRAMVA Summary'!H$54:H$80)+SUM('1.  LRAMVA Summary'!H$81:H$82)*(MONTH($E156)-1)/12)*$H156</f>
        <v>29.507339907223095</v>
      </c>
      <c r="N156" s="230">
        <f>(SUM('1.  LRAMVA Summary'!I$54:I$80)+SUM('1.  LRAMVA Summary'!I$81:I$82)*(MONTH($E156)-1)/12)*$H156</f>
        <v>157.57881151312034</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685.39762234484829</v>
      </c>
    </row>
    <row r="157" spans="2:23" s="9" customFormat="1">
      <c r="B157" s="66"/>
      <c r="E157" s="214">
        <v>44044</v>
      </c>
      <c r="F157" s="214" t="s">
        <v>187</v>
      </c>
      <c r="G157" s="215" t="s">
        <v>68</v>
      </c>
      <c r="H157" s="240">
        <f>$C$53/12</f>
        <v>4.75E-4</v>
      </c>
      <c r="I157" s="230">
        <f>(SUM('1.  LRAMVA Summary'!D$54:D$80)+SUM('1.  LRAMVA Summary'!D$81:D$82)*(MONTH($E157)-1)/12)*$H157</f>
        <v>8.6441278304708504</v>
      </c>
      <c r="J157" s="230">
        <f>(SUM('1.  LRAMVA Summary'!E$54:E$80)+SUM('1.  LRAMVA Summary'!E$81:E$82)*(MONTH($E157)-1)/12)*$H157</f>
        <v>231.37921091928661</v>
      </c>
      <c r="K157" s="230">
        <f>(SUM('1.  LRAMVA Summary'!F$54:F$80)+SUM('1.  LRAMVA Summary'!F$81:F$82)*(MONTH($E157)-1)/12)*$H157</f>
        <v>175.93797521961287</v>
      </c>
      <c r="L157" s="230">
        <f>(SUM('1.  LRAMVA Summary'!G$54:G$80)+SUM('1.  LRAMVA Summary'!G$81:G$82)*(MONTH($E157)-1)/12)*$H157</f>
        <v>82.350156955134651</v>
      </c>
      <c r="M157" s="230">
        <f>(SUM('1.  LRAMVA Summary'!H$54:H$80)+SUM('1.  LRAMVA Summary'!H$81:H$82)*(MONTH($E157)-1)/12)*$H157</f>
        <v>29.507339907223095</v>
      </c>
      <c r="N157" s="230">
        <f>(SUM('1.  LRAMVA Summary'!I$54:I$80)+SUM('1.  LRAMVA Summary'!I$81:I$82)*(MONTH($E157)-1)/12)*$H157</f>
        <v>157.57881151312034</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685.39762234484829</v>
      </c>
    </row>
    <row r="158" spans="2:23" s="9" customFormat="1">
      <c r="B158" s="66"/>
      <c r="E158" s="214">
        <v>44075</v>
      </c>
      <c r="F158" s="214" t="s">
        <v>187</v>
      </c>
      <c r="G158" s="215" t="s">
        <v>68</v>
      </c>
      <c r="H158" s="240">
        <f>$C$53/12</f>
        <v>4.75E-4</v>
      </c>
      <c r="I158" s="230">
        <f>(SUM('1.  LRAMVA Summary'!D$54:D$80)+SUM('1.  LRAMVA Summary'!D$81:D$82)*(MONTH($E158)-1)/12)*$H158</f>
        <v>8.6441278304708504</v>
      </c>
      <c r="J158" s="230">
        <f>(SUM('1.  LRAMVA Summary'!E$54:E$80)+SUM('1.  LRAMVA Summary'!E$81:E$82)*(MONTH($E158)-1)/12)*$H158</f>
        <v>231.37921091928661</v>
      </c>
      <c r="K158" s="230">
        <f>(SUM('1.  LRAMVA Summary'!F$54:F$80)+SUM('1.  LRAMVA Summary'!F$81:F$82)*(MONTH($E158)-1)/12)*$H158</f>
        <v>175.93797521961287</v>
      </c>
      <c r="L158" s="230">
        <f>(SUM('1.  LRAMVA Summary'!G$54:G$80)+SUM('1.  LRAMVA Summary'!G$81:G$82)*(MONTH($E158)-1)/12)*$H158</f>
        <v>82.350156955134651</v>
      </c>
      <c r="M158" s="230">
        <f>(SUM('1.  LRAMVA Summary'!H$54:H$80)+SUM('1.  LRAMVA Summary'!H$81:H$82)*(MONTH($E158)-1)/12)*$H158</f>
        <v>29.507339907223095</v>
      </c>
      <c r="N158" s="230">
        <f>(SUM('1.  LRAMVA Summary'!I$54:I$80)+SUM('1.  LRAMVA Summary'!I$81:I$82)*(MONTH($E158)-1)/12)*$H158</f>
        <v>157.57881151312034</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685.39762234484829</v>
      </c>
    </row>
    <row r="159" spans="2:23" s="9" customFormat="1">
      <c r="B159" s="66"/>
      <c r="E159" s="214">
        <v>44105</v>
      </c>
      <c r="F159" s="214" t="s">
        <v>187</v>
      </c>
      <c r="G159" s="215" t="s">
        <v>69</v>
      </c>
      <c r="H159" s="240">
        <f>$C$54/12</f>
        <v>4.75E-4</v>
      </c>
      <c r="I159" s="230">
        <f>(SUM('1.  LRAMVA Summary'!D$54:D$80)+SUM('1.  LRAMVA Summary'!D$81:D$82)*(MONTH($E159)-1)/12)*$H159</f>
        <v>8.6441278304708504</v>
      </c>
      <c r="J159" s="230">
        <f>(SUM('1.  LRAMVA Summary'!E$54:E$80)+SUM('1.  LRAMVA Summary'!E$81:E$82)*(MONTH($E159)-1)/12)*$H159</f>
        <v>231.37921091928661</v>
      </c>
      <c r="K159" s="230">
        <f>(SUM('1.  LRAMVA Summary'!F$54:F$80)+SUM('1.  LRAMVA Summary'!F$81:F$82)*(MONTH($E159)-1)/12)*$H159</f>
        <v>175.93797521961287</v>
      </c>
      <c r="L159" s="230">
        <f>(SUM('1.  LRAMVA Summary'!G$54:G$80)+SUM('1.  LRAMVA Summary'!G$81:G$82)*(MONTH($E159)-1)/12)*$H159</f>
        <v>82.350156955134651</v>
      </c>
      <c r="M159" s="230">
        <f>(SUM('1.  LRAMVA Summary'!H$54:H$80)+SUM('1.  LRAMVA Summary'!H$81:H$82)*(MONTH($E159)-1)/12)*$H159</f>
        <v>29.507339907223095</v>
      </c>
      <c r="N159" s="230">
        <f>(SUM('1.  LRAMVA Summary'!I$54:I$80)+SUM('1.  LRAMVA Summary'!I$81:I$82)*(MONTH($E159)-1)/12)*$H159</f>
        <v>157.57881151312034</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685.39762234484829</v>
      </c>
    </row>
    <row r="160" spans="2:23" s="9" customFormat="1">
      <c r="B160" s="66"/>
      <c r="E160" s="214">
        <v>44136</v>
      </c>
      <c r="F160" s="214" t="s">
        <v>187</v>
      </c>
      <c r="G160" s="215" t="s">
        <v>69</v>
      </c>
      <c r="H160" s="240">
        <f>$C$54/12</f>
        <v>4.75E-4</v>
      </c>
      <c r="I160" s="230">
        <f>(SUM('1.  LRAMVA Summary'!D$54:D$80)+SUM('1.  LRAMVA Summary'!D$81:D$82)*(MONTH($E160)-1)/12)*$H160</f>
        <v>8.6441278304708504</v>
      </c>
      <c r="J160" s="230">
        <f>(SUM('1.  LRAMVA Summary'!E$54:E$80)+SUM('1.  LRAMVA Summary'!E$81:E$82)*(MONTH($E160)-1)/12)*$H160</f>
        <v>231.37921091928661</v>
      </c>
      <c r="K160" s="230">
        <f>(SUM('1.  LRAMVA Summary'!F$54:F$80)+SUM('1.  LRAMVA Summary'!F$81:F$82)*(MONTH($E160)-1)/12)*$H160</f>
        <v>175.93797521961287</v>
      </c>
      <c r="L160" s="230">
        <f>(SUM('1.  LRAMVA Summary'!G$54:G$80)+SUM('1.  LRAMVA Summary'!G$81:G$82)*(MONTH($E160)-1)/12)*$H160</f>
        <v>82.350156955134651</v>
      </c>
      <c r="M160" s="230">
        <f>(SUM('1.  LRAMVA Summary'!H$54:H$80)+SUM('1.  LRAMVA Summary'!H$81:H$82)*(MONTH($E160)-1)/12)*$H160</f>
        <v>29.507339907223095</v>
      </c>
      <c r="N160" s="230">
        <f>(SUM('1.  LRAMVA Summary'!I$54:I$80)+SUM('1.  LRAMVA Summary'!I$81:I$82)*(MONTH($E160)-1)/12)*$H160</f>
        <v>157.57881151312034</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685.39762234484829</v>
      </c>
    </row>
    <row r="161" spans="2:23" s="9" customFormat="1">
      <c r="B161" s="66"/>
      <c r="E161" s="214">
        <v>44166</v>
      </c>
      <c r="F161" s="214" t="s">
        <v>187</v>
      </c>
      <c r="G161" s="215" t="s">
        <v>69</v>
      </c>
      <c r="H161" s="240">
        <f>$C$54/12</f>
        <v>4.75E-4</v>
      </c>
      <c r="I161" s="230">
        <f>(SUM('1.  LRAMVA Summary'!D$54:D$80)+SUM('1.  LRAMVA Summary'!D$81:D$82)*(MONTH($E161)-1)/12)*$H161</f>
        <v>8.6441278304708504</v>
      </c>
      <c r="J161" s="230">
        <f>(SUM('1.  LRAMVA Summary'!E$54:E$80)+SUM('1.  LRAMVA Summary'!E$81:E$82)*(MONTH($E161)-1)/12)*$H161</f>
        <v>231.37921091928661</v>
      </c>
      <c r="K161" s="230">
        <f>(SUM('1.  LRAMVA Summary'!F$54:F$80)+SUM('1.  LRAMVA Summary'!F$81:F$82)*(MONTH($E161)-1)/12)*$H161</f>
        <v>175.93797521961287</v>
      </c>
      <c r="L161" s="230">
        <f>(SUM('1.  LRAMVA Summary'!G$54:G$80)+SUM('1.  LRAMVA Summary'!G$81:G$82)*(MONTH($E161)-1)/12)*$H161</f>
        <v>82.350156955134651</v>
      </c>
      <c r="M161" s="230">
        <f>(SUM('1.  LRAMVA Summary'!H$54:H$80)+SUM('1.  LRAMVA Summary'!H$81:H$82)*(MONTH($E161)-1)/12)*$H161</f>
        <v>29.507339907223095</v>
      </c>
      <c r="N161" s="230">
        <f>(SUM('1.  LRAMVA Summary'!I$54:I$80)+SUM('1.  LRAMVA Summary'!I$81:I$82)*(MONTH($E161)-1)/12)*$H161</f>
        <v>157.57881151312034</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685.39762234484829</v>
      </c>
    </row>
    <row r="162" spans="2:23" s="9" customFormat="1" ht="15.75" thickBot="1">
      <c r="B162" s="66"/>
      <c r="E162" s="216" t="s">
        <v>469</v>
      </c>
      <c r="F162" s="216"/>
      <c r="G162" s="217"/>
      <c r="H162" s="218"/>
      <c r="I162" s="219">
        <f>SUM(I149:I161)</f>
        <v>433.07838687486196</v>
      </c>
      <c r="J162" s="219">
        <f>SUM(J149:J161)</f>
        <v>11592.30143127637</v>
      </c>
      <c r="K162" s="219">
        <f t="shared" ref="K162:O162" si="90">SUM(K149:K161)</f>
        <v>8814.6468900598156</v>
      </c>
      <c r="L162" s="219">
        <f t="shared" si="90"/>
        <v>4125.8151004320307</v>
      </c>
      <c r="M162" s="219">
        <f t="shared" si="90"/>
        <v>1478.3436129833744</v>
      </c>
      <c r="N162" s="219">
        <f t="shared" si="90"/>
        <v>7894.8366838349712</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34339.022105461416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710</v>
      </c>
      <c r="F164" s="225"/>
      <c r="G164" s="226"/>
      <c r="H164" s="227"/>
      <c r="I164" s="228">
        <f>I162+I163</f>
        <v>433.07838687486196</v>
      </c>
      <c r="J164" s="228">
        <f t="shared" ref="J164:U164" si="92">J162+J163</f>
        <v>11592.30143127637</v>
      </c>
      <c r="K164" s="228">
        <f t="shared" si="92"/>
        <v>8814.6468900598156</v>
      </c>
      <c r="L164" s="228">
        <f t="shared" si="92"/>
        <v>4125.8151004320307</v>
      </c>
      <c r="M164" s="228">
        <f t="shared" si="92"/>
        <v>1478.3436129833744</v>
      </c>
      <c r="N164" s="228">
        <f t="shared" si="92"/>
        <v>7894.8366838349712</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34339.022105461416</v>
      </c>
    </row>
    <row r="165" spans="2:23">
      <c r="E165" s="214">
        <v>44197</v>
      </c>
      <c r="F165" s="214" t="s">
        <v>716</v>
      </c>
      <c r="G165" s="215" t="s">
        <v>65</v>
      </c>
      <c r="H165" s="240">
        <f>$C$55/12</f>
        <v>4.75E-4</v>
      </c>
      <c r="I165" s="230">
        <f>(SUM('1.  LRAMVA Summary'!D$54:D$80)+SUM('1.  LRAMVA Summary'!D$81:D$82)*(MONTH($E165)-1)/12)*$H165</f>
        <v>8.6441278304708504</v>
      </c>
      <c r="J165" s="230">
        <f>(SUM('1.  LRAMVA Summary'!E$54:E$80)+SUM('1.  LRAMVA Summary'!E$81:E$82)*(MONTH($E165)-1)/12)*$H165</f>
        <v>231.37921091928661</v>
      </c>
      <c r="K165" s="230">
        <f>(SUM('1.  LRAMVA Summary'!F$54:F$80)+SUM('1.  LRAMVA Summary'!F$81:F$82)*(MONTH($E165)-1)/12)*$H165</f>
        <v>175.93797521961287</v>
      </c>
      <c r="L165" s="230">
        <f>(SUM('1.  LRAMVA Summary'!G$54:G$80)+SUM('1.  LRAMVA Summary'!G$81:G$82)*(MONTH($E165)-1)/12)*$H165</f>
        <v>82.350156955134651</v>
      </c>
      <c r="M165" s="230">
        <f>(SUM('1.  LRAMVA Summary'!H$54:H$80)+SUM('1.  LRAMVA Summary'!H$81:H$82)*(MONTH($E165)-1)/12)*$H165</f>
        <v>29.507339907223095</v>
      </c>
      <c r="N165" s="230">
        <f>(SUM('1.  LRAMVA Summary'!I$54:I$80)+SUM('1.  LRAMVA Summary'!I$81:I$82)*(MONTH($E165)-1)/12)*$H165</f>
        <v>157.57881151312034</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685.39762234484829</v>
      </c>
    </row>
    <row r="166" spans="2:23">
      <c r="E166" s="214">
        <v>44228</v>
      </c>
      <c r="F166" s="214" t="s">
        <v>716</v>
      </c>
      <c r="G166" s="215" t="s">
        <v>65</v>
      </c>
      <c r="H166" s="240">
        <f t="shared" ref="H166:H167" si="93">$C$55/12</f>
        <v>4.75E-4</v>
      </c>
      <c r="I166" s="230">
        <f>(SUM('1.  LRAMVA Summary'!D$54:D$80)+SUM('1.  LRAMVA Summary'!D$81:D$82)*(MONTH($E166)-1)/12)*$H166</f>
        <v>8.6441278304708504</v>
      </c>
      <c r="J166" s="230">
        <f>(SUM('1.  LRAMVA Summary'!E$54:E$80)+SUM('1.  LRAMVA Summary'!E$81:E$82)*(MONTH($E166)-1)/12)*$H166</f>
        <v>231.37921091928661</v>
      </c>
      <c r="K166" s="230">
        <f>(SUM('1.  LRAMVA Summary'!F$54:F$80)+SUM('1.  LRAMVA Summary'!F$81:F$82)*(MONTH($E166)-1)/12)*$H166</f>
        <v>175.93797521961287</v>
      </c>
      <c r="L166" s="230">
        <f>(SUM('1.  LRAMVA Summary'!G$54:G$80)+SUM('1.  LRAMVA Summary'!G$81:G$82)*(MONTH($E166)-1)/12)*$H166</f>
        <v>82.350156955134651</v>
      </c>
      <c r="M166" s="230">
        <f>(SUM('1.  LRAMVA Summary'!H$54:H$80)+SUM('1.  LRAMVA Summary'!H$81:H$82)*(MONTH($E166)-1)/12)*$H166</f>
        <v>29.507339907223095</v>
      </c>
      <c r="N166" s="230">
        <f>(SUM('1.  LRAMVA Summary'!I$54:I$80)+SUM('1.  LRAMVA Summary'!I$81:I$82)*(MONTH($E166)-1)/12)*$H166</f>
        <v>157.57881151312034</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685.39762234484829</v>
      </c>
    </row>
    <row r="167" spans="2:23">
      <c r="E167" s="214">
        <v>44256</v>
      </c>
      <c r="F167" s="214" t="s">
        <v>716</v>
      </c>
      <c r="G167" s="215" t="s">
        <v>65</v>
      </c>
      <c r="H167" s="240">
        <f t="shared" si="93"/>
        <v>4.75E-4</v>
      </c>
      <c r="I167" s="230">
        <f>(SUM('1.  LRAMVA Summary'!D$54:D$80)+SUM('1.  LRAMVA Summary'!D$81:D$82)*(MONTH($E167)-1)/12)*$H167</f>
        <v>8.6441278304708504</v>
      </c>
      <c r="J167" s="230">
        <f>(SUM('1.  LRAMVA Summary'!E$54:E$80)+SUM('1.  LRAMVA Summary'!E$81:E$82)*(MONTH($E167)-1)/12)*$H167</f>
        <v>231.37921091928661</v>
      </c>
      <c r="K167" s="230">
        <f>(SUM('1.  LRAMVA Summary'!F$54:F$80)+SUM('1.  LRAMVA Summary'!F$81:F$82)*(MONTH($E167)-1)/12)*$H167</f>
        <v>175.93797521961287</v>
      </c>
      <c r="L167" s="230">
        <f>(SUM('1.  LRAMVA Summary'!G$54:G$80)+SUM('1.  LRAMVA Summary'!G$81:G$82)*(MONTH($E167)-1)/12)*$H167</f>
        <v>82.350156955134651</v>
      </c>
      <c r="M167" s="230">
        <f>(SUM('1.  LRAMVA Summary'!H$54:H$80)+SUM('1.  LRAMVA Summary'!H$81:H$82)*(MONTH($E167)-1)/12)*$H167</f>
        <v>29.507339907223095</v>
      </c>
      <c r="N167" s="230">
        <f>(SUM('1.  LRAMVA Summary'!I$54:I$80)+SUM('1.  LRAMVA Summary'!I$81:I$82)*(MONTH($E167)-1)/12)*$H167</f>
        <v>157.57881151312034</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685.39762234484829</v>
      </c>
    </row>
    <row r="168" spans="2:23">
      <c r="E168" s="214">
        <v>44287</v>
      </c>
      <c r="F168" s="214" t="s">
        <v>716</v>
      </c>
      <c r="G168" s="215" t="s">
        <v>66</v>
      </c>
      <c r="H168" s="240">
        <f>$C$56/12</f>
        <v>4.75E-4</v>
      </c>
      <c r="I168" s="230">
        <f>(SUM('1.  LRAMVA Summary'!D$54:D$80)+SUM('1.  LRAMVA Summary'!D$81:D$82)*(MONTH($E168)-1)/12)*$H168</f>
        <v>8.6441278304708504</v>
      </c>
      <c r="J168" s="230">
        <f>(SUM('1.  LRAMVA Summary'!E$54:E$80)+SUM('1.  LRAMVA Summary'!E$81:E$82)*(MONTH($E168)-1)/12)*$H168</f>
        <v>231.37921091928661</v>
      </c>
      <c r="K168" s="230">
        <f>(SUM('1.  LRAMVA Summary'!F$54:F$80)+SUM('1.  LRAMVA Summary'!F$81:F$82)*(MONTH($E168)-1)/12)*$H168</f>
        <v>175.93797521961287</v>
      </c>
      <c r="L168" s="230">
        <f>(SUM('1.  LRAMVA Summary'!G$54:G$80)+SUM('1.  LRAMVA Summary'!G$81:G$82)*(MONTH($E168)-1)/12)*$H168</f>
        <v>82.350156955134651</v>
      </c>
      <c r="M168" s="230">
        <f>(SUM('1.  LRAMVA Summary'!H$54:H$80)+SUM('1.  LRAMVA Summary'!H$81:H$82)*(MONTH($E168)-1)/12)*$H168</f>
        <v>29.507339907223095</v>
      </c>
      <c r="N168" s="230">
        <f>(SUM('1.  LRAMVA Summary'!I$54:I$80)+SUM('1.  LRAMVA Summary'!I$81:I$82)*(MONTH($E168)-1)/12)*$H168</f>
        <v>157.57881151312034</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685.39762234484829</v>
      </c>
    </row>
    <row r="169" spans="2:23">
      <c r="E169" s="214">
        <v>44317</v>
      </c>
      <c r="F169" s="214" t="s">
        <v>716</v>
      </c>
      <c r="G169" s="215" t="s">
        <v>66</v>
      </c>
      <c r="H169" s="240">
        <f t="shared" ref="H169:H170" si="95">$C$56/12</f>
        <v>4.75E-4</v>
      </c>
      <c r="I169" s="230">
        <f>(SUM('1.  LRAMVA Summary'!D$54:D$80)+SUM('1.  LRAMVA Summary'!D$81:D$82)*(MONTH($E169)-1)/12)*$H169</f>
        <v>8.6441278304708504</v>
      </c>
      <c r="J169" s="230">
        <f>(SUM('1.  LRAMVA Summary'!E$54:E$80)+SUM('1.  LRAMVA Summary'!E$81:E$82)*(MONTH($E169)-1)/12)*$H169</f>
        <v>231.37921091928661</v>
      </c>
      <c r="K169" s="230">
        <f>(SUM('1.  LRAMVA Summary'!F$54:F$80)+SUM('1.  LRAMVA Summary'!F$81:F$82)*(MONTH($E169)-1)/12)*$H169</f>
        <v>175.93797521961287</v>
      </c>
      <c r="L169" s="230">
        <f>(SUM('1.  LRAMVA Summary'!G$54:G$80)+SUM('1.  LRAMVA Summary'!G$81:G$82)*(MONTH($E169)-1)/12)*$H169</f>
        <v>82.350156955134651</v>
      </c>
      <c r="M169" s="230">
        <f>(SUM('1.  LRAMVA Summary'!H$54:H$80)+SUM('1.  LRAMVA Summary'!H$81:H$82)*(MONTH($E169)-1)/12)*$H169</f>
        <v>29.507339907223095</v>
      </c>
      <c r="N169" s="230">
        <f>(SUM('1.  LRAMVA Summary'!I$54:I$80)+SUM('1.  LRAMVA Summary'!I$81:I$82)*(MONTH($E169)-1)/12)*$H169</f>
        <v>157.57881151312034</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685.39762234484829</v>
      </c>
    </row>
    <row r="170" spans="2:23">
      <c r="E170" s="214">
        <v>44348</v>
      </c>
      <c r="F170" s="214" t="s">
        <v>716</v>
      </c>
      <c r="G170" s="215" t="s">
        <v>66</v>
      </c>
      <c r="H170" s="240">
        <f t="shared" si="95"/>
        <v>4.75E-4</v>
      </c>
      <c r="I170" s="230">
        <f>(SUM('1.  LRAMVA Summary'!D$54:D$80)+SUM('1.  LRAMVA Summary'!D$81:D$82)*(MONTH($E170)-1)/12)*$H170</f>
        <v>8.6441278304708504</v>
      </c>
      <c r="J170" s="230">
        <f>(SUM('1.  LRAMVA Summary'!E$54:E$80)+SUM('1.  LRAMVA Summary'!E$81:E$82)*(MONTH($E170)-1)/12)*$H170</f>
        <v>231.37921091928661</v>
      </c>
      <c r="K170" s="230">
        <f>(SUM('1.  LRAMVA Summary'!F$54:F$80)+SUM('1.  LRAMVA Summary'!F$81:F$82)*(MONTH($E170)-1)/12)*$H170</f>
        <v>175.93797521961287</v>
      </c>
      <c r="L170" s="230">
        <f>(SUM('1.  LRAMVA Summary'!G$54:G$80)+SUM('1.  LRAMVA Summary'!G$81:G$82)*(MONTH($E170)-1)/12)*$H170</f>
        <v>82.350156955134651</v>
      </c>
      <c r="M170" s="230">
        <f>(SUM('1.  LRAMVA Summary'!H$54:H$80)+SUM('1.  LRAMVA Summary'!H$81:H$82)*(MONTH($E170)-1)/12)*$H170</f>
        <v>29.507339907223095</v>
      </c>
      <c r="N170" s="230">
        <f>(SUM('1.  LRAMVA Summary'!I$54:I$80)+SUM('1.  LRAMVA Summary'!I$81:I$82)*(MONTH($E170)-1)/12)*$H170</f>
        <v>157.57881151312034</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685.39762234484829</v>
      </c>
    </row>
    <row r="171" spans="2:23">
      <c r="E171" s="214">
        <v>44378</v>
      </c>
      <c r="F171" s="214" t="s">
        <v>716</v>
      </c>
      <c r="G171" s="215" t="s">
        <v>68</v>
      </c>
      <c r="H171" s="240">
        <f>$C$57/12</f>
        <v>4.75E-4</v>
      </c>
      <c r="I171" s="230">
        <f>(SUM('1.  LRAMVA Summary'!D$54:D$80)+SUM('1.  LRAMVA Summary'!D$81:D$82)*(MONTH($E171)-1)/12)*$H171</f>
        <v>8.6441278304708504</v>
      </c>
      <c r="J171" s="230">
        <f>(SUM('1.  LRAMVA Summary'!E$54:E$80)+SUM('1.  LRAMVA Summary'!E$81:E$82)*(MONTH($E171)-1)/12)*$H171</f>
        <v>231.37921091928661</v>
      </c>
      <c r="K171" s="230">
        <f>(SUM('1.  LRAMVA Summary'!F$54:F$80)+SUM('1.  LRAMVA Summary'!F$81:F$82)*(MONTH($E171)-1)/12)*$H171</f>
        <v>175.93797521961287</v>
      </c>
      <c r="L171" s="230">
        <f>(SUM('1.  LRAMVA Summary'!G$54:G$80)+SUM('1.  LRAMVA Summary'!G$81:G$82)*(MONTH($E171)-1)/12)*$H171</f>
        <v>82.350156955134651</v>
      </c>
      <c r="M171" s="230">
        <f>(SUM('1.  LRAMVA Summary'!H$54:H$80)+SUM('1.  LRAMVA Summary'!H$81:H$82)*(MONTH($E171)-1)/12)*$H171</f>
        <v>29.507339907223095</v>
      </c>
      <c r="N171" s="230">
        <f>(SUM('1.  LRAMVA Summary'!I$54:I$80)+SUM('1.  LRAMVA Summary'!I$81:I$82)*(MONTH($E171)-1)/12)*$H171</f>
        <v>157.57881151312034</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685.39762234484829</v>
      </c>
    </row>
    <row r="172" spans="2:23">
      <c r="E172" s="214">
        <v>44409</v>
      </c>
      <c r="F172" s="214" t="s">
        <v>716</v>
      </c>
      <c r="G172" s="215" t="s">
        <v>68</v>
      </c>
      <c r="H172" s="240">
        <f t="shared" ref="H172:H173" si="96">$C$57/12</f>
        <v>4.75E-4</v>
      </c>
      <c r="I172" s="230">
        <f>(SUM('1.  LRAMVA Summary'!D$54:D$80)+SUM('1.  LRAMVA Summary'!D$81:D$82)*(MONTH($E172)-1)/12)*$H172</f>
        <v>8.6441278304708504</v>
      </c>
      <c r="J172" s="230">
        <f>(SUM('1.  LRAMVA Summary'!E$54:E$80)+SUM('1.  LRAMVA Summary'!E$81:E$82)*(MONTH($E172)-1)/12)*$H172</f>
        <v>231.37921091928661</v>
      </c>
      <c r="K172" s="230">
        <f>(SUM('1.  LRAMVA Summary'!F$54:F$80)+SUM('1.  LRAMVA Summary'!F$81:F$82)*(MONTH($E172)-1)/12)*$H172</f>
        <v>175.93797521961287</v>
      </c>
      <c r="L172" s="230">
        <f>(SUM('1.  LRAMVA Summary'!G$54:G$80)+SUM('1.  LRAMVA Summary'!G$81:G$82)*(MONTH($E172)-1)/12)*$H172</f>
        <v>82.350156955134651</v>
      </c>
      <c r="M172" s="230">
        <f>(SUM('1.  LRAMVA Summary'!H$54:H$80)+SUM('1.  LRAMVA Summary'!H$81:H$82)*(MONTH($E172)-1)/12)*$H172</f>
        <v>29.507339907223095</v>
      </c>
      <c r="N172" s="230">
        <f>(SUM('1.  LRAMVA Summary'!I$54:I$80)+SUM('1.  LRAMVA Summary'!I$81:I$82)*(MONTH($E172)-1)/12)*$H172</f>
        <v>157.57881151312034</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685.39762234484829</v>
      </c>
    </row>
    <row r="173" spans="2:23">
      <c r="E173" s="214">
        <v>44440</v>
      </c>
      <c r="F173" s="214" t="s">
        <v>716</v>
      </c>
      <c r="G173" s="215" t="s">
        <v>68</v>
      </c>
      <c r="H173" s="240">
        <f t="shared" si="96"/>
        <v>4.75E-4</v>
      </c>
      <c r="I173" s="230">
        <f>(SUM('1.  LRAMVA Summary'!D$54:D$80)+SUM('1.  LRAMVA Summary'!D$81:D$82)*(MONTH($E173)-1)/12)*$H173</f>
        <v>8.6441278304708504</v>
      </c>
      <c r="J173" s="230">
        <f>(SUM('1.  LRAMVA Summary'!E$54:E$80)+SUM('1.  LRAMVA Summary'!E$81:E$82)*(MONTH($E173)-1)/12)*$H173</f>
        <v>231.37921091928661</v>
      </c>
      <c r="K173" s="230">
        <f>(SUM('1.  LRAMVA Summary'!F$54:F$80)+SUM('1.  LRAMVA Summary'!F$81:F$82)*(MONTH($E173)-1)/12)*$H173</f>
        <v>175.93797521961287</v>
      </c>
      <c r="L173" s="230">
        <f>(SUM('1.  LRAMVA Summary'!G$54:G$80)+SUM('1.  LRAMVA Summary'!G$81:G$82)*(MONTH($E173)-1)/12)*$H173</f>
        <v>82.350156955134651</v>
      </c>
      <c r="M173" s="230">
        <f>(SUM('1.  LRAMVA Summary'!H$54:H$80)+SUM('1.  LRAMVA Summary'!H$81:H$82)*(MONTH($E173)-1)/12)*$H173</f>
        <v>29.507339907223095</v>
      </c>
      <c r="N173" s="230">
        <f>(SUM('1.  LRAMVA Summary'!I$54:I$80)+SUM('1.  LRAMVA Summary'!I$81:I$82)*(MONTH($E173)-1)/12)*$H173</f>
        <v>157.57881151312034</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685.39762234484829</v>
      </c>
    </row>
    <row r="174" spans="2:23">
      <c r="E174" s="214">
        <v>44470</v>
      </c>
      <c r="F174" s="214" t="s">
        <v>716</v>
      </c>
      <c r="G174" s="215" t="s">
        <v>69</v>
      </c>
      <c r="H174" s="240">
        <f>$C$58/12</f>
        <v>4.75E-4</v>
      </c>
      <c r="I174" s="230">
        <f>(SUM('1.  LRAMVA Summary'!D$54:D$80)+SUM('1.  LRAMVA Summary'!D$81:D$82)*(MONTH($E174)-1)/12)*$H174</f>
        <v>8.6441278304708504</v>
      </c>
      <c r="J174" s="230">
        <f>(SUM('1.  LRAMVA Summary'!E$54:E$80)+SUM('1.  LRAMVA Summary'!E$81:E$82)*(MONTH($E174)-1)/12)*$H174</f>
        <v>231.37921091928661</v>
      </c>
      <c r="K174" s="230">
        <f>(SUM('1.  LRAMVA Summary'!F$54:F$80)+SUM('1.  LRAMVA Summary'!F$81:F$82)*(MONTH($E174)-1)/12)*$H174</f>
        <v>175.93797521961287</v>
      </c>
      <c r="L174" s="230">
        <f>(SUM('1.  LRAMVA Summary'!G$54:G$80)+SUM('1.  LRAMVA Summary'!G$81:G$82)*(MONTH($E174)-1)/12)*$H174</f>
        <v>82.350156955134651</v>
      </c>
      <c r="M174" s="230">
        <f>(SUM('1.  LRAMVA Summary'!H$54:H$80)+SUM('1.  LRAMVA Summary'!H$81:H$82)*(MONTH($E174)-1)/12)*$H174</f>
        <v>29.507339907223095</v>
      </c>
      <c r="N174" s="230">
        <f>(SUM('1.  LRAMVA Summary'!I$54:I$80)+SUM('1.  LRAMVA Summary'!I$81:I$82)*(MONTH($E174)-1)/12)*$H174</f>
        <v>157.57881151312034</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685.39762234484829</v>
      </c>
    </row>
    <row r="175" spans="2:23">
      <c r="E175" s="214">
        <v>44501</v>
      </c>
      <c r="F175" s="214" t="s">
        <v>716</v>
      </c>
      <c r="G175" s="215" t="s">
        <v>69</v>
      </c>
      <c r="H175" s="240">
        <f t="shared" ref="H175:H176" si="97">$C$58/12</f>
        <v>4.75E-4</v>
      </c>
      <c r="I175" s="230">
        <f>(SUM('1.  LRAMVA Summary'!D$54:D$80)+SUM('1.  LRAMVA Summary'!D$81:D$82)*(MONTH($E175)-1)/12)*$H175</f>
        <v>8.6441278304708504</v>
      </c>
      <c r="J175" s="230">
        <f>(SUM('1.  LRAMVA Summary'!E$54:E$80)+SUM('1.  LRAMVA Summary'!E$81:E$82)*(MONTH($E175)-1)/12)*$H175</f>
        <v>231.37921091928661</v>
      </c>
      <c r="K175" s="230">
        <f>(SUM('1.  LRAMVA Summary'!F$54:F$80)+SUM('1.  LRAMVA Summary'!F$81:F$82)*(MONTH($E175)-1)/12)*$H175</f>
        <v>175.93797521961287</v>
      </c>
      <c r="L175" s="230">
        <f>(SUM('1.  LRAMVA Summary'!G$54:G$80)+SUM('1.  LRAMVA Summary'!G$81:G$82)*(MONTH($E175)-1)/12)*$H175</f>
        <v>82.350156955134651</v>
      </c>
      <c r="M175" s="230">
        <f>(SUM('1.  LRAMVA Summary'!H$54:H$80)+SUM('1.  LRAMVA Summary'!H$81:H$82)*(MONTH($E175)-1)/12)*$H175</f>
        <v>29.507339907223095</v>
      </c>
      <c r="N175" s="230">
        <f>(SUM('1.  LRAMVA Summary'!I$54:I$80)+SUM('1.  LRAMVA Summary'!I$81:I$82)*(MONTH($E175)-1)/12)*$H175</f>
        <v>157.57881151312034</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685.39762234484829</v>
      </c>
    </row>
    <row r="176" spans="2:23">
      <c r="E176" s="214">
        <v>44531</v>
      </c>
      <c r="F176" s="214" t="s">
        <v>716</v>
      </c>
      <c r="G176" s="215" t="s">
        <v>69</v>
      </c>
      <c r="H176" s="240">
        <f t="shared" si="97"/>
        <v>4.75E-4</v>
      </c>
      <c r="I176" s="230">
        <f>(SUM('1.  LRAMVA Summary'!D$54:D$80)+SUM('1.  LRAMVA Summary'!D$81:D$82)*(MONTH($E176)-1)/12)*$H176</f>
        <v>8.6441278304708504</v>
      </c>
      <c r="J176" s="230">
        <f>(SUM('1.  LRAMVA Summary'!E$54:E$80)+SUM('1.  LRAMVA Summary'!E$81:E$82)*(MONTH($E176)-1)/12)*$H176</f>
        <v>231.37921091928661</v>
      </c>
      <c r="K176" s="230">
        <f>(SUM('1.  LRAMVA Summary'!F$54:F$80)+SUM('1.  LRAMVA Summary'!F$81:F$82)*(MONTH($E176)-1)/12)*$H176</f>
        <v>175.93797521961287</v>
      </c>
      <c r="L176" s="230">
        <f>(SUM('1.  LRAMVA Summary'!G$54:G$80)+SUM('1.  LRAMVA Summary'!G$81:G$82)*(MONTH($E176)-1)/12)*$H176</f>
        <v>82.350156955134651</v>
      </c>
      <c r="M176" s="230">
        <f>(SUM('1.  LRAMVA Summary'!H$54:H$80)+SUM('1.  LRAMVA Summary'!H$81:H$82)*(MONTH($E176)-1)/12)*$H176</f>
        <v>29.507339907223095</v>
      </c>
      <c r="N176" s="230">
        <f>(SUM('1.  LRAMVA Summary'!I$54:I$80)+SUM('1.  LRAMVA Summary'!I$81:I$82)*(MONTH($E176)-1)/12)*$H176</f>
        <v>157.57881151312034</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685.39762234484829</v>
      </c>
    </row>
    <row r="177" spans="5:23" ht="15.75" thickBot="1">
      <c r="E177" s="216" t="s">
        <v>711</v>
      </c>
      <c r="F177" s="216"/>
      <c r="G177" s="217"/>
      <c r="H177" s="218"/>
      <c r="I177" s="219">
        <f>SUM(I164:I176)</f>
        <v>536.80792084051211</v>
      </c>
      <c r="J177" s="219">
        <f>SUM(J164:J176)</f>
        <v>14368.851962307817</v>
      </c>
      <c r="K177" s="219">
        <f t="shared" ref="K177:V177" si="98">SUM(K164:K176)</f>
        <v>10925.902592695169</v>
      </c>
      <c r="L177" s="219">
        <f t="shared" si="98"/>
        <v>5114.0169838936445</v>
      </c>
      <c r="M177" s="219">
        <f t="shared" si="98"/>
        <v>1832.4316918700506</v>
      </c>
      <c r="N177" s="219">
        <f t="shared" si="98"/>
        <v>9785.7824219924114</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42563.793573599592</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712</v>
      </c>
      <c r="F179" s="225"/>
      <c r="G179" s="226"/>
      <c r="H179" s="227"/>
      <c r="I179" s="228">
        <f>I177+I178</f>
        <v>536.80792084051211</v>
      </c>
      <c r="J179" s="228">
        <f t="shared" ref="J179:U179" si="99">J177+J178</f>
        <v>14368.851962307817</v>
      </c>
      <c r="K179" s="228">
        <f t="shared" si="99"/>
        <v>10925.902592695169</v>
      </c>
      <c r="L179" s="228">
        <f t="shared" si="99"/>
        <v>5114.0169838936445</v>
      </c>
      <c r="M179" s="228">
        <f t="shared" si="99"/>
        <v>1832.4316918700506</v>
      </c>
      <c r="N179" s="228">
        <f t="shared" si="99"/>
        <v>9785.7824219924114</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42563.793573599592</v>
      </c>
    </row>
    <row r="180" spans="5:23">
      <c r="E180" s="214">
        <v>44562</v>
      </c>
      <c r="F180" s="214" t="s">
        <v>717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717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717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717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717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717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717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717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717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717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717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713</v>
      </c>
      <c r="F192" s="216"/>
      <c r="G192" s="217"/>
      <c r="H192" s="218"/>
      <c r="I192" s="219">
        <f>SUM(I179:I191)</f>
        <v>536.80792084051211</v>
      </c>
      <c r="J192" s="219">
        <f>SUM(J179:J191)</f>
        <v>14368.851962307817</v>
      </c>
      <c r="K192" s="219">
        <f t="shared" ref="K192:V192" si="101">SUM(K179:K191)</f>
        <v>10925.902592695169</v>
      </c>
      <c r="L192" s="219">
        <f t="shared" si="101"/>
        <v>5114.0169838936445</v>
      </c>
      <c r="M192" s="219">
        <f t="shared" si="101"/>
        <v>1832.4316918700506</v>
      </c>
      <c r="N192" s="219">
        <f t="shared" si="101"/>
        <v>9785.7824219924114</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42563.793573599592</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714</v>
      </c>
      <c r="F194" s="225"/>
      <c r="G194" s="226"/>
      <c r="H194" s="227"/>
      <c r="I194" s="228">
        <f>I192+I193</f>
        <v>536.80792084051211</v>
      </c>
      <c r="J194" s="228">
        <f t="shared" ref="J194:U194" si="102">J192+J193</f>
        <v>14368.851962307817</v>
      </c>
      <c r="K194" s="228">
        <f t="shared" si="102"/>
        <v>10925.902592695169</v>
      </c>
      <c r="L194" s="228">
        <f t="shared" si="102"/>
        <v>5114.0169838936445</v>
      </c>
      <c r="M194" s="228">
        <f t="shared" si="102"/>
        <v>1832.4316918700506</v>
      </c>
      <c r="N194" s="228">
        <f t="shared" si="102"/>
        <v>9785.7824219924114</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42563.793573599592</v>
      </c>
    </row>
    <row r="195" spans="5:23">
      <c r="E195" s="214">
        <v>44927</v>
      </c>
      <c r="F195" s="214" t="s">
        <v>718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718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718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718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718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718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718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718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718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718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718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715</v>
      </c>
      <c r="F207" s="216"/>
      <c r="G207" s="217"/>
      <c r="H207" s="218"/>
      <c r="I207" s="219">
        <f>SUM(I194:I206)</f>
        <v>536.80792084051211</v>
      </c>
      <c r="J207" s="219">
        <f>SUM(J194:J206)</f>
        <v>14368.851962307817</v>
      </c>
      <c r="K207" s="219">
        <f t="shared" ref="K207:V207" si="104">SUM(K194:K206)</f>
        <v>10925.902592695169</v>
      </c>
      <c r="L207" s="219">
        <f t="shared" si="104"/>
        <v>5114.0169838936445</v>
      </c>
      <c r="M207" s="219">
        <f t="shared" si="104"/>
        <v>1832.4316918700506</v>
      </c>
      <c r="N207" s="219">
        <f t="shared" si="104"/>
        <v>9785.7824219924114</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42563.793573599592</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733</v>
      </c>
      <c r="F209" s="225"/>
      <c r="G209" s="226"/>
      <c r="H209" s="227"/>
      <c r="I209" s="228">
        <f>I207+I208</f>
        <v>536.80792084051211</v>
      </c>
      <c r="J209" s="228">
        <f t="shared" ref="J209:U209" si="105">J207+J208</f>
        <v>14368.851962307817</v>
      </c>
      <c r="K209" s="228">
        <f t="shared" si="105"/>
        <v>10925.902592695169</v>
      </c>
      <c r="L209" s="228">
        <f t="shared" si="105"/>
        <v>5114.0169838936445</v>
      </c>
      <c r="M209" s="228">
        <f t="shared" si="105"/>
        <v>1832.4316918700506</v>
      </c>
      <c r="N209" s="228">
        <f t="shared" si="105"/>
        <v>9785.7824219924114</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42563.793573599592</v>
      </c>
    </row>
    <row r="210" spans="5:23">
      <c r="E210" s="214">
        <v>45292</v>
      </c>
      <c r="F210" s="214" t="s">
        <v>737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737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737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737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737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737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737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737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737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737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737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735</v>
      </c>
      <c r="F222" s="216"/>
      <c r="G222" s="217"/>
      <c r="H222" s="218"/>
      <c r="I222" s="219">
        <f>SUM(I209:I221)</f>
        <v>536.80792084051211</v>
      </c>
      <c r="J222" s="219">
        <f>SUM(J209:J221)</f>
        <v>14368.851962307817</v>
      </c>
      <c r="K222" s="219">
        <f t="shared" ref="K222:V222" si="107">SUM(K209:K221)</f>
        <v>10925.902592695169</v>
      </c>
      <c r="L222" s="219">
        <f t="shared" si="107"/>
        <v>5114.0169838936445</v>
      </c>
      <c r="M222" s="219">
        <f t="shared" si="107"/>
        <v>1832.4316918700506</v>
      </c>
      <c r="N222" s="219">
        <f t="shared" si="107"/>
        <v>9785.7824219924114</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42563.793573599592</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734</v>
      </c>
      <c r="F224" s="225"/>
      <c r="G224" s="226"/>
      <c r="H224" s="227"/>
      <c r="I224" s="228">
        <f>I222+I223</f>
        <v>536.80792084051211</v>
      </c>
      <c r="J224" s="228">
        <f t="shared" ref="J224:U224" si="108">J222+J223</f>
        <v>14368.851962307817</v>
      </c>
      <c r="K224" s="228">
        <f t="shared" si="108"/>
        <v>10925.902592695169</v>
      </c>
      <c r="L224" s="228">
        <f t="shared" si="108"/>
        <v>5114.0169838936445</v>
      </c>
      <c r="M224" s="228">
        <f t="shared" si="108"/>
        <v>1832.4316918700506</v>
      </c>
      <c r="N224" s="228">
        <f t="shared" si="108"/>
        <v>9785.7824219924114</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42563.793573599592</v>
      </c>
    </row>
    <row r="225" spans="5:23">
      <c r="E225" s="214">
        <v>45658</v>
      </c>
      <c r="F225" s="214" t="s">
        <v>738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738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738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738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738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738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738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738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738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738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738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736</v>
      </c>
      <c r="F237" s="216"/>
      <c r="G237" s="217"/>
      <c r="H237" s="218"/>
      <c r="I237" s="219">
        <f>SUM(I224:I236)</f>
        <v>536.80792084051211</v>
      </c>
      <c r="J237" s="219">
        <f>SUM(J224:J236)</f>
        <v>14368.851962307817</v>
      </c>
      <c r="K237" s="219">
        <f t="shared" ref="K237:U237" si="110">SUM(K224:K236)</f>
        <v>10925.902592695169</v>
      </c>
      <c r="L237" s="219">
        <f t="shared" si="110"/>
        <v>5114.0169838936445</v>
      </c>
      <c r="M237" s="219">
        <f>SUM(M224:M236)</f>
        <v>1832.4316918700506</v>
      </c>
      <c r="N237" s="219">
        <f t="shared" si="110"/>
        <v>9785.7824219924114</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42563.793573599592</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224"/>
  <sheetViews>
    <sheetView topLeftCell="A22" zoomScale="90" zoomScaleNormal="90" workbookViewId="0">
      <pane xSplit="1" ySplit="5" topLeftCell="B27" activePane="bottomRight" state="frozen"/>
      <selection activeCell="A22" sqref="A22"/>
      <selection pane="topRight" activeCell="B22" sqref="B22"/>
      <selection pane="bottomLeft" activeCell="A27" sqref="A27"/>
      <selection pane="bottomRight" activeCell="E222" sqref="E222"/>
    </sheetView>
  </sheetViews>
  <sheetFormatPr defaultColWidth="9" defaultRowHeight="15" outlineLevelRow="1"/>
  <cols>
    <col min="1" max="1" width="6" style="12" customWidth="1"/>
    <col min="2" max="2" width="22" style="12" customWidth="1"/>
    <col min="3" max="3" width="11.42578125" style="12" customWidth="1"/>
    <col min="4" max="4" width="59.5703125" style="12" customWidth="1"/>
    <col min="5" max="5" width="35" style="12" bestFit="1" customWidth="1"/>
    <col min="6" max="6" width="14" style="12" customWidth="1"/>
    <col min="7" max="7" width="13.7109375" style="12" customWidth="1"/>
    <col min="8" max="8" width="15.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85546875" style="12" bestFit="1" customWidth="1"/>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550</v>
      </c>
      <c r="I14" s="12"/>
      <c r="J14" s="12"/>
      <c r="BU14" s="12"/>
    </row>
    <row r="15" spans="2:73" ht="26.25" customHeight="1" outlineLevel="1">
      <c r="C15" s="90"/>
      <c r="I15" s="12"/>
      <c r="J15" s="12"/>
    </row>
    <row r="16" spans="2:73" ht="23.25" customHeight="1" outlineLevel="1">
      <c r="B16" s="116" t="s">
        <v>504</v>
      </c>
      <c r="C16" s="90"/>
      <c r="D16" s="614" t="s">
        <v>616</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610</v>
      </c>
      <c r="C17" s="90"/>
      <c r="D17" s="610" t="s">
        <v>588</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623</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622</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624</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696" t="s">
        <v>633</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593</v>
      </c>
      <c r="H23" s="10"/>
      <c r="I23" s="10"/>
      <c r="J23" s="10"/>
    </row>
    <row r="24" spans="2:73" s="669" customFormat="1" ht="21" customHeight="1">
      <c r="B24" s="695" t="s">
        <v>597</v>
      </c>
      <c r="C24" s="858" t="s">
        <v>598</v>
      </c>
      <c r="D24" s="858"/>
      <c r="E24" s="858"/>
      <c r="F24" s="858"/>
      <c r="G24" s="858"/>
      <c r="H24" s="677" t="s">
        <v>595</v>
      </c>
      <c r="I24" s="677" t="s">
        <v>594</v>
      </c>
      <c r="J24" s="677" t="s">
        <v>596</v>
      </c>
      <c r="K24" s="668"/>
      <c r="L24" s="669" t="s">
        <v>598</v>
      </c>
      <c r="AQ24" s="669" t="s">
        <v>598</v>
      </c>
      <c r="BU24" s="668"/>
    </row>
    <row r="25" spans="2:73" s="250" customFormat="1" ht="49.5" customHeight="1">
      <c r="B25" s="245" t="s">
        <v>472</v>
      </c>
      <c r="C25" s="245" t="s">
        <v>211</v>
      </c>
      <c r="D25" s="627" t="s">
        <v>473</v>
      </c>
      <c r="E25" s="245" t="s">
        <v>208</v>
      </c>
      <c r="F25" s="245" t="s">
        <v>474</v>
      </c>
      <c r="G25" s="245" t="s">
        <v>475</v>
      </c>
      <c r="H25" s="627" t="s">
        <v>476</v>
      </c>
      <c r="I25" s="635" t="s">
        <v>586</v>
      </c>
      <c r="J25" s="642" t="s">
        <v>587</v>
      </c>
      <c r="K25" s="640"/>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t="s">
        <v>916</v>
      </c>
      <c r="C27" s="691" t="s">
        <v>902</v>
      </c>
      <c r="D27" s="691" t="s">
        <v>2</v>
      </c>
      <c r="E27" s="691" t="s">
        <v>903</v>
      </c>
      <c r="F27" s="691" t="s">
        <v>29</v>
      </c>
      <c r="G27" s="691" t="s">
        <v>904</v>
      </c>
      <c r="H27" s="691">
        <v>2011</v>
      </c>
      <c r="I27" s="643" t="s">
        <v>574</v>
      </c>
      <c r="J27" s="643" t="s">
        <v>592</v>
      </c>
      <c r="K27" s="632"/>
      <c r="L27" s="692">
        <v>4.4653145930590004</v>
      </c>
      <c r="M27" s="693">
        <v>4.4653145930590004</v>
      </c>
      <c r="N27" s="693">
        <v>4.4653145930590004</v>
      </c>
      <c r="O27" s="693">
        <v>1.3455622460417085</v>
      </c>
      <c r="P27" s="693">
        <v>0</v>
      </c>
      <c r="Q27" s="693">
        <v>0</v>
      </c>
      <c r="R27" s="693">
        <v>0</v>
      </c>
      <c r="S27" s="693">
        <v>0</v>
      </c>
      <c r="T27" s="693">
        <v>0</v>
      </c>
      <c r="U27" s="693">
        <v>0</v>
      </c>
      <c r="V27" s="693">
        <v>0</v>
      </c>
      <c r="W27" s="693">
        <v>0</v>
      </c>
      <c r="X27" s="693">
        <v>0</v>
      </c>
      <c r="Y27" s="693">
        <v>0</v>
      </c>
      <c r="Z27" s="693">
        <v>0</v>
      </c>
      <c r="AA27" s="693">
        <v>0</v>
      </c>
      <c r="AB27" s="693">
        <v>0</v>
      </c>
      <c r="AC27" s="693">
        <v>0</v>
      </c>
      <c r="AD27" s="693">
        <v>0</v>
      </c>
      <c r="AE27" s="693">
        <v>0</v>
      </c>
      <c r="AF27" s="693">
        <v>0</v>
      </c>
      <c r="AG27" s="693">
        <v>0</v>
      </c>
      <c r="AH27" s="693">
        <v>0</v>
      </c>
      <c r="AI27" s="693">
        <v>0</v>
      </c>
      <c r="AJ27" s="693">
        <v>0</v>
      </c>
      <c r="AK27" s="693">
        <v>0</v>
      </c>
      <c r="AL27" s="693">
        <v>0</v>
      </c>
      <c r="AM27" s="693">
        <v>0</v>
      </c>
      <c r="AN27" s="693">
        <v>0</v>
      </c>
      <c r="AO27" s="693">
        <v>0</v>
      </c>
      <c r="AP27" s="632"/>
      <c r="AQ27" s="692">
        <v>5189.07293312819</v>
      </c>
      <c r="AR27" s="693">
        <v>5189.07293312819</v>
      </c>
      <c r="AS27" s="693">
        <v>5189.07293312819</v>
      </c>
      <c r="AT27" s="693">
        <v>2399.2206065037481</v>
      </c>
      <c r="AU27" s="693">
        <v>0</v>
      </c>
      <c r="AV27" s="693">
        <v>0</v>
      </c>
      <c r="AW27" s="693">
        <v>0</v>
      </c>
      <c r="AX27" s="693">
        <v>0</v>
      </c>
      <c r="AY27" s="693">
        <v>0</v>
      </c>
      <c r="AZ27" s="693">
        <v>0</v>
      </c>
      <c r="BA27" s="693">
        <v>0</v>
      </c>
      <c r="BB27" s="693">
        <v>0</v>
      </c>
      <c r="BC27" s="693">
        <v>0</v>
      </c>
      <c r="BD27" s="693">
        <v>0</v>
      </c>
      <c r="BE27" s="693">
        <v>0</v>
      </c>
      <c r="BF27" s="693">
        <v>0</v>
      </c>
      <c r="BG27" s="693">
        <v>0</v>
      </c>
      <c r="BH27" s="693">
        <v>0</v>
      </c>
      <c r="BI27" s="693">
        <v>0</v>
      </c>
      <c r="BJ27" s="693">
        <v>0</v>
      </c>
      <c r="BK27" s="693">
        <v>0</v>
      </c>
      <c r="BL27" s="693">
        <v>0</v>
      </c>
      <c r="BM27" s="693">
        <v>0</v>
      </c>
      <c r="BN27" s="693">
        <v>0</v>
      </c>
      <c r="BO27" s="693">
        <v>0</v>
      </c>
      <c r="BP27" s="693">
        <v>0</v>
      </c>
      <c r="BQ27" s="693">
        <v>0</v>
      </c>
      <c r="BR27" s="693">
        <v>0</v>
      </c>
      <c r="BS27" s="693">
        <v>0</v>
      </c>
      <c r="BT27" s="694">
        <v>0</v>
      </c>
      <c r="BU27" s="16"/>
    </row>
    <row r="28" spans="2:73" s="17" customFormat="1" ht="15.75">
      <c r="B28" s="691" t="s">
        <v>916</v>
      </c>
      <c r="C28" s="691" t="s">
        <v>902</v>
      </c>
      <c r="D28" s="691" t="s">
        <v>1</v>
      </c>
      <c r="E28" s="691" t="s">
        <v>903</v>
      </c>
      <c r="F28" s="691" t="s">
        <v>29</v>
      </c>
      <c r="G28" s="691" t="s">
        <v>904</v>
      </c>
      <c r="H28" s="691">
        <v>2011</v>
      </c>
      <c r="I28" s="643" t="s">
        <v>574</v>
      </c>
      <c r="J28" s="643" t="s">
        <v>592</v>
      </c>
      <c r="K28" s="632"/>
      <c r="L28" s="692">
        <v>48.945501374522117</v>
      </c>
      <c r="M28" s="693">
        <v>48.945501374522117</v>
      </c>
      <c r="N28" s="693">
        <v>48.945501374522117</v>
      </c>
      <c r="O28" s="693">
        <v>47.585440828796628</v>
      </c>
      <c r="P28" s="693">
        <v>34.647984572387841</v>
      </c>
      <c r="Q28" s="693">
        <v>0</v>
      </c>
      <c r="R28" s="693">
        <v>0</v>
      </c>
      <c r="S28" s="693">
        <v>0</v>
      </c>
      <c r="T28" s="693">
        <v>0</v>
      </c>
      <c r="U28" s="693">
        <v>0</v>
      </c>
      <c r="V28" s="693">
        <v>0</v>
      </c>
      <c r="W28" s="693">
        <v>0</v>
      </c>
      <c r="X28" s="693">
        <v>0</v>
      </c>
      <c r="Y28" s="693">
        <v>0</v>
      </c>
      <c r="Z28" s="693">
        <v>0</v>
      </c>
      <c r="AA28" s="693">
        <v>0</v>
      </c>
      <c r="AB28" s="693">
        <v>0</v>
      </c>
      <c r="AC28" s="693">
        <v>0</v>
      </c>
      <c r="AD28" s="693">
        <v>0</v>
      </c>
      <c r="AE28" s="693">
        <v>0</v>
      </c>
      <c r="AF28" s="693">
        <v>0</v>
      </c>
      <c r="AG28" s="693">
        <v>0</v>
      </c>
      <c r="AH28" s="693">
        <v>0</v>
      </c>
      <c r="AI28" s="693">
        <v>0</v>
      </c>
      <c r="AJ28" s="693">
        <v>0</v>
      </c>
      <c r="AK28" s="693">
        <v>0</v>
      </c>
      <c r="AL28" s="693">
        <v>0</v>
      </c>
      <c r="AM28" s="693">
        <v>0</v>
      </c>
      <c r="AN28" s="693">
        <v>0</v>
      </c>
      <c r="AO28" s="693">
        <v>0</v>
      </c>
      <c r="AP28" s="632"/>
      <c r="AQ28" s="692">
        <v>355027.64117239584</v>
      </c>
      <c r="AR28" s="693">
        <v>355027.64117239584</v>
      </c>
      <c r="AS28" s="693">
        <v>355027.64117239584</v>
      </c>
      <c r="AT28" s="693">
        <v>353811.40101747768</v>
      </c>
      <c r="AU28" s="693">
        <v>263523.40642450092</v>
      </c>
      <c r="AV28" s="693">
        <v>0</v>
      </c>
      <c r="AW28" s="693">
        <v>0</v>
      </c>
      <c r="AX28" s="693">
        <v>0</v>
      </c>
      <c r="AY28" s="693">
        <v>0</v>
      </c>
      <c r="AZ28" s="693">
        <v>0</v>
      </c>
      <c r="BA28" s="693">
        <v>0</v>
      </c>
      <c r="BB28" s="693">
        <v>0</v>
      </c>
      <c r="BC28" s="693">
        <v>0</v>
      </c>
      <c r="BD28" s="693">
        <v>0</v>
      </c>
      <c r="BE28" s="693">
        <v>0</v>
      </c>
      <c r="BF28" s="693">
        <v>0</v>
      </c>
      <c r="BG28" s="693">
        <v>0</v>
      </c>
      <c r="BH28" s="693">
        <v>0</v>
      </c>
      <c r="BI28" s="693">
        <v>0</v>
      </c>
      <c r="BJ28" s="693">
        <v>0</v>
      </c>
      <c r="BK28" s="693">
        <v>0</v>
      </c>
      <c r="BL28" s="693">
        <v>0</v>
      </c>
      <c r="BM28" s="693">
        <v>0</v>
      </c>
      <c r="BN28" s="693">
        <v>0</v>
      </c>
      <c r="BO28" s="693">
        <v>0</v>
      </c>
      <c r="BP28" s="693">
        <v>0</v>
      </c>
      <c r="BQ28" s="693">
        <v>0</v>
      </c>
      <c r="BR28" s="693">
        <v>0</v>
      </c>
      <c r="BS28" s="693">
        <v>0</v>
      </c>
      <c r="BT28" s="694">
        <v>0</v>
      </c>
      <c r="BU28" s="16"/>
    </row>
    <row r="29" spans="2:73" s="17" customFormat="1" ht="15.75">
      <c r="B29" s="691" t="s">
        <v>916</v>
      </c>
      <c r="C29" s="691" t="s">
        <v>902</v>
      </c>
      <c r="D29" s="691" t="s">
        <v>5</v>
      </c>
      <c r="E29" s="691" t="s">
        <v>903</v>
      </c>
      <c r="F29" s="691" t="s">
        <v>29</v>
      </c>
      <c r="G29" s="691" t="s">
        <v>904</v>
      </c>
      <c r="H29" s="691">
        <v>2011</v>
      </c>
      <c r="I29" s="643" t="s">
        <v>574</v>
      </c>
      <c r="J29" s="643" t="s">
        <v>592</v>
      </c>
      <c r="K29" s="632"/>
      <c r="L29" s="692">
        <v>47.384417492199738</v>
      </c>
      <c r="M29" s="693">
        <v>47.384417492199738</v>
      </c>
      <c r="N29" s="693">
        <v>47.384417492199738</v>
      </c>
      <c r="O29" s="693">
        <v>47.384417492199738</v>
      </c>
      <c r="P29" s="693">
        <v>44.083874731067787</v>
      </c>
      <c r="Q29" s="693">
        <v>40.478170793118117</v>
      </c>
      <c r="R29" s="693">
        <v>32.742093658119302</v>
      </c>
      <c r="S29" s="693">
        <v>32.528914339300499</v>
      </c>
      <c r="T29" s="693">
        <v>39.435161038382113</v>
      </c>
      <c r="U29" s="693">
        <v>18.706710833124518</v>
      </c>
      <c r="V29" s="693">
        <v>2.6602726431086099</v>
      </c>
      <c r="W29" s="693">
        <v>2.6591660983878787</v>
      </c>
      <c r="X29" s="693">
        <v>2.6591660983878787</v>
      </c>
      <c r="Y29" s="693">
        <v>2.4681772957460302</v>
      </c>
      <c r="Z29" s="693">
        <v>2.4681772957460302</v>
      </c>
      <c r="AA29" s="693">
        <v>2.0832331334098111</v>
      </c>
      <c r="AB29" s="693">
        <v>0</v>
      </c>
      <c r="AC29" s="693">
        <v>0</v>
      </c>
      <c r="AD29" s="693">
        <v>0</v>
      </c>
      <c r="AE29" s="693">
        <v>0</v>
      </c>
      <c r="AF29" s="693">
        <v>0</v>
      </c>
      <c r="AG29" s="693">
        <v>0</v>
      </c>
      <c r="AH29" s="693">
        <v>0</v>
      </c>
      <c r="AI29" s="693">
        <v>0</v>
      </c>
      <c r="AJ29" s="693">
        <v>0</v>
      </c>
      <c r="AK29" s="693">
        <v>0</v>
      </c>
      <c r="AL29" s="693">
        <v>0</v>
      </c>
      <c r="AM29" s="693">
        <v>0</v>
      </c>
      <c r="AN29" s="693">
        <v>0</v>
      </c>
      <c r="AO29" s="693">
        <v>0</v>
      </c>
      <c r="AP29" s="632"/>
      <c r="AQ29" s="692">
        <v>828145.23611635633</v>
      </c>
      <c r="AR29" s="693">
        <v>828145.23611635633</v>
      </c>
      <c r="AS29" s="693">
        <v>828145.23611635633</v>
      </c>
      <c r="AT29" s="693">
        <v>828145.23611635633</v>
      </c>
      <c r="AU29" s="693">
        <v>756863.75720861834</v>
      </c>
      <c r="AV29" s="693">
        <v>678991.74408785533</v>
      </c>
      <c r="AW29" s="693">
        <v>511916.49039899476</v>
      </c>
      <c r="AX29" s="693">
        <v>510049.03956614202</v>
      </c>
      <c r="AY29" s="693">
        <v>659202.53159464314</v>
      </c>
      <c r="AZ29" s="693">
        <v>211532.34731579214</v>
      </c>
      <c r="BA29" s="693">
        <v>76165.954715947475</v>
      </c>
      <c r="BB29" s="693">
        <v>67046.760369533469</v>
      </c>
      <c r="BC29" s="693">
        <v>67046.760369533469</v>
      </c>
      <c r="BD29" s="693">
        <v>49516.848609935492</v>
      </c>
      <c r="BE29" s="693">
        <v>49516.848609935492</v>
      </c>
      <c r="BF29" s="693">
        <v>44991.369421956675</v>
      </c>
      <c r="BG29" s="693">
        <v>0</v>
      </c>
      <c r="BH29" s="693">
        <v>0</v>
      </c>
      <c r="BI29" s="693">
        <v>0</v>
      </c>
      <c r="BJ29" s="693">
        <v>0</v>
      </c>
      <c r="BK29" s="693">
        <v>0</v>
      </c>
      <c r="BL29" s="693">
        <v>0</v>
      </c>
      <c r="BM29" s="693">
        <v>0</v>
      </c>
      <c r="BN29" s="693">
        <v>0</v>
      </c>
      <c r="BO29" s="693">
        <v>0</v>
      </c>
      <c r="BP29" s="693">
        <v>0</v>
      </c>
      <c r="BQ29" s="693">
        <v>0</v>
      </c>
      <c r="BR29" s="693">
        <v>0</v>
      </c>
      <c r="BS29" s="693">
        <v>0</v>
      </c>
      <c r="BT29" s="694">
        <v>0</v>
      </c>
      <c r="BU29" s="16"/>
    </row>
    <row r="30" spans="2:73" s="17" customFormat="1" ht="15.75">
      <c r="B30" s="691" t="s">
        <v>916</v>
      </c>
      <c r="C30" s="691" t="s">
        <v>902</v>
      </c>
      <c r="D30" s="691" t="s">
        <v>4</v>
      </c>
      <c r="E30" s="691" t="s">
        <v>903</v>
      </c>
      <c r="F30" s="691" t="s">
        <v>29</v>
      </c>
      <c r="G30" s="691" t="s">
        <v>904</v>
      </c>
      <c r="H30" s="691">
        <v>2011</v>
      </c>
      <c r="I30" s="643" t="s">
        <v>574</v>
      </c>
      <c r="J30" s="643" t="s">
        <v>592</v>
      </c>
      <c r="K30" s="632"/>
      <c r="L30" s="692">
        <v>38.096534721325746</v>
      </c>
      <c r="M30" s="693">
        <v>38.096534721325746</v>
      </c>
      <c r="N30" s="693">
        <v>38.096534721325746</v>
      </c>
      <c r="O30" s="693">
        <v>38.096534721325746</v>
      </c>
      <c r="P30" s="693">
        <v>35.419933543781319</v>
      </c>
      <c r="Q30" s="693">
        <v>32.495859503642912</v>
      </c>
      <c r="R30" s="693">
        <v>27.873808034379522</v>
      </c>
      <c r="S30" s="693">
        <v>27.62137665050837</v>
      </c>
      <c r="T30" s="693">
        <v>33.222051868191194</v>
      </c>
      <c r="U30" s="693">
        <v>16.412151726483717</v>
      </c>
      <c r="V30" s="693">
        <v>1.9950011353896917</v>
      </c>
      <c r="W30" s="693">
        <v>1.9937518238743321</v>
      </c>
      <c r="X30" s="693">
        <v>1.9937518238743321</v>
      </c>
      <c r="Y30" s="693">
        <v>1.9391157884628689</v>
      </c>
      <c r="Z30" s="693">
        <v>1.9391157884628689</v>
      </c>
      <c r="AA30" s="693">
        <v>1.8284038553609416</v>
      </c>
      <c r="AB30" s="693">
        <v>0</v>
      </c>
      <c r="AC30" s="693">
        <v>0</v>
      </c>
      <c r="AD30" s="693">
        <v>0</v>
      </c>
      <c r="AE30" s="693">
        <v>0</v>
      </c>
      <c r="AF30" s="693">
        <v>0</v>
      </c>
      <c r="AG30" s="693">
        <v>0</v>
      </c>
      <c r="AH30" s="693">
        <v>0</v>
      </c>
      <c r="AI30" s="693">
        <v>0</v>
      </c>
      <c r="AJ30" s="693">
        <v>0</v>
      </c>
      <c r="AK30" s="693">
        <v>0</v>
      </c>
      <c r="AL30" s="693">
        <v>0</v>
      </c>
      <c r="AM30" s="693">
        <v>0</v>
      </c>
      <c r="AN30" s="693">
        <v>0</v>
      </c>
      <c r="AO30" s="693">
        <v>0</v>
      </c>
      <c r="AP30" s="632"/>
      <c r="AQ30" s="692">
        <v>644008.9432445626</v>
      </c>
      <c r="AR30" s="693">
        <v>644008.9432445626</v>
      </c>
      <c r="AS30" s="693">
        <v>644008.9432445626</v>
      </c>
      <c r="AT30" s="693">
        <v>644008.9432445626</v>
      </c>
      <c r="AU30" s="693">
        <v>586202.66585637734</v>
      </c>
      <c r="AV30" s="693">
        <v>523051.7427805296</v>
      </c>
      <c r="AW30" s="693">
        <v>423229.77767931536</v>
      </c>
      <c r="AX30" s="693">
        <v>421018.47875660408</v>
      </c>
      <c r="AY30" s="693">
        <v>541975.67922063696</v>
      </c>
      <c r="AZ30" s="693">
        <v>178934.01331555436</v>
      </c>
      <c r="BA30" s="693">
        <v>56099.925081835725</v>
      </c>
      <c r="BB30" s="693">
        <v>45804.169027574884</v>
      </c>
      <c r="BC30" s="693">
        <v>45804.169027574884</v>
      </c>
      <c r="BD30" s="693">
        <v>40789.399227414026</v>
      </c>
      <c r="BE30" s="693">
        <v>40789.399227414026</v>
      </c>
      <c r="BF30" s="693">
        <v>39487.847994443073</v>
      </c>
      <c r="BG30" s="693">
        <v>0</v>
      </c>
      <c r="BH30" s="693">
        <v>0</v>
      </c>
      <c r="BI30" s="693">
        <v>0</v>
      </c>
      <c r="BJ30" s="693">
        <v>0</v>
      </c>
      <c r="BK30" s="693">
        <v>0</v>
      </c>
      <c r="BL30" s="693">
        <v>0</v>
      </c>
      <c r="BM30" s="693">
        <v>0</v>
      </c>
      <c r="BN30" s="693">
        <v>0</v>
      </c>
      <c r="BO30" s="693">
        <v>0</v>
      </c>
      <c r="BP30" s="693">
        <v>0</v>
      </c>
      <c r="BQ30" s="693">
        <v>0</v>
      </c>
      <c r="BR30" s="693">
        <v>0</v>
      </c>
      <c r="BS30" s="693">
        <v>0</v>
      </c>
      <c r="BT30" s="694">
        <v>0</v>
      </c>
      <c r="BU30" s="16"/>
    </row>
    <row r="31" spans="2:73" s="17" customFormat="1" ht="15.75">
      <c r="B31" s="691" t="s">
        <v>916</v>
      </c>
      <c r="C31" s="691" t="s">
        <v>902</v>
      </c>
      <c r="D31" s="691" t="s">
        <v>3</v>
      </c>
      <c r="E31" s="691" t="s">
        <v>903</v>
      </c>
      <c r="F31" s="691" t="s">
        <v>29</v>
      </c>
      <c r="G31" s="691" t="s">
        <v>904</v>
      </c>
      <c r="H31" s="691">
        <v>2011</v>
      </c>
      <c r="I31" s="643" t="s">
        <v>574</v>
      </c>
      <c r="J31" s="643" t="s">
        <v>592</v>
      </c>
      <c r="K31" s="632"/>
      <c r="L31" s="692">
        <v>1130.8267092486012</v>
      </c>
      <c r="M31" s="693">
        <v>1130.8267092486012</v>
      </c>
      <c r="N31" s="693">
        <v>1130.8267092486012</v>
      </c>
      <c r="O31" s="693">
        <v>1130.8267092486012</v>
      </c>
      <c r="P31" s="693">
        <v>1130.8267092486012</v>
      </c>
      <c r="Q31" s="693">
        <v>1130.8267092486012</v>
      </c>
      <c r="R31" s="693">
        <v>1130.8267092486012</v>
      </c>
      <c r="S31" s="693">
        <v>1130.8267092486012</v>
      </c>
      <c r="T31" s="693">
        <v>1130.8267092486012</v>
      </c>
      <c r="U31" s="693">
        <v>1130.8267092486012</v>
      </c>
      <c r="V31" s="693">
        <v>1130.8267092486012</v>
      </c>
      <c r="W31" s="693">
        <v>1130.8267092486012</v>
      </c>
      <c r="X31" s="693">
        <v>1130.8267092486012</v>
      </c>
      <c r="Y31" s="693">
        <v>1130.8267092486012</v>
      </c>
      <c r="Z31" s="693">
        <v>1130.8267092486012</v>
      </c>
      <c r="AA31" s="693">
        <v>1130.8267092486012</v>
      </c>
      <c r="AB31" s="693">
        <v>1130.8267092486012</v>
      </c>
      <c r="AC31" s="693">
        <v>1130.8267092486012</v>
      </c>
      <c r="AD31" s="693">
        <v>901.542522019942</v>
      </c>
      <c r="AE31" s="693">
        <v>0</v>
      </c>
      <c r="AF31" s="693">
        <v>0</v>
      </c>
      <c r="AG31" s="693">
        <v>0</v>
      </c>
      <c r="AH31" s="693">
        <v>0</v>
      </c>
      <c r="AI31" s="693">
        <v>0</v>
      </c>
      <c r="AJ31" s="693">
        <v>0</v>
      </c>
      <c r="AK31" s="693">
        <v>0</v>
      </c>
      <c r="AL31" s="693">
        <v>0</v>
      </c>
      <c r="AM31" s="693">
        <v>0</v>
      </c>
      <c r="AN31" s="693">
        <v>0</v>
      </c>
      <c r="AO31" s="693">
        <v>0</v>
      </c>
      <c r="AP31" s="632"/>
      <c r="AQ31" s="692">
        <v>2057629.0370242209</v>
      </c>
      <c r="AR31" s="693">
        <v>2057629.0370242209</v>
      </c>
      <c r="AS31" s="693">
        <v>2057629.0370242209</v>
      </c>
      <c r="AT31" s="693">
        <v>2057629.0370242209</v>
      </c>
      <c r="AU31" s="693">
        <v>2057629.0370242209</v>
      </c>
      <c r="AV31" s="693">
        <v>2057629.0370242209</v>
      </c>
      <c r="AW31" s="693">
        <v>2057629.0370242209</v>
      </c>
      <c r="AX31" s="693">
        <v>2057629.0370242209</v>
      </c>
      <c r="AY31" s="693">
        <v>2057629.0370242209</v>
      </c>
      <c r="AZ31" s="693">
        <v>2057629.0370242209</v>
      </c>
      <c r="BA31" s="693">
        <v>2057629.0370242209</v>
      </c>
      <c r="BB31" s="693">
        <v>2057629.0370242209</v>
      </c>
      <c r="BC31" s="693">
        <v>2057629.0370242209</v>
      </c>
      <c r="BD31" s="693">
        <v>2057629.0370242209</v>
      </c>
      <c r="BE31" s="693">
        <v>2057629.0370242209</v>
      </c>
      <c r="BF31" s="693">
        <v>2057629.0370242209</v>
      </c>
      <c r="BG31" s="693">
        <v>2057629.0370242209</v>
      </c>
      <c r="BH31" s="693">
        <v>2057629.0370242209</v>
      </c>
      <c r="BI31" s="693">
        <v>1852562.3916144166</v>
      </c>
      <c r="BJ31" s="693">
        <v>0</v>
      </c>
      <c r="BK31" s="693">
        <v>0</v>
      </c>
      <c r="BL31" s="693">
        <v>0</v>
      </c>
      <c r="BM31" s="693">
        <v>0</v>
      </c>
      <c r="BN31" s="693">
        <v>0</v>
      </c>
      <c r="BO31" s="693">
        <v>0</v>
      </c>
      <c r="BP31" s="693">
        <v>0</v>
      </c>
      <c r="BQ31" s="693">
        <v>0</v>
      </c>
      <c r="BR31" s="693">
        <v>0</v>
      </c>
      <c r="BS31" s="693">
        <v>0</v>
      </c>
      <c r="BT31" s="694">
        <v>0</v>
      </c>
      <c r="BU31" s="16"/>
    </row>
    <row r="32" spans="2:73" s="17" customFormat="1" ht="15.75">
      <c r="B32" s="691" t="s">
        <v>916</v>
      </c>
      <c r="C32" s="691" t="s">
        <v>902</v>
      </c>
      <c r="D32" s="691" t="s">
        <v>6</v>
      </c>
      <c r="E32" s="691" t="s">
        <v>903</v>
      </c>
      <c r="F32" s="691" t="s">
        <v>29</v>
      </c>
      <c r="G32" s="691" t="s">
        <v>904</v>
      </c>
      <c r="H32" s="691">
        <v>2011</v>
      </c>
      <c r="I32" s="643" t="s">
        <v>574</v>
      </c>
      <c r="J32" s="643" t="s">
        <v>592</v>
      </c>
      <c r="K32" s="632"/>
      <c r="L32" s="692">
        <v>0</v>
      </c>
      <c r="M32" s="693">
        <v>0</v>
      </c>
      <c r="N32" s="693">
        <v>0</v>
      </c>
      <c r="O32" s="693">
        <v>0</v>
      </c>
      <c r="P32" s="693">
        <v>0</v>
      </c>
      <c r="Q32" s="693">
        <v>0</v>
      </c>
      <c r="R32" s="693">
        <v>0</v>
      </c>
      <c r="S32" s="693">
        <v>0</v>
      </c>
      <c r="T32" s="693">
        <v>0</v>
      </c>
      <c r="U32" s="693">
        <v>0</v>
      </c>
      <c r="V32" s="693">
        <v>0</v>
      </c>
      <c r="W32" s="693">
        <v>0</v>
      </c>
      <c r="X32" s="693">
        <v>0</v>
      </c>
      <c r="Y32" s="693">
        <v>0</v>
      </c>
      <c r="Z32" s="693">
        <v>0</v>
      </c>
      <c r="AA32" s="693">
        <v>0</v>
      </c>
      <c r="AB32" s="693">
        <v>0</v>
      </c>
      <c r="AC32" s="693">
        <v>0</v>
      </c>
      <c r="AD32" s="693">
        <v>0</v>
      </c>
      <c r="AE32" s="693">
        <v>0</v>
      </c>
      <c r="AF32" s="693">
        <v>0</v>
      </c>
      <c r="AG32" s="693">
        <v>0</v>
      </c>
      <c r="AH32" s="693">
        <v>0</v>
      </c>
      <c r="AI32" s="693">
        <v>0</v>
      </c>
      <c r="AJ32" s="693">
        <v>0</v>
      </c>
      <c r="AK32" s="693">
        <v>0</v>
      </c>
      <c r="AL32" s="693">
        <v>0</v>
      </c>
      <c r="AM32" s="693">
        <v>0</v>
      </c>
      <c r="AN32" s="693">
        <v>0</v>
      </c>
      <c r="AO32" s="693">
        <v>0</v>
      </c>
      <c r="AP32" s="632"/>
      <c r="AQ32" s="692">
        <v>0</v>
      </c>
      <c r="AR32" s="693">
        <v>0</v>
      </c>
      <c r="AS32" s="693">
        <v>0</v>
      </c>
      <c r="AT32" s="693">
        <v>0</v>
      </c>
      <c r="AU32" s="693">
        <v>0</v>
      </c>
      <c r="AV32" s="693">
        <v>0</v>
      </c>
      <c r="AW32" s="693">
        <v>0</v>
      </c>
      <c r="AX32" s="693">
        <v>0</v>
      </c>
      <c r="AY32" s="693">
        <v>0</v>
      </c>
      <c r="AZ32" s="693">
        <v>0</v>
      </c>
      <c r="BA32" s="693">
        <v>0</v>
      </c>
      <c r="BB32" s="693">
        <v>0</v>
      </c>
      <c r="BC32" s="693">
        <v>0</v>
      </c>
      <c r="BD32" s="693">
        <v>0</v>
      </c>
      <c r="BE32" s="693">
        <v>0</v>
      </c>
      <c r="BF32" s="693">
        <v>0</v>
      </c>
      <c r="BG32" s="693">
        <v>0</v>
      </c>
      <c r="BH32" s="693">
        <v>0</v>
      </c>
      <c r="BI32" s="693">
        <v>0</v>
      </c>
      <c r="BJ32" s="693">
        <v>0</v>
      </c>
      <c r="BK32" s="693">
        <v>0</v>
      </c>
      <c r="BL32" s="693">
        <v>0</v>
      </c>
      <c r="BM32" s="693">
        <v>0</v>
      </c>
      <c r="BN32" s="693">
        <v>0</v>
      </c>
      <c r="BO32" s="693">
        <v>0</v>
      </c>
      <c r="BP32" s="693">
        <v>0</v>
      </c>
      <c r="BQ32" s="693">
        <v>0</v>
      </c>
      <c r="BR32" s="693">
        <v>0</v>
      </c>
      <c r="BS32" s="693">
        <v>0</v>
      </c>
      <c r="BT32" s="694">
        <v>0</v>
      </c>
      <c r="BU32" s="16"/>
    </row>
    <row r="33" spans="2:73" s="17" customFormat="1" ht="15.75">
      <c r="B33" s="691" t="s">
        <v>916</v>
      </c>
      <c r="C33" s="691" t="s">
        <v>905</v>
      </c>
      <c r="D33" s="691" t="s">
        <v>917</v>
      </c>
      <c r="E33" s="691" t="s">
        <v>903</v>
      </c>
      <c r="F33" s="691" t="s">
        <v>906</v>
      </c>
      <c r="G33" s="691" t="s">
        <v>907</v>
      </c>
      <c r="H33" s="691">
        <v>2011</v>
      </c>
      <c r="I33" s="643" t="s">
        <v>574</v>
      </c>
      <c r="J33" s="643" t="s">
        <v>592</v>
      </c>
      <c r="K33" s="632"/>
      <c r="L33" s="692">
        <v>57.643700000000003</v>
      </c>
      <c r="M33" s="693">
        <v>0</v>
      </c>
      <c r="N33" s="693">
        <v>0</v>
      </c>
      <c r="O33" s="693">
        <v>0</v>
      </c>
      <c r="P33" s="693">
        <v>0</v>
      </c>
      <c r="Q33" s="693">
        <v>0</v>
      </c>
      <c r="R33" s="693">
        <v>0</v>
      </c>
      <c r="S33" s="693">
        <v>0</v>
      </c>
      <c r="T33" s="693">
        <v>0</v>
      </c>
      <c r="U33" s="693">
        <v>0</v>
      </c>
      <c r="V33" s="693">
        <v>0</v>
      </c>
      <c r="W33" s="693">
        <v>0</v>
      </c>
      <c r="X33" s="693">
        <v>0</v>
      </c>
      <c r="Y33" s="693">
        <v>0</v>
      </c>
      <c r="Z33" s="693">
        <v>0</v>
      </c>
      <c r="AA33" s="693">
        <v>0</v>
      </c>
      <c r="AB33" s="693">
        <v>0</v>
      </c>
      <c r="AC33" s="693">
        <v>0</v>
      </c>
      <c r="AD33" s="693">
        <v>0</v>
      </c>
      <c r="AE33" s="693">
        <v>0</v>
      </c>
      <c r="AF33" s="693">
        <v>0</v>
      </c>
      <c r="AG33" s="693">
        <v>0</v>
      </c>
      <c r="AH33" s="693">
        <v>0</v>
      </c>
      <c r="AI33" s="693">
        <v>0</v>
      </c>
      <c r="AJ33" s="693">
        <v>0</v>
      </c>
      <c r="AK33" s="693">
        <v>0</v>
      </c>
      <c r="AL33" s="693">
        <v>0</v>
      </c>
      <c r="AM33" s="693">
        <v>0</v>
      </c>
      <c r="AN33" s="693">
        <v>0</v>
      </c>
      <c r="AO33" s="693">
        <v>0</v>
      </c>
      <c r="AP33" s="632"/>
      <c r="AQ33" s="692">
        <v>2250.5829999999996</v>
      </c>
      <c r="AR33" s="693">
        <v>0</v>
      </c>
      <c r="AS33" s="693">
        <v>0</v>
      </c>
      <c r="AT33" s="693">
        <v>0</v>
      </c>
      <c r="AU33" s="693">
        <v>0</v>
      </c>
      <c r="AV33" s="693">
        <v>0</v>
      </c>
      <c r="AW33" s="693">
        <v>0</v>
      </c>
      <c r="AX33" s="693">
        <v>0</v>
      </c>
      <c r="AY33" s="693">
        <v>0</v>
      </c>
      <c r="AZ33" s="693">
        <v>0</v>
      </c>
      <c r="BA33" s="693">
        <v>0</v>
      </c>
      <c r="BB33" s="693">
        <v>0</v>
      </c>
      <c r="BC33" s="693">
        <v>0</v>
      </c>
      <c r="BD33" s="693">
        <v>0</v>
      </c>
      <c r="BE33" s="693">
        <v>0</v>
      </c>
      <c r="BF33" s="693">
        <v>0</v>
      </c>
      <c r="BG33" s="693">
        <v>0</v>
      </c>
      <c r="BH33" s="693">
        <v>0</v>
      </c>
      <c r="BI33" s="693">
        <v>0</v>
      </c>
      <c r="BJ33" s="693">
        <v>0</v>
      </c>
      <c r="BK33" s="693">
        <v>0</v>
      </c>
      <c r="BL33" s="693">
        <v>0</v>
      </c>
      <c r="BM33" s="693">
        <v>0</v>
      </c>
      <c r="BN33" s="693">
        <v>0</v>
      </c>
      <c r="BO33" s="693">
        <v>0</v>
      </c>
      <c r="BP33" s="693">
        <v>0</v>
      </c>
      <c r="BQ33" s="693">
        <v>0</v>
      </c>
      <c r="BR33" s="693">
        <v>0</v>
      </c>
      <c r="BS33" s="693">
        <v>0</v>
      </c>
      <c r="BT33" s="694">
        <v>0</v>
      </c>
      <c r="BU33" s="16"/>
    </row>
    <row r="34" spans="2:73">
      <c r="B34" s="691" t="s">
        <v>916</v>
      </c>
      <c r="C34" s="691" t="s">
        <v>905</v>
      </c>
      <c r="D34" s="691" t="s">
        <v>22</v>
      </c>
      <c r="E34" s="691" t="s">
        <v>903</v>
      </c>
      <c r="F34" s="691" t="s">
        <v>906</v>
      </c>
      <c r="G34" s="691" t="s">
        <v>904</v>
      </c>
      <c r="H34" s="691">
        <v>2011</v>
      </c>
      <c r="I34" s="643" t="s">
        <v>574</v>
      </c>
      <c r="J34" s="643" t="s">
        <v>592</v>
      </c>
      <c r="K34" s="632"/>
      <c r="L34" s="692">
        <v>472.79476174267575</v>
      </c>
      <c r="M34" s="693">
        <v>472.79476174267575</v>
      </c>
      <c r="N34" s="693">
        <v>472.79476174267575</v>
      </c>
      <c r="O34" s="693">
        <v>472.79476174267575</v>
      </c>
      <c r="P34" s="693">
        <v>472.79476174267575</v>
      </c>
      <c r="Q34" s="693">
        <v>472.79476174267575</v>
      </c>
      <c r="R34" s="693">
        <v>472.79476174267575</v>
      </c>
      <c r="S34" s="693">
        <v>472.79476174267575</v>
      </c>
      <c r="T34" s="693">
        <v>347.99484870460464</v>
      </c>
      <c r="U34" s="693">
        <v>347.99484870460464</v>
      </c>
      <c r="V34" s="693">
        <v>65.683879066211503</v>
      </c>
      <c r="W34" s="693">
        <v>65.683879066211503</v>
      </c>
      <c r="X34" s="693">
        <v>65.683879066211503</v>
      </c>
      <c r="Y34" s="693">
        <v>65.683879066211503</v>
      </c>
      <c r="Z34" s="693">
        <v>65.683879066211503</v>
      </c>
      <c r="AA34" s="693">
        <v>0</v>
      </c>
      <c r="AB34" s="693">
        <v>0</v>
      </c>
      <c r="AC34" s="693">
        <v>0</v>
      </c>
      <c r="AD34" s="693">
        <v>0</v>
      </c>
      <c r="AE34" s="693">
        <v>0</v>
      </c>
      <c r="AF34" s="693">
        <v>0</v>
      </c>
      <c r="AG34" s="693">
        <v>0</v>
      </c>
      <c r="AH34" s="693">
        <v>0</v>
      </c>
      <c r="AI34" s="693">
        <v>0</v>
      </c>
      <c r="AJ34" s="693">
        <v>0</v>
      </c>
      <c r="AK34" s="693">
        <v>0</v>
      </c>
      <c r="AL34" s="693">
        <v>0</v>
      </c>
      <c r="AM34" s="693">
        <v>0</v>
      </c>
      <c r="AN34" s="693">
        <v>0</v>
      </c>
      <c r="AO34" s="693">
        <v>0</v>
      </c>
      <c r="AP34" s="632"/>
      <c r="AQ34" s="692">
        <v>2302031.5795068657</v>
      </c>
      <c r="AR34" s="693">
        <v>2302031.5795068657</v>
      </c>
      <c r="AS34" s="693">
        <v>2302031.5795068657</v>
      </c>
      <c r="AT34" s="693">
        <v>2302031.5795068657</v>
      </c>
      <c r="AU34" s="693">
        <v>2302031.5795068657</v>
      </c>
      <c r="AV34" s="693">
        <v>2302031.5795068657</v>
      </c>
      <c r="AW34" s="693">
        <v>2302031.5795068657</v>
      </c>
      <c r="AX34" s="693">
        <v>2302031.5795068657</v>
      </c>
      <c r="AY34" s="693">
        <v>1806697.7526319013</v>
      </c>
      <c r="AZ34" s="693">
        <v>1806697.7526319013</v>
      </c>
      <c r="BA34" s="693">
        <v>339434.59095100465</v>
      </c>
      <c r="BB34" s="693">
        <v>339434.59095100465</v>
      </c>
      <c r="BC34" s="693">
        <v>339434.59095100465</v>
      </c>
      <c r="BD34" s="693">
        <v>339434.59095100465</v>
      </c>
      <c r="BE34" s="693">
        <v>339434.59095100465</v>
      </c>
      <c r="BF34" s="693">
        <v>0</v>
      </c>
      <c r="BG34" s="693">
        <v>0</v>
      </c>
      <c r="BH34" s="693">
        <v>0</v>
      </c>
      <c r="BI34" s="693">
        <v>0</v>
      </c>
      <c r="BJ34" s="693">
        <v>0</v>
      </c>
      <c r="BK34" s="693">
        <v>0</v>
      </c>
      <c r="BL34" s="693">
        <v>0</v>
      </c>
      <c r="BM34" s="693">
        <v>0</v>
      </c>
      <c r="BN34" s="693">
        <v>0</v>
      </c>
      <c r="BO34" s="693">
        <v>0</v>
      </c>
      <c r="BP34" s="693">
        <v>0</v>
      </c>
      <c r="BQ34" s="693">
        <v>0</v>
      </c>
      <c r="BR34" s="693">
        <v>0</v>
      </c>
      <c r="BS34" s="693">
        <v>0</v>
      </c>
      <c r="BT34" s="694">
        <v>0</v>
      </c>
    </row>
    <row r="35" spans="2:73">
      <c r="B35" s="691" t="s">
        <v>916</v>
      </c>
      <c r="C35" s="691" t="s">
        <v>905</v>
      </c>
      <c r="D35" s="691" t="s">
        <v>20</v>
      </c>
      <c r="E35" s="691" t="s">
        <v>903</v>
      </c>
      <c r="F35" s="691" t="s">
        <v>906</v>
      </c>
      <c r="G35" s="691" t="s">
        <v>904</v>
      </c>
      <c r="H35" s="691">
        <v>2011</v>
      </c>
      <c r="I35" s="643" t="s">
        <v>574</v>
      </c>
      <c r="J35" s="643" t="s">
        <v>592</v>
      </c>
      <c r="K35" s="632"/>
      <c r="L35" s="692">
        <v>0</v>
      </c>
      <c r="M35" s="693">
        <v>0</v>
      </c>
      <c r="N35" s="693">
        <v>0</v>
      </c>
      <c r="O35" s="693">
        <v>0</v>
      </c>
      <c r="P35" s="693">
        <v>0</v>
      </c>
      <c r="Q35" s="693">
        <v>0</v>
      </c>
      <c r="R35" s="693">
        <v>0</v>
      </c>
      <c r="S35" s="693">
        <v>0</v>
      </c>
      <c r="T35" s="693">
        <v>0</v>
      </c>
      <c r="U35" s="693">
        <v>0</v>
      </c>
      <c r="V35" s="693">
        <v>0</v>
      </c>
      <c r="W35" s="693">
        <v>0</v>
      </c>
      <c r="X35" s="693">
        <v>0</v>
      </c>
      <c r="Y35" s="693">
        <v>0</v>
      </c>
      <c r="Z35" s="693">
        <v>0</v>
      </c>
      <c r="AA35" s="693">
        <v>0</v>
      </c>
      <c r="AB35" s="693">
        <v>0</v>
      </c>
      <c r="AC35" s="693">
        <v>0</v>
      </c>
      <c r="AD35" s="693">
        <v>0</v>
      </c>
      <c r="AE35" s="693">
        <v>0</v>
      </c>
      <c r="AF35" s="693">
        <v>0</v>
      </c>
      <c r="AG35" s="693">
        <v>0</v>
      </c>
      <c r="AH35" s="693">
        <v>0</v>
      </c>
      <c r="AI35" s="693">
        <v>0</v>
      </c>
      <c r="AJ35" s="693">
        <v>0</v>
      </c>
      <c r="AK35" s="693">
        <v>0</v>
      </c>
      <c r="AL35" s="693">
        <v>0</v>
      </c>
      <c r="AM35" s="693">
        <v>0</v>
      </c>
      <c r="AN35" s="693">
        <v>0</v>
      </c>
      <c r="AO35" s="693">
        <v>0</v>
      </c>
      <c r="AP35" s="632"/>
      <c r="AQ35" s="692">
        <v>0</v>
      </c>
      <c r="AR35" s="693">
        <v>0</v>
      </c>
      <c r="AS35" s="693">
        <v>0</v>
      </c>
      <c r="AT35" s="693">
        <v>0</v>
      </c>
      <c r="AU35" s="693">
        <v>0</v>
      </c>
      <c r="AV35" s="693">
        <v>0</v>
      </c>
      <c r="AW35" s="693">
        <v>0</v>
      </c>
      <c r="AX35" s="693">
        <v>0</v>
      </c>
      <c r="AY35" s="693">
        <v>0</v>
      </c>
      <c r="AZ35" s="693">
        <v>0</v>
      </c>
      <c r="BA35" s="693">
        <v>0</v>
      </c>
      <c r="BB35" s="693">
        <v>0</v>
      </c>
      <c r="BC35" s="693">
        <v>0</v>
      </c>
      <c r="BD35" s="693">
        <v>0</v>
      </c>
      <c r="BE35" s="693">
        <v>0</v>
      </c>
      <c r="BF35" s="693">
        <v>0</v>
      </c>
      <c r="BG35" s="693">
        <v>0</v>
      </c>
      <c r="BH35" s="693">
        <v>0</v>
      </c>
      <c r="BI35" s="693">
        <v>0</v>
      </c>
      <c r="BJ35" s="693">
        <v>0</v>
      </c>
      <c r="BK35" s="693">
        <v>0</v>
      </c>
      <c r="BL35" s="693">
        <v>0</v>
      </c>
      <c r="BM35" s="693">
        <v>0</v>
      </c>
      <c r="BN35" s="693">
        <v>0</v>
      </c>
      <c r="BO35" s="693">
        <v>0</v>
      </c>
      <c r="BP35" s="693">
        <v>0</v>
      </c>
      <c r="BQ35" s="693">
        <v>0</v>
      </c>
      <c r="BR35" s="693">
        <v>0</v>
      </c>
      <c r="BS35" s="693">
        <v>0</v>
      </c>
      <c r="BT35" s="694">
        <v>0</v>
      </c>
    </row>
    <row r="36" spans="2:73">
      <c r="B36" s="691" t="s">
        <v>916</v>
      </c>
      <c r="C36" s="691" t="s">
        <v>908</v>
      </c>
      <c r="D36" s="691" t="s">
        <v>9</v>
      </c>
      <c r="E36" s="691" t="s">
        <v>903</v>
      </c>
      <c r="F36" s="691" t="s">
        <v>908</v>
      </c>
      <c r="G36" s="691" t="s">
        <v>907</v>
      </c>
      <c r="H36" s="691">
        <v>2011</v>
      </c>
      <c r="I36" s="643" t="s">
        <v>574</v>
      </c>
      <c r="J36" s="643" t="s">
        <v>592</v>
      </c>
      <c r="K36" s="632"/>
      <c r="L36" s="692">
        <v>2276.2950000000001</v>
      </c>
      <c r="M36" s="693">
        <v>0</v>
      </c>
      <c r="N36" s="693">
        <v>0</v>
      </c>
      <c r="O36" s="693">
        <v>0</v>
      </c>
      <c r="P36" s="693">
        <v>0</v>
      </c>
      <c r="Q36" s="693">
        <v>0</v>
      </c>
      <c r="R36" s="693">
        <v>0</v>
      </c>
      <c r="S36" s="693">
        <v>0</v>
      </c>
      <c r="T36" s="693">
        <v>0</v>
      </c>
      <c r="U36" s="693">
        <v>0</v>
      </c>
      <c r="V36" s="693">
        <v>0</v>
      </c>
      <c r="W36" s="693">
        <v>0</v>
      </c>
      <c r="X36" s="693">
        <v>0</v>
      </c>
      <c r="Y36" s="693">
        <v>0</v>
      </c>
      <c r="Z36" s="693">
        <v>0</v>
      </c>
      <c r="AA36" s="693">
        <v>0</v>
      </c>
      <c r="AB36" s="693">
        <v>0</v>
      </c>
      <c r="AC36" s="693">
        <v>0</v>
      </c>
      <c r="AD36" s="693">
        <v>0</v>
      </c>
      <c r="AE36" s="693">
        <v>0</v>
      </c>
      <c r="AF36" s="693">
        <v>0</v>
      </c>
      <c r="AG36" s="693">
        <v>0</v>
      </c>
      <c r="AH36" s="693">
        <v>0</v>
      </c>
      <c r="AI36" s="693">
        <v>0</v>
      </c>
      <c r="AJ36" s="693">
        <v>0</v>
      </c>
      <c r="AK36" s="693">
        <v>0</v>
      </c>
      <c r="AL36" s="693">
        <v>0</v>
      </c>
      <c r="AM36" s="693">
        <v>0</v>
      </c>
      <c r="AN36" s="693">
        <v>0</v>
      </c>
      <c r="AO36" s="693">
        <v>0</v>
      </c>
      <c r="AP36" s="632"/>
      <c r="AQ36" s="692">
        <v>133616</v>
      </c>
      <c r="AR36" s="693">
        <v>0</v>
      </c>
      <c r="AS36" s="693">
        <v>0</v>
      </c>
      <c r="AT36" s="693">
        <v>0</v>
      </c>
      <c r="AU36" s="693">
        <v>0</v>
      </c>
      <c r="AV36" s="693">
        <v>0</v>
      </c>
      <c r="AW36" s="693">
        <v>0</v>
      </c>
      <c r="AX36" s="693">
        <v>0</v>
      </c>
      <c r="AY36" s="693">
        <v>0</v>
      </c>
      <c r="AZ36" s="693">
        <v>0</v>
      </c>
      <c r="BA36" s="693">
        <v>0</v>
      </c>
      <c r="BB36" s="693">
        <v>0</v>
      </c>
      <c r="BC36" s="693">
        <v>0</v>
      </c>
      <c r="BD36" s="693">
        <v>0</v>
      </c>
      <c r="BE36" s="693">
        <v>0</v>
      </c>
      <c r="BF36" s="693">
        <v>0</v>
      </c>
      <c r="BG36" s="693">
        <v>0</v>
      </c>
      <c r="BH36" s="693">
        <v>0</v>
      </c>
      <c r="BI36" s="693">
        <v>0</v>
      </c>
      <c r="BJ36" s="693">
        <v>0</v>
      </c>
      <c r="BK36" s="693">
        <v>0</v>
      </c>
      <c r="BL36" s="693">
        <v>0</v>
      </c>
      <c r="BM36" s="693">
        <v>0</v>
      </c>
      <c r="BN36" s="693">
        <v>0</v>
      </c>
      <c r="BO36" s="693">
        <v>0</v>
      </c>
      <c r="BP36" s="693">
        <v>0</v>
      </c>
      <c r="BQ36" s="693">
        <v>0</v>
      </c>
      <c r="BR36" s="693">
        <v>0</v>
      </c>
      <c r="BS36" s="693">
        <v>0</v>
      </c>
      <c r="BT36" s="694">
        <v>0</v>
      </c>
    </row>
    <row r="37" spans="2:73">
      <c r="B37" s="691" t="s">
        <v>916</v>
      </c>
      <c r="C37" s="691" t="s">
        <v>908</v>
      </c>
      <c r="D37" s="691" t="s">
        <v>22</v>
      </c>
      <c r="E37" s="691" t="s">
        <v>903</v>
      </c>
      <c r="F37" s="691" t="s">
        <v>908</v>
      </c>
      <c r="G37" s="691" t="s">
        <v>904</v>
      </c>
      <c r="H37" s="691">
        <v>2011</v>
      </c>
      <c r="I37" s="643" t="s">
        <v>574</v>
      </c>
      <c r="J37" s="643" t="s">
        <v>592</v>
      </c>
      <c r="K37" s="632"/>
      <c r="L37" s="692">
        <v>190.38025967741785</v>
      </c>
      <c r="M37" s="693">
        <v>190.38025967741785</v>
      </c>
      <c r="N37" s="693">
        <v>190.38025967741785</v>
      </c>
      <c r="O37" s="693">
        <v>190.38025967741785</v>
      </c>
      <c r="P37" s="693">
        <v>190.38025967741785</v>
      </c>
      <c r="Q37" s="693">
        <v>190.38025967741785</v>
      </c>
      <c r="R37" s="693">
        <v>190.38025967741785</v>
      </c>
      <c r="S37" s="693">
        <v>190.38025967741785</v>
      </c>
      <c r="T37" s="693">
        <v>170.5131468576559</v>
      </c>
      <c r="U37" s="693">
        <v>170.5131468576559</v>
      </c>
      <c r="V37" s="693">
        <v>60.307491393813876</v>
      </c>
      <c r="W37" s="693">
        <v>60.307491393813876</v>
      </c>
      <c r="X37" s="693">
        <v>60.307491393813876</v>
      </c>
      <c r="Y37" s="693">
        <v>60.307491393813876</v>
      </c>
      <c r="Z37" s="693">
        <v>60.307491393813876</v>
      </c>
      <c r="AA37" s="693">
        <v>0</v>
      </c>
      <c r="AB37" s="693">
        <v>0</v>
      </c>
      <c r="AC37" s="693">
        <v>0</v>
      </c>
      <c r="AD37" s="693">
        <v>0</v>
      </c>
      <c r="AE37" s="693">
        <v>0</v>
      </c>
      <c r="AF37" s="693">
        <v>0</v>
      </c>
      <c r="AG37" s="693">
        <v>0</v>
      </c>
      <c r="AH37" s="693">
        <v>0</v>
      </c>
      <c r="AI37" s="693">
        <v>0</v>
      </c>
      <c r="AJ37" s="693">
        <v>0</v>
      </c>
      <c r="AK37" s="693">
        <v>0</v>
      </c>
      <c r="AL37" s="693">
        <v>0</v>
      </c>
      <c r="AM37" s="693">
        <v>0</v>
      </c>
      <c r="AN37" s="693">
        <v>0</v>
      </c>
      <c r="AO37" s="693">
        <v>0</v>
      </c>
      <c r="AP37" s="632"/>
      <c r="AQ37" s="692">
        <v>1185811.7824199835</v>
      </c>
      <c r="AR37" s="693">
        <v>1185811.7824199835</v>
      </c>
      <c r="AS37" s="693">
        <v>1185811.7824199835</v>
      </c>
      <c r="AT37" s="693">
        <v>1185811.7824199835</v>
      </c>
      <c r="AU37" s="693">
        <v>1185811.7824199835</v>
      </c>
      <c r="AV37" s="693">
        <v>1185811.7824199835</v>
      </c>
      <c r="AW37" s="693">
        <v>1185811.7824199835</v>
      </c>
      <c r="AX37" s="693">
        <v>1185811.7824199835</v>
      </c>
      <c r="AY37" s="693">
        <v>1101488.0001867337</v>
      </c>
      <c r="AZ37" s="693">
        <v>1101488.0001867337</v>
      </c>
      <c r="BA37" s="693">
        <v>392367.88453038275</v>
      </c>
      <c r="BB37" s="693">
        <v>392367.88453038275</v>
      </c>
      <c r="BC37" s="693">
        <v>392367.88453038275</v>
      </c>
      <c r="BD37" s="693">
        <v>392367.88453038275</v>
      </c>
      <c r="BE37" s="693">
        <v>392367.88453038275</v>
      </c>
      <c r="BF37" s="693">
        <v>0</v>
      </c>
      <c r="BG37" s="693">
        <v>0</v>
      </c>
      <c r="BH37" s="693">
        <v>0</v>
      </c>
      <c r="BI37" s="693">
        <v>0</v>
      </c>
      <c r="BJ37" s="693">
        <v>0</v>
      </c>
      <c r="BK37" s="693">
        <v>0</v>
      </c>
      <c r="BL37" s="693">
        <v>0</v>
      </c>
      <c r="BM37" s="693">
        <v>0</v>
      </c>
      <c r="BN37" s="693">
        <v>0</v>
      </c>
      <c r="BO37" s="693">
        <v>0</v>
      </c>
      <c r="BP37" s="693">
        <v>0</v>
      </c>
      <c r="BQ37" s="693">
        <v>0</v>
      </c>
      <c r="BR37" s="693">
        <v>0</v>
      </c>
      <c r="BS37" s="693">
        <v>0</v>
      </c>
      <c r="BT37" s="694">
        <v>0</v>
      </c>
    </row>
    <row r="38" spans="2:73">
      <c r="B38" s="691" t="s">
        <v>916</v>
      </c>
      <c r="C38" s="691" t="s">
        <v>918</v>
      </c>
      <c r="D38" s="691" t="s">
        <v>16</v>
      </c>
      <c r="E38" s="691" t="s">
        <v>903</v>
      </c>
      <c r="F38" s="691" t="s">
        <v>906</v>
      </c>
      <c r="G38" s="691" t="s">
        <v>904</v>
      </c>
      <c r="H38" s="691">
        <v>2011</v>
      </c>
      <c r="I38" s="643" t="s">
        <v>574</v>
      </c>
      <c r="J38" s="643" t="s">
        <v>592</v>
      </c>
      <c r="K38" s="632"/>
      <c r="L38" s="692">
        <v>890.14576990006037</v>
      </c>
      <c r="M38" s="693">
        <v>890.14576990006037</v>
      </c>
      <c r="N38" s="693">
        <v>890.14576990006037</v>
      </c>
      <c r="O38" s="693">
        <v>890.14576990006037</v>
      </c>
      <c r="P38" s="693">
        <v>890.14576990006037</v>
      </c>
      <c r="Q38" s="693">
        <v>890.14576990006037</v>
      </c>
      <c r="R38" s="693">
        <v>890.14576990006037</v>
      </c>
      <c r="S38" s="693">
        <v>890.14576990006037</v>
      </c>
      <c r="T38" s="693">
        <v>890.14576990006037</v>
      </c>
      <c r="U38" s="693">
        <v>890.14576990006037</v>
      </c>
      <c r="V38" s="693">
        <v>890.14576990006037</v>
      </c>
      <c r="W38" s="693">
        <v>890.14576990006037</v>
      </c>
      <c r="X38" s="693">
        <v>890.14576990006037</v>
      </c>
      <c r="Y38" s="693">
        <v>0</v>
      </c>
      <c r="Z38" s="693">
        <v>0</v>
      </c>
      <c r="AA38" s="693">
        <v>0</v>
      </c>
      <c r="AB38" s="693">
        <v>0</v>
      </c>
      <c r="AC38" s="693">
        <v>0</v>
      </c>
      <c r="AD38" s="693">
        <v>0</v>
      </c>
      <c r="AE38" s="693">
        <v>0</v>
      </c>
      <c r="AF38" s="693">
        <v>0</v>
      </c>
      <c r="AG38" s="693">
        <v>0</v>
      </c>
      <c r="AH38" s="693">
        <v>0</v>
      </c>
      <c r="AI38" s="693">
        <v>0</v>
      </c>
      <c r="AJ38" s="693">
        <v>0</v>
      </c>
      <c r="AK38" s="693">
        <v>0</v>
      </c>
      <c r="AL38" s="693">
        <v>0</v>
      </c>
      <c r="AM38" s="693">
        <v>0</v>
      </c>
      <c r="AN38" s="693">
        <v>0</v>
      </c>
      <c r="AO38" s="693">
        <v>0</v>
      </c>
      <c r="AP38" s="632"/>
      <c r="AQ38" s="692">
        <v>5001908.1941325581</v>
      </c>
      <c r="AR38" s="693">
        <v>5001908.1941325581</v>
      </c>
      <c r="AS38" s="693">
        <v>5001908.1941325581</v>
      </c>
      <c r="AT38" s="693">
        <v>5001908.1941325581</v>
      </c>
      <c r="AU38" s="693">
        <v>5001908.1941325581</v>
      </c>
      <c r="AV38" s="693">
        <v>5001908.1941325581</v>
      </c>
      <c r="AW38" s="693">
        <v>5001908.1941325581</v>
      </c>
      <c r="AX38" s="693">
        <v>5001908.1941325581</v>
      </c>
      <c r="AY38" s="693">
        <v>5001908.1941325581</v>
      </c>
      <c r="AZ38" s="693">
        <v>5001908.1941325581</v>
      </c>
      <c r="BA38" s="693">
        <v>5001908.1941325581</v>
      </c>
      <c r="BB38" s="693">
        <v>5001908.1941325581</v>
      </c>
      <c r="BC38" s="693">
        <v>5001908.1941325581</v>
      </c>
      <c r="BD38" s="693">
        <v>0</v>
      </c>
      <c r="BE38" s="693">
        <v>0</v>
      </c>
      <c r="BF38" s="693">
        <v>0</v>
      </c>
      <c r="BG38" s="693">
        <v>0</v>
      </c>
      <c r="BH38" s="693">
        <v>0</v>
      </c>
      <c r="BI38" s="693">
        <v>0</v>
      </c>
      <c r="BJ38" s="693">
        <v>0</v>
      </c>
      <c r="BK38" s="693">
        <v>0</v>
      </c>
      <c r="BL38" s="693">
        <v>0</v>
      </c>
      <c r="BM38" s="693">
        <v>0</v>
      </c>
      <c r="BN38" s="693">
        <v>0</v>
      </c>
      <c r="BO38" s="693">
        <v>0</v>
      </c>
      <c r="BP38" s="693">
        <v>0</v>
      </c>
      <c r="BQ38" s="693">
        <v>0</v>
      </c>
      <c r="BR38" s="693">
        <v>0</v>
      </c>
      <c r="BS38" s="693">
        <v>0</v>
      </c>
      <c r="BT38" s="694">
        <v>0</v>
      </c>
    </row>
    <row r="39" spans="2:73">
      <c r="B39" s="691" t="s">
        <v>916</v>
      </c>
      <c r="C39" s="691" t="s">
        <v>918</v>
      </c>
      <c r="D39" s="691" t="s">
        <v>17</v>
      </c>
      <c r="E39" s="691" t="s">
        <v>903</v>
      </c>
      <c r="F39" s="691" t="s">
        <v>906</v>
      </c>
      <c r="G39" s="691" t="s">
        <v>904</v>
      </c>
      <c r="H39" s="691">
        <v>2011</v>
      </c>
      <c r="I39" s="643" t="s">
        <v>574</v>
      </c>
      <c r="J39" s="643" t="s">
        <v>592</v>
      </c>
      <c r="K39" s="632"/>
      <c r="L39" s="692">
        <v>111.23352294280267</v>
      </c>
      <c r="M39" s="693">
        <v>111.23352294280267</v>
      </c>
      <c r="N39" s="693">
        <v>111.23352294280267</v>
      </c>
      <c r="O39" s="693">
        <v>111.23352294280267</v>
      </c>
      <c r="P39" s="693">
        <v>111.23352294280267</v>
      </c>
      <c r="Q39" s="693">
        <v>111.23352294280267</v>
      </c>
      <c r="R39" s="693">
        <v>111.23352294280267</v>
      </c>
      <c r="S39" s="693">
        <v>111.23352294280267</v>
      </c>
      <c r="T39" s="693">
        <v>111.23352294280267</v>
      </c>
      <c r="U39" s="693">
        <v>111.23352294280267</v>
      </c>
      <c r="V39" s="693">
        <v>111.23352294280267</v>
      </c>
      <c r="W39" s="693">
        <v>111.23352294280267</v>
      </c>
      <c r="X39" s="693">
        <v>111.23352294280267</v>
      </c>
      <c r="Y39" s="693">
        <v>111.23352294280267</v>
      </c>
      <c r="Z39" s="693">
        <v>111.23352294280267</v>
      </c>
      <c r="AA39" s="693">
        <v>111.23352294280267</v>
      </c>
      <c r="AB39" s="693">
        <v>111.23352294280267</v>
      </c>
      <c r="AC39" s="693">
        <v>111.23352294280267</v>
      </c>
      <c r="AD39" s="693">
        <v>111.23352294280267</v>
      </c>
      <c r="AE39" s="693">
        <v>111.23352294280267</v>
      </c>
      <c r="AF39" s="693">
        <v>111.23352294280267</v>
      </c>
      <c r="AG39" s="693">
        <v>111.23352294280267</v>
      </c>
      <c r="AH39" s="693">
        <v>111.23352294280267</v>
      </c>
      <c r="AI39" s="693">
        <v>111.23352294280267</v>
      </c>
      <c r="AJ39" s="693">
        <v>111.23352294280267</v>
      </c>
      <c r="AK39" s="693">
        <v>111.23352294280267</v>
      </c>
      <c r="AL39" s="693">
        <v>0</v>
      </c>
      <c r="AM39" s="693">
        <v>0</v>
      </c>
      <c r="AN39" s="693">
        <v>0</v>
      </c>
      <c r="AO39" s="693">
        <v>0</v>
      </c>
      <c r="AP39" s="632"/>
      <c r="AQ39" s="692">
        <v>571295.37383423455</v>
      </c>
      <c r="AR39" s="693">
        <v>571295.37383423455</v>
      </c>
      <c r="AS39" s="693">
        <v>571295.37383423455</v>
      </c>
      <c r="AT39" s="693">
        <v>571295.37383423455</v>
      </c>
      <c r="AU39" s="693">
        <v>571295.37383423455</v>
      </c>
      <c r="AV39" s="693">
        <v>571295.37383423455</v>
      </c>
      <c r="AW39" s="693">
        <v>571295.37383423455</v>
      </c>
      <c r="AX39" s="693">
        <v>571295.37383423455</v>
      </c>
      <c r="AY39" s="693">
        <v>571295.37383423455</v>
      </c>
      <c r="AZ39" s="693">
        <v>571295.37383423455</v>
      </c>
      <c r="BA39" s="693">
        <v>571295.37383423455</v>
      </c>
      <c r="BB39" s="693">
        <v>571295.37383423455</v>
      </c>
      <c r="BC39" s="693">
        <v>571295.37383423455</v>
      </c>
      <c r="BD39" s="693">
        <v>571295.37383423455</v>
      </c>
      <c r="BE39" s="693">
        <v>571295.37383423455</v>
      </c>
      <c r="BF39" s="693">
        <v>571295.37383423455</v>
      </c>
      <c r="BG39" s="693">
        <v>571295.37383423455</v>
      </c>
      <c r="BH39" s="693">
        <v>571295.37383423455</v>
      </c>
      <c r="BI39" s="693">
        <v>571295.37383423455</v>
      </c>
      <c r="BJ39" s="693">
        <v>571295.37383423455</v>
      </c>
      <c r="BK39" s="693">
        <v>571295.37383423455</v>
      </c>
      <c r="BL39" s="693">
        <v>571295.37383423455</v>
      </c>
      <c r="BM39" s="693">
        <v>571295.37383423455</v>
      </c>
      <c r="BN39" s="693">
        <v>571295.37383423455</v>
      </c>
      <c r="BO39" s="693">
        <v>571295.37383423455</v>
      </c>
      <c r="BP39" s="693">
        <v>571295.37383423455</v>
      </c>
      <c r="BQ39" s="693">
        <v>0</v>
      </c>
      <c r="BR39" s="693">
        <v>0</v>
      </c>
      <c r="BS39" s="693">
        <v>0</v>
      </c>
      <c r="BT39" s="694">
        <v>0</v>
      </c>
    </row>
    <row r="40" spans="2:73">
      <c r="B40" s="691" t="s">
        <v>916</v>
      </c>
      <c r="C40" s="691" t="s">
        <v>905</v>
      </c>
      <c r="D40" s="691" t="s">
        <v>22</v>
      </c>
      <c r="E40" s="691" t="s">
        <v>903</v>
      </c>
      <c r="F40" s="691" t="s">
        <v>919</v>
      </c>
      <c r="G40" s="691" t="s">
        <v>904</v>
      </c>
      <c r="H40" s="691">
        <v>2012</v>
      </c>
      <c r="I40" s="643" t="s">
        <v>575</v>
      </c>
      <c r="J40" s="643" t="s">
        <v>592</v>
      </c>
      <c r="K40" s="632"/>
      <c r="L40" s="692">
        <v>0</v>
      </c>
      <c r="M40" s="693">
        <v>2096.9218887126381</v>
      </c>
      <c r="N40" s="693">
        <v>2096.9218887126381</v>
      </c>
      <c r="O40" s="693">
        <v>2096.0027982298902</v>
      </c>
      <c r="P40" s="693">
        <v>2074.0065899872166</v>
      </c>
      <c r="Q40" s="693">
        <v>2011.6726772134252</v>
      </c>
      <c r="R40" s="693">
        <v>1846.4428752682027</v>
      </c>
      <c r="S40" s="693">
        <v>1793.3565521686689</v>
      </c>
      <c r="T40" s="693">
        <v>1793.3565521686689</v>
      </c>
      <c r="U40" s="693">
        <v>1653.5479513925009</v>
      </c>
      <c r="V40" s="693">
        <v>937.68537465639804</v>
      </c>
      <c r="W40" s="693">
        <v>930.40272250165822</v>
      </c>
      <c r="X40" s="693">
        <v>930.40272250165822</v>
      </c>
      <c r="Y40" s="693">
        <v>229.88710201575975</v>
      </c>
      <c r="Z40" s="693">
        <v>229.88710201575975</v>
      </c>
      <c r="AA40" s="693">
        <v>229.88710201575975</v>
      </c>
      <c r="AB40" s="693">
        <v>54.313521718185562</v>
      </c>
      <c r="AC40" s="693">
        <v>43.997291499144424</v>
      </c>
      <c r="AD40" s="693">
        <v>43.997291499144424</v>
      </c>
      <c r="AE40" s="693">
        <v>43.997291499144424</v>
      </c>
      <c r="AF40" s="693">
        <v>43.997291499144424</v>
      </c>
      <c r="AG40" s="693">
        <v>0</v>
      </c>
      <c r="AH40" s="693">
        <v>0</v>
      </c>
      <c r="AI40" s="693">
        <v>0</v>
      </c>
      <c r="AJ40" s="693">
        <v>0</v>
      </c>
      <c r="AK40" s="693">
        <v>0</v>
      </c>
      <c r="AL40" s="693">
        <v>0</v>
      </c>
      <c r="AM40" s="693">
        <v>0</v>
      </c>
      <c r="AN40" s="693">
        <v>0</v>
      </c>
      <c r="AO40" s="693">
        <v>0</v>
      </c>
      <c r="AP40" s="632"/>
      <c r="AQ40" s="692">
        <v>0</v>
      </c>
      <c r="AR40" s="693">
        <v>12489528.263783401</v>
      </c>
      <c r="AS40" s="693">
        <v>12489528.263783401</v>
      </c>
      <c r="AT40" s="693">
        <v>12486488.078599092</v>
      </c>
      <c r="AU40" s="693">
        <v>12414293.424689008</v>
      </c>
      <c r="AV40" s="693">
        <v>12122553.412167734</v>
      </c>
      <c r="AW40" s="693">
        <v>11544768.855279958</v>
      </c>
      <c r="AX40" s="693">
        <v>11267925.608812748</v>
      </c>
      <c r="AY40" s="693">
        <v>11267925.608812748</v>
      </c>
      <c r="AZ40" s="693">
        <v>10698550.831636021</v>
      </c>
      <c r="BA40" s="693">
        <v>7121175.9617796326</v>
      </c>
      <c r="BB40" s="693">
        <v>6582905.9823988331</v>
      </c>
      <c r="BC40" s="693">
        <v>6535997.7351728519</v>
      </c>
      <c r="BD40" s="693">
        <v>2397133.7573487507</v>
      </c>
      <c r="BE40" s="693">
        <v>2397133.7573487507</v>
      </c>
      <c r="BF40" s="693">
        <v>2397133.7573487507</v>
      </c>
      <c r="BG40" s="693">
        <v>152216.1117981131</v>
      </c>
      <c r="BH40" s="693">
        <v>134791.49985339603</v>
      </c>
      <c r="BI40" s="693">
        <v>134791.49985339603</v>
      </c>
      <c r="BJ40" s="693">
        <v>134791.49985339603</v>
      </c>
      <c r="BK40" s="693">
        <v>134791.49985339603</v>
      </c>
      <c r="BL40" s="693">
        <v>0</v>
      </c>
      <c r="BM40" s="693">
        <v>0</v>
      </c>
      <c r="BN40" s="693">
        <v>0</v>
      </c>
      <c r="BO40" s="693">
        <v>0</v>
      </c>
      <c r="BP40" s="693">
        <v>0</v>
      </c>
      <c r="BQ40" s="693">
        <v>0</v>
      </c>
      <c r="BR40" s="693">
        <v>0</v>
      </c>
      <c r="BS40" s="693">
        <v>0</v>
      </c>
      <c r="BT40" s="694">
        <v>0</v>
      </c>
    </row>
    <row r="41" spans="2:73" ht="15.75">
      <c r="B41" s="691" t="s">
        <v>916</v>
      </c>
      <c r="C41" s="691" t="s">
        <v>905</v>
      </c>
      <c r="D41" s="691" t="s">
        <v>20</v>
      </c>
      <c r="E41" s="691" t="s">
        <v>903</v>
      </c>
      <c r="F41" s="691" t="s">
        <v>919</v>
      </c>
      <c r="G41" s="691" t="s">
        <v>904</v>
      </c>
      <c r="H41" s="691">
        <v>2012</v>
      </c>
      <c r="I41" s="643" t="s">
        <v>575</v>
      </c>
      <c r="J41" s="643" t="s">
        <v>592</v>
      </c>
      <c r="K41" s="632"/>
      <c r="L41" s="692">
        <v>0</v>
      </c>
      <c r="M41" s="693">
        <v>15.531523888694348</v>
      </c>
      <c r="N41" s="693">
        <v>15.531523888694348</v>
      </c>
      <c r="O41" s="693">
        <v>15.531523888694348</v>
      </c>
      <c r="P41" s="693">
        <v>15.531523888694348</v>
      </c>
      <c r="Q41" s="693">
        <v>0</v>
      </c>
      <c r="R41" s="693">
        <v>0</v>
      </c>
      <c r="S41" s="693">
        <v>0</v>
      </c>
      <c r="T41" s="693">
        <v>0</v>
      </c>
      <c r="U41" s="693">
        <v>0</v>
      </c>
      <c r="V41" s="693">
        <v>0</v>
      </c>
      <c r="W41" s="693">
        <v>0</v>
      </c>
      <c r="X41" s="693">
        <v>0</v>
      </c>
      <c r="Y41" s="693">
        <v>0</v>
      </c>
      <c r="Z41" s="693">
        <v>0</v>
      </c>
      <c r="AA41" s="693">
        <v>0</v>
      </c>
      <c r="AB41" s="693">
        <v>0</v>
      </c>
      <c r="AC41" s="693">
        <v>0</v>
      </c>
      <c r="AD41" s="693">
        <v>0</v>
      </c>
      <c r="AE41" s="693">
        <v>0</v>
      </c>
      <c r="AF41" s="693">
        <v>0</v>
      </c>
      <c r="AG41" s="693">
        <v>0</v>
      </c>
      <c r="AH41" s="693">
        <v>0</v>
      </c>
      <c r="AI41" s="693">
        <v>0</v>
      </c>
      <c r="AJ41" s="693">
        <v>0</v>
      </c>
      <c r="AK41" s="693">
        <v>0</v>
      </c>
      <c r="AL41" s="693">
        <v>0</v>
      </c>
      <c r="AM41" s="693">
        <v>0</v>
      </c>
      <c r="AN41" s="693">
        <v>0</v>
      </c>
      <c r="AO41" s="693">
        <v>0</v>
      </c>
      <c r="AP41" s="632"/>
      <c r="AQ41" s="692">
        <v>0</v>
      </c>
      <c r="AR41" s="693">
        <v>75528.763387689221</v>
      </c>
      <c r="AS41" s="693">
        <v>75528.763387689221</v>
      </c>
      <c r="AT41" s="693">
        <v>75528.763387689221</v>
      </c>
      <c r="AU41" s="693">
        <v>75528.763387689221</v>
      </c>
      <c r="AV41" s="693">
        <v>0</v>
      </c>
      <c r="AW41" s="693">
        <v>0</v>
      </c>
      <c r="AX41" s="693">
        <v>0</v>
      </c>
      <c r="AY41" s="693">
        <v>0</v>
      </c>
      <c r="AZ41" s="693">
        <v>0</v>
      </c>
      <c r="BA41" s="693">
        <v>0</v>
      </c>
      <c r="BB41" s="693">
        <v>0</v>
      </c>
      <c r="BC41" s="693">
        <v>0</v>
      </c>
      <c r="BD41" s="693">
        <v>0</v>
      </c>
      <c r="BE41" s="693">
        <v>0</v>
      </c>
      <c r="BF41" s="693">
        <v>0</v>
      </c>
      <c r="BG41" s="693">
        <v>0</v>
      </c>
      <c r="BH41" s="693">
        <v>0</v>
      </c>
      <c r="BI41" s="693">
        <v>0</v>
      </c>
      <c r="BJ41" s="693">
        <v>0</v>
      </c>
      <c r="BK41" s="693">
        <v>0</v>
      </c>
      <c r="BL41" s="693">
        <v>0</v>
      </c>
      <c r="BM41" s="693">
        <v>0</v>
      </c>
      <c r="BN41" s="693">
        <v>0</v>
      </c>
      <c r="BO41" s="693">
        <v>0</v>
      </c>
      <c r="BP41" s="693">
        <v>0</v>
      </c>
      <c r="BQ41" s="693">
        <v>0</v>
      </c>
      <c r="BR41" s="693">
        <v>0</v>
      </c>
      <c r="BS41" s="693">
        <v>0</v>
      </c>
      <c r="BT41" s="694">
        <v>0</v>
      </c>
      <c r="BU41" s="163"/>
    </row>
    <row r="42" spans="2:73">
      <c r="B42" s="691" t="s">
        <v>916</v>
      </c>
      <c r="C42" s="691" t="s">
        <v>902</v>
      </c>
      <c r="D42" s="691" t="s">
        <v>2</v>
      </c>
      <c r="E42" s="691" t="s">
        <v>903</v>
      </c>
      <c r="F42" s="691" t="s">
        <v>29</v>
      </c>
      <c r="G42" s="691" t="s">
        <v>904</v>
      </c>
      <c r="H42" s="691">
        <v>2012</v>
      </c>
      <c r="I42" s="643" t="s">
        <v>575</v>
      </c>
      <c r="J42" s="643" t="s">
        <v>592</v>
      </c>
      <c r="K42" s="632"/>
      <c r="L42" s="692">
        <v>0</v>
      </c>
      <c r="M42" s="693">
        <v>4.6183987845805685</v>
      </c>
      <c r="N42" s="693">
        <v>4.6183987845805685</v>
      </c>
      <c r="O42" s="693">
        <v>4.6183987845805685</v>
      </c>
      <c r="P42" s="693">
        <v>4.4734545808753134</v>
      </c>
      <c r="Q42" s="693">
        <v>0</v>
      </c>
      <c r="R42" s="693">
        <v>0</v>
      </c>
      <c r="S42" s="693">
        <v>0</v>
      </c>
      <c r="T42" s="693">
        <v>0</v>
      </c>
      <c r="U42" s="693">
        <v>0</v>
      </c>
      <c r="V42" s="693">
        <v>0</v>
      </c>
      <c r="W42" s="693">
        <v>0</v>
      </c>
      <c r="X42" s="693">
        <v>0</v>
      </c>
      <c r="Y42" s="693">
        <v>0</v>
      </c>
      <c r="Z42" s="693">
        <v>0</v>
      </c>
      <c r="AA42" s="693">
        <v>0</v>
      </c>
      <c r="AB42" s="693">
        <v>0</v>
      </c>
      <c r="AC42" s="693">
        <v>0</v>
      </c>
      <c r="AD42" s="693">
        <v>0</v>
      </c>
      <c r="AE42" s="693">
        <v>0</v>
      </c>
      <c r="AF42" s="693">
        <v>0</v>
      </c>
      <c r="AG42" s="693">
        <v>0</v>
      </c>
      <c r="AH42" s="693">
        <v>0</v>
      </c>
      <c r="AI42" s="693">
        <v>0</v>
      </c>
      <c r="AJ42" s="693">
        <v>0</v>
      </c>
      <c r="AK42" s="693">
        <v>0</v>
      </c>
      <c r="AL42" s="693">
        <v>0</v>
      </c>
      <c r="AM42" s="693">
        <v>0</v>
      </c>
      <c r="AN42" s="693">
        <v>0</v>
      </c>
      <c r="AO42" s="693">
        <v>0</v>
      </c>
      <c r="AP42" s="632"/>
      <c r="AQ42" s="692">
        <v>0</v>
      </c>
      <c r="AR42" s="693">
        <v>8106.0628592353123</v>
      </c>
      <c r="AS42" s="693">
        <v>8106.0628592353123</v>
      </c>
      <c r="AT42" s="693">
        <v>8106.0628592353123</v>
      </c>
      <c r="AU42" s="693">
        <v>7976.4458643720991</v>
      </c>
      <c r="AV42" s="693">
        <v>0</v>
      </c>
      <c r="AW42" s="693">
        <v>0</v>
      </c>
      <c r="AX42" s="693">
        <v>0</v>
      </c>
      <c r="AY42" s="693">
        <v>0</v>
      </c>
      <c r="AZ42" s="693">
        <v>0</v>
      </c>
      <c r="BA42" s="693">
        <v>0</v>
      </c>
      <c r="BB42" s="693">
        <v>0</v>
      </c>
      <c r="BC42" s="693">
        <v>0</v>
      </c>
      <c r="BD42" s="693">
        <v>0</v>
      </c>
      <c r="BE42" s="693">
        <v>0</v>
      </c>
      <c r="BF42" s="693">
        <v>0</v>
      </c>
      <c r="BG42" s="693">
        <v>0</v>
      </c>
      <c r="BH42" s="693">
        <v>0</v>
      </c>
      <c r="BI42" s="693">
        <v>0</v>
      </c>
      <c r="BJ42" s="693">
        <v>0</v>
      </c>
      <c r="BK42" s="693">
        <v>0</v>
      </c>
      <c r="BL42" s="693">
        <v>0</v>
      </c>
      <c r="BM42" s="693">
        <v>0</v>
      </c>
      <c r="BN42" s="693">
        <v>0</v>
      </c>
      <c r="BO42" s="693">
        <v>0</v>
      </c>
      <c r="BP42" s="693">
        <v>0</v>
      </c>
      <c r="BQ42" s="693">
        <v>0</v>
      </c>
      <c r="BR42" s="693">
        <v>0</v>
      </c>
      <c r="BS42" s="693">
        <v>0</v>
      </c>
      <c r="BT42" s="694">
        <v>0</v>
      </c>
    </row>
    <row r="43" spans="2:73">
      <c r="B43" s="691" t="s">
        <v>916</v>
      </c>
      <c r="C43" s="691" t="s">
        <v>902</v>
      </c>
      <c r="D43" s="691" t="s">
        <v>1</v>
      </c>
      <c r="E43" s="691" t="s">
        <v>903</v>
      </c>
      <c r="F43" s="691" t="s">
        <v>29</v>
      </c>
      <c r="G43" s="691" t="s">
        <v>904</v>
      </c>
      <c r="H43" s="691">
        <v>2012</v>
      </c>
      <c r="I43" s="643" t="s">
        <v>575</v>
      </c>
      <c r="J43" s="643" t="s">
        <v>592</v>
      </c>
      <c r="K43" s="632"/>
      <c r="L43" s="692">
        <v>0</v>
      </c>
      <c r="M43" s="693">
        <v>32.927791458571946</v>
      </c>
      <c r="N43" s="693">
        <v>32.927791458571946</v>
      </c>
      <c r="O43" s="693">
        <v>32.927791458571946</v>
      </c>
      <c r="P43" s="693">
        <v>30.635713216156176</v>
      </c>
      <c r="Q43" s="693">
        <v>18.803489185820293</v>
      </c>
      <c r="R43" s="693">
        <v>0</v>
      </c>
      <c r="S43" s="693">
        <v>0</v>
      </c>
      <c r="T43" s="693">
        <v>0</v>
      </c>
      <c r="U43" s="693">
        <v>0</v>
      </c>
      <c r="V43" s="693">
        <v>0</v>
      </c>
      <c r="W43" s="693">
        <v>0</v>
      </c>
      <c r="X43" s="693">
        <v>0</v>
      </c>
      <c r="Y43" s="693">
        <v>0</v>
      </c>
      <c r="Z43" s="693">
        <v>0</v>
      </c>
      <c r="AA43" s="693">
        <v>0</v>
      </c>
      <c r="AB43" s="693">
        <v>0</v>
      </c>
      <c r="AC43" s="693">
        <v>0</v>
      </c>
      <c r="AD43" s="693">
        <v>0</v>
      </c>
      <c r="AE43" s="693">
        <v>0</v>
      </c>
      <c r="AF43" s="693">
        <v>0</v>
      </c>
      <c r="AG43" s="693">
        <v>0</v>
      </c>
      <c r="AH43" s="693">
        <v>0</v>
      </c>
      <c r="AI43" s="693">
        <v>0</v>
      </c>
      <c r="AJ43" s="693">
        <v>0</v>
      </c>
      <c r="AK43" s="693">
        <v>0</v>
      </c>
      <c r="AL43" s="693">
        <v>0</v>
      </c>
      <c r="AM43" s="693">
        <v>0</v>
      </c>
      <c r="AN43" s="693">
        <v>0</v>
      </c>
      <c r="AO43" s="693">
        <v>0</v>
      </c>
      <c r="AP43" s="632"/>
      <c r="AQ43" s="692">
        <v>0</v>
      </c>
      <c r="AR43" s="693">
        <v>230362.02718068566</v>
      </c>
      <c r="AS43" s="693">
        <v>230362.02718068566</v>
      </c>
      <c r="AT43" s="693">
        <v>230362.02718068566</v>
      </c>
      <c r="AU43" s="693">
        <v>228312.32608068589</v>
      </c>
      <c r="AV43" s="693">
        <v>143014.36531066109</v>
      </c>
      <c r="AW43" s="693">
        <v>0</v>
      </c>
      <c r="AX43" s="693">
        <v>0</v>
      </c>
      <c r="AY43" s="693">
        <v>0</v>
      </c>
      <c r="AZ43" s="693">
        <v>0</v>
      </c>
      <c r="BA43" s="693">
        <v>0</v>
      </c>
      <c r="BB43" s="693">
        <v>0</v>
      </c>
      <c r="BC43" s="693">
        <v>0</v>
      </c>
      <c r="BD43" s="693">
        <v>0</v>
      </c>
      <c r="BE43" s="693">
        <v>0</v>
      </c>
      <c r="BF43" s="693">
        <v>0</v>
      </c>
      <c r="BG43" s="693">
        <v>0</v>
      </c>
      <c r="BH43" s="693">
        <v>0</v>
      </c>
      <c r="BI43" s="693">
        <v>0</v>
      </c>
      <c r="BJ43" s="693">
        <v>0</v>
      </c>
      <c r="BK43" s="693">
        <v>0</v>
      </c>
      <c r="BL43" s="693">
        <v>0</v>
      </c>
      <c r="BM43" s="693">
        <v>0</v>
      </c>
      <c r="BN43" s="693">
        <v>0</v>
      </c>
      <c r="BO43" s="693">
        <v>0</v>
      </c>
      <c r="BP43" s="693">
        <v>0</v>
      </c>
      <c r="BQ43" s="693">
        <v>0</v>
      </c>
      <c r="BR43" s="693">
        <v>0</v>
      </c>
      <c r="BS43" s="693">
        <v>0</v>
      </c>
      <c r="BT43" s="694">
        <v>0</v>
      </c>
    </row>
    <row r="44" spans="2:73">
      <c r="B44" s="691" t="s">
        <v>916</v>
      </c>
      <c r="C44" s="691" t="s">
        <v>902</v>
      </c>
      <c r="D44" s="691" t="s">
        <v>5</v>
      </c>
      <c r="E44" s="691" t="s">
        <v>903</v>
      </c>
      <c r="F44" s="691" t="s">
        <v>29</v>
      </c>
      <c r="G44" s="691" t="s">
        <v>904</v>
      </c>
      <c r="H44" s="691">
        <v>2012</v>
      </c>
      <c r="I44" s="643" t="s">
        <v>575</v>
      </c>
      <c r="J44" s="643" t="s">
        <v>592</v>
      </c>
      <c r="K44" s="632"/>
      <c r="L44" s="692">
        <v>0</v>
      </c>
      <c r="M44" s="693">
        <v>41.706252538460724</v>
      </c>
      <c r="N44" s="693">
        <v>41.706252538460724</v>
      </c>
      <c r="O44" s="693">
        <v>41.706252538460724</v>
      </c>
      <c r="P44" s="693">
        <v>41.706252538460724</v>
      </c>
      <c r="Q44" s="693">
        <v>38.174538361198145</v>
      </c>
      <c r="R44" s="693">
        <v>32.304655509361815</v>
      </c>
      <c r="S44" s="693">
        <v>24.184328076903807</v>
      </c>
      <c r="T44" s="693">
        <v>24.095036226224352</v>
      </c>
      <c r="U44" s="693">
        <v>24.095036226224352</v>
      </c>
      <c r="V44" s="693">
        <v>15.539154621870475</v>
      </c>
      <c r="W44" s="693">
        <v>6.0795265485645276</v>
      </c>
      <c r="X44" s="693">
        <v>6.07899275502339</v>
      </c>
      <c r="Y44" s="693">
        <v>6.07899275502339</v>
      </c>
      <c r="Z44" s="693">
        <v>5.9746727491670857</v>
      </c>
      <c r="AA44" s="693">
        <v>5.9746727491670857</v>
      </c>
      <c r="AB44" s="693">
        <v>5.8262281516712422</v>
      </c>
      <c r="AC44" s="693">
        <v>1.6347272388711438</v>
      </c>
      <c r="AD44" s="693">
        <v>1.6347272388711438</v>
      </c>
      <c r="AE44" s="693">
        <v>1.6347272388711438</v>
      </c>
      <c r="AF44" s="693">
        <v>1.6347272388711438</v>
      </c>
      <c r="AG44" s="693">
        <v>0</v>
      </c>
      <c r="AH44" s="693">
        <v>0</v>
      </c>
      <c r="AI44" s="693">
        <v>0</v>
      </c>
      <c r="AJ44" s="693">
        <v>0</v>
      </c>
      <c r="AK44" s="693">
        <v>0</v>
      </c>
      <c r="AL44" s="693">
        <v>0</v>
      </c>
      <c r="AM44" s="693">
        <v>0</v>
      </c>
      <c r="AN44" s="693">
        <v>0</v>
      </c>
      <c r="AO44" s="693">
        <v>0</v>
      </c>
      <c r="AP44" s="632"/>
      <c r="AQ44" s="692">
        <v>0</v>
      </c>
      <c r="AR44" s="693">
        <v>754713.39050143119</v>
      </c>
      <c r="AS44" s="693">
        <v>754713.39050143119</v>
      </c>
      <c r="AT44" s="693">
        <v>754713.39050143119</v>
      </c>
      <c r="AU44" s="693">
        <v>754713.39050143119</v>
      </c>
      <c r="AV44" s="693">
        <v>678439.32655069989</v>
      </c>
      <c r="AW44" s="693">
        <v>551668.07679704856</v>
      </c>
      <c r="AX44" s="693">
        <v>376294.20937829517</v>
      </c>
      <c r="AY44" s="693">
        <v>375512.01276634313</v>
      </c>
      <c r="AZ44" s="693">
        <v>375512.01276634313</v>
      </c>
      <c r="BA44" s="693">
        <v>190731.527174727</v>
      </c>
      <c r="BB44" s="693">
        <v>141547.67119990225</v>
      </c>
      <c r="BC44" s="693">
        <v>137148.60178021801</v>
      </c>
      <c r="BD44" s="693">
        <v>137148.60178021801</v>
      </c>
      <c r="BE44" s="693">
        <v>127573.58757977253</v>
      </c>
      <c r="BF44" s="693">
        <v>127573.58757977253</v>
      </c>
      <c r="BG44" s="693">
        <v>125828.44373226413</v>
      </c>
      <c r="BH44" s="693">
        <v>35305.034241560556</v>
      </c>
      <c r="BI44" s="693">
        <v>35305.034241560556</v>
      </c>
      <c r="BJ44" s="693">
        <v>35305.034241560556</v>
      </c>
      <c r="BK44" s="693">
        <v>35305.034241560556</v>
      </c>
      <c r="BL44" s="693">
        <v>0</v>
      </c>
      <c r="BM44" s="693">
        <v>0</v>
      </c>
      <c r="BN44" s="693">
        <v>0</v>
      </c>
      <c r="BO44" s="693">
        <v>0</v>
      </c>
      <c r="BP44" s="693">
        <v>0</v>
      </c>
      <c r="BQ44" s="693">
        <v>0</v>
      </c>
      <c r="BR44" s="693">
        <v>0</v>
      </c>
      <c r="BS44" s="693">
        <v>0</v>
      </c>
      <c r="BT44" s="694">
        <v>0</v>
      </c>
    </row>
    <row r="45" spans="2:73">
      <c r="B45" s="691" t="s">
        <v>916</v>
      </c>
      <c r="C45" s="691" t="s">
        <v>902</v>
      </c>
      <c r="D45" s="691" t="s">
        <v>4</v>
      </c>
      <c r="E45" s="691" t="s">
        <v>903</v>
      </c>
      <c r="F45" s="691" t="s">
        <v>29</v>
      </c>
      <c r="G45" s="691" t="s">
        <v>904</v>
      </c>
      <c r="H45" s="691">
        <v>2012</v>
      </c>
      <c r="I45" s="643" t="s">
        <v>575</v>
      </c>
      <c r="J45" s="643" t="s">
        <v>592</v>
      </c>
      <c r="K45" s="632"/>
      <c r="L45" s="692">
        <v>0</v>
      </c>
      <c r="M45" s="693">
        <v>6.4931606243001623</v>
      </c>
      <c r="N45" s="693">
        <v>6.4931606243001623</v>
      </c>
      <c r="O45" s="693">
        <v>6.4931606243001623</v>
      </c>
      <c r="P45" s="693">
        <v>6.4931606243001623</v>
      </c>
      <c r="Q45" s="693">
        <v>6.4657515932178544</v>
      </c>
      <c r="R45" s="693">
        <v>6.4657515932178544</v>
      </c>
      <c r="S45" s="693">
        <v>5.514951330401054</v>
      </c>
      <c r="T45" s="693">
        <v>5.5034373812344937</v>
      </c>
      <c r="U45" s="693">
        <v>5.5034373812344937</v>
      </c>
      <c r="V45" s="693">
        <v>5.5034373812344937</v>
      </c>
      <c r="W45" s="693">
        <v>0.10123401579621749</v>
      </c>
      <c r="X45" s="693">
        <v>0.10116429741324533</v>
      </c>
      <c r="Y45" s="693">
        <v>0.10116429741324533</v>
      </c>
      <c r="Z45" s="693">
        <v>9.7521461560995296E-2</v>
      </c>
      <c r="AA45" s="693">
        <v>9.7521461560995296E-2</v>
      </c>
      <c r="AB45" s="693">
        <v>9.1092758519836725E-2</v>
      </c>
      <c r="AC45" s="693">
        <v>0</v>
      </c>
      <c r="AD45" s="693">
        <v>0</v>
      </c>
      <c r="AE45" s="693">
        <v>0</v>
      </c>
      <c r="AF45" s="693">
        <v>0</v>
      </c>
      <c r="AG45" s="693">
        <v>0</v>
      </c>
      <c r="AH45" s="693">
        <v>0</v>
      </c>
      <c r="AI45" s="693">
        <v>0</v>
      </c>
      <c r="AJ45" s="693">
        <v>0</v>
      </c>
      <c r="AK45" s="693">
        <v>0</v>
      </c>
      <c r="AL45" s="693">
        <v>0</v>
      </c>
      <c r="AM45" s="693">
        <v>0</v>
      </c>
      <c r="AN45" s="693">
        <v>0</v>
      </c>
      <c r="AO45" s="693">
        <v>0</v>
      </c>
      <c r="AP45" s="632"/>
      <c r="AQ45" s="692">
        <v>0</v>
      </c>
      <c r="AR45" s="693">
        <v>39401.631541547125</v>
      </c>
      <c r="AS45" s="693">
        <v>39401.631541547125</v>
      </c>
      <c r="AT45" s="693">
        <v>39401.631541547125</v>
      </c>
      <c r="AU45" s="693">
        <v>39401.631541547125</v>
      </c>
      <c r="AV45" s="693">
        <v>38809.681546539352</v>
      </c>
      <c r="AW45" s="693">
        <v>38809.681546539352</v>
      </c>
      <c r="AX45" s="693">
        <v>18275.347109919679</v>
      </c>
      <c r="AY45" s="693">
        <v>18174.484915220601</v>
      </c>
      <c r="AZ45" s="693">
        <v>18174.484915220601</v>
      </c>
      <c r="BA45" s="693">
        <v>18174.484915220601</v>
      </c>
      <c r="BB45" s="693">
        <v>2951.8149377912387</v>
      </c>
      <c r="BC45" s="693">
        <v>2377.2557067635244</v>
      </c>
      <c r="BD45" s="693">
        <v>2377.2557067635244</v>
      </c>
      <c r="BE45" s="693">
        <v>2042.8979320598737</v>
      </c>
      <c r="BF45" s="693">
        <v>2042.8979320598737</v>
      </c>
      <c r="BG45" s="693">
        <v>1967.3208363016356</v>
      </c>
      <c r="BH45" s="693">
        <v>0</v>
      </c>
      <c r="BI45" s="693">
        <v>0</v>
      </c>
      <c r="BJ45" s="693">
        <v>0</v>
      </c>
      <c r="BK45" s="693">
        <v>0</v>
      </c>
      <c r="BL45" s="693">
        <v>0</v>
      </c>
      <c r="BM45" s="693">
        <v>0</v>
      </c>
      <c r="BN45" s="693">
        <v>0</v>
      </c>
      <c r="BO45" s="693">
        <v>0</v>
      </c>
      <c r="BP45" s="693">
        <v>0</v>
      </c>
      <c r="BQ45" s="693">
        <v>0</v>
      </c>
      <c r="BR45" s="693">
        <v>0</v>
      </c>
      <c r="BS45" s="693">
        <v>0</v>
      </c>
      <c r="BT45" s="694">
        <v>0</v>
      </c>
    </row>
    <row r="46" spans="2:73">
      <c r="B46" s="691" t="s">
        <v>916</v>
      </c>
      <c r="C46" s="691" t="s">
        <v>902</v>
      </c>
      <c r="D46" s="691" t="s">
        <v>3</v>
      </c>
      <c r="E46" s="691" t="s">
        <v>903</v>
      </c>
      <c r="F46" s="691" t="s">
        <v>29</v>
      </c>
      <c r="G46" s="691" t="s">
        <v>904</v>
      </c>
      <c r="H46" s="691">
        <v>2012</v>
      </c>
      <c r="I46" s="643" t="s">
        <v>575</v>
      </c>
      <c r="J46" s="643" t="s">
        <v>592</v>
      </c>
      <c r="K46" s="632"/>
      <c r="L46" s="692">
        <v>0</v>
      </c>
      <c r="M46" s="693">
        <v>709.88095324583458</v>
      </c>
      <c r="N46" s="693">
        <v>709.88095324583458</v>
      </c>
      <c r="O46" s="693">
        <v>709.88095324583458</v>
      </c>
      <c r="P46" s="693">
        <v>709.88095324583458</v>
      </c>
      <c r="Q46" s="693">
        <v>709.88095324583458</v>
      </c>
      <c r="R46" s="693">
        <v>709.88095324583458</v>
      </c>
      <c r="S46" s="693">
        <v>709.88095324583458</v>
      </c>
      <c r="T46" s="693">
        <v>709.88095324583458</v>
      </c>
      <c r="U46" s="693">
        <v>709.88095324583458</v>
      </c>
      <c r="V46" s="693">
        <v>709.88095324583458</v>
      </c>
      <c r="W46" s="693">
        <v>709.88095324583458</v>
      </c>
      <c r="X46" s="693">
        <v>709.88095324583458</v>
      </c>
      <c r="Y46" s="693">
        <v>709.88095324583458</v>
      </c>
      <c r="Z46" s="693">
        <v>709.88095324583458</v>
      </c>
      <c r="AA46" s="693">
        <v>709.88095324583458</v>
      </c>
      <c r="AB46" s="693">
        <v>709.88095324583458</v>
      </c>
      <c r="AC46" s="693">
        <v>709.88095324583458</v>
      </c>
      <c r="AD46" s="693">
        <v>709.88095324583458</v>
      </c>
      <c r="AE46" s="693">
        <v>547.46057278914043</v>
      </c>
      <c r="AF46" s="693">
        <v>0</v>
      </c>
      <c r="AG46" s="693">
        <v>0</v>
      </c>
      <c r="AH46" s="693">
        <v>0</v>
      </c>
      <c r="AI46" s="693">
        <v>0</v>
      </c>
      <c r="AJ46" s="693">
        <v>0</v>
      </c>
      <c r="AK46" s="693">
        <v>0</v>
      </c>
      <c r="AL46" s="693">
        <v>0</v>
      </c>
      <c r="AM46" s="693">
        <v>0</v>
      </c>
      <c r="AN46" s="693">
        <v>0</v>
      </c>
      <c r="AO46" s="693">
        <v>0</v>
      </c>
      <c r="AP46" s="632"/>
      <c r="AQ46" s="692">
        <v>0</v>
      </c>
      <c r="AR46" s="693">
        <v>1202085.3024682223</v>
      </c>
      <c r="AS46" s="693">
        <v>1202085.3024682223</v>
      </c>
      <c r="AT46" s="693">
        <v>1202085.3024682223</v>
      </c>
      <c r="AU46" s="693">
        <v>1202085.3024682223</v>
      </c>
      <c r="AV46" s="693">
        <v>1202085.3024682223</v>
      </c>
      <c r="AW46" s="693">
        <v>1202085.3024682223</v>
      </c>
      <c r="AX46" s="693">
        <v>1202085.3024682223</v>
      </c>
      <c r="AY46" s="693">
        <v>1202085.3024682223</v>
      </c>
      <c r="AZ46" s="693">
        <v>1202085.3024682223</v>
      </c>
      <c r="BA46" s="693">
        <v>1202085.3024682223</v>
      </c>
      <c r="BB46" s="693">
        <v>1202085.3024682223</v>
      </c>
      <c r="BC46" s="693">
        <v>1202085.3024682223</v>
      </c>
      <c r="BD46" s="693">
        <v>1202085.3024682223</v>
      </c>
      <c r="BE46" s="693">
        <v>1202085.3024682223</v>
      </c>
      <c r="BF46" s="693">
        <v>1202085.3024682223</v>
      </c>
      <c r="BG46" s="693">
        <v>1202085.3024682223</v>
      </c>
      <c r="BH46" s="693">
        <v>1202085.3024682223</v>
      </c>
      <c r="BI46" s="693">
        <v>1202085.3024682223</v>
      </c>
      <c r="BJ46" s="693">
        <v>1056840.1592947762</v>
      </c>
      <c r="BK46" s="693">
        <v>0</v>
      </c>
      <c r="BL46" s="693">
        <v>0</v>
      </c>
      <c r="BM46" s="693">
        <v>0</v>
      </c>
      <c r="BN46" s="693">
        <v>0</v>
      </c>
      <c r="BO46" s="693">
        <v>0</v>
      </c>
      <c r="BP46" s="693">
        <v>0</v>
      </c>
      <c r="BQ46" s="693">
        <v>0</v>
      </c>
      <c r="BR46" s="693">
        <v>0</v>
      </c>
      <c r="BS46" s="693">
        <v>0</v>
      </c>
      <c r="BT46" s="694">
        <v>0</v>
      </c>
    </row>
    <row r="47" spans="2:73">
      <c r="B47" s="691" t="s">
        <v>916</v>
      </c>
      <c r="C47" s="691" t="s">
        <v>902</v>
      </c>
      <c r="D47" s="691" t="s">
        <v>42</v>
      </c>
      <c r="E47" s="691" t="s">
        <v>903</v>
      </c>
      <c r="F47" s="691" t="s">
        <v>29</v>
      </c>
      <c r="G47" s="691" t="s">
        <v>907</v>
      </c>
      <c r="H47" s="691">
        <v>2012</v>
      </c>
      <c r="I47" s="643" t="s">
        <v>575</v>
      </c>
      <c r="J47" s="643" t="s">
        <v>592</v>
      </c>
      <c r="K47" s="632"/>
      <c r="L47" s="692">
        <v>0</v>
      </c>
      <c r="M47" s="693">
        <v>466.85700000000003</v>
      </c>
      <c r="N47" s="693">
        <v>0</v>
      </c>
      <c r="O47" s="693">
        <v>0</v>
      </c>
      <c r="P47" s="693">
        <v>0</v>
      </c>
      <c r="Q47" s="693">
        <v>0</v>
      </c>
      <c r="R47" s="693">
        <v>0</v>
      </c>
      <c r="S47" s="693">
        <v>0</v>
      </c>
      <c r="T47" s="693">
        <v>0</v>
      </c>
      <c r="U47" s="693">
        <v>0</v>
      </c>
      <c r="V47" s="693">
        <v>0</v>
      </c>
      <c r="W47" s="693">
        <v>0</v>
      </c>
      <c r="X47" s="693">
        <v>0</v>
      </c>
      <c r="Y47" s="693">
        <v>0</v>
      </c>
      <c r="Z47" s="693">
        <v>0</v>
      </c>
      <c r="AA47" s="693">
        <v>0</v>
      </c>
      <c r="AB47" s="693">
        <v>0</v>
      </c>
      <c r="AC47" s="693">
        <v>0</v>
      </c>
      <c r="AD47" s="693">
        <v>0</v>
      </c>
      <c r="AE47" s="693">
        <v>0</v>
      </c>
      <c r="AF47" s="693">
        <v>0</v>
      </c>
      <c r="AG47" s="693">
        <v>0</v>
      </c>
      <c r="AH47" s="693">
        <v>0</v>
      </c>
      <c r="AI47" s="693">
        <v>0</v>
      </c>
      <c r="AJ47" s="693">
        <v>0</v>
      </c>
      <c r="AK47" s="693">
        <v>0</v>
      </c>
      <c r="AL47" s="693">
        <v>0</v>
      </c>
      <c r="AM47" s="693">
        <v>0</v>
      </c>
      <c r="AN47" s="693">
        <v>0</v>
      </c>
      <c r="AO47" s="693">
        <v>0</v>
      </c>
      <c r="AP47" s="632"/>
      <c r="AQ47" s="692">
        <v>0</v>
      </c>
      <c r="AR47" s="693">
        <v>3387.2020000000002</v>
      </c>
      <c r="AS47" s="693">
        <v>0</v>
      </c>
      <c r="AT47" s="693">
        <v>0</v>
      </c>
      <c r="AU47" s="693">
        <v>0</v>
      </c>
      <c r="AV47" s="693">
        <v>0</v>
      </c>
      <c r="AW47" s="693">
        <v>0</v>
      </c>
      <c r="AX47" s="693">
        <v>0</v>
      </c>
      <c r="AY47" s="693">
        <v>0</v>
      </c>
      <c r="AZ47" s="693">
        <v>0</v>
      </c>
      <c r="BA47" s="693">
        <v>0</v>
      </c>
      <c r="BB47" s="693">
        <v>0</v>
      </c>
      <c r="BC47" s="693">
        <v>0</v>
      </c>
      <c r="BD47" s="693">
        <v>0</v>
      </c>
      <c r="BE47" s="693">
        <v>0</v>
      </c>
      <c r="BF47" s="693">
        <v>0</v>
      </c>
      <c r="BG47" s="693">
        <v>0</v>
      </c>
      <c r="BH47" s="693">
        <v>0</v>
      </c>
      <c r="BI47" s="693">
        <v>0</v>
      </c>
      <c r="BJ47" s="693">
        <v>0</v>
      </c>
      <c r="BK47" s="693">
        <v>0</v>
      </c>
      <c r="BL47" s="693">
        <v>0</v>
      </c>
      <c r="BM47" s="693">
        <v>0</v>
      </c>
      <c r="BN47" s="693">
        <v>0</v>
      </c>
      <c r="BO47" s="693">
        <v>0</v>
      </c>
      <c r="BP47" s="693">
        <v>0</v>
      </c>
      <c r="BQ47" s="693">
        <v>0</v>
      </c>
      <c r="BR47" s="693">
        <v>0</v>
      </c>
      <c r="BS47" s="693">
        <v>0</v>
      </c>
      <c r="BT47" s="694">
        <v>0</v>
      </c>
    </row>
    <row r="48" spans="2:73">
      <c r="B48" s="691" t="s">
        <v>916</v>
      </c>
      <c r="C48" s="691" t="s">
        <v>908</v>
      </c>
      <c r="D48" s="691" t="s">
        <v>9</v>
      </c>
      <c r="E48" s="691" t="s">
        <v>903</v>
      </c>
      <c r="F48" s="691" t="s">
        <v>908</v>
      </c>
      <c r="G48" s="691" t="s">
        <v>907</v>
      </c>
      <c r="H48" s="691">
        <v>2012</v>
      </c>
      <c r="I48" s="643" t="s">
        <v>575</v>
      </c>
      <c r="J48" s="643" t="s">
        <v>592</v>
      </c>
      <c r="K48" s="632"/>
      <c r="L48" s="692">
        <v>0</v>
      </c>
      <c r="M48" s="693">
        <v>2786.6507928000001</v>
      </c>
      <c r="N48" s="693">
        <v>0</v>
      </c>
      <c r="O48" s="693">
        <v>0</v>
      </c>
      <c r="P48" s="693">
        <v>0</v>
      </c>
      <c r="Q48" s="693">
        <v>0</v>
      </c>
      <c r="R48" s="693">
        <v>0</v>
      </c>
      <c r="S48" s="693">
        <v>0</v>
      </c>
      <c r="T48" s="693">
        <v>0</v>
      </c>
      <c r="U48" s="693">
        <v>0</v>
      </c>
      <c r="V48" s="693">
        <v>0</v>
      </c>
      <c r="W48" s="693">
        <v>0</v>
      </c>
      <c r="X48" s="693">
        <v>0</v>
      </c>
      <c r="Y48" s="693">
        <v>0</v>
      </c>
      <c r="Z48" s="693">
        <v>0</v>
      </c>
      <c r="AA48" s="693">
        <v>0</v>
      </c>
      <c r="AB48" s="693">
        <v>0</v>
      </c>
      <c r="AC48" s="693">
        <v>0</v>
      </c>
      <c r="AD48" s="693">
        <v>0</v>
      </c>
      <c r="AE48" s="693">
        <v>0</v>
      </c>
      <c r="AF48" s="693">
        <v>0</v>
      </c>
      <c r="AG48" s="693">
        <v>0</v>
      </c>
      <c r="AH48" s="693">
        <v>0</v>
      </c>
      <c r="AI48" s="693">
        <v>0</v>
      </c>
      <c r="AJ48" s="693">
        <v>0</v>
      </c>
      <c r="AK48" s="693">
        <v>0</v>
      </c>
      <c r="AL48" s="693">
        <v>0</v>
      </c>
      <c r="AM48" s="693">
        <v>0</v>
      </c>
      <c r="AN48" s="693">
        <v>0</v>
      </c>
      <c r="AO48" s="693">
        <v>0</v>
      </c>
      <c r="AP48" s="632"/>
      <c r="AQ48" s="692">
        <v>0</v>
      </c>
      <c r="AR48" s="693">
        <v>67157.070000000007</v>
      </c>
      <c r="AS48" s="693">
        <v>0</v>
      </c>
      <c r="AT48" s="693">
        <v>0</v>
      </c>
      <c r="AU48" s="693">
        <v>0</v>
      </c>
      <c r="AV48" s="693">
        <v>0</v>
      </c>
      <c r="AW48" s="693">
        <v>0</v>
      </c>
      <c r="AX48" s="693">
        <v>0</v>
      </c>
      <c r="AY48" s="693">
        <v>0</v>
      </c>
      <c r="AZ48" s="693">
        <v>0</v>
      </c>
      <c r="BA48" s="693">
        <v>0</v>
      </c>
      <c r="BB48" s="693">
        <v>0</v>
      </c>
      <c r="BC48" s="693">
        <v>0</v>
      </c>
      <c r="BD48" s="693">
        <v>0</v>
      </c>
      <c r="BE48" s="693">
        <v>0</v>
      </c>
      <c r="BF48" s="693">
        <v>0</v>
      </c>
      <c r="BG48" s="693">
        <v>0</v>
      </c>
      <c r="BH48" s="693">
        <v>0</v>
      </c>
      <c r="BI48" s="693">
        <v>0</v>
      </c>
      <c r="BJ48" s="693">
        <v>0</v>
      </c>
      <c r="BK48" s="693">
        <v>0</v>
      </c>
      <c r="BL48" s="693">
        <v>0</v>
      </c>
      <c r="BM48" s="693">
        <v>0</v>
      </c>
      <c r="BN48" s="693">
        <v>0</v>
      </c>
      <c r="BO48" s="693">
        <v>0</v>
      </c>
      <c r="BP48" s="693">
        <v>0</v>
      </c>
      <c r="BQ48" s="693">
        <v>0</v>
      </c>
      <c r="BR48" s="693">
        <v>0</v>
      </c>
      <c r="BS48" s="693">
        <v>0</v>
      </c>
      <c r="BT48" s="694">
        <v>0</v>
      </c>
    </row>
    <row r="49" spans="2:73">
      <c r="B49" s="691" t="s">
        <v>916</v>
      </c>
      <c r="C49" s="691" t="s">
        <v>918</v>
      </c>
      <c r="D49" s="691" t="s">
        <v>17</v>
      </c>
      <c r="E49" s="691" t="s">
        <v>903</v>
      </c>
      <c r="F49" s="691" t="s">
        <v>919</v>
      </c>
      <c r="G49" s="691" t="s">
        <v>904</v>
      </c>
      <c r="H49" s="691">
        <v>2012</v>
      </c>
      <c r="I49" s="643" t="s">
        <v>575</v>
      </c>
      <c r="J49" s="643" t="s">
        <v>592</v>
      </c>
      <c r="K49" s="632"/>
      <c r="L49" s="692">
        <v>0</v>
      </c>
      <c r="M49" s="693">
        <v>82.344364509887797</v>
      </c>
      <c r="N49" s="693">
        <v>82.344364509887797</v>
      </c>
      <c r="O49" s="693">
        <v>82.344364509887797</v>
      </c>
      <c r="P49" s="693">
        <v>82.344364509887797</v>
      </c>
      <c r="Q49" s="693">
        <v>82.344364509887797</v>
      </c>
      <c r="R49" s="693">
        <v>82.344364509887797</v>
      </c>
      <c r="S49" s="693">
        <v>82.344364509887797</v>
      </c>
      <c r="T49" s="693">
        <v>82.344364509887797</v>
      </c>
      <c r="U49" s="693">
        <v>82.344364509887797</v>
      </c>
      <c r="V49" s="693">
        <v>82.344364509887797</v>
      </c>
      <c r="W49" s="693">
        <v>82.344364509887797</v>
      </c>
      <c r="X49" s="693">
        <v>82.344364509887797</v>
      </c>
      <c r="Y49" s="693">
        <v>0</v>
      </c>
      <c r="Z49" s="693">
        <v>0</v>
      </c>
      <c r="AA49" s="693">
        <v>0</v>
      </c>
      <c r="AB49" s="693">
        <v>0</v>
      </c>
      <c r="AC49" s="693">
        <v>0</v>
      </c>
      <c r="AD49" s="693">
        <v>0</v>
      </c>
      <c r="AE49" s="693">
        <v>0</v>
      </c>
      <c r="AF49" s="693">
        <v>0</v>
      </c>
      <c r="AG49" s="693">
        <v>0</v>
      </c>
      <c r="AH49" s="693">
        <v>0</v>
      </c>
      <c r="AI49" s="693">
        <v>0</v>
      </c>
      <c r="AJ49" s="693">
        <v>0</v>
      </c>
      <c r="AK49" s="693">
        <v>0</v>
      </c>
      <c r="AL49" s="693">
        <v>0</v>
      </c>
      <c r="AM49" s="693">
        <v>0</v>
      </c>
      <c r="AN49" s="693">
        <v>0</v>
      </c>
      <c r="AO49" s="693">
        <v>0</v>
      </c>
      <c r="AP49" s="632"/>
      <c r="AQ49" s="692">
        <v>0</v>
      </c>
      <c r="AR49" s="693">
        <v>363460.78787606861</v>
      </c>
      <c r="AS49" s="693">
        <v>363460.78787606861</v>
      </c>
      <c r="AT49" s="693">
        <v>363460.78787606861</v>
      </c>
      <c r="AU49" s="693">
        <v>363460.78787606861</v>
      </c>
      <c r="AV49" s="693">
        <v>363460.78787606861</v>
      </c>
      <c r="AW49" s="693">
        <v>363460.78787606861</v>
      </c>
      <c r="AX49" s="693">
        <v>363460.78787606861</v>
      </c>
      <c r="AY49" s="693">
        <v>363460.78787606861</v>
      </c>
      <c r="AZ49" s="693">
        <v>363460.78787606861</v>
      </c>
      <c r="BA49" s="693">
        <v>363460.78787606861</v>
      </c>
      <c r="BB49" s="693">
        <v>363460.78787606861</v>
      </c>
      <c r="BC49" s="693">
        <v>363460.78787606861</v>
      </c>
      <c r="BD49" s="693">
        <v>0</v>
      </c>
      <c r="BE49" s="693">
        <v>0</v>
      </c>
      <c r="BF49" s="693">
        <v>0</v>
      </c>
      <c r="BG49" s="693">
        <v>0</v>
      </c>
      <c r="BH49" s="693">
        <v>0</v>
      </c>
      <c r="BI49" s="693">
        <v>0</v>
      </c>
      <c r="BJ49" s="693">
        <v>0</v>
      </c>
      <c r="BK49" s="693">
        <v>0</v>
      </c>
      <c r="BL49" s="693">
        <v>0</v>
      </c>
      <c r="BM49" s="693">
        <v>0</v>
      </c>
      <c r="BN49" s="693">
        <v>0</v>
      </c>
      <c r="BO49" s="693">
        <v>0</v>
      </c>
      <c r="BP49" s="693">
        <v>0</v>
      </c>
      <c r="BQ49" s="693">
        <v>0</v>
      </c>
      <c r="BR49" s="693">
        <v>0</v>
      </c>
      <c r="BS49" s="693">
        <v>0</v>
      </c>
      <c r="BT49" s="694">
        <v>0</v>
      </c>
    </row>
    <row r="50" spans="2:73">
      <c r="B50" s="691" t="s">
        <v>916</v>
      </c>
      <c r="C50" s="691" t="s">
        <v>905</v>
      </c>
      <c r="D50" s="691" t="s">
        <v>917</v>
      </c>
      <c r="E50" s="691" t="s">
        <v>903</v>
      </c>
      <c r="F50" s="691" t="s">
        <v>919</v>
      </c>
      <c r="G50" s="691" t="s">
        <v>907</v>
      </c>
      <c r="H50" s="691">
        <v>2012</v>
      </c>
      <c r="I50" s="643" t="s">
        <v>575</v>
      </c>
      <c r="J50" s="643" t="s">
        <v>592</v>
      </c>
      <c r="K50" s="632"/>
      <c r="L50" s="692">
        <v>0</v>
      </c>
      <c r="M50" s="693">
        <v>57.813618000000005</v>
      </c>
      <c r="N50" s="693">
        <v>0</v>
      </c>
      <c r="O50" s="693">
        <v>0</v>
      </c>
      <c r="P50" s="693">
        <v>0</v>
      </c>
      <c r="Q50" s="693">
        <v>0</v>
      </c>
      <c r="R50" s="693">
        <v>0</v>
      </c>
      <c r="S50" s="693">
        <v>0</v>
      </c>
      <c r="T50" s="693">
        <v>0</v>
      </c>
      <c r="U50" s="693">
        <v>0</v>
      </c>
      <c r="V50" s="693">
        <v>0</v>
      </c>
      <c r="W50" s="693">
        <v>0</v>
      </c>
      <c r="X50" s="693">
        <v>0</v>
      </c>
      <c r="Y50" s="693">
        <v>0</v>
      </c>
      <c r="Z50" s="693">
        <v>0</v>
      </c>
      <c r="AA50" s="693">
        <v>0</v>
      </c>
      <c r="AB50" s="693">
        <v>0</v>
      </c>
      <c r="AC50" s="693">
        <v>0</v>
      </c>
      <c r="AD50" s="693">
        <v>0</v>
      </c>
      <c r="AE50" s="693">
        <v>0</v>
      </c>
      <c r="AF50" s="693">
        <v>0</v>
      </c>
      <c r="AG50" s="693">
        <v>0</v>
      </c>
      <c r="AH50" s="693">
        <v>0</v>
      </c>
      <c r="AI50" s="693">
        <v>0</v>
      </c>
      <c r="AJ50" s="693">
        <v>0</v>
      </c>
      <c r="AK50" s="693">
        <v>0</v>
      </c>
      <c r="AL50" s="693">
        <v>0</v>
      </c>
      <c r="AM50" s="693">
        <v>0</v>
      </c>
      <c r="AN50" s="693">
        <v>0</v>
      </c>
      <c r="AO50" s="693">
        <v>0</v>
      </c>
      <c r="AP50" s="632"/>
      <c r="AQ50" s="692">
        <v>0</v>
      </c>
      <c r="AR50" s="693">
        <v>840.33939999999996</v>
      </c>
      <c r="AS50" s="693">
        <v>0</v>
      </c>
      <c r="AT50" s="693">
        <v>0</v>
      </c>
      <c r="AU50" s="693">
        <v>0</v>
      </c>
      <c r="AV50" s="693">
        <v>0</v>
      </c>
      <c r="AW50" s="693">
        <v>0</v>
      </c>
      <c r="AX50" s="693">
        <v>0</v>
      </c>
      <c r="AY50" s="693">
        <v>0</v>
      </c>
      <c r="AZ50" s="693">
        <v>0</v>
      </c>
      <c r="BA50" s="693">
        <v>0</v>
      </c>
      <c r="BB50" s="693">
        <v>0</v>
      </c>
      <c r="BC50" s="693">
        <v>0</v>
      </c>
      <c r="BD50" s="693">
        <v>0</v>
      </c>
      <c r="BE50" s="693">
        <v>0</v>
      </c>
      <c r="BF50" s="693">
        <v>0</v>
      </c>
      <c r="BG50" s="693">
        <v>0</v>
      </c>
      <c r="BH50" s="693">
        <v>0</v>
      </c>
      <c r="BI50" s="693">
        <v>0</v>
      </c>
      <c r="BJ50" s="693">
        <v>0</v>
      </c>
      <c r="BK50" s="693">
        <v>0</v>
      </c>
      <c r="BL50" s="693">
        <v>0</v>
      </c>
      <c r="BM50" s="693">
        <v>0</v>
      </c>
      <c r="BN50" s="693">
        <v>0</v>
      </c>
      <c r="BO50" s="693">
        <v>0</v>
      </c>
      <c r="BP50" s="693">
        <v>0</v>
      </c>
      <c r="BQ50" s="693">
        <v>0</v>
      </c>
      <c r="BR50" s="693">
        <v>0</v>
      </c>
      <c r="BS50" s="693">
        <v>0</v>
      </c>
      <c r="BT50" s="694">
        <v>0</v>
      </c>
    </row>
    <row r="51" spans="2:73">
      <c r="B51" s="691" t="s">
        <v>920</v>
      </c>
      <c r="C51" s="691" t="s">
        <v>908</v>
      </c>
      <c r="D51" s="691" t="s">
        <v>9</v>
      </c>
      <c r="E51" s="691" t="s">
        <v>903</v>
      </c>
      <c r="F51" s="691" t="s">
        <v>908</v>
      </c>
      <c r="G51" s="691" t="s">
        <v>907</v>
      </c>
      <c r="H51" s="691">
        <v>2012</v>
      </c>
      <c r="I51" s="643" t="s">
        <v>575</v>
      </c>
      <c r="J51" s="643" t="s">
        <v>592</v>
      </c>
      <c r="K51" s="632"/>
      <c r="L51" s="692">
        <v>0</v>
      </c>
      <c r="M51" s="693">
        <v>192.062398</v>
      </c>
      <c r="N51" s="693">
        <v>0</v>
      </c>
      <c r="O51" s="693">
        <v>0</v>
      </c>
      <c r="P51" s="693">
        <v>0</v>
      </c>
      <c r="Q51" s="693">
        <v>0</v>
      </c>
      <c r="R51" s="693">
        <v>0</v>
      </c>
      <c r="S51" s="693">
        <v>0</v>
      </c>
      <c r="T51" s="693">
        <v>0</v>
      </c>
      <c r="U51" s="693">
        <v>0</v>
      </c>
      <c r="V51" s="693">
        <v>0</v>
      </c>
      <c r="W51" s="693">
        <v>0</v>
      </c>
      <c r="X51" s="693">
        <v>0</v>
      </c>
      <c r="Y51" s="693">
        <v>0</v>
      </c>
      <c r="Z51" s="693">
        <v>0</v>
      </c>
      <c r="AA51" s="693">
        <v>0</v>
      </c>
      <c r="AB51" s="693">
        <v>0</v>
      </c>
      <c r="AC51" s="693">
        <v>0</v>
      </c>
      <c r="AD51" s="693">
        <v>0</v>
      </c>
      <c r="AE51" s="693">
        <v>0</v>
      </c>
      <c r="AF51" s="693">
        <v>0</v>
      </c>
      <c r="AG51" s="693">
        <v>0</v>
      </c>
      <c r="AH51" s="693">
        <v>0</v>
      </c>
      <c r="AI51" s="693">
        <v>0</v>
      </c>
      <c r="AJ51" s="693">
        <v>0</v>
      </c>
      <c r="AK51" s="693">
        <v>0</v>
      </c>
      <c r="AL51" s="693">
        <v>0</v>
      </c>
      <c r="AM51" s="693">
        <v>0</v>
      </c>
      <c r="AN51" s="693">
        <v>0</v>
      </c>
      <c r="AO51" s="693">
        <v>0</v>
      </c>
      <c r="AP51" s="632"/>
      <c r="AQ51" s="692">
        <v>0</v>
      </c>
      <c r="AR51" s="693">
        <v>4628.62</v>
      </c>
      <c r="AS51" s="693">
        <v>0</v>
      </c>
      <c r="AT51" s="693">
        <v>0</v>
      </c>
      <c r="AU51" s="693">
        <v>0</v>
      </c>
      <c r="AV51" s="693">
        <v>0</v>
      </c>
      <c r="AW51" s="693">
        <v>0</v>
      </c>
      <c r="AX51" s="693">
        <v>0</v>
      </c>
      <c r="AY51" s="693">
        <v>0</v>
      </c>
      <c r="AZ51" s="693">
        <v>0</v>
      </c>
      <c r="BA51" s="693">
        <v>0</v>
      </c>
      <c r="BB51" s="693">
        <v>0</v>
      </c>
      <c r="BC51" s="693">
        <v>0</v>
      </c>
      <c r="BD51" s="693">
        <v>0</v>
      </c>
      <c r="BE51" s="693">
        <v>0</v>
      </c>
      <c r="BF51" s="693">
        <v>0</v>
      </c>
      <c r="BG51" s="693">
        <v>0</v>
      </c>
      <c r="BH51" s="693">
        <v>0</v>
      </c>
      <c r="BI51" s="693">
        <v>0</v>
      </c>
      <c r="BJ51" s="693">
        <v>0</v>
      </c>
      <c r="BK51" s="693">
        <v>0</v>
      </c>
      <c r="BL51" s="693">
        <v>0</v>
      </c>
      <c r="BM51" s="693">
        <v>0</v>
      </c>
      <c r="BN51" s="693">
        <v>0</v>
      </c>
      <c r="BO51" s="693">
        <v>0</v>
      </c>
      <c r="BP51" s="693">
        <v>0</v>
      </c>
      <c r="BQ51" s="693">
        <v>0</v>
      </c>
      <c r="BR51" s="693">
        <v>0</v>
      </c>
      <c r="BS51" s="693">
        <v>0</v>
      </c>
      <c r="BT51" s="694">
        <v>0</v>
      </c>
    </row>
    <row r="52" spans="2:73">
      <c r="B52" s="691" t="s">
        <v>920</v>
      </c>
      <c r="C52" s="691" t="s">
        <v>905</v>
      </c>
      <c r="D52" s="691" t="s">
        <v>9</v>
      </c>
      <c r="E52" s="691" t="s">
        <v>903</v>
      </c>
      <c r="F52" s="691" t="s">
        <v>905</v>
      </c>
      <c r="G52" s="691" t="s">
        <v>907</v>
      </c>
      <c r="H52" s="691">
        <v>2012</v>
      </c>
      <c r="I52" s="643" t="s">
        <v>575</v>
      </c>
      <c r="J52" s="643" t="s">
        <v>592</v>
      </c>
      <c r="K52" s="632"/>
      <c r="L52" s="692">
        <v>0</v>
      </c>
      <c r="M52" s="693">
        <v>79.874077499999999</v>
      </c>
      <c r="N52" s="693">
        <v>0</v>
      </c>
      <c r="O52" s="693">
        <v>0</v>
      </c>
      <c r="P52" s="693">
        <v>0</v>
      </c>
      <c r="Q52" s="693">
        <v>0</v>
      </c>
      <c r="R52" s="693">
        <v>0</v>
      </c>
      <c r="S52" s="693">
        <v>0</v>
      </c>
      <c r="T52" s="693">
        <v>0</v>
      </c>
      <c r="U52" s="693">
        <v>0</v>
      </c>
      <c r="V52" s="693">
        <v>0</v>
      </c>
      <c r="W52" s="693">
        <v>0</v>
      </c>
      <c r="X52" s="693">
        <v>0</v>
      </c>
      <c r="Y52" s="693">
        <v>0</v>
      </c>
      <c r="Z52" s="693">
        <v>0</v>
      </c>
      <c r="AA52" s="693">
        <v>0</v>
      </c>
      <c r="AB52" s="693">
        <v>0</v>
      </c>
      <c r="AC52" s="693">
        <v>0</v>
      </c>
      <c r="AD52" s="693">
        <v>0</v>
      </c>
      <c r="AE52" s="693">
        <v>0</v>
      </c>
      <c r="AF52" s="693">
        <v>0</v>
      </c>
      <c r="AG52" s="693">
        <v>0</v>
      </c>
      <c r="AH52" s="693">
        <v>0</v>
      </c>
      <c r="AI52" s="693">
        <v>0</v>
      </c>
      <c r="AJ52" s="693">
        <v>0</v>
      </c>
      <c r="AK52" s="693">
        <v>0</v>
      </c>
      <c r="AL52" s="693">
        <v>0</v>
      </c>
      <c r="AM52" s="693">
        <v>0</v>
      </c>
      <c r="AN52" s="693">
        <v>0</v>
      </c>
      <c r="AO52" s="693">
        <v>0</v>
      </c>
      <c r="AP52" s="632"/>
      <c r="AQ52" s="692">
        <v>0</v>
      </c>
      <c r="AR52" s="693">
        <v>1160.9949999999999</v>
      </c>
      <c r="AS52" s="693">
        <v>0</v>
      </c>
      <c r="AT52" s="693">
        <v>0</v>
      </c>
      <c r="AU52" s="693">
        <v>0</v>
      </c>
      <c r="AV52" s="693">
        <v>0</v>
      </c>
      <c r="AW52" s="693">
        <v>0</v>
      </c>
      <c r="AX52" s="693">
        <v>0</v>
      </c>
      <c r="AY52" s="693">
        <v>0</v>
      </c>
      <c r="AZ52" s="693">
        <v>0</v>
      </c>
      <c r="BA52" s="693">
        <v>0</v>
      </c>
      <c r="BB52" s="693">
        <v>0</v>
      </c>
      <c r="BC52" s="693">
        <v>0</v>
      </c>
      <c r="BD52" s="693">
        <v>0</v>
      </c>
      <c r="BE52" s="693">
        <v>0</v>
      </c>
      <c r="BF52" s="693">
        <v>0</v>
      </c>
      <c r="BG52" s="693">
        <v>0</v>
      </c>
      <c r="BH52" s="693">
        <v>0</v>
      </c>
      <c r="BI52" s="693">
        <v>0</v>
      </c>
      <c r="BJ52" s="693">
        <v>0</v>
      </c>
      <c r="BK52" s="693">
        <v>0</v>
      </c>
      <c r="BL52" s="693">
        <v>0</v>
      </c>
      <c r="BM52" s="693">
        <v>0</v>
      </c>
      <c r="BN52" s="693">
        <v>0</v>
      </c>
      <c r="BO52" s="693">
        <v>0</v>
      </c>
      <c r="BP52" s="693">
        <v>0</v>
      </c>
      <c r="BQ52" s="693">
        <v>0</v>
      </c>
      <c r="BR52" s="693">
        <v>0</v>
      </c>
      <c r="BS52" s="693">
        <v>0</v>
      </c>
      <c r="BT52" s="694">
        <v>0</v>
      </c>
    </row>
    <row r="53" spans="2:73">
      <c r="B53" s="691" t="s">
        <v>921</v>
      </c>
      <c r="C53" s="691" t="s">
        <v>905</v>
      </c>
      <c r="D53" s="691" t="s">
        <v>22</v>
      </c>
      <c r="E53" s="691" t="s">
        <v>903</v>
      </c>
      <c r="F53" s="691" t="s">
        <v>919</v>
      </c>
      <c r="G53" s="691" t="s">
        <v>904</v>
      </c>
      <c r="H53" s="691">
        <v>2011</v>
      </c>
      <c r="I53" s="643" t="s">
        <v>575</v>
      </c>
      <c r="J53" s="643" t="s">
        <v>592</v>
      </c>
      <c r="K53" s="632"/>
      <c r="L53" s="692">
        <v>299.35738520904414</v>
      </c>
      <c r="M53" s="693">
        <v>299.35738520904414</v>
      </c>
      <c r="N53" s="693">
        <v>299.35738520904414</v>
      </c>
      <c r="O53" s="693">
        <v>299.35738520904414</v>
      </c>
      <c r="P53" s="693">
        <v>299.35738520904414</v>
      </c>
      <c r="Q53" s="693">
        <v>297.18961487137665</v>
      </c>
      <c r="R53" s="693">
        <v>196.71804603554938</v>
      </c>
      <c r="S53" s="693">
        <v>114.94917541686137</v>
      </c>
      <c r="T53" s="693">
        <v>110.68028909455127</v>
      </c>
      <c r="U53" s="693">
        <v>110.68028909455127</v>
      </c>
      <c r="V53" s="693">
        <v>109.64413715542857</v>
      </c>
      <c r="W53" s="693">
        <v>45.278343720536505</v>
      </c>
      <c r="X53" s="693">
        <v>0</v>
      </c>
      <c r="Y53" s="693">
        <v>0</v>
      </c>
      <c r="Z53" s="693">
        <v>0</v>
      </c>
      <c r="AA53" s="693">
        <v>0</v>
      </c>
      <c r="AB53" s="693">
        <v>0</v>
      </c>
      <c r="AC53" s="693">
        <v>0</v>
      </c>
      <c r="AD53" s="693">
        <v>0</v>
      </c>
      <c r="AE53" s="693">
        <v>0</v>
      </c>
      <c r="AF53" s="693">
        <v>0</v>
      </c>
      <c r="AG53" s="693">
        <v>0</v>
      </c>
      <c r="AH53" s="693">
        <v>0</v>
      </c>
      <c r="AI53" s="693">
        <v>0</v>
      </c>
      <c r="AJ53" s="693">
        <v>0</v>
      </c>
      <c r="AK53" s="693">
        <v>0</v>
      </c>
      <c r="AL53" s="693">
        <v>0</v>
      </c>
      <c r="AM53" s="693">
        <v>0</v>
      </c>
      <c r="AN53" s="693">
        <v>0</v>
      </c>
      <c r="AO53" s="693">
        <v>0</v>
      </c>
      <c r="AP53" s="632"/>
      <c r="AQ53" s="692">
        <v>956342.66685900395</v>
      </c>
      <c r="AR53" s="693">
        <v>956342.66685900395</v>
      </c>
      <c r="AS53" s="693">
        <v>956342.66685900395</v>
      </c>
      <c r="AT53" s="693">
        <v>956342.66685900395</v>
      </c>
      <c r="AU53" s="693">
        <v>956342.66685900395</v>
      </c>
      <c r="AV53" s="693">
        <v>947952.21777788526</v>
      </c>
      <c r="AW53" s="693">
        <v>612910.87452149275</v>
      </c>
      <c r="AX53" s="693">
        <v>347012.46783069178</v>
      </c>
      <c r="AY53" s="693">
        <v>330630.54214663559</v>
      </c>
      <c r="AZ53" s="693">
        <v>330630.54214663559</v>
      </c>
      <c r="BA53" s="693">
        <v>317232.26866200799</v>
      </c>
      <c r="BB53" s="693">
        <v>259715.18207661132</v>
      </c>
      <c r="BC53" s="693">
        <v>0</v>
      </c>
      <c r="BD53" s="693">
        <v>0</v>
      </c>
      <c r="BE53" s="693">
        <v>0</v>
      </c>
      <c r="BF53" s="693">
        <v>0</v>
      </c>
      <c r="BG53" s="693">
        <v>0</v>
      </c>
      <c r="BH53" s="693">
        <v>0</v>
      </c>
      <c r="BI53" s="693">
        <v>0</v>
      </c>
      <c r="BJ53" s="693">
        <v>0</v>
      </c>
      <c r="BK53" s="693">
        <v>0</v>
      </c>
      <c r="BL53" s="693">
        <v>0</v>
      </c>
      <c r="BM53" s="693">
        <v>0</v>
      </c>
      <c r="BN53" s="693">
        <v>0</v>
      </c>
      <c r="BO53" s="693">
        <v>0</v>
      </c>
      <c r="BP53" s="693">
        <v>0</v>
      </c>
      <c r="BQ53" s="693">
        <v>0</v>
      </c>
      <c r="BR53" s="693">
        <v>0</v>
      </c>
      <c r="BS53" s="693">
        <v>0</v>
      </c>
      <c r="BT53" s="694">
        <v>0</v>
      </c>
    </row>
    <row r="54" spans="2:73">
      <c r="B54" s="691" t="s">
        <v>921</v>
      </c>
      <c r="C54" s="691" t="s">
        <v>905</v>
      </c>
      <c r="D54" s="691" t="s">
        <v>20</v>
      </c>
      <c r="E54" s="691" t="s">
        <v>903</v>
      </c>
      <c r="F54" s="691" t="s">
        <v>919</v>
      </c>
      <c r="G54" s="691" t="s">
        <v>904</v>
      </c>
      <c r="H54" s="691">
        <v>2011</v>
      </c>
      <c r="I54" s="643" t="s">
        <v>575</v>
      </c>
      <c r="J54" s="643" t="s">
        <v>592</v>
      </c>
      <c r="K54" s="632"/>
      <c r="L54" s="692">
        <v>25.885873147823911</v>
      </c>
      <c r="M54" s="693">
        <v>25.885873147823911</v>
      </c>
      <c r="N54" s="693">
        <v>25.885873147823911</v>
      </c>
      <c r="O54" s="693">
        <v>25.885873147823911</v>
      </c>
      <c r="P54" s="693">
        <v>25.885873147823911</v>
      </c>
      <c r="Q54" s="693">
        <v>0</v>
      </c>
      <c r="R54" s="693">
        <v>0</v>
      </c>
      <c r="S54" s="693">
        <v>0</v>
      </c>
      <c r="T54" s="693">
        <v>0</v>
      </c>
      <c r="U54" s="693">
        <v>0</v>
      </c>
      <c r="V54" s="693">
        <v>0</v>
      </c>
      <c r="W54" s="693">
        <v>0</v>
      </c>
      <c r="X54" s="693">
        <v>0</v>
      </c>
      <c r="Y54" s="693">
        <v>0</v>
      </c>
      <c r="Z54" s="693">
        <v>0</v>
      </c>
      <c r="AA54" s="693">
        <v>0</v>
      </c>
      <c r="AB54" s="693">
        <v>0</v>
      </c>
      <c r="AC54" s="693">
        <v>0</v>
      </c>
      <c r="AD54" s="693">
        <v>0</v>
      </c>
      <c r="AE54" s="693">
        <v>0</v>
      </c>
      <c r="AF54" s="693">
        <v>0</v>
      </c>
      <c r="AG54" s="693">
        <v>0</v>
      </c>
      <c r="AH54" s="693">
        <v>0</v>
      </c>
      <c r="AI54" s="693">
        <v>0</v>
      </c>
      <c r="AJ54" s="693">
        <v>0</v>
      </c>
      <c r="AK54" s="693">
        <v>0</v>
      </c>
      <c r="AL54" s="693">
        <v>0</v>
      </c>
      <c r="AM54" s="693">
        <v>0</v>
      </c>
      <c r="AN54" s="693">
        <v>0</v>
      </c>
      <c r="AO54" s="693">
        <v>0</v>
      </c>
      <c r="AP54" s="632"/>
      <c r="AQ54" s="692">
        <v>125881.27231281539</v>
      </c>
      <c r="AR54" s="693">
        <v>125881.27231281539</v>
      </c>
      <c r="AS54" s="693">
        <v>125881.27231281539</v>
      </c>
      <c r="AT54" s="693">
        <v>125881.27231281539</v>
      </c>
      <c r="AU54" s="693">
        <v>125881.27231281539</v>
      </c>
      <c r="AV54" s="693">
        <v>0</v>
      </c>
      <c r="AW54" s="693">
        <v>0</v>
      </c>
      <c r="AX54" s="693">
        <v>0</v>
      </c>
      <c r="AY54" s="693">
        <v>0</v>
      </c>
      <c r="AZ54" s="693">
        <v>0</v>
      </c>
      <c r="BA54" s="693">
        <v>0</v>
      </c>
      <c r="BB54" s="693">
        <v>0</v>
      </c>
      <c r="BC54" s="693">
        <v>0</v>
      </c>
      <c r="BD54" s="693">
        <v>0</v>
      </c>
      <c r="BE54" s="693">
        <v>0</v>
      </c>
      <c r="BF54" s="693">
        <v>0</v>
      </c>
      <c r="BG54" s="693">
        <v>0</v>
      </c>
      <c r="BH54" s="693">
        <v>0</v>
      </c>
      <c r="BI54" s="693">
        <v>0</v>
      </c>
      <c r="BJ54" s="693">
        <v>0</v>
      </c>
      <c r="BK54" s="693">
        <v>0</v>
      </c>
      <c r="BL54" s="693">
        <v>0</v>
      </c>
      <c r="BM54" s="693">
        <v>0</v>
      </c>
      <c r="BN54" s="693">
        <v>0</v>
      </c>
      <c r="BO54" s="693">
        <v>0</v>
      </c>
      <c r="BP54" s="693">
        <v>0</v>
      </c>
      <c r="BQ54" s="693">
        <v>0</v>
      </c>
      <c r="BR54" s="693">
        <v>0</v>
      </c>
      <c r="BS54" s="693">
        <v>0</v>
      </c>
      <c r="BT54" s="694">
        <v>0</v>
      </c>
    </row>
    <row r="55" spans="2:73">
      <c r="B55" s="691" t="s">
        <v>921</v>
      </c>
      <c r="C55" s="691" t="s">
        <v>918</v>
      </c>
      <c r="D55" s="691" t="s">
        <v>17</v>
      </c>
      <c r="E55" s="691" t="s">
        <v>903</v>
      </c>
      <c r="F55" s="691" t="s">
        <v>919</v>
      </c>
      <c r="G55" s="691" t="s">
        <v>904</v>
      </c>
      <c r="H55" s="691">
        <v>2011</v>
      </c>
      <c r="I55" s="643" t="s">
        <v>575</v>
      </c>
      <c r="J55" s="643" t="s">
        <v>592</v>
      </c>
      <c r="K55" s="632"/>
      <c r="L55" s="692">
        <v>68.711477057197328</v>
      </c>
      <c r="M55" s="693">
        <v>68.711477057197328</v>
      </c>
      <c r="N55" s="693">
        <v>68.711477057197328</v>
      </c>
      <c r="O55" s="693">
        <v>68.711477057197328</v>
      </c>
      <c r="P55" s="693">
        <v>68.7114770571973</v>
      </c>
      <c r="Q55" s="693">
        <v>68.7114770571973</v>
      </c>
      <c r="R55" s="693">
        <v>68.7114770571973</v>
      </c>
      <c r="S55" s="693">
        <v>68.7114770571973</v>
      </c>
      <c r="T55" s="693">
        <v>68.7114770571973</v>
      </c>
      <c r="U55" s="693">
        <v>68.7114770571973</v>
      </c>
      <c r="V55" s="693">
        <v>68.7114770571973</v>
      </c>
      <c r="W55" s="693">
        <v>68.7114770571973</v>
      </c>
      <c r="X55" s="693">
        <v>68.7114770571973</v>
      </c>
      <c r="Y55" s="693">
        <v>68.7114770571973</v>
      </c>
      <c r="Z55" s="693">
        <v>68.7114770571973</v>
      </c>
      <c r="AA55" s="693">
        <v>0</v>
      </c>
      <c r="AB55" s="693">
        <v>0</v>
      </c>
      <c r="AC55" s="693">
        <v>0</v>
      </c>
      <c r="AD55" s="693">
        <v>0</v>
      </c>
      <c r="AE55" s="693">
        <v>0</v>
      </c>
      <c r="AF55" s="693">
        <v>0</v>
      </c>
      <c r="AG55" s="693">
        <v>0</v>
      </c>
      <c r="AH55" s="693">
        <v>0</v>
      </c>
      <c r="AI55" s="693">
        <v>0</v>
      </c>
      <c r="AJ55" s="693">
        <v>0</v>
      </c>
      <c r="AK55" s="693">
        <v>0</v>
      </c>
      <c r="AL55" s="693">
        <v>0</v>
      </c>
      <c r="AM55" s="693">
        <v>0</v>
      </c>
      <c r="AN55" s="693">
        <v>0</v>
      </c>
      <c r="AO55" s="693">
        <v>0</v>
      </c>
      <c r="AP55" s="632"/>
      <c r="AQ55" s="692">
        <v>88044.146165765487</v>
      </c>
      <c r="AR55" s="693">
        <v>88044.146165765487</v>
      </c>
      <c r="AS55" s="693">
        <v>88044.146165765487</v>
      </c>
      <c r="AT55" s="693">
        <v>88044.146165765487</v>
      </c>
      <c r="AU55" s="693">
        <v>88044.146165765502</v>
      </c>
      <c r="AV55" s="693">
        <v>88044.146165765502</v>
      </c>
      <c r="AW55" s="693">
        <v>88044.146165765502</v>
      </c>
      <c r="AX55" s="693">
        <v>88044.146165765502</v>
      </c>
      <c r="AY55" s="693">
        <v>88044.146165765502</v>
      </c>
      <c r="AZ55" s="693">
        <v>88044.146165765502</v>
      </c>
      <c r="BA55" s="693">
        <v>88044.146165765502</v>
      </c>
      <c r="BB55" s="693">
        <v>88044.146165765502</v>
      </c>
      <c r="BC55" s="693">
        <v>88044.146165765502</v>
      </c>
      <c r="BD55" s="693">
        <v>88044.146165765502</v>
      </c>
      <c r="BE55" s="693">
        <v>88044.146165765502</v>
      </c>
      <c r="BF55" s="693">
        <v>0</v>
      </c>
      <c r="BG55" s="693">
        <v>0</v>
      </c>
      <c r="BH55" s="693">
        <v>0</v>
      </c>
      <c r="BI55" s="693">
        <v>0</v>
      </c>
      <c r="BJ55" s="693">
        <v>0</v>
      </c>
      <c r="BK55" s="693">
        <v>0</v>
      </c>
      <c r="BL55" s="693">
        <v>0</v>
      </c>
      <c r="BM55" s="693">
        <v>0</v>
      </c>
      <c r="BN55" s="693">
        <v>0</v>
      </c>
      <c r="BO55" s="693">
        <v>0</v>
      </c>
      <c r="BP55" s="693">
        <v>0</v>
      </c>
      <c r="BQ55" s="693">
        <v>0</v>
      </c>
      <c r="BR55" s="693">
        <v>0</v>
      </c>
      <c r="BS55" s="693">
        <v>0</v>
      </c>
      <c r="BT55" s="694">
        <v>0</v>
      </c>
    </row>
    <row r="56" spans="2:73">
      <c r="B56" s="691" t="s">
        <v>921</v>
      </c>
      <c r="C56" s="691" t="s">
        <v>902</v>
      </c>
      <c r="D56" s="691" t="s">
        <v>3</v>
      </c>
      <c r="E56" s="691" t="s">
        <v>903</v>
      </c>
      <c r="F56" s="691" t="s">
        <v>29</v>
      </c>
      <c r="G56" s="691" t="s">
        <v>904</v>
      </c>
      <c r="H56" s="691">
        <v>2011</v>
      </c>
      <c r="I56" s="643" t="s">
        <v>575</v>
      </c>
      <c r="J56" s="643" t="s">
        <v>592</v>
      </c>
      <c r="K56" s="632"/>
      <c r="L56" s="692">
        <v>-221.77367917263032</v>
      </c>
      <c r="M56" s="693">
        <v>-221.77367917263032</v>
      </c>
      <c r="N56" s="693">
        <v>-221.77367917263032</v>
      </c>
      <c r="O56" s="693">
        <v>-221.77367917263032</v>
      </c>
      <c r="P56" s="693">
        <v>-221.77367917263032</v>
      </c>
      <c r="Q56" s="693">
        <v>-221.77367917263032</v>
      </c>
      <c r="R56" s="693">
        <v>-221.77367917263032</v>
      </c>
      <c r="S56" s="693">
        <v>-221.77367917263032</v>
      </c>
      <c r="T56" s="693">
        <v>-221.77367917263032</v>
      </c>
      <c r="U56" s="693">
        <v>-221.77367917263032</v>
      </c>
      <c r="V56" s="693">
        <v>-221.77367917263032</v>
      </c>
      <c r="W56" s="693">
        <v>-221.77367917263032</v>
      </c>
      <c r="X56" s="693">
        <v>-221.77367917263032</v>
      </c>
      <c r="Y56" s="693">
        <v>-221.77367917263032</v>
      </c>
      <c r="Z56" s="693">
        <v>-221.77367917263032</v>
      </c>
      <c r="AA56" s="693">
        <v>-221.77367917263032</v>
      </c>
      <c r="AB56" s="693">
        <v>-221.77367917263032</v>
      </c>
      <c r="AC56" s="693">
        <v>-221.77367917263032</v>
      </c>
      <c r="AD56" s="693">
        <v>-176.56493887104972</v>
      </c>
      <c r="AE56" s="693">
        <v>0</v>
      </c>
      <c r="AF56" s="693">
        <v>0</v>
      </c>
      <c r="AG56" s="693">
        <v>0</v>
      </c>
      <c r="AH56" s="693">
        <v>0</v>
      </c>
      <c r="AI56" s="693">
        <v>0</v>
      </c>
      <c r="AJ56" s="693">
        <v>0</v>
      </c>
      <c r="AK56" s="693">
        <v>0</v>
      </c>
      <c r="AL56" s="693">
        <v>0</v>
      </c>
      <c r="AM56" s="693">
        <v>0</v>
      </c>
      <c r="AN56" s="693">
        <v>0</v>
      </c>
      <c r="AO56" s="693">
        <v>0</v>
      </c>
      <c r="AP56" s="632"/>
      <c r="AQ56" s="692">
        <v>-403424.10563074268</v>
      </c>
      <c r="AR56" s="693">
        <v>-403424.10563074268</v>
      </c>
      <c r="AS56" s="693">
        <v>-403424.10563074268</v>
      </c>
      <c r="AT56" s="693">
        <v>-403424.10563074268</v>
      </c>
      <c r="AU56" s="693">
        <v>-403424.10563074268</v>
      </c>
      <c r="AV56" s="693">
        <v>-403424.10563074268</v>
      </c>
      <c r="AW56" s="693">
        <v>-403424.10563074268</v>
      </c>
      <c r="AX56" s="693">
        <v>-403424.10563074268</v>
      </c>
      <c r="AY56" s="693">
        <v>-403424.10563074268</v>
      </c>
      <c r="AZ56" s="693">
        <v>-403424.10563074268</v>
      </c>
      <c r="BA56" s="693">
        <v>-403424.10563074268</v>
      </c>
      <c r="BB56" s="693">
        <v>-403424.10563074268</v>
      </c>
      <c r="BC56" s="693">
        <v>-403424.10563074268</v>
      </c>
      <c r="BD56" s="693">
        <v>-403424.10563074268</v>
      </c>
      <c r="BE56" s="693">
        <v>-403424.10563074268</v>
      </c>
      <c r="BF56" s="693">
        <v>-403424.10563074268</v>
      </c>
      <c r="BG56" s="693">
        <v>-403424.10563074268</v>
      </c>
      <c r="BH56" s="693">
        <v>-403424.10563074268</v>
      </c>
      <c r="BI56" s="693">
        <v>-363065.20388435916</v>
      </c>
      <c r="BJ56" s="693">
        <v>0</v>
      </c>
      <c r="BK56" s="693">
        <v>0</v>
      </c>
      <c r="BL56" s="693">
        <v>0</v>
      </c>
      <c r="BM56" s="693">
        <v>0</v>
      </c>
      <c r="BN56" s="693">
        <v>0</v>
      </c>
      <c r="BO56" s="693">
        <v>0</v>
      </c>
      <c r="BP56" s="693">
        <v>0</v>
      </c>
      <c r="BQ56" s="693">
        <v>0</v>
      </c>
      <c r="BR56" s="693">
        <v>0</v>
      </c>
      <c r="BS56" s="693">
        <v>0</v>
      </c>
      <c r="BT56" s="694">
        <v>0</v>
      </c>
    </row>
    <row r="57" spans="2:73">
      <c r="B57" s="691" t="s">
        <v>921</v>
      </c>
      <c r="C57" s="691" t="s">
        <v>902</v>
      </c>
      <c r="D57" s="691" t="s">
        <v>5</v>
      </c>
      <c r="E57" s="691" t="s">
        <v>903</v>
      </c>
      <c r="F57" s="691" t="s">
        <v>29</v>
      </c>
      <c r="G57" s="691" t="s">
        <v>904</v>
      </c>
      <c r="H57" s="691">
        <v>2011</v>
      </c>
      <c r="I57" s="643" t="s">
        <v>575</v>
      </c>
      <c r="J57" s="643" t="s">
        <v>592</v>
      </c>
      <c r="K57" s="632"/>
      <c r="L57" s="692">
        <v>3.0396329269556275</v>
      </c>
      <c r="M57" s="693">
        <v>3.0396329269556275</v>
      </c>
      <c r="N57" s="693">
        <v>3.0396329269556275</v>
      </c>
      <c r="O57" s="693">
        <v>3.0396329269556275</v>
      </c>
      <c r="P57" s="693">
        <v>3.0396329269556275</v>
      </c>
      <c r="Q57" s="693">
        <v>2.7795620825293481</v>
      </c>
      <c r="R57" s="693">
        <v>1.5883918025898152</v>
      </c>
      <c r="S57" s="693">
        <v>1.587689786678997</v>
      </c>
      <c r="T57" s="693">
        <v>1.587689786678997</v>
      </c>
      <c r="U57" s="693">
        <v>0.49855009122774935</v>
      </c>
      <c r="V57" s="693">
        <v>0.20714138357291845</v>
      </c>
      <c r="W57" s="693">
        <v>0.20708593366996492</v>
      </c>
      <c r="X57" s="693">
        <v>0.20708593366996492</v>
      </c>
      <c r="Y57" s="693">
        <v>0.19756418479863985</v>
      </c>
      <c r="Z57" s="693">
        <v>0.19756418479863985</v>
      </c>
      <c r="AA57" s="693">
        <v>0.19712819627110328</v>
      </c>
      <c r="AB57" s="693">
        <v>0</v>
      </c>
      <c r="AC57" s="693">
        <v>0</v>
      </c>
      <c r="AD57" s="693">
        <v>0</v>
      </c>
      <c r="AE57" s="693">
        <v>0</v>
      </c>
      <c r="AF57" s="693">
        <v>0</v>
      </c>
      <c r="AG57" s="693">
        <v>0</v>
      </c>
      <c r="AH57" s="693">
        <v>0</v>
      </c>
      <c r="AI57" s="693">
        <v>0</v>
      </c>
      <c r="AJ57" s="693">
        <v>0</v>
      </c>
      <c r="AK57" s="693">
        <v>0</v>
      </c>
      <c r="AL57" s="693">
        <v>0</v>
      </c>
      <c r="AM57" s="693">
        <v>0</v>
      </c>
      <c r="AN57" s="693">
        <v>0</v>
      </c>
      <c r="AO57" s="693">
        <v>0</v>
      </c>
      <c r="AP57" s="632"/>
      <c r="AQ57" s="692">
        <v>61528.42559924777</v>
      </c>
      <c r="AR57" s="693">
        <v>61528.42559924777</v>
      </c>
      <c r="AS57" s="693">
        <v>61528.42559924777</v>
      </c>
      <c r="AT57" s="693">
        <v>61528.42559924777</v>
      </c>
      <c r="AU57" s="693">
        <v>61528.42559924777</v>
      </c>
      <c r="AV57" s="693">
        <v>55911.702607562722</v>
      </c>
      <c r="AW57" s="693">
        <v>30186.121898554076</v>
      </c>
      <c r="AX57" s="693">
        <v>30179.972239175309</v>
      </c>
      <c r="AY57" s="693">
        <v>30179.972239175309</v>
      </c>
      <c r="AZ57" s="693">
        <v>6657.9354568787639</v>
      </c>
      <c r="BA57" s="693">
        <v>5593.4073073859417</v>
      </c>
      <c r="BB57" s="693">
        <v>5136.4366743427026</v>
      </c>
      <c r="BC57" s="693">
        <v>5136.4366743427026</v>
      </c>
      <c r="BD57" s="693">
        <v>4262.4827293861072</v>
      </c>
      <c r="BE57" s="693">
        <v>4262.4827293861072</v>
      </c>
      <c r="BF57" s="693">
        <v>4257.3571626140601</v>
      </c>
      <c r="BG57" s="693">
        <v>0</v>
      </c>
      <c r="BH57" s="693">
        <v>0</v>
      </c>
      <c r="BI57" s="693">
        <v>0</v>
      </c>
      <c r="BJ57" s="693">
        <v>0</v>
      </c>
      <c r="BK57" s="693">
        <v>0</v>
      </c>
      <c r="BL57" s="693">
        <v>0</v>
      </c>
      <c r="BM57" s="693">
        <v>0</v>
      </c>
      <c r="BN57" s="693">
        <v>0</v>
      </c>
      <c r="BO57" s="693">
        <v>0</v>
      </c>
      <c r="BP57" s="693">
        <v>0</v>
      </c>
      <c r="BQ57" s="693">
        <v>0</v>
      </c>
      <c r="BR57" s="693">
        <v>0</v>
      </c>
      <c r="BS57" s="693">
        <v>0</v>
      </c>
      <c r="BT57" s="694">
        <v>0</v>
      </c>
    </row>
    <row r="58" spans="2:73">
      <c r="B58" s="691" t="s">
        <v>921</v>
      </c>
      <c r="C58" s="691" t="s">
        <v>902</v>
      </c>
      <c r="D58" s="691" t="s">
        <v>4</v>
      </c>
      <c r="E58" s="691" t="s">
        <v>903</v>
      </c>
      <c r="F58" s="691" t="s">
        <v>29</v>
      </c>
      <c r="G58" s="691" t="s">
        <v>904</v>
      </c>
      <c r="H58" s="691">
        <v>2011</v>
      </c>
      <c r="I58" s="643" t="s">
        <v>575</v>
      </c>
      <c r="J58" s="643" t="s">
        <v>592</v>
      </c>
      <c r="K58" s="632"/>
      <c r="L58" s="692">
        <v>0.45367307891498865</v>
      </c>
      <c r="M58" s="693">
        <v>0.45367307891498865</v>
      </c>
      <c r="N58" s="693">
        <v>0.45367307891498865</v>
      </c>
      <c r="O58" s="693">
        <v>0.45367307891498865</v>
      </c>
      <c r="P58" s="693">
        <v>0.45367307891498865</v>
      </c>
      <c r="Q58" s="693">
        <v>0.42262558180459975</v>
      </c>
      <c r="R58" s="693">
        <v>0.29560538438347467</v>
      </c>
      <c r="S58" s="693">
        <v>0.29492862464119274</v>
      </c>
      <c r="T58" s="693">
        <v>0.29492862464119274</v>
      </c>
      <c r="U58" s="693">
        <v>0.16490612395708465</v>
      </c>
      <c r="V58" s="693">
        <v>2.1798351700156732E-2</v>
      </c>
      <c r="W58" s="693">
        <v>2.1775358563102584E-2</v>
      </c>
      <c r="X58" s="693">
        <v>2.1775358563102584E-2</v>
      </c>
      <c r="Y58" s="693">
        <v>2.1209978564502702E-2</v>
      </c>
      <c r="Z58" s="693">
        <v>2.1209978564502702E-2</v>
      </c>
      <c r="AA58" s="693">
        <v>2.0822060362618706E-2</v>
      </c>
      <c r="AB58" s="693">
        <v>0</v>
      </c>
      <c r="AC58" s="693">
        <v>0</v>
      </c>
      <c r="AD58" s="693">
        <v>0</v>
      </c>
      <c r="AE58" s="693">
        <v>0</v>
      </c>
      <c r="AF58" s="693">
        <v>0</v>
      </c>
      <c r="AG58" s="693">
        <v>0</v>
      </c>
      <c r="AH58" s="693">
        <v>0</v>
      </c>
      <c r="AI58" s="693">
        <v>0</v>
      </c>
      <c r="AJ58" s="693">
        <v>0</v>
      </c>
      <c r="AK58" s="693">
        <v>0</v>
      </c>
      <c r="AL58" s="693">
        <v>0</v>
      </c>
      <c r="AM58" s="693">
        <v>0</v>
      </c>
      <c r="AN58" s="693">
        <v>0</v>
      </c>
      <c r="AO58" s="693">
        <v>0</v>
      </c>
      <c r="AP58" s="632"/>
      <c r="AQ58" s="692">
        <v>7768.0215296967481</v>
      </c>
      <c r="AR58" s="693">
        <v>7768.0215296967481</v>
      </c>
      <c r="AS58" s="693">
        <v>7768.0215296967481</v>
      </c>
      <c r="AT58" s="693">
        <v>7768.0215296967481</v>
      </c>
      <c r="AU58" s="693">
        <v>7768.0215296967481</v>
      </c>
      <c r="AV58" s="693">
        <v>7097.4919621133722</v>
      </c>
      <c r="AW58" s="693">
        <v>4354.249962659489</v>
      </c>
      <c r="AX58" s="693">
        <v>4348.3215473170994</v>
      </c>
      <c r="AY58" s="693">
        <v>4348.3215473170994</v>
      </c>
      <c r="AZ58" s="693">
        <v>1540.2391163938303</v>
      </c>
      <c r="BA58" s="693">
        <v>695.63548486981415</v>
      </c>
      <c r="BB58" s="693">
        <v>506.14573221706229</v>
      </c>
      <c r="BC58" s="693">
        <v>506.14573221706229</v>
      </c>
      <c r="BD58" s="693">
        <v>454.25231569733455</v>
      </c>
      <c r="BE58" s="693">
        <v>454.25231569733455</v>
      </c>
      <c r="BF58" s="693">
        <v>449.69187311623398</v>
      </c>
      <c r="BG58" s="693">
        <v>0</v>
      </c>
      <c r="BH58" s="693">
        <v>0</v>
      </c>
      <c r="BI58" s="693">
        <v>0</v>
      </c>
      <c r="BJ58" s="693">
        <v>0</v>
      </c>
      <c r="BK58" s="693">
        <v>0</v>
      </c>
      <c r="BL58" s="693">
        <v>0</v>
      </c>
      <c r="BM58" s="693">
        <v>0</v>
      </c>
      <c r="BN58" s="693">
        <v>0</v>
      </c>
      <c r="BO58" s="693">
        <v>0</v>
      </c>
      <c r="BP58" s="693">
        <v>0</v>
      </c>
      <c r="BQ58" s="693">
        <v>0</v>
      </c>
      <c r="BR58" s="693">
        <v>0</v>
      </c>
      <c r="BS58" s="693">
        <v>0</v>
      </c>
      <c r="BT58" s="694">
        <v>0</v>
      </c>
    </row>
    <row r="59" spans="2:73">
      <c r="B59" s="691" t="s">
        <v>208</v>
      </c>
      <c r="C59" s="691" t="s">
        <v>905</v>
      </c>
      <c r="D59" s="691" t="s">
        <v>909</v>
      </c>
      <c r="E59" s="691" t="s">
        <v>903</v>
      </c>
      <c r="F59" s="691" t="s">
        <v>906</v>
      </c>
      <c r="G59" s="691" t="s">
        <v>904</v>
      </c>
      <c r="H59" s="691">
        <v>2012</v>
      </c>
      <c r="I59" s="643" t="s">
        <v>576</v>
      </c>
      <c r="J59" s="643" t="s">
        <v>592</v>
      </c>
      <c r="K59" s="632"/>
      <c r="L59" s="692">
        <v>0</v>
      </c>
      <c r="M59" s="693">
        <v>5.1771746299999997</v>
      </c>
      <c r="N59" s="693">
        <v>5.1771746299999997</v>
      </c>
      <c r="O59" s="693">
        <v>5.1771746299999997</v>
      </c>
      <c r="P59" s="693">
        <v>5.1771746299999997</v>
      </c>
      <c r="Q59" s="693">
        <v>0</v>
      </c>
      <c r="R59" s="693">
        <v>0</v>
      </c>
      <c r="S59" s="693">
        <v>0</v>
      </c>
      <c r="T59" s="693">
        <v>0</v>
      </c>
      <c r="U59" s="693">
        <v>0</v>
      </c>
      <c r="V59" s="693">
        <v>0</v>
      </c>
      <c r="W59" s="693">
        <v>0</v>
      </c>
      <c r="X59" s="693">
        <v>0</v>
      </c>
      <c r="Y59" s="693">
        <v>0</v>
      </c>
      <c r="Z59" s="693">
        <v>0</v>
      </c>
      <c r="AA59" s="693">
        <v>0</v>
      </c>
      <c r="AB59" s="693">
        <v>0</v>
      </c>
      <c r="AC59" s="693">
        <v>0</v>
      </c>
      <c r="AD59" s="693">
        <v>0</v>
      </c>
      <c r="AE59" s="693">
        <v>0</v>
      </c>
      <c r="AF59" s="693">
        <v>0</v>
      </c>
      <c r="AG59" s="693">
        <v>0</v>
      </c>
      <c r="AH59" s="693">
        <v>0</v>
      </c>
      <c r="AI59" s="693">
        <v>0</v>
      </c>
      <c r="AJ59" s="693">
        <v>0</v>
      </c>
      <c r="AK59" s="693">
        <v>0</v>
      </c>
      <c r="AL59" s="693">
        <v>0</v>
      </c>
      <c r="AM59" s="693">
        <v>0</v>
      </c>
      <c r="AN59" s="693">
        <v>0</v>
      </c>
      <c r="AO59" s="693">
        <v>0</v>
      </c>
      <c r="AP59" s="632"/>
      <c r="AQ59" s="692">
        <v>0</v>
      </c>
      <c r="AR59" s="693">
        <v>25176.254462563</v>
      </c>
      <c r="AS59" s="693">
        <v>25176.254462563</v>
      </c>
      <c r="AT59" s="693">
        <v>25176.254462563</v>
      </c>
      <c r="AU59" s="693">
        <v>25176.254462563</v>
      </c>
      <c r="AV59" s="693">
        <v>0</v>
      </c>
      <c r="AW59" s="693">
        <v>0</v>
      </c>
      <c r="AX59" s="693">
        <v>0</v>
      </c>
      <c r="AY59" s="693">
        <v>0</v>
      </c>
      <c r="AZ59" s="693">
        <v>0</v>
      </c>
      <c r="BA59" s="693">
        <v>0</v>
      </c>
      <c r="BB59" s="693">
        <v>0</v>
      </c>
      <c r="BC59" s="693">
        <v>0</v>
      </c>
      <c r="BD59" s="693">
        <v>0</v>
      </c>
      <c r="BE59" s="693">
        <v>0</v>
      </c>
      <c r="BF59" s="693">
        <v>0</v>
      </c>
      <c r="BG59" s="693">
        <v>0</v>
      </c>
      <c r="BH59" s="693">
        <v>0</v>
      </c>
      <c r="BI59" s="693">
        <v>0</v>
      </c>
      <c r="BJ59" s="693">
        <v>0</v>
      </c>
      <c r="BK59" s="693">
        <v>0</v>
      </c>
      <c r="BL59" s="693">
        <v>0</v>
      </c>
      <c r="BM59" s="693">
        <v>0</v>
      </c>
      <c r="BN59" s="693">
        <v>0</v>
      </c>
      <c r="BO59" s="693">
        <v>0</v>
      </c>
      <c r="BP59" s="693">
        <v>0</v>
      </c>
      <c r="BQ59" s="693">
        <v>0</v>
      </c>
      <c r="BR59" s="693">
        <v>0</v>
      </c>
      <c r="BS59" s="693">
        <v>0</v>
      </c>
      <c r="BT59" s="694">
        <v>0</v>
      </c>
    </row>
    <row r="60" spans="2:73" ht="15.75">
      <c r="B60" s="691" t="s">
        <v>208</v>
      </c>
      <c r="C60" s="691" t="s">
        <v>905</v>
      </c>
      <c r="D60" s="691" t="s">
        <v>909</v>
      </c>
      <c r="E60" s="691" t="s">
        <v>903</v>
      </c>
      <c r="F60" s="691" t="s">
        <v>906</v>
      </c>
      <c r="G60" s="691" t="s">
        <v>904</v>
      </c>
      <c r="H60" s="691">
        <v>2013</v>
      </c>
      <c r="I60" s="643" t="s">
        <v>576</v>
      </c>
      <c r="J60" s="643" t="s">
        <v>592</v>
      </c>
      <c r="K60" s="632"/>
      <c r="L60" s="692">
        <v>0</v>
      </c>
      <c r="M60" s="693">
        <v>0</v>
      </c>
      <c r="N60" s="693">
        <v>35.250706491000003</v>
      </c>
      <c r="O60" s="693">
        <v>35.250706491000003</v>
      </c>
      <c r="P60" s="693">
        <v>35.250706491000003</v>
      </c>
      <c r="Q60" s="693">
        <v>35.250706491000003</v>
      </c>
      <c r="R60" s="693">
        <v>0</v>
      </c>
      <c r="S60" s="693">
        <v>0</v>
      </c>
      <c r="T60" s="693">
        <v>0</v>
      </c>
      <c r="U60" s="693">
        <v>0</v>
      </c>
      <c r="V60" s="693">
        <v>0</v>
      </c>
      <c r="W60" s="693">
        <v>0</v>
      </c>
      <c r="X60" s="693">
        <v>0</v>
      </c>
      <c r="Y60" s="693">
        <v>0</v>
      </c>
      <c r="Z60" s="693">
        <v>0</v>
      </c>
      <c r="AA60" s="693">
        <v>0</v>
      </c>
      <c r="AB60" s="693">
        <v>0</v>
      </c>
      <c r="AC60" s="693">
        <v>0</v>
      </c>
      <c r="AD60" s="693">
        <v>0</v>
      </c>
      <c r="AE60" s="693">
        <v>0</v>
      </c>
      <c r="AF60" s="693">
        <v>0</v>
      </c>
      <c r="AG60" s="693">
        <v>0</v>
      </c>
      <c r="AH60" s="693">
        <v>0</v>
      </c>
      <c r="AI60" s="693">
        <v>0</v>
      </c>
      <c r="AJ60" s="693">
        <v>0</v>
      </c>
      <c r="AK60" s="693">
        <v>0</v>
      </c>
      <c r="AL60" s="693">
        <v>0</v>
      </c>
      <c r="AM60" s="693">
        <v>0</v>
      </c>
      <c r="AN60" s="693">
        <v>0</v>
      </c>
      <c r="AO60" s="693">
        <v>0</v>
      </c>
      <c r="AP60" s="632"/>
      <c r="AQ60" s="692">
        <v>0</v>
      </c>
      <c r="AR60" s="693">
        <v>0</v>
      </c>
      <c r="AS60" s="693">
        <v>193803.07118789799</v>
      </c>
      <c r="AT60" s="693">
        <v>193803.07118789799</v>
      </c>
      <c r="AU60" s="693">
        <v>193803.07118789799</v>
      </c>
      <c r="AV60" s="693">
        <v>193803.07118789799</v>
      </c>
      <c r="AW60" s="693">
        <v>0</v>
      </c>
      <c r="AX60" s="693">
        <v>0</v>
      </c>
      <c r="AY60" s="693">
        <v>0</v>
      </c>
      <c r="AZ60" s="693">
        <v>0</v>
      </c>
      <c r="BA60" s="693">
        <v>0</v>
      </c>
      <c r="BB60" s="693">
        <v>0</v>
      </c>
      <c r="BC60" s="693">
        <v>0</v>
      </c>
      <c r="BD60" s="693">
        <v>0</v>
      </c>
      <c r="BE60" s="693">
        <v>0</v>
      </c>
      <c r="BF60" s="693">
        <v>0</v>
      </c>
      <c r="BG60" s="693">
        <v>0</v>
      </c>
      <c r="BH60" s="693">
        <v>0</v>
      </c>
      <c r="BI60" s="693">
        <v>0</v>
      </c>
      <c r="BJ60" s="693">
        <v>0</v>
      </c>
      <c r="BK60" s="693">
        <v>0</v>
      </c>
      <c r="BL60" s="693">
        <v>0</v>
      </c>
      <c r="BM60" s="693">
        <v>0</v>
      </c>
      <c r="BN60" s="693">
        <v>0</v>
      </c>
      <c r="BO60" s="693">
        <v>0</v>
      </c>
      <c r="BP60" s="693">
        <v>0</v>
      </c>
      <c r="BQ60" s="693">
        <v>0</v>
      </c>
      <c r="BR60" s="693">
        <v>0</v>
      </c>
      <c r="BS60" s="693">
        <v>0</v>
      </c>
      <c r="BT60" s="694">
        <v>0</v>
      </c>
      <c r="BU60" s="163"/>
    </row>
    <row r="61" spans="2:73" ht="15.75">
      <c r="B61" s="691" t="s">
        <v>208</v>
      </c>
      <c r="C61" s="691" t="s">
        <v>905</v>
      </c>
      <c r="D61" s="691" t="s">
        <v>910</v>
      </c>
      <c r="E61" s="691" t="s">
        <v>903</v>
      </c>
      <c r="F61" s="691" t="s">
        <v>906</v>
      </c>
      <c r="G61" s="691" t="s">
        <v>907</v>
      </c>
      <c r="H61" s="691">
        <v>2013</v>
      </c>
      <c r="I61" s="643" t="s">
        <v>576</v>
      </c>
      <c r="J61" s="643" t="s">
        <v>592</v>
      </c>
      <c r="K61" s="632"/>
      <c r="L61" s="692">
        <v>0</v>
      </c>
      <c r="M61" s="693">
        <v>0</v>
      </c>
      <c r="N61" s="693">
        <v>58.632820000000002</v>
      </c>
      <c r="O61" s="693">
        <v>0</v>
      </c>
      <c r="P61" s="693">
        <v>0</v>
      </c>
      <c r="Q61" s="693">
        <v>0</v>
      </c>
      <c r="R61" s="693">
        <v>0</v>
      </c>
      <c r="S61" s="693">
        <v>0</v>
      </c>
      <c r="T61" s="693">
        <v>0</v>
      </c>
      <c r="U61" s="693">
        <v>0</v>
      </c>
      <c r="V61" s="693">
        <v>0</v>
      </c>
      <c r="W61" s="693">
        <v>0</v>
      </c>
      <c r="X61" s="693">
        <v>0</v>
      </c>
      <c r="Y61" s="693">
        <v>0</v>
      </c>
      <c r="Z61" s="693">
        <v>0</v>
      </c>
      <c r="AA61" s="693">
        <v>0</v>
      </c>
      <c r="AB61" s="693">
        <v>0</v>
      </c>
      <c r="AC61" s="693">
        <v>0</v>
      </c>
      <c r="AD61" s="693">
        <v>0</v>
      </c>
      <c r="AE61" s="693">
        <v>0</v>
      </c>
      <c r="AF61" s="693">
        <v>0</v>
      </c>
      <c r="AG61" s="693">
        <v>0</v>
      </c>
      <c r="AH61" s="693">
        <v>0</v>
      </c>
      <c r="AI61" s="693">
        <v>0</v>
      </c>
      <c r="AJ61" s="693">
        <v>0</v>
      </c>
      <c r="AK61" s="693">
        <v>0</v>
      </c>
      <c r="AL61" s="693">
        <v>0</v>
      </c>
      <c r="AM61" s="693">
        <v>0</v>
      </c>
      <c r="AN61" s="693">
        <v>0</v>
      </c>
      <c r="AO61" s="693">
        <v>0</v>
      </c>
      <c r="AP61" s="632"/>
      <c r="AQ61" s="692">
        <v>0</v>
      </c>
      <c r="AR61" s="693">
        <v>0</v>
      </c>
      <c r="AS61" s="693">
        <v>782.91240000000005</v>
      </c>
      <c r="AT61" s="693">
        <v>0</v>
      </c>
      <c r="AU61" s="693">
        <v>0</v>
      </c>
      <c r="AV61" s="693">
        <v>0</v>
      </c>
      <c r="AW61" s="693">
        <v>0</v>
      </c>
      <c r="AX61" s="693">
        <v>0</v>
      </c>
      <c r="AY61" s="693">
        <v>0</v>
      </c>
      <c r="AZ61" s="693">
        <v>0</v>
      </c>
      <c r="BA61" s="693">
        <v>0</v>
      </c>
      <c r="BB61" s="693">
        <v>0</v>
      </c>
      <c r="BC61" s="693">
        <v>0</v>
      </c>
      <c r="BD61" s="693">
        <v>0</v>
      </c>
      <c r="BE61" s="693">
        <v>0</v>
      </c>
      <c r="BF61" s="693">
        <v>0</v>
      </c>
      <c r="BG61" s="693">
        <v>0</v>
      </c>
      <c r="BH61" s="693">
        <v>0</v>
      </c>
      <c r="BI61" s="693">
        <v>0</v>
      </c>
      <c r="BJ61" s="693">
        <v>0</v>
      </c>
      <c r="BK61" s="693">
        <v>0</v>
      </c>
      <c r="BL61" s="693">
        <v>0</v>
      </c>
      <c r="BM61" s="693">
        <v>0</v>
      </c>
      <c r="BN61" s="693">
        <v>0</v>
      </c>
      <c r="BO61" s="693">
        <v>0</v>
      </c>
      <c r="BP61" s="693">
        <v>0</v>
      </c>
      <c r="BQ61" s="693">
        <v>0</v>
      </c>
      <c r="BR61" s="693">
        <v>0</v>
      </c>
      <c r="BS61" s="693">
        <v>0</v>
      </c>
      <c r="BT61" s="694">
        <v>0</v>
      </c>
      <c r="BU61" s="163"/>
    </row>
    <row r="62" spans="2:73">
      <c r="B62" s="691" t="s">
        <v>208</v>
      </c>
      <c r="C62" s="691" t="s">
        <v>905</v>
      </c>
      <c r="D62" s="691" t="s">
        <v>24</v>
      </c>
      <c r="E62" s="691" t="s">
        <v>903</v>
      </c>
      <c r="F62" s="691" t="s">
        <v>906</v>
      </c>
      <c r="G62" s="691" t="s">
        <v>904</v>
      </c>
      <c r="H62" s="691">
        <v>2013</v>
      </c>
      <c r="I62" s="643" t="s">
        <v>576</v>
      </c>
      <c r="J62" s="643" t="s">
        <v>592</v>
      </c>
      <c r="K62" s="632"/>
      <c r="L62" s="692">
        <v>0</v>
      </c>
      <c r="M62" s="693">
        <v>0</v>
      </c>
      <c r="N62" s="693">
        <v>52.38</v>
      </c>
      <c r="O62" s="693">
        <v>52.38</v>
      </c>
      <c r="P62" s="693">
        <v>52.38</v>
      </c>
      <c r="Q62" s="693">
        <v>52.38</v>
      </c>
      <c r="R62" s="693">
        <v>52.38</v>
      </c>
      <c r="S62" s="693">
        <v>52.38</v>
      </c>
      <c r="T62" s="693">
        <v>52.38</v>
      </c>
      <c r="U62" s="693">
        <v>52.38</v>
      </c>
      <c r="V62" s="693">
        <v>52.38</v>
      </c>
      <c r="W62" s="693">
        <v>52.38</v>
      </c>
      <c r="X62" s="693">
        <v>52.38</v>
      </c>
      <c r="Y62" s="693">
        <v>52.38</v>
      </c>
      <c r="Z62" s="693">
        <v>52.38</v>
      </c>
      <c r="AA62" s="693">
        <v>52.38</v>
      </c>
      <c r="AB62" s="693">
        <v>52.38</v>
      </c>
      <c r="AC62" s="693">
        <v>0</v>
      </c>
      <c r="AD62" s="693">
        <v>0</v>
      </c>
      <c r="AE62" s="693">
        <v>0</v>
      </c>
      <c r="AF62" s="693">
        <v>0</v>
      </c>
      <c r="AG62" s="693">
        <v>0</v>
      </c>
      <c r="AH62" s="693">
        <v>0</v>
      </c>
      <c r="AI62" s="693">
        <v>0</v>
      </c>
      <c r="AJ62" s="693">
        <v>0</v>
      </c>
      <c r="AK62" s="693">
        <v>0</v>
      </c>
      <c r="AL62" s="693">
        <v>0</v>
      </c>
      <c r="AM62" s="693">
        <v>0</v>
      </c>
      <c r="AN62" s="693">
        <v>0</v>
      </c>
      <c r="AO62" s="693">
        <v>0</v>
      </c>
      <c r="AP62" s="632"/>
      <c r="AQ62" s="692">
        <v>0</v>
      </c>
      <c r="AR62" s="693">
        <v>0</v>
      </c>
      <c r="AS62" s="693">
        <v>92807.1</v>
      </c>
      <c r="AT62" s="693">
        <v>92807.1</v>
      </c>
      <c r="AU62" s="693">
        <v>92807.1</v>
      </c>
      <c r="AV62" s="693">
        <v>92807.1</v>
      </c>
      <c r="AW62" s="693">
        <v>92807.1</v>
      </c>
      <c r="AX62" s="693">
        <v>92807.1</v>
      </c>
      <c r="AY62" s="693">
        <v>92807.1</v>
      </c>
      <c r="AZ62" s="693">
        <v>92807.1</v>
      </c>
      <c r="BA62" s="693">
        <v>92807.1</v>
      </c>
      <c r="BB62" s="693">
        <v>92807.1</v>
      </c>
      <c r="BC62" s="693">
        <v>92807.1</v>
      </c>
      <c r="BD62" s="693">
        <v>92807.1</v>
      </c>
      <c r="BE62" s="693">
        <v>92807.1</v>
      </c>
      <c r="BF62" s="693">
        <v>92807.1</v>
      </c>
      <c r="BG62" s="693">
        <v>92807.1</v>
      </c>
      <c r="BH62" s="693">
        <v>0</v>
      </c>
      <c r="BI62" s="693">
        <v>0</v>
      </c>
      <c r="BJ62" s="693">
        <v>0</v>
      </c>
      <c r="BK62" s="693">
        <v>0</v>
      </c>
      <c r="BL62" s="693">
        <v>0</v>
      </c>
      <c r="BM62" s="693">
        <v>0</v>
      </c>
      <c r="BN62" s="693">
        <v>0</v>
      </c>
      <c r="BO62" s="693">
        <v>0</v>
      </c>
      <c r="BP62" s="693">
        <v>0</v>
      </c>
      <c r="BQ62" s="693">
        <v>0</v>
      </c>
      <c r="BR62" s="693">
        <v>0</v>
      </c>
      <c r="BS62" s="693">
        <v>0</v>
      </c>
      <c r="BT62" s="694">
        <v>0</v>
      </c>
    </row>
    <row r="63" spans="2:73" ht="15.75">
      <c r="B63" s="691" t="s">
        <v>208</v>
      </c>
      <c r="C63" s="691" t="s">
        <v>905</v>
      </c>
      <c r="D63" s="691" t="s">
        <v>22</v>
      </c>
      <c r="E63" s="691" t="s">
        <v>903</v>
      </c>
      <c r="F63" s="691" t="s">
        <v>906</v>
      </c>
      <c r="G63" s="691" t="s">
        <v>904</v>
      </c>
      <c r="H63" s="691">
        <v>2012</v>
      </c>
      <c r="I63" s="643" t="s">
        <v>576</v>
      </c>
      <c r="J63" s="643" t="s">
        <v>592</v>
      </c>
      <c r="K63" s="632"/>
      <c r="L63" s="692">
        <v>0</v>
      </c>
      <c r="M63" s="693">
        <v>196.38853557799999</v>
      </c>
      <c r="N63" s="693">
        <v>196.38853557799999</v>
      </c>
      <c r="O63" s="693">
        <v>196.38853557799999</v>
      </c>
      <c r="P63" s="693">
        <v>196.38853557799999</v>
      </c>
      <c r="Q63" s="693">
        <v>196.38853557799999</v>
      </c>
      <c r="R63" s="693">
        <v>191.82329603599999</v>
      </c>
      <c r="S63" s="693">
        <v>189.56391359599999</v>
      </c>
      <c r="T63" s="693">
        <v>189.56391359599999</v>
      </c>
      <c r="U63" s="693">
        <v>184.436684007</v>
      </c>
      <c r="V63" s="693">
        <v>170.88819912700001</v>
      </c>
      <c r="W63" s="693">
        <v>141.05650285999999</v>
      </c>
      <c r="X63" s="693">
        <v>140.872357717</v>
      </c>
      <c r="Y63" s="693">
        <v>70.510570195</v>
      </c>
      <c r="Z63" s="693">
        <v>70.510570195</v>
      </c>
      <c r="AA63" s="693">
        <v>70.510570195</v>
      </c>
      <c r="AB63" s="693">
        <v>50.418976215999997</v>
      </c>
      <c r="AC63" s="693">
        <v>0</v>
      </c>
      <c r="AD63" s="693">
        <v>0</v>
      </c>
      <c r="AE63" s="693">
        <v>0</v>
      </c>
      <c r="AF63" s="693">
        <v>0</v>
      </c>
      <c r="AG63" s="693">
        <v>0</v>
      </c>
      <c r="AH63" s="693">
        <v>0</v>
      </c>
      <c r="AI63" s="693">
        <v>0</v>
      </c>
      <c r="AJ63" s="693">
        <v>0</v>
      </c>
      <c r="AK63" s="693">
        <v>0</v>
      </c>
      <c r="AL63" s="693">
        <v>0</v>
      </c>
      <c r="AM63" s="693">
        <v>0</v>
      </c>
      <c r="AN63" s="693">
        <v>0</v>
      </c>
      <c r="AO63" s="693">
        <v>0</v>
      </c>
      <c r="AP63" s="632"/>
      <c r="AQ63" s="692">
        <v>0</v>
      </c>
      <c r="AR63" s="693">
        <v>1243869.5040438899</v>
      </c>
      <c r="AS63" s="693">
        <v>1243869.5040438899</v>
      </c>
      <c r="AT63" s="693">
        <v>1243869.5040438899</v>
      </c>
      <c r="AU63" s="693">
        <v>1243869.5040438899</v>
      </c>
      <c r="AV63" s="693">
        <v>1243869.5040438899</v>
      </c>
      <c r="AW63" s="693">
        <v>1229847.49438377</v>
      </c>
      <c r="AX63" s="693">
        <v>1217773.27796863</v>
      </c>
      <c r="AY63" s="693">
        <v>1217773.27796863</v>
      </c>
      <c r="AZ63" s="693">
        <v>1182207.35587804</v>
      </c>
      <c r="BA63" s="693">
        <v>1102491.2457920201</v>
      </c>
      <c r="BB63" s="693">
        <v>924348.20810337295</v>
      </c>
      <c r="BC63" s="693">
        <v>894881.96966494899</v>
      </c>
      <c r="BD63" s="693">
        <v>495629.25560131698</v>
      </c>
      <c r="BE63" s="693">
        <v>495629.25560131698</v>
      </c>
      <c r="BF63" s="693">
        <v>495629.25560131698</v>
      </c>
      <c r="BG63" s="693">
        <v>354402.46166069998</v>
      </c>
      <c r="BH63" s="693">
        <v>0</v>
      </c>
      <c r="BI63" s="693">
        <v>0</v>
      </c>
      <c r="BJ63" s="693">
        <v>0</v>
      </c>
      <c r="BK63" s="693">
        <v>0</v>
      </c>
      <c r="BL63" s="693">
        <v>0</v>
      </c>
      <c r="BM63" s="693">
        <v>0</v>
      </c>
      <c r="BN63" s="693">
        <v>0</v>
      </c>
      <c r="BO63" s="693">
        <v>0</v>
      </c>
      <c r="BP63" s="693">
        <v>0</v>
      </c>
      <c r="BQ63" s="693">
        <v>0</v>
      </c>
      <c r="BR63" s="693">
        <v>0</v>
      </c>
      <c r="BS63" s="693">
        <v>0</v>
      </c>
      <c r="BT63" s="694">
        <v>0</v>
      </c>
      <c r="BU63" s="163"/>
    </row>
    <row r="64" spans="2:73" ht="15.75">
      <c r="B64" s="691" t="s">
        <v>208</v>
      </c>
      <c r="C64" s="691" t="s">
        <v>905</v>
      </c>
      <c r="D64" s="691" t="s">
        <v>22</v>
      </c>
      <c r="E64" s="691" t="s">
        <v>903</v>
      </c>
      <c r="F64" s="691" t="s">
        <v>906</v>
      </c>
      <c r="G64" s="691" t="s">
        <v>904</v>
      </c>
      <c r="H64" s="691">
        <v>2013</v>
      </c>
      <c r="I64" s="643" t="s">
        <v>576</v>
      </c>
      <c r="J64" s="643" t="s">
        <v>592</v>
      </c>
      <c r="K64" s="632"/>
      <c r="L64" s="692">
        <v>0</v>
      </c>
      <c r="M64" s="693">
        <v>0</v>
      </c>
      <c r="N64" s="693">
        <v>2351.3985909449998</v>
      </c>
      <c r="O64" s="693">
        <v>2348.419691009</v>
      </c>
      <c r="P64" s="693">
        <v>2348.1405035759999</v>
      </c>
      <c r="Q64" s="693">
        <v>2337.252601357</v>
      </c>
      <c r="R64" s="693">
        <v>2241.8195641339998</v>
      </c>
      <c r="S64" s="693">
        <v>2190.627300355</v>
      </c>
      <c r="T64" s="693">
        <v>2190.627300355</v>
      </c>
      <c r="U64" s="693">
        <v>2189.2819392719998</v>
      </c>
      <c r="V64" s="693">
        <v>2026.0939303109997</v>
      </c>
      <c r="W64" s="693">
        <v>1653.2897039459999</v>
      </c>
      <c r="X64" s="693">
        <v>1210.0064381239999</v>
      </c>
      <c r="Y64" s="693">
        <v>1198.8514263919999</v>
      </c>
      <c r="Z64" s="693">
        <v>380.41435275200001</v>
      </c>
      <c r="AA64" s="693">
        <v>379.56914936200002</v>
      </c>
      <c r="AB64" s="693">
        <v>379.56914936200002</v>
      </c>
      <c r="AC64" s="693">
        <v>344.18725819500003</v>
      </c>
      <c r="AD64" s="693">
        <v>94.869726444999998</v>
      </c>
      <c r="AE64" s="693">
        <v>69.881777012000001</v>
      </c>
      <c r="AF64" s="693">
        <v>69.881777012000001</v>
      </c>
      <c r="AG64" s="693">
        <v>69.881777012000001</v>
      </c>
      <c r="AH64" s="693">
        <v>0</v>
      </c>
      <c r="AI64" s="693">
        <v>0</v>
      </c>
      <c r="AJ64" s="693">
        <v>0</v>
      </c>
      <c r="AK64" s="693">
        <v>0</v>
      </c>
      <c r="AL64" s="693">
        <v>0</v>
      </c>
      <c r="AM64" s="693">
        <v>0</v>
      </c>
      <c r="AN64" s="693">
        <v>0</v>
      </c>
      <c r="AO64" s="693">
        <v>0</v>
      </c>
      <c r="AP64" s="632"/>
      <c r="AQ64" s="692">
        <v>0</v>
      </c>
      <c r="AR64" s="693">
        <v>0</v>
      </c>
      <c r="AS64" s="693">
        <v>15912521.1501751</v>
      </c>
      <c r="AT64" s="693">
        <v>15903257.9896779</v>
      </c>
      <c r="AU64" s="693">
        <v>15902383.3647008</v>
      </c>
      <c r="AV64" s="693">
        <v>15868525.9244652</v>
      </c>
      <c r="AW64" s="693">
        <v>15570117.084765101</v>
      </c>
      <c r="AX64" s="693">
        <v>15310241.940694001</v>
      </c>
      <c r="AY64" s="693">
        <v>15310241.940694001</v>
      </c>
      <c r="AZ64" s="693">
        <v>15197710.840492399</v>
      </c>
      <c r="BA64" s="693">
        <v>14623036.0422132</v>
      </c>
      <c r="BB64" s="693">
        <v>12729784.0959119</v>
      </c>
      <c r="BC64" s="693">
        <v>9464024.1597192306</v>
      </c>
      <c r="BD64" s="693">
        <v>8530976.6985486895</v>
      </c>
      <c r="BE64" s="693">
        <v>3573603.3539616098</v>
      </c>
      <c r="BF64" s="693">
        <v>3570955.5413849098</v>
      </c>
      <c r="BG64" s="693">
        <v>3570955.5413849098</v>
      </c>
      <c r="BH64" s="693">
        <v>2935556.8986655399</v>
      </c>
      <c r="BI64" s="693">
        <v>218176.59045228199</v>
      </c>
      <c r="BJ64" s="693">
        <v>192365.538023517</v>
      </c>
      <c r="BK64" s="693">
        <v>192365.538023517</v>
      </c>
      <c r="BL64" s="693">
        <v>192365.538023517</v>
      </c>
      <c r="BM64" s="693">
        <v>0</v>
      </c>
      <c r="BN64" s="693">
        <v>0</v>
      </c>
      <c r="BO64" s="693">
        <v>0</v>
      </c>
      <c r="BP64" s="693">
        <v>0</v>
      </c>
      <c r="BQ64" s="693">
        <v>0</v>
      </c>
      <c r="BR64" s="693">
        <v>0</v>
      </c>
      <c r="BS64" s="693">
        <v>0</v>
      </c>
      <c r="BT64" s="694">
        <v>0</v>
      </c>
      <c r="BU64" s="163"/>
    </row>
    <row r="65" spans="2:73" ht="15.75">
      <c r="B65" s="691" t="s">
        <v>208</v>
      </c>
      <c r="C65" s="691" t="s">
        <v>905</v>
      </c>
      <c r="D65" s="691" t="s">
        <v>911</v>
      </c>
      <c r="E65" s="691" t="s">
        <v>903</v>
      </c>
      <c r="F65" s="691" t="s">
        <v>906</v>
      </c>
      <c r="G65" s="691" t="s">
        <v>904</v>
      </c>
      <c r="H65" s="691">
        <v>2013</v>
      </c>
      <c r="I65" s="643" t="s">
        <v>576</v>
      </c>
      <c r="J65" s="643" t="s">
        <v>592</v>
      </c>
      <c r="K65" s="632"/>
      <c r="L65" s="692">
        <v>0</v>
      </c>
      <c r="M65" s="693">
        <v>0</v>
      </c>
      <c r="N65" s="693">
        <v>694.45195067500003</v>
      </c>
      <c r="O65" s="693">
        <v>694.45195067500003</v>
      </c>
      <c r="P65" s="693">
        <v>685.77140338599997</v>
      </c>
      <c r="Q65" s="693">
        <v>606.60496135899996</v>
      </c>
      <c r="R65" s="693">
        <v>276.76029788800003</v>
      </c>
      <c r="S65" s="693">
        <v>276.32383114499999</v>
      </c>
      <c r="T65" s="693">
        <v>276.32383114499999</v>
      </c>
      <c r="U65" s="693">
        <v>268.78542984000001</v>
      </c>
      <c r="V65" s="693">
        <v>268.78542984000001</v>
      </c>
      <c r="W65" s="693">
        <v>268.78542984000001</v>
      </c>
      <c r="X65" s="693">
        <v>261.83151513199999</v>
      </c>
      <c r="Y65" s="693">
        <v>223.19413807399999</v>
      </c>
      <c r="Z65" s="693">
        <v>0</v>
      </c>
      <c r="AA65" s="693">
        <v>0</v>
      </c>
      <c r="AB65" s="693">
        <v>0</v>
      </c>
      <c r="AC65" s="693">
        <v>0</v>
      </c>
      <c r="AD65" s="693">
        <v>0</v>
      </c>
      <c r="AE65" s="693">
        <v>0</v>
      </c>
      <c r="AF65" s="693">
        <v>0</v>
      </c>
      <c r="AG65" s="693">
        <v>0</v>
      </c>
      <c r="AH65" s="693">
        <v>0</v>
      </c>
      <c r="AI65" s="693">
        <v>0</v>
      </c>
      <c r="AJ65" s="693">
        <v>0</v>
      </c>
      <c r="AK65" s="693">
        <v>0</v>
      </c>
      <c r="AL65" s="693">
        <v>0</v>
      </c>
      <c r="AM65" s="693">
        <v>0</v>
      </c>
      <c r="AN65" s="693">
        <v>0</v>
      </c>
      <c r="AO65" s="693">
        <v>0</v>
      </c>
      <c r="AP65" s="632"/>
      <c r="AQ65" s="692">
        <v>0</v>
      </c>
      <c r="AR65" s="693">
        <v>0</v>
      </c>
      <c r="AS65" s="693">
        <v>2383867.23384048</v>
      </c>
      <c r="AT65" s="693">
        <v>2383867.23384048</v>
      </c>
      <c r="AU65" s="693">
        <v>2350252.7035361002</v>
      </c>
      <c r="AV65" s="693">
        <v>2039095.98351864</v>
      </c>
      <c r="AW65" s="693">
        <v>959350.15022725496</v>
      </c>
      <c r="AX65" s="693">
        <v>958719.43892033899</v>
      </c>
      <c r="AY65" s="693">
        <v>958719.43892033899</v>
      </c>
      <c r="AZ65" s="693">
        <v>951186.40994861803</v>
      </c>
      <c r="BA65" s="693">
        <v>951186.40994861803</v>
      </c>
      <c r="BB65" s="693">
        <v>951186.40994861803</v>
      </c>
      <c r="BC65" s="693">
        <v>888101.36571934202</v>
      </c>
      <c r="BD65" s="693">
        <v>738692.82945158298</v>
      </c>
      <c r="BE65" s="693">
        <v>0</v>
      </c>
      <c r="BF65" s="693">
        <v>0</v>
      </c>
      <c r="BG65" s="693">
        <v>0</v>
      </c>
      <c r="BH65" s="693">
        <v>0</v>
      </c>
      <c r="BI65" s="693">
        <v>0</v>
      </c>
      <c r="BJ65" s="693">
        <v>0</v>
      </c>
      <c r="BK65" s="693">
        <v>0</v>
      </c>
      <c r="BL65" s="693">
        <v>0</v>
      </c>
      <c r="BM65" s="693">
        <v>0</v>
      </c>
      <c r="BN65" s="693">
        <v>0</v>
      </c>
      <c r="BO65" s="693">
        <v>0</v>
      </c>
      <c r="BP65" s="693">
        <v>0</v>
      </c>
      <c r="BQ65" s="693">
        <v>0</v>
      </c>
      <c r="BR65" s="693">
        <v>0</v>
      </c>
      <c r="BS65" s="693">
        <v>0</v>
      </c>
      <c r="BT65" s="694">
        <v>0</v>
      </c>
      <c r="BU65" s="163"/>
    </row>
    <row r="66" spans="2:73">
      <c r="B66" s="691" t="s">
        <v>208</v>
      </c>
      <c r="C66" s="691" t="s">
        <v>902</v>
      </c>
      <c r="D66" s="691" t="s">
        <v>912</v>
      </c>
      <c r="E66" s="691" t="s">
        <v>903</v>
      </c>
      <c r="F66" s="691" t="s">
        <v>29</v>
      </c>
      <c r="G66" s="691" t="s">
        <v>904</v>
      </c>
      <c r="H66" s="691">
        <v>2013</v>
      </c>
      <c r="I66" s="643" t="s">
        <v>576</v>
      </c>
      <c r="J66" s="643" t="s">
        <v>592</v>
      </c>
      <c r="K66" s="632"/>
      <c r="L66" s="692">
        <v>0</v>
      </c>
      <c r="M66" s="693">
        <v>0</v>
      </c>
      <c r="N66" s="693">
        <v>14.557500849</v>
      </c>
      <c r="O66" s="693">
        <v>14.557500849</v>
      </c>
      <c r="P66" s="693">
        <v>14.032052713000001</v>
      </c>
      <c r="Q66" s="693">
        <v>12.0289512</v>
      </c>
      <c r="R66" s="693">
        <v>12.0289512</v>
      </c>
      <c r="S66" s="693">
        <v>12.0289512</v>
      </c>
      <c r="T66" s="693">
        <v>12.0289512</v>
      </c>
      <c r="U66" s="693">
        <v>12.01211938</v>
      </c>
      <c r="V66" s="693">
        <v>8.9843696170000005</v>
      </c>
      <c r="W66" s="693">
        <v>8.9843696170000005</v>
      </c>
      <c r="X66" s="693">
        <v>7.2168377059999997</v>
      </c>
      <c r="Y66" s="693">
        <v>7.2166357410000002</v>
      </c>
      <c r="Z66" s="693">
        <v>7.2166357410000002</v>
      </c>
      <c r="AA66" s="693">
        <v>7.2058771300000002</v>
      </c>
      <c r="AB66" s="693">
        <v>7.2058771300000002</v>
      </c>
      <c r="AC66" s="693">
        <v>7.1970637699999997</v>
      </c>
      <c r="AD66" s="693">
        <v>6.9746652329999996</v>
      </c>
      <c r="AE66" s="693">
        <v>4.0939737410000001</v>
      </c>
      <c r="AF66" s="693">
        <v>4.0939737410000001</v>
      </c>
      <c r="AG66" s="693">
        <v>4.0939737410000001</v>
      </c>
      <c r="AH66" s="693">
        <v>0</v>
      </c>
      <c r="AI66" s="693">
        <v>0</v>
      </c>
      <c r="AJ66" s="693">
        <v>0</v>
      </c>
      <c r="AK66" s="693">
        <v>0</v>
      </c>
      <c r="AL66" s="693">
        <v>0</v>
      </c>
      <c r="AM66" s="693">
        <v>0</v>
      </c>
      <c r="AN66" s="693">
        <v>0</v>
      </c>
      <c r="AO66" s="693">
        <v>0</v>
      </c>
      <c r="AP66" s="632"/>
      <c r="AQ66" s="692">
        <v>0</v>
      </c>
      <c r="AR66" s="693">
        <v>0</v>
      </c>
      <c r="AS66" s="693">
        <v>217201.077418959</v>
      </c>
      <c r="AT66" s="693">
        <v>217201.077418959</v>
      </c>
      <c r="AU66" s="693">
        <v>208831.04327977699</v>
      </c>
      <c r="AV66" s="693">
        <v>176922.988241799</v>
      </c>
      <c r="AW66" s="693">
        <v>176922.988241799</v>
      </c>
      <c r="AX66" s="693">
        <v>176922.988241799</v>
      </c>
      <c r="AY66" s="693">
        <v>176922.988241799</v>
      </c>
      <c r="AZ66" s="693">
        <v>176775.541500174</v>
      </c>
      <c r="BA66" s="693">
        <v>128545.53146122799</v>
      </c>
      <c r="BB66" s="693">
        <v>128545.53146122799</v>
      </c>
      <c r="BC66" s="693">
        <v>116879.526406177</v>
      </c>
      <c r="BD66" s="693">
        <v>115215.110541998</v>
      </c>
      <c r="BE66" s="693">
        <v>115215.110541998</v>
      </c>
      <c r="BF66" s="693">
        <v>114741.478683268</v>
      </c>
      <c r="BG66" s="693">
        <v>114741.478683268</v>
      </c>
      <c r="BH66" s="693">
        <v>114644.367927399</v>
      </c>
      <c r="BI66" s="693">
        <v>111101.70936288001</v>
      </c>
      <c r="BJ66" s="693">
        <v>65214.238310918008</v>
      </c>
      <c r="BK66" s="693">
        <v>65214.238310918008</v>
      </c>
      <c r="BL66" s="693">
        <v>65214.238310918008</v>
      </c>
      <c r="BM66" s="693">
        <v>0</v>
      </c>
      <c r="BN66" s="693">
        <v>0</v>
      </c>
      <c r="BO66" s="693">
        <v>0</v>
      </c>
      <c r="BP66" s="693">
        <v>0</v>
      </c>
      <c r="BQ66" s="693">
        <v>0</v>
      </c>
      <c r="BR66" s="693">
        <v>0</v>
      </c>
      <c r="BS66" s="693">
        <v>0</v>
      </c>
      <c r="BT66" s="694">
        <v>0</v>
      </c>
    </row>
    <row r="67" spans="2:73">
      <c r="B67" s="691" t="s">
        <v>208</v>
      </c>
      <c r="C67" s="691" t="s">
        <v>902</v>
      </c>
      <c r="D67" s="691" t="s">
        <v>2</v>
      </c>
      <c r="E67" s="691" t="s">
        <v>903</v>
      </c>
      <c r="F67" s="691" t="s">
        <v>29</v>
      </c>
      <c r="G67" s="691" t="s">
        <v>904</v>
      </c>
      <c r="H67" s="691">
        <v>2013</v>
      </c>
      <c r="I67" s="643" t="s">
        <v>576</v>
      </c>
      <c r="J67" s="643" t="s">
        <v>592</v>
      </c>
      <c r="K67" s="632"/>
      <c r="L67" s="692">
        <v>0</v>
      </c>
      <c r="M67" s="693">
        <v>0</v>
      </c>
      <c r="N67" s="693">
        <v>15.953945630000002</v>
      </c>
      <c r="O67" s="693">
        <v>15.953945630000002</v>
      </c>
      <c r="P67" s="693">
        <v>15.953945630000002</v>
      </c>
      <c r="Q67" s="693">
        <v>15.953945630000002</v>
      </c>
      <c r="R67" s="693">
        <v>0</v>
      </c>
      <c r="S67" s="693">
        <v>0</v>
      </c>
      <c r="T67" s="693">
        <v>0</v>
      </c>
      <c r="U67" s="693">
        <v>0</v>
      </c>
      <c r="V67" s="693">
        <v>0</v>
      </c>
      <c r="W67" s="693">
        <v>0</v>
      </c>
      <c r="X67" s="693">
        <v>0</v>
      </c>
      <c r="Y67" s="693">
        <v>0</v>
      </c>
      <c r="Z67" s="693">
        <v>0</v>
      </c>
      <c r="AA67" s="693">
        <v>0</v>
      </c>
      <c r="AB67" s="693">
        <v>0</v>
      </c>
      <c r="AC67" s="693">
        <v>0</v>
      </c>
      <c r="AD67" s="693">
        <v>0</v>
      </c>
      <c r="AE67" s="693">
        <v>0</v>
      </c>
      <c r="AF67" s="693">
        <v>0</v>
      </c>
      <c r="AG67" s="693">
        <v>0</v>
      </c>
      <c r="AH67" s="693">
        <v>0</v>
      </c>
      <c r="AI67" s="693">
        <v>0</v>
      </c>
      <c r="AJ67" s="693">
        <v>0</v>
      </c>
      <c r="AK67" s="693">
        <v>0</v>
      </c>
      <c r="AL67" s="693">
        <v>0</v>
      </c>
      <c r="AM67" s="693">
        <v>0</v>
      </c>
      <c r="AN67" s="693">
        <v>0</v>
      </c>
      <c r="AO67" s="693">
        <v>0</v>
      </c>
      <c r="AP67" s="632"/>
      <c r="AQ67" s="692">
        <v>0</v>
      </c>
      <c r="AR67" s="693">
        <v>0</v>
      </c>
      <c r="AS67" s="693">
        <v>28446.870599999998</v>
      </c>
      <c r="AT67" s="693">
        <v>28446.870599999998</v>
      </c>
      <c r="AU67" s="693">
        <v>28446.870599999998</v>
      </c>
      <c r="AV67" s="693">
        <v>28446.870599999998</v>
      </c>
      <c r="AW67" s="693">
        <v>0</v>
      </c>
      <c r="AX67" s="693">
        <v>0</v>
      </c>
      <c r="AY67" s="693">
        <v>0</v>
      </c>
      <c r="AZ67" s="693">
        <v>0</v>
      </c>
      <c r="BA67" s="693">
        <v>0</v>
      </c>
      <c r="BB67" s="693">
        <v>0</v>
      </c>
      <c r="BC67" s="693">
        <v>0</v>
      </c>
      <c r="BD67" s="693">
        <v>0</v>
      </c>
      <c r="BE67" s="693">
        <v>0</v>
      </c>
      <c r="BF67" s="693">
        <v>0</v>
      </c>
      <c r="BG67" s="693">
        <v>0</v>
      </c>
      <c r="BH67" s="693">
        <v>0</v>
      </c>
      <c r="BI67" s="693">
        <v>0</v>
      </c>
      <c r="BJ67" s="693">
        <v>0</v>
      </c>
      <c r="BK67" s="693">
        <v>0</v>
      </c>
      <c r="BL67" s="693">
        <v>0</v>
      </c>
      <c r="BM67" s="693">
        <v>0</v>
      </c>
      <c r="BN67" s="693">
        <v>0</v>
      </c>
      <c r="BO67" s="693">
        <v>0</v>
      </c>
      <c r="BP67" s="693">
        <v>0</v>
      </c>
      <c r="BQ67" s="693">
        <v>0</v>
      </c>
      <c r="BR67" s="693">
        <v>0</v>
      </c>
      <c r="BS67" s="693">
        <v>0</v>
      </c>
      <c r="BT67" s="694">
        <v>0</v>
      </c>
    </row>
    <row r="68" spans="2:73">
      <c r="B68" s="691" t="s">
        <v>208</v>
      </c>
      <c r="C68" s="691" t="s">
        <v>902</v>
      </c>
      <c r="D68" s="691" t="s">
        <v>1</v>
      </c>
      <c r="E68" s="691" t="s">
        <v>903</v>
      </c>
      <c r="F68" s="691" t="s">
        <v>29</v>
      </c>
      <c r="G68" s="691" t="s">
        <v>904</v>
      </c>
      <c r="H68" s="691">
        <v>2013</v>
      </c>
      <c r="I68" s="643" t="s">
        <v>576</v>
      </c>
      <c r="J68" s="643" t="s">
        <v>592</v>
      </c>
      <c r="K68" s="632"/>
      <c r="L68" s="692">
        <v>0</v>
      </c>
      <c r="M68" s="693">
        <v>0</v>
      </c>
      <c r="N68" s="693">
        <v>22.936357784999995</v>
      </c>
      <c r="O68" s="693">
        <v>22.936357784999995</v>
      </c>
      <c r="P68" s="693">
        <v>22.936357784999995</v>
      </c>
      <c r="Q68" s="693">
        <v>21.993301517999996</v>
      </c>
      <c r="R68" s="693">
        <v>12.926173027999999</v>
      </c>
      <c r="S68" s="693">
        <v>0</v>
      </c>
      <c r="T68" s="693">
        <v>0</v>
      </c>
      <c r="U68" s="693">
        <v>0</v>
      </c>
      <c r="V68" s="693">
        <v>0</v>
      </c>
      <c r="W68" s="693">
        <v>0</v>
      </c>
      <c r="X68" s="693">
        <v>0</v>
      </c>
      <c r="Y68" s="693">
        <v>0</v>
      </c>
      <c r="Z68" s="693">
        <v>0</v>
      </c>
      <c r="AA68" s="693">
        <v>0</v>
      </c>
      <c r="AB68" s="693">
        <v>0</v>
      </c>
      <c r="AC68" s="693">
        <v>0</v>
      </c>
      <c r="AD68" s="693">
        <v>0</v>
      </c>
      <c r="AE68" s="693">
        <v>0</v>
      </c>
      <c r="AF68" s="693">
        <v>0</v>
      </c>
      <c r="AG68" s="693">
        <v>0</v>
      </c>
      <c r="AH68" s="693">
        <v>0</v>
      </c>
      <c r="AI68" s="693">
        <v>0</v>
      </c>
      <c r="AJ68" s="693">
        <v>0</v>
      </c>
      <c r="AK68" s="693">
        <v>0</v>
      </c>
      <c r="AL68" s="693">
        <v>0</v>
      </c>
      <c r="AM68" s="693">
        <v>0</v>
      </c>
      <c r="AN68" s="693">
        <v>0</v>
      </c>
      <c r="AO68" s="693">
        <v>0</v>
      </c>
      <c r="AP68" s="632"/>
      <c r="AQ68" s="692">
        <v>0</v>
      </c>
      <c r="AR68" s="693">
        <v>0</v>
      </c>
      <c r="AS68" s="693">
        <v>149975.16578104199</v>
      </c>
      <c r="AT68" s="693">
        <v>149975.16578104199</v>
      </c>
      <c r="AU68" s="693">
        <v>149975.16578104199</v>
      </c>
      <c r="AV68" s="693">
        <v>149052.26511604199</v>
      </c>
      <c r="AW68" s="693">
        <v>87951.816908512003</v>
      </c>
      <c r="AX68" s="693">
        <v>0</v>
      </c>
      <c r="AY68" s="693">
        <v>0</v>
      </c>
      <c r="AZ68" s="693">
        <v>0</v>
      </c>
      <c r="BA68" s="693">
        <v>0</v>
      </c>
      <c r="BB68" s="693">
        <v>0</v>
      </c>
      <c r="BC68" s="693">
        <v>0</v>
      </c>
      <c r="BD68" s="693">
        <v>0</v>
      </c>
      <c r="BE68" s="693">
        <v>0</v>
      </c>
      <c r="BF68" s="693">
        <v>0</v>
      </c>
      <c r="BG68" s="693">
        <v>0</v>
      </c>
      <c r="BH68" s="693">
        <v>0</v>
      </c>
      <c r="BI68" s="693">
        <v>0</v>
      </c>
      <c r="BJ68" s="693">
        <v>0</v>
      </c>
      <c r="BK68" s="693">
        <v>0</v>
      </c>
      <c r="BL68" s="693">
        <v>0</v>
      </c>
      <c r="BM68" s="693">
        <v>0</v>
      </c>
      <c r="BN68" s="693">
        <v>0</v>
      </c>
      <c r="BO68" s="693">
        <v>0</v>
      </c>
      <c r="BP68" s="693">
        <v>0</v>
      </c>
      <c r="BQ68" s="693">
        <v>0</v>
      </c>
      <c r="BR68" s="693">
        <v>0</v>
      </c>
      <c r="BS68" s="693">
        <v>0</v>
      </c>
      <c r="BT68" s="694">
        <v>0</v>
      </c>
    </row>
    <row r="69" spans="2:73">
      <c r="B69" s="691" t="s">
        <v>208</v>
      </c>
      <c r="C69" s="691" t="s">
        <v>902</v>
      </c>
      <c r="D69" s="691" t="s">
        <v>913</v>
      </c>
      <c r="E69" s="691" t="s">
        <v>903</v>
      </c>
      <c r="F69" s="691" t="s">
        <v>29</v>
      </c>
      <c r="G69" s="691" t="s">
        <v>904</v>
      </c>
      <c r="H69" s="691">
        <v>2013</v>
      </c>
      <c r="I69" s="643" t="s">
        <v>576</v>
      </c>
      <c r="J69" s="643" t="s">
        <v>592</v>
      </c>
      <c r="K69" s="632"/>
      <c r="L69" s="692">
        <v>0</v>
      </c>
      <c r="M69" s="693">
        <v>0</v>
      </c>
      <c r="N69" s="693">
        <v>33.355839650999997</v>
      </c>
      <c r="O69" s="693">
        <v>33.355839650999997</v>
      </c>
      <c r="P69" s="693">
        <v>31.524619731000001</v>
      </c>
      <c r="Q69" s="693">
        <v>25.275130964999999</v>
      </c>
      <c r="R69" s="693">
        <v>25.275130964999999</v>
      </c>
      <c r="S69" s="693">
        <v>25.275130964999999</v>
      </c>
      <c r="T69" s="693">
        <v>25.275130964999999</v>
      </c>
      <c r="U69" s="693">
        <v>25.227318838999999</v>
      </c>
      <c r="V69" s="693">
        <v>21.682633538000001</v>
      </c>
      <c r="W69" s="693">
        <v>21.682633538000001</v>
      </c>
      <c r="X69" s="693">
        <v>15.733544475</v>
      </c>
      <c r="Y69" s="693">
        <v>10.16273033</v>
      </c>
      <c r="Z69" s="693">
        <v>10.16273033</v>
      </c>
      <c r="AA69" s="693">
        <v>9.9625317419999995</v>
      </c>
      <c r="AB69" s="693">
        <v>9.9625317419999995</v>
      </c>
      <c r="AC69" s="693">
        <v>9.8598244140000002</v>
      </c>
      <c r="AD69" s="693">
        <v>8.5106851429999999</v>
      </c>
      <c r="AE69" s="693">
        <v>4.9955799770000002</v>
      </c>
      <c r="AF69" s="693">
        <v>4.9955799770000002</v>
      </c>
      <c r="AG69" s="693">
        <v>4.9955799770000002</v>
      </c>
      <c r="AH69" s="693">
        <v>0</v>
      </c>
      <c r="AI69" s="693">
        <v>0</v>
      </c>
      <c r="AJ69" s="693">
        <v>0</v>
      </c>
      <c r="AK69" s="693">
        <v>0</v>
      </c>
      <c r="AL69" s="693">
        <v>0</v>
      </c>
      <c r="AM69" s="693">
        <v>0</v>
      </c>
      <c r="AN69" s="693">
        <v>0</v>
      </c>
      <c r="AO69" s="693">
        <v>0</v>
      </c>
      <c r="AP69" s="632"/>
      <c r="AQ69" s="692">
        <v>0</v>
      </c>
      <c r="AR69" s="693">
        <v>0</v>
      </c>
      <c r="AS69" s="693">
        <v>484131.64446824102</v>
      </c>
      <c r="AT69" s="693">
        <v>484131.64446824102</v>
      </c>
      <c r="AU69" s="693">
        <v>454961.54719735502</v>
      </c>
      <c r="AV69" s="693">
        <v>355411.409476339</v>
      </c>
      <c r="AW69" s="693">
        <v>355411.409476339</v>
      </c>
      <c r="AX69" s="693">
        <v>355411.409476339</v>
      </c>
      <c r="AY69" s="693">
        <v>355411.409476339</v>
      </c>
      <c r="AZ69" s="693">
        <v>354992.57525375002</v>
      </c>
      <c r="BA69" s="693">
        <v>298528.131022716</v>
      </c>
      <c r="BB69" s="693">
        <v>298528.131022716</v>
      </c>
      <c r="BC69" s="693">
        <v>259767.63181322804</v>
      </c>
      <c r="BD69" s="693">
        <v>167005.481716838</v>
      </c>
      <c r="BE69" s="693">
        <v>167005.481716838</v>
      </c>
      <c r="BF69" s="693">
        <v>158192.03706505001</v>
      </c>
      <c r="BG69" s="693">
        <v>158192.03706505001</v>
      </c>
      <c r="BH69" s="693">
        <v>157060.34766822099</v>
      </c>
      <c r="BI69" s="693">
        <v>135569.469731619</v>
      </c>
      <c r="BJ69" s="693">
        <v>79576.217092029998</v>
      </c>
      <c r="BK69" s="693">
        <v>79576.217092029998</v>
      </c>
      <c r="BL69" s="693">
        <v>79576.217092029998</v>
      </c>
      <c r="BM69" s="693">
        <v>0</v>
      </c>
      <c r="BN69" s="693">
        <v>0</v>
      </c>
      <c r="BO69" s="693">
        <v>0</v>
      </c>
      <c r="BP69" s="693">
        <v>0</v>
      </c>
      <c r="BQ69" s="693">
        <v>0</v>
      </c>
      <c r="BR69" s="693">
        <v>0</v>
      </c>
      <c r="BS69" s="693">
        <v>0</v>
      </c>
      <c r="BT69" s="694">
        <v>0</v>
      </c>
    </row>
    <row r="70" spans="2:73">
      <c r="B70" s="691" t="s">
        <v>208</v>
      </c>
      <c r="C70" s="691" t="s">
        <v>902</v>
      </c>
      <c r="D70" s="691" t="s">
        <v>914</v>
      </c>
      <c r="E70" s="691" t="s">
        <v>903</v>
      </c>
      <c r="F70" s="691" t="s">
        <v>29</v>
      </c>
      <c r="G70" s="691" t="s">
        <v>904</v>
      </c>
      <c r="H70" s="691">
        <v>2013</v>
      </c>
      <c r="I70" s="643" t="s">
        <v>576</v>
      </c>
      <c r="J70" s="643" t="s">
        <v>592</v>
      </c>
      <c r="K70" s="632"/>
      <c r="L70" s="692">
        <v>0</v>
      </c>
      <c r="M70" s="693">
        <v>0</v>
      </c>
      <c r="N70" s="693">
        <v>805.93680856699996</v>
      </c>
      <c r="O70" s="693">
        <v>805.93680856699996</v>
      </c>
      <c r="P70" s="693">
        <v>805.93680856699996</v>
      </c>
      <c r="Q70" s="693">
        <v>805.93680856699996</v>
      </c>
      <c r="R70" s="693">
        <v>805.93680856699996</v>
      </c>
      <c r="S70" s="693">
        <v>805.93680856699996</v>
      </c>
      <c r="T70" s="693">
        <v>805.93680856699996</v>
      </c>
      <c r="U70" s="693">
        <v>805.93680856699996</v>
      </c>
      <c r="V70" s="693">
        <v>805.93680856699996</v>
      </c>
      <c r="W70" s="693">
        <v>805.93680856699996</v>
      </c>
      <c r="X70" s="693">
        <v>805.93680856699996</v>
      </c>
      <c r="Y70" s="693">
        <v>805.93680856699996</v>
      </c>
      <c r="Z70" s="693">
        <v>805.93680856699996</v>
      </c>
      <c r="AA70" s="693">
        <v>805.93680856699996</v>
      </c>
      <c r="AB70" s="693">
        <v>805.93680856699996</v>
      </c>
      <c r="AC70" s="693">
        <v>805.93680856699996</v>
      </c>
      <c r="AD70" s="693">
        <v>805.93680856699996</v>
      </c>
      <c r="AE70" s="693">
        <v>805.93680856699996</v>
      </c>
      <c r="AF70" s="693">
        <v>617.63896172299997</v>
      </c>
      <c r="AG70" s="693">
        <v>0</v>
      </c>
      <c r="AH70" s="693">
        <v>0</v>
      </c>
      <c r="AI70" s="693">
        <v>0</v>
      </c>
      <c r="AJ70" s="693">
        <v>0</v>
      </c>
      <c r="AK70" s="693">
        <v>0</v>
      </c>
      <c r="AL70" s="693">
        <v>0</v>
      </c>
      <c r="AM70" s="693">
        <v>0</v>
      </c>
      <c r="AN70" s="693">
        <v>0</v>
      </c>
      <c r="AO70" s="693">
        <v>0</v>
      </c>
      <c r="AP70" s="632"/>
      <c r="AQ70" s="692">
        <v>0</v>
      </c>
      <c r="AR70" s="693">
        <v>0</v>
      </c>
      <c r="AS70" s="693">
        <v>1367673.5858560719</v>
      </c>
      <c r="AT70" s="693">
        <v>1367673.5858560719</v>
      </c>
      <c r="AU70" s="693">
        <v>1367673.5858560719</v>
      </c>
      <c r="AV70" s="693">
        <v>1367673.5858560719</v>
      </c>
      <c r="AW70" s="693">
        <v>1367673.5858560719</v>
      </c>
      <c r="AX70" s="693">
        <v>1367673.5858560719</v>
      </c>
      <c r="AY70" s="693">
        <v>1367673.5858560719</v>
      </c>
      <c r="AZ70" s="693">
        <v>1367673.5858560719</v>
      </c>
      <c r="BA70" s="693">
        <v>1367673.5858560719</v>
      </c>
      <c r="BB70" s="693">
        <v>1367673.5858560719</v>
      </c>
      <c r="BC70" s="693">
        <v>1367673.5858560719</v>
      </c>
      <c r="BD70" s="693">
        <v>1367673.5858560719</v>
      </c>
      <c r="BE70" s="693">
        <v>1367673.5858560719</v>
      </c>
      <c r="BF70" s="693">
        <v>1367673.5858560719</v>
      </c>
      <c r="BG70" s="693">
        <v>1367673.5858560719</v>
      </c>
      <c r="BH70" s="693">
        <v>1367673.5858560719</v>
      </c>
      <c r="BI70" s="693">
        <v>1367673.5858560719</v>
      </c>
      <c r="BJ70" s="693">
        <v>1367673.5858560719</v>
      </c>
      <c r="BK70" s="693">
        <v>1199287.4039788099</v>
      </c>
      <c r="BL70" s="693">
        <v>0</v>
      </c>
      <c r="BM70" s="693">
        <v>0</v>
      </c>
      <c r="BN70" s="693">
        <v>0</v>
      </c>
      <c r="BO70" s="693">
        <v>0</v>
      </c>
      <c r="BP70" s="693">
        <v>0</v>
      </c>
      <c r="BQ70" s="693">
        <v>0</v>
      </c>
      <c r="BR70" s="693">
        <v>0</v>
      </c>
      <c r="BS70" s="693">
        <v>0</v>
      </c>
      <c r="BT70" s="694">
        <v>0</v>
      </c>
    </row>
    <row r="71" spans="2:73">
      <c r="B71" s="691" t="s">
        <v>208</v>
      </c>
      <c r="C71" s="691" t="s">
        <v>902</v>
      </c>
      <c r="D71" s="691" t="s">
        <v>914</v>
      </c>
      <c r="E71" s="691" t="s">
        <v>903</v>
      </c>
      <c r="F71" s="691" t="s">
        <v>29</v>
      </c>
      <c r="G71" s="691" t="s">
        <v>904</v>
      </c>
      <c r="H71" s="691">
        <v>2011</v>
      </c>
      <c r="I71" s="643" t="s">
        <v>576</v>
      </c>
      <c r="J71" s="643" t="s">
        <v>592</v>
      </c>
      <c r="K71" s="632"/>
      <c r="L71" s="692">
        <v>0.52716432700000004</v>
      </c>
      <c r="M71" s="693">
        <v>0.52716432700000004</v>
      </c>
      <c r="N71" s="693">
        <v>0.52716432700000004</v>
      </c>
      <c r="O71" s="693">
        <v>0.52716432700000004</v>
      </c>
      <c r="P71" s="693">
        <v>0.52716432700000004</v>
      </c>
      <c r="Q71" s="693">
        <v>0.52716432700000004</v>
      </c>
      <c r="R71" s="693">
        <v>0.52716432700000004</v>
      </c>
      <c r="S71" s="693">
        <v>0.52716432700000004</v>
      </c>
      <c r="T71" s="693">
        <v>0.52716432700000004</v>
      </c>
      <c r="U71" s="693">
        <v>0.52716432700000004</v>
      </c>
      <c r="V71" s="693">
        <v>0.52716432700000004</v>
      </c>
      <c r="W71" s="693">
        <v>0.52716432700000004</v>
      </c>
      <c r="X71" s="693">
        <v>0.52716432700000004</v>
      </c>
      <c r="Y71" s="693">
        <v>0.52716432700000004</v>
      </c>
      <c r="Z71" s="693">
        <v>0.52716432700000004</v>
      </c>
      <c r="AA71" s="693">
        <v>0.52716432700000004</v>
      </c>
      <c r="AB71" s="693">
        <v>0.52716432700000004</v>
      </c>
      <c r="AC71" s="693">
        <v>0.52716432700000004</v>
      </c>
      <c r="AD71" s="693">
        <v>0.36971780100000001</v>
      </c>
      <c r="AE71" s="693">
        <v>0</v>
      </c>
      <c r="AF71" s="693">
        <v>0</v>
      </c>
      <c r="AG71" s="693">
        <v>0</v>
      </c>
      <c r="AH71" s="693">
        <v>0</v>
      </c>
      <c r="AI71" s="693">
        <v>0</v>
      </c>
      <c r="AJ71" s="693">
        <v>0</v>
      </c>
      <c r="AK71" s="693">
        <v>0</v>
      </c>
      <c r="AL71" s="693">
        <v>0</v>
      </c>
      <c r="AM71" s="693">
        <v>0</v>
      </c>
      <c r="AN71" s="693">
        <v>0</v>
      </c>
      <c r="AO71" s="693">
        <v>0</v>
      </c>
      <c r="AP71" s="632"/>
      <c r="AQ71" s="692">
        <v>900.32480314499992</v>
      </c>
      <c r="AR71" s="693">
        <v>900.32480314499992</v>
      </c>
      <c r="AS71" s="693">
        <v>900.32480314499992</v>
      </c>
      <c r="AT71" s="693">
        <v>900.32480314499992</v>
      </c>
      <c r="AU71" s="693">
        <v>900.32480314499992</v>
      </c>
      <c r="AV71" s="693">
        <v>900.32480314499992</v>
      </c>
      <c r="AW71" s="693">
        <v>900.32480314499992</v>
      </c>
      <c r="AX71" s="693">
        <v>900.32480314499992</v>
      </c>
      <c r="AY71" s="693">
        <v>900.32480314499992</v>
      </c>
      <c r="AZ71" s="693">
        <v>900.32480314499992</v>
      </c>
      <c r="BA71" s="693">
        <v>900.32480314499992</v>
      </c>
      <c r="BB71" s="693">
        <v>900.32480314499992</v>
      </c>
      <c r="BC71" s="693">
        <v>900.32480314499992</v>
      </c>
      <c r="BD71" s="693">
        <v>900.32480314499992</v>
      </c>
      <c r="BE71" s="693">
        <v>900.32480314499992</v>
      </c>
      <c r="BF71" s="693">
        <v>900.32480314499992</v>
      </c>
      <c r="BG71" s="693">
        <v>900.32480314499992</v>
      </c>
      <c r="BH71" s="693">
        <v>900.32480314499992</v>
      </c>
      <c r="BI71" s="693">
        <v>759.52755114499996</v>
      </c>
      <c r="BJ71" s="693">
        <v>0</v>
      </c>
      <c r="BK71" s="693">
        <v>0</v>
      </c>
      <c r="BL71" s="693">
        <v>0</v>
      </c>
      <c r="BM71" s="693">
        <v>0</v>
      </c>
      <c r="BN71" s="693">
        <v>0</v>
      </c>
      <c r="BO71" s="693">
        <v>0</v>
      </c>
      <c r="BP71" s="693">
        <v>0</v>
      </c>
      <c r="BQ71" s="693">
        <v>0</v>
      </c>
      <c r="BR71" s="693">
        <v>0</v>
      </c>
      <c r="BS71" s="693">
        <v>0</v>
      </c>
      <c r="BT71" s="694">
        <v>0</v>
      </c>
    </row>
    <row r="72" spans="2:73">
      <c r="B72" s="691" t="s">
        <v>208</v>
      </c>
      <c r="C72" s="691" t="s">
        <v>902</v>
      </c>
      <c r="D72" s="691" t="s">
        <v>914</v>
      </c>
      <c r="E72" s="691" t="s">
        <v>903</v>
      </c>
      <c r="F72" s="691" t="s">
        <v>29</v>
      </c>
      <c r="G72" s="691" t="s">
        <v>904</v>
      </c>
      <c r="H72" s="691">
        <v>2012</v>
      </c>
      <c r="I72" s="643" t="s">
        <v>576</v>
      </c>
      <c r="J72" s="643" t="s">
        <v>592</v>
      </c>
      <c r="K72" s="632"/>
      <c r="L72" s="692">
        <v>0</v>
      </c>
      <c r="M72" s="693">
        <v>28.962256755999999</v>
      </c>
      <c r="N72" s="693">
        <v>28.962256755999999</v>
      </c>
      <c r="O72" s="693">
        <v>28.962256755999999</v>
      </c>
      <c r="P72" s="693">
        <v>28.962256755999999</v>
      </c>
      <c r="Q72" s="693">
        <v>28.962256755999999</v>
      </c>
      <c r="R72" s="693">
        <v>28.962256755999999</v>
      </c>
      <c r="S72" s="693">
        <v>28.962256755999999</v>
      </c>
      <c r="T72" s="693">
        <v>28.962256755999999</v>
      </c>
      <c r="U72" s="693">
        <v>28.962256755999999</v>
      </c>
      <c r="V72" s="693">
        <v>28.962256755999999</v>
      </c>
      <c r="W72" s="693">
        <v>28.962256755999999</v>
      </c>
      <c r="X72" s="693">
        <v>28.962256755999999</v>
      </c>
      <c r="Y72" s="693">
        <v>28.962256755999999</v>
      </c>
      <c r="Z72" s="693">
        <v>28.962256755999999</v>
      </c>
      <c r="AA72" s="693">
        <v>28.962256755999999</v>
      </c>
      <c r="AB72" s="693">
        <v>28.962256755999999</v>
      </c>
      <c r="AC72" s="693">
        <v>28.962256755999999</v>
      </c>
      <c r="AD72" s="693">
        <v>28.962256755999999</v>
      </c>
      <c r="AE72" s="693">
        <v>28.962256755999999</v>
      </c>
      <c r="AF72" s="693">
        <v>24.561876741999999</v>
      </c>
      <c r="AG72" s="693">
        <v>0</v>
      </c>
      <c r="AH72" s="693">
        <v>0</v>
      </c>
      <c r="AI72" s="693">
        <v>0</v>
      </c>
      <c r="AJ72" s="693">
        <v>0</v>
      </c>
      <c r="AK72" s="693">
        <v>0</v>
      </c>
      <c r="AL72" s="693">
        <v>0</v>
      </c>
      <c r="AM72" s="693">
        <v>0</v>
      </c>
      <c r="AN72" s="693">
        <v>0</v>
      </c>
      <c r="AO72" s="693">
        <v>0</v>
      </c>
      <c r="AP72" s="632"/>
      <c r="AQ72" s="692">
        <v>0</v>
      </c>
      <c r="AR72" s="693">
        <v>58468.267990847002</v>
      </c>
      <c r="AS72" s="693">
        <v>58468.267990847002</v>
      </c>
      <c r="AT72" s="693">
        <v>58468.267990847002</v>
      </c>
      <c r="AU72" s="693">
        <v>58468.267990847002</v>
      </c>
      <c r="AV72" s="693">
        <v>58468.267990847002</v>
      </c>
      <c r="AW72" s="693">
        <v>58468.267990847002</v>
      </c>
      <c r="AX72" s="693">
        <v>58468.267990847002</v>
      </c>
      <c r="AY72" s="693">
        <v>58468.267990847002</v>
      </c>
      <c r="AZ72" s="693">
        <v>58468.267990847002</v>
      </c>
      <c r="BA72" s="693">
        <v>58468.267990847002</v>
      </c>
      <c r="BB72" s="693">
        <v>58468.267990847002</v>
      </c>
      <c r="BC72" s="693">
        <v>58468.267990847002</v>
      </c>
      <c r="BD72" s="693">
        <v>58468.267990847002</v>
      </c>
      <c r="BE72" s="693">
        <v>58468.267990847002</v>
      </c>
      <c r="BF72" s="693">
        <v>58468.267990847002</v>
      </c>
      <c r="BG72" s="693">
        <v>58468.267990847002</v>
      </c>
      <c r="BH72" s="693">
        <v>58468.267990847002</v>
      </c>
      <c r="BI72" s="693">
        <v>58468.267990847002</v>
      </c>
      <c r="BJ72" s="693">
        <v>54075.750705434999</v>
      </c>
      <c r="BK72" s="693">
        <v>0</v>
      </c>
      <c r="BL72" s="693">
        <v>0</v>
      </c>
      <c r="BM72" s="693">
        <v>0</v>
      </c>
      <c r="BN72" s="693">
        <v>0</v>
      </c>
      <c r="BO72" s="693">
        <v>0</v>
      </c>
      <c r="BP72" s="693">
        <v>0</v>
      </c>
      <c r="BQ72" s="693">
        <v>0</v>
      </c>
      <c r="BR72" s="693">
        <v>0</v>
      </c>
      <c r="BS72" s="693">
        <v>0</v>
      </c>
      <c r="BT72" s="694">
        <v>0</v>
      </c>
    </row>
    <row r="73" spans="2:73">
      <c r="B73" s="691" t="s">
        <v>208</v>
      </c>
      <c r="C73" s="691" t="s">
        <v>902</v>
      </c>
      <c r="D73" s="691" t="s">
        <v>915</v>
      </c>
      <c r="E73" s="691" t="s">
        <v>903</v>
      </c>
      <c r="F73" s="691" t="s">
        <v>29</v>
      </c>
      <c r="G73" s="691" t="s">
        <v>907</v>
      </c>
      <c r="H73" s="691">
        <v>2011</v>
      </c>
      <c r="I73" s="643" t="s">
        <v>576</v>
      </c>
      <c r="J73" s="643" t="s">
        <v>592</v>
      </c>
      <c r="K73" s="632"/>
      <c r="L73" s="692">
        <v>0</v>
      </c>
      <c r="M73" s="693">
        <v>0</v>
      </c>
      <c r="N73" s="693">
        <v>515.82029999999997</v>
      </c>
      <c r="O73" s="693">
        <v>0</v>
      </c>
      <c r="P73" s="693">
        <v>0</v>
      </c>
      <c r="Q73" s="693">
        <v>0</v>
      </c>
      <c r="R73" s="693">
        <v>0</v>
      </c>
      <c r="S73" s="693">
        <v>0</v>
      </c>
      <c r="T73" s="693">
        <v>0</v>
      </c>
      <c r="U73" s="693">
        <v>0</v>
      </c>
      <c r="V73" s="693">
        <v>0</v>
      </c>
      <c r="W73" s="693">
        <v>0</v>
      </c>
      <c r="X73" s="693">
        <v>0</v>
      </c>
      <c r="Y73" s="693">
        <v>0</v>
      </c>
      <c r="Z73" s="693">
        <v>0</v>
      </c>
      <c r="AA73" s="693">
        <v>0</v>
      </c>
      <c r="AB73" s="693">
        <v>0</v>
      </c>
      <c r="AC73" s="693">
        <v>0</v>
      </c>
      <c r="AD73" s="693">
        <v>0</v>
      </c>
      <c r="AE73" s="693">
        <v>0</v>
      </c>
      <c r="AF73" s="693">
        <v>0</v>
      </c>
      <c r="AG73" s="693">
        <v>0</v>
      </c>
      <c r="AH73" s="693">
        <v>0</v>
      </c>
      <c r="AI73" s="693">
        <v>0</v>
      </c>
      <c r="AJ73" s="693">
        <v>0</v>
      </c>
      <c r="AK73" s="693">
        <v>0</v>
      </c>
      <c r="AL73" s="693">
        <v>0</v>
      </c>
      <c r="AM73" s="693">
        <v>0</v>
      </c>
      <c r="AN73" s="693">
        <v>0</v>
      </c>
      <c r="AO73" s="693">
        <v>0</v>
      </c>
      <c r="AP73" s="632"/>
      <c r="AQ73" s="692">
        <v>0</v>
      </c>
      <c r="AR73" s="693">
        <v>0</v>
      </c>
      <c r="AS73" s="693">
        <v>495.2235</v>
      </c>
      <c r="AT73" s="693">
        <v>0</v>
      </c>
      <c r="AU73" s="693">
        <v>0</v>
      </c>
      <c r="AV73" s="693">
        <v>0</v>
      </c>
      <c r="AW73" s="693">
        <v>0</v>
      </c>
      <c r="AX73" s="693">
        <v>0</v>
      </c>
      <c r="AY73" s="693">
        <v>0</v>
      </c>
      <c r="AZ73" s="693">
        <v>0</v>
      </c>
      <c r="BA73" s="693">
        <v>0</v>
      </c>
      <c r="BB73" s="693">
        <v>0</v>
      </c>
      <c r="BC73" s="693">
        <v>0</v>
      </c>
      <c r="BD73" s="693">
        <v>0</v>
      </c>
      <c r="BE73" s="693">
        <v>0</v>
      </c>
      <c r="BF73" s="693">
        <v>0</v>
      </c>
      <c r="BG73" s="693">
        <v>0</v>
      </c>
      <c r="BH73" s="693">
        <v>0</v>
      </c>
      <c r="BI73" s="693">
        <v>0</v>
      </c>
      <c r="BJ73" s="693">
        <v>0</v>
      </c>
      <c r="BK73" s="693">
        <v>0</v>
      </c>
      <c r="BL73" s="693">
        <v>0</v>
      </c>
      <c r="BM73" s="693">
        <v>0</v>
      </c>
      <c r="BN73" s="693">
        <v>0</v>
      </c>
      <c r="BO73" s="693">
        <v>0</v>
      </c>
      <c r="BP73" s="693">
        <v>0</v>
      </c>
      <c r="BQ73" s="693">
        <v>0</v>
      </c>
      <c r="BR73" s="693">
        <v>0</v>
      </c>
      <c r="BS73" s="693">
        <v>0</v>
      </c>
      <c r="BT73" s="694">
        <v>0</v>
      </c>
    </row>
    <row r="74" spans="2:73">
      <c r="B74" s="691" t="s">
        <v>208</v>
      </c>
      <c r="C74" s="691" t="s">
        <v>908</v>
      </c>
      <c r="D74" s="691" t="s">
        <v>910</v>
      </c>
      <c r="E74" s="691" t="s">
        <v>903</v>
      </c>
      <c r="F74" s="691" t="s">
        <v>908</v>
      </c>
      <c r="G74" s="691" t="s">
        <v>907</v>
      </c>
      <c r="H74" s="691">
        <v>2013</v>
      </c>
      <c r="I74" s="643" t="s">
        <v>576</v>
      </c>
      <c r="J74" s="643" t="s">
        <v>592</v>
      </c>
      <c r="K74" s="632"/>
      <c r="L74" s="692">
        <v>0</v>
      </c>
      <c r="M74" s="693">
        <v>0</v>
      </c>
      <c r="N74" s="693">
        <v>3757.6860000000001</v>
      </c>
      <c r="O74" s="693">
        <v>0</v>
      </c>
      <c r="P74" s="693">
        <v>0</v>
      </c>
      <c r="Q74" s="693">
        <v>0</v>
      </c>
      <c r="R74" s="693">
        <v>0</v>
      </c>
      <c r="S74" s="693">
        <v>0</v>
      </c>
      <c r="T74" s="693">
        <v>0</v>
      </c>
      <c r="U74" s="693">
        <v>0</v>
      </c>
      <c r="V74" s="693">
        <v>0</v>
      </c>
      <c r="W74" s="693">
        <v>0</v>
      </c>
      <c r="X74" s="693">
        <v>0</v>
      </c>
      <c r="Y74" s="693">
        <v>0</v>
      </c>
      <c r="Z74" s="693">
        <v>0</v>
      </c>
      <c r="AA74" s="693">
        <v>0</v>
      </c>
      <c r="AB74" s="693">
        <v>0</v>
      </c>
      <c r="AC74" s="693">
        <v>0</v>
      </c>
      <c r="AD74" s="693">
        <v>0</v>
      </c>
      <c r="AE74" s="693">
        <v>0</v>
      </c>
      <c r="AF74" s="693">
        <v>0</v>
      </c>
      <c r="AG74" s="693">
        <v>0</v>
      </c>
      <c r="AH74" s="693">
        <v>0</v>
      </c>
      <c r="AI74" s="693">
        <v>0</v>
      </c>
      <c r="AJ74" s="693">
        <v>0</v>
      </c>
      <c r="AK74" s="693">
        <v>0</v>
      </c>
      <c r="AL74" s="693">
        <v>0</v>
      </c>
      <c r="AM74" s="693">
        <v>0</v>
      </c>
      <c r="AN74" s="693">
        <v>0</v>
      </c>
      <c r="AO74" s="693">
        <v>0</v>
      </c>
      <c r="AP74" s="632"/>
      <c r="AQ74" s="692">
        <v>0</v>
      </c>
      <c r="AR74" s="693">
        <v>0</v>
      </c>
      <c r="AS74" s="693">
        <v>103235.7</v>
      </c>
      <c r="AT74" s="693">
        <v>0</v>
      </c>
      <c r="AU74" s="693">
        <v>0</v>
      </c>
      <c r="AV74" s="693">
        <v>0</v>
      </c>
      <c r="AW74" s="693">
        <v>0</v>
      </c>
      <c r="AX74" s="693">
        <v>0</v>
      </c>
      <c r="AY74" s="693">
        <v>0</v>
      </c>
      <c r="AZ74" s="693">
        <v>0</v>
      </c>
      <c r="BA74" s="693">
        <v>0</v>
      </c>
      <c r="BB74" s="693">
        <v>0</v>
      </c>
      <c r="BC74" s="693">
        <v>0</v>
      </c>
      <c r="BD74" s="693">
        <v>0</v>
      </c>
      <c r="BE74" s="693">
        <v>0</v>
      </c>
      <c r="BF74" s="693">
        <v>0</v>
      </c>
      <c r="BG74" s="693">
        <v>0</v>
      </c>
      <c r="BH74" s="693">
        <v>0</v>
      </c>
      <c r="BI74" s="693">
        <v>0</v>
      </c>
      <c r="BJ74" s="693">
        <v>0</v>
      </c>
      <c r="BK74" s="693">
        <v>0</v>
      </c>
      <c r="BL74" s="693">
        <v>0</v>
      </c>
      <c r="BM74" s="693">
        <v>0</v>
      </c>
      <c r="BN74" s="693">
        <v>0</v>
      </c>
      <c r="BO74" s="693">
        <v>0</v>
      </c>
      <c r="BP74" s="693">
        <v>0</v>
      </c>
      <c r="BQ74" s="693">
        <v>0</v>
      </c>
      <c r="BR74" s="693">
        <v>0</v>
      </c>
      <c r="BS74" s="693">
        <v>0</v>
      </c>
      <c r="BT74" s="694">
        <v>0</v>
      </c>
    </row>
    <row r="75" spans="2:73">
      <c r="B75" s="691" t="s">
        <v>208</v>
      </c>
      <c r="C75" s="691" t="s">
        <v>902</v>
      </c>
      <c r="D75" s="691" t="s">
        <v>1</v>
      </c>
      <c r="E75" s="691" t="s">
        <v>903</v>
      </c>
      <c r="F75" s="691" t="s">
        <v>29</v>
      </c>
      <c r="G75" s="691" t="s">
        <v>904</v>
      </c>
      <c r="H75" s="691">
        <v>2013</v>
      </c>
      <c r="I75" s="643" t="s">
        <v>576</v>
      </c>
      <c r="J75" s="643" t="s">
        <v>592</v>
      </c>
      <c r="K75" s="632"/>
      <c r="L75" s="692">
        <v>0</v>
      </c>
      <c r="M75" s="693">
        <v>0</v>
      </c>
      <c r="N75" s="693">
        <v>2.4625832363729318E-2</v>
      </c>
      <c r="O75" s="693">
        <v>2.4625832363729318E-2</v>
      </c>
      <c r="P75" s="693">
        <v>2.4625832363729318E-2</v>
      </c>
      <c r="Q75" s="693">
        <v>2.4625832363729318E-2</v>
      </c>
      <c r="R75" s="693">
        <v>1.3681215391662421E-2</v>
      </c>
      <c r="S75" s="693">
        <v>0</v>
      </c>
      <c r="T75" s="693">
        <v>0</v>
      </c>
      <c r="U75" s="693">
        <v>0</v>
      </c>
      <c r="V75" s="693">
        <v>0</v>
      </c>
      <c r="W75" s="693">
        <v>0</v>
      </c>
      <c r="X75" s="693">
        <v>0</v>
      </c>
      <c r="Y75" s="693">
        <v>0</v>
      </c>
      <c r="Z75" s="693">
        <v>0</v>
      </c>
      <c r="AA75" s="693">
        <v>0</v>
      </c>
      <c r="AB75" s="693">
        <v>0</v>
      </c>
      <c r="AC75" s="693">
        <v>0</v>
      </c>
      <c r="AD75" s="693">
        <v>0</v>
      </c>
      <c r="AE75" s="693">
        <v>0</v>
      </c>
      <c r="AF75" s="693">
        <v>0</v>
      </c>
      <c r="AG75" s="693">
        <v>0</v>
      </c>
      <c r="AH75" s="693">
        <v>0</v>
      </c>
      <c r="AI75" s="693">
        <v>0</v>
      </c>
      <c r="AJ75" s="693">
        <v>0</v>
      </c>
      <c r="AK75" s="693">
        <v>0</v>
      </c>
      <c r="AL75" s="693">
        <v>0</v>
      </c>
      <c r="AM75" s="693">
        <v>0</v>
      </c>
      <c r="AN75" s="693">
        <v>0</v>
      </c>
      <c r="AO75" s="693">
        <v>0</v>
      </c>
      <c r="AP75" s="632"/>
      <c r="AQ75" s="692">
        <v>0</v>
      </c>
      <c r="AR75" s="693">
        <v>0</v>
      </c>
      <c r="AS75" s="693">
        <v>172.33449941907443</v>
      </c>
      <c r="AT75" s="693">
        <v>172.33449941907443</v>
      </c>
      <c r="AU75" s="693">
        <v>172.33449941907443</v>
      </c>
      <c r="AV75" s="693">
        <v>172.33449941907443</v>
      </c>
      <c r="AW75" s="693">
        <v>93.089249854545471</v>
      </c>
      <c r="AX75" s="693">
        <v>0</v>
      </c>
      <c r="AY75" s="693">
        <v>0</v>
      </c>
      <c r="AZ75" s="693">
        <v>0</v>
      </c>
      <c r="BA75" s="693">
        <v>0</v>
      </c>
      <c r="BB75" s="693">
        <v>0</v>
      </c>
      <c r="BC75" s="693">
        <v>0</v>
      </c>
      <c r="BD75" s="693">
        <v>0</v>
      </c>
      <c r="BE75" s="693">
        <v>0</v>
      </c>
      <c r="BF75" s="693">
        <v>0</v>
      </c>
      <c r="BG75" s="693">
        <v>0</v>
      </c>
      <c r="BH75" s="693">
        <v>0</v>
      </c>
      <c r="BI75" s="693">
        <v>0</v>
      </c>
      <c r="BJ75" s="693">
        <v>0</v>
      </c>
      <c r="BK75" s="693">
        <v>0</v>
      </c>
      <c r="BL75" s="693">
        <v>0</v>
      </c>
      <c r="BM75" s="693">
        <v>0</v>
      </c>
      <c r="BN75" s="693">
        <v>0</v>
      </c>
      <c r="BO75" s="693">
        <v>0</v>
      </c>
      <c r="BP75" s="693">
        <v>0</v>
      </c>
      <c r="BQ75" s="693">
        <v>0</v>
      </c>
      <c r="BR75" s="693">
        <v>0</v>
      </c>
      <c r="BS75" s="693">
        <v>0</v>
      </c>
      <c r="BT75" s="694">
        <v>0</v>
      </c>
    </row>
    <row r="76" spans="2:73">
      <c r="B76" s="691" t="s">
        <v>208</v>
      </c>
      <c r="C76" s="691" t="s">
        <v>902</v>
      </c>
      <c r="D76" s="691" t="s">
        <v>914</v>
      </c>
      <c r="E76" s="691" t="s">
        <v>903</v>
      </c>
      <c r="F76" s="691" t="s">
        <v>29</v>
      </c>
      <c r="G76" s="691" t="s">
        <v>904</v>
      </c>
      <c r="H76" s="691">
        <v>2012</v>
      </c>
      <c r="I76" s="643" t="s">
        <v>576</v>
      </c>
      <c r="J76" s="643" t="s">
        <v>592</v>
      </c>
      <c r="K76" s="632"/>
      <c r="L76" s="692">
        <v>0</v>
      </c>
      <c r="M76" s="693">
        <v>0.11504136832828124</v>
      </c>
      <c r="N76" s="693">
        <v>0.11504136832828124</v>
      </c>
      <c r="O76" s="693">
        <v>0.11504136832828124</v>
      </c>
      <c r="P76" s="693">
        <v>0.11504136832828124</v>
      </c>
      <c r="Q76" s="693">
        <v>0.11504136832828124</v>
      </c>
      <c r="R76" s="693">
        <v>0.11504136832828124</v>
      </c>
      <c r="S76" s="693">
        <v>0.11504136832828124</v>
      </c>
      <c r="T76" s="693">
        <v>0.11504136832828124</v>
      </c>
      <c r="U76" s="693">
        <v>0.11504136832828124</v>
      </c>
      <c r="V76" s="693">
        <v>0.11504136832828124</v>
      </c>
      <c r="W76" s="693">
        <v>0.11504136832828124</v>
      </c>
      <c r="X76" s="693">
        <v>0.11504136832828124</v>
      </c>
      <c r="Y76" s="693">
        <v>0.11504136832828124</v>
      </c>
      <c r="Z76" s="693">
        <v>0.11504136832828124</v>
      </c>
      <c r="AA76" s="693">
        <v>0.11504136832828124</v>
      </c>
      <c r="AB76" s="693">
        <v>0.11504136832828124</v>
      </c>
      <c r="AC76" s="693">
        <v>0.11504136832828124</v>
      </c>
      <c r="AD76" s="693">
        <v>0.11504136832828124</v>
      </c>
      <c r="AE76" s="693">
        <v>0.11504136832828124</v>
      </c>
      <c r="AF76" s="693">
        <v>9.8879859169426862E-2</v>
      </c>
      <c r="AG76" s="693">
        <v>0</v>
      </c>
      <c r="AH76" s="693">
        <v>0</v>
      </c>
      <c r="AI76" s="693">
        <v>0</v>
      </c>
      <c r="AJ76" s="693">
        <v>0</v>
      </c>
      <c r="AK76" s="693">
        <v>0</v>
      </c>
      <c r="AL76" s="693">
        <v>0</v>
      </c>
      <c r="AM76" s="693">
        <v>0</v>
      </c>
      <c r="AN76" s="693">
        <v>0</v>
      </c>
      <c r="AO76" s="693">
        <v>0</v>
      </c>
      <c r="AP76" s="632"/>
      <c r="AQ76" s="692">
        <v>0</v>
      </c>
      <c r="AR76" s="693">
        <v>233.89425020903982</v>
      </c>
      <c r="AS76" s="693">
        <v>233.89425020903982</v>
      </c>
      <c r="AT76" s="693">
        <v>233.89425020903982</v>
      </c>
      <c r="AU76" s="693">
        <v>233.89425020903982</v>
      </c>
      <c r="AV76" s="693">
        <v>233.89425020903982</v>
      </c>
      <c r="AW76" s="693">
        <v>233.89425020903982</v>
      </c>
      <c r="AX76" s="693">
        <v>233.89425020903982</v>
      </c>
      <c r="AY76" s="693">
        <v>233.89425020903982</v>
      </c>
      <c r="AZ76" s="693">
        <v>233.89425020903982</v>
      </c>
      <c r="BA76" s="693">
        <v>233.89425020903982</v>
      </c>
      <c r="BB76" s="693">
        <v>233.89425020903982</v>
      </c>
      <c r="BC76" s="693">
        <v>233.89425020903982</v>
      </c>
      <c r="BD76" s="693">
        <v>233.89425020903982</v>
      </c>
      <c r="BE76" s="693">
        <v>233.89425020903982</v>
      </c>
      <c r="BF76" s="693">
        <v>233.89425020903982</v>
      </c>
      <c r="BG76" s="693">
        <v>233.89425020903982</v>
      </c>
      <c r="BH76" s="693">
        <v>233.89425020903982</v>
      </c>
      <c r="BI76" s="693">
        <v>233.89425020903982</v>
      </c>
      <c r="BJ76" s="693">
        <v>217.69519771420647</v>
      </c>
      <c r="BK76" s="693">
        <v>0</v>
      </c>
      <c r="BL76" s="693">
        <v>0</v>
      </c>
      <c r="BM76" s="693">
        <v>0</v>
      </c>
      <c r="BN76" s="693">
        <v>0</v>
      </c>
      <c r="BO76" s="693">
        <v>0</v>
      </c>
      <c r="BP76" s="693">
        <v>0</v>
      </c>
      <c r="BQ76" s="693">
        <v>0</v>
      </c>
      <c r="BR76" s="693">
        <v>0</v>
      </c>
      <c r="BS76" s="693">
        <v>0</v>
      </c>
      <c r="BT76" s="694">
        <v>0</v>
      </c>
    </row>
    <row r="77" spans="2:73">
      <c r="B77" s="691" t="s">
        <v>208</v>
      </c>
      <c r="C77" s="691" t="s">
        <v>905</v>
      </c>
      <c r="D77" s="691" t="s">
        <v>21</v>
      </c>
      <c r="E77" s="691" t="s">
        <v>903</v>
      </c>
      <c r="F77" s="691" t="s">
        <v>922</v>
      </c>
      <c r="G77" s="691" t="s">
        <v>904</v>
      </c>
      <c r="H77" s="691">
        <v>2014</v>
      </c>
      <c r="I77" s="643" t="s">
        <v>577</v>
      </c>
      <c r="J77" s="643" t="s">
        <v>592</v>
      </c>
      <c r="K77" s="632"/>
      <c r="L77" s="692">
        <v>0</v>
      </c>
      <c r="M77" s="693">
        <v>0</v>
      </c>
      <c r="N77" s="693">
        <v>0</v>
      </c>
      <c r="O77" s="693">
        <v>482.00670309999998</v>
      </c>
      <c r="P77" s="693">
        <v>477.55900220000001</v>
      </c>
      <c r="Q77" s="693">
        <v>456.92726620000002</v>
      </c>
      <c r="R77" s="693">
        <v>303.47631059999998</v>
      </c>
      <c r="S77" s="693">
        <v>303.47631059999998</v>
      </c>
      <c r="T77" s="693">
        <v>303.47631059999998</v>
      </c>
      <c r="U77" s="693">
        <v>303.47631059999998</v>
      </c>
      <c r="V77" s="693">
        <v>303.47631059999998</v>
      </c>
      <c r="W77" s="693">
        <v>303.47631059999998</v>
      </c>
      <c r="X77" s="693">
        <v>303.47631059999998</v>
      </c>
      <c r="Y77" s="693">
        <v>300.015962</v>
      </c>
      <c r="Z77" s="693">
        <v>79.585054040000003</v>
      </c>
      <c r="AA77" s="693">
        <v>0</v>
      </c>
      <c r="AB77" s="693">
        <v>0</v>
      </c>
      <c r="AC77" s="693">
        <v>0</v>
      </c>
      <c r="AD77" s="693">
        <v>0</v>
      </c>
      <c r="AE77" s="693">
        <v>0</v>
      </c>
      <c r="AF77" s="693">
        <v>0</v>
      </c>
      <c r="AG77" s="693">
        <v>0</v>
      </c>
      <c r="AH77" s="693">
        <v>0</v>
      </c>
      <c r="AI77" s="693">
        <v>0</v>
      </c>
      <c r="AJ77" s="693">
        <v>0</v>
      </c>
      <c r="AK77" s="693">
        <v>0</v>
      </c>
      <c r="AL77" s="693">
        <v>0</v>
      </c>
      <c r="AM77" s="693">
        <v>0</v>
      </c>
      <c r="AN77" s="693">
        <v>0</v>
      </c>
      <c r="AO77" s="693">
        <v>0</v>
      </c>
      <c r="AP77" s="632"/>
      <c r="AQ77" s="692">
        <v>0</v>
      </c>
      <c r="AR77" s="693">
        <v>0</v>
      </c>
      <c r="AS77" s="693">
        <v>0</v>
      </c>
      <c r="AT77" s="693">
        <v>1836501.5179999999</v>
      </c>
      <c r="AU77" s="693">
        <v>1818069.1329999999</v>
      </c>
      <c r="AV77" s="693">
        <v>1729494.0589999999</v>
      </c>
      <c r="AW77" s="693">
        <v>1196542.6040000001</v>
      </c>
      <c r="AX77" s="693">
        <v>1196542.6040000001</v>
      </c>
      <c r="AY77" s="693">
        <v>1196542.6040000001</v>
      </c>
      <c r="AZ77" s="693">
        <v>1196542.6040000001</v>
      </c>
      <c r="BA77" s="693">
        <v>1196542.6040000001</v>
      </c>
      <c r="BB77" s="693">
        <v>1196542.6040000001</v>
      </c>
      <c r="BC77" s="693">
        <v>1196542.6040000001</v>
      </c>
      <c r="BD77" s="693">
        <v>1164634.618</v>
      </c>
      <c r="BE77" s="693">
        <v>274360.25829999999</v>
      </c>
      <c r="BF77" s="693">
        <v>0</v>
      </c>
      <c r="BG77" s="693">
        <v>0</v>
      </c>
      <c r="BH77" s="693">
        <v>0</v>
      </c>
      <c r="BI77" s="693">
        <v>0</v>
      </c>
      <c r="BJ77" s="693">
        <v>0</v>
      </c>
      <c r="BK77" s="693">
        <v>0</v>
      </c>
      <c r="BL77" s="693">
        <v>0</v>
      </c>
      <c r="BM77" s="693">
        <v>0</v>
      </c>
      <c r="BN77" s="693">
        <v>0</v>
      </c>
      <c r="BO77" s="693">
        <v>0</v>
      </c>
      <c r="BP77" s="693">
        <v>0</v>
      </c>
      <c r="BQ77" s="693">
        <v>0</v>
      </c>
      <c r="BR77" s="693">
        <v>0</v>
      </c>
      <c r="BS77" s="693">
        <v>0</v>
      </c>
      <c r="BT77" s="694">
        <v>0</v>
      </c>
    </row>
    <row r="78" spans="2:73">
      <c r="B78" s="691" t="s">
        <v>208</v>
      </c>
      <c r="C78" s="691" t="s">
        <v>905</v>
      </c>
      <c r="D78" s="691" t="s">
        <v>20</v>
      </c>
      <c r="E78" s="691" t="s">
        <v>903</v>
      </c>
      <c r="F78" s="691" t="s">
        <v>922</v>
      </c>
      <c r="G78" s="691" t="s">
        <v>904</v>
      </c>
      <c r="H78" s="691">
        <v>2011</v>
      </c>
      <c r="I78" s="643" t="s">
        <v>577</v>
      </c>
      <c r="J78" s="643" t="s">
        <v>592</v>
      </c>
      <c r="K78" s="632"/>
      <c r="L78" s="692">
        <v>1.233876127</v>
      </c>
      <c r="M78" s="693">
        <v>1.233876127</v>
      </c>
      <c r="N78" s="693">
        <v>1.233876127</v>
      </c>
      <c r="O78" s="693">
        <v>1.233876127</v>
      </c>
      <c r="P78" s="693">
        <v>0</v>
      </c>
      <c r="Q78" s="693">
        <v>0</v>
      </c>
      <c r="R78" s="693">
        <v>0</v>
      </c>
      <c r="S78" s="693">
        <v>0</v>
      </c>
      <c r="T78" s="693">
        <v>0</v>
      </c>
      <c r="U78" s="693">
        <v>0</v>
      </c>
      <c r="V78" s="693">
        <v>0</v>
      </c>
      <c r="W78" s="693">
        <v>0</v>
      </c>
      <c r="X78" s="693">
        <v>0</v>
      </c>
      <c r="Y78" s="693">
        <v>0</v>
      </c>
      <c r="Z78" s="693">
        <v>0</v>
      </c>
      <c r="AA78" s="693">
        <v>0</v>
      </c>
      <c r="AB78" s="693">
        <v>0</v>
      </c>
      <c r="AC78" s="693">
        <v>0</v>
      </c>
      <c r="AD78" s="693">
        <v>0</v>
      </c>
      <c r="AE78" s="693">
        <v>0</v>
      </c>
      <c r="AF78" s="693">
        <v>0</v>
      </c>
      <c r="AG78" s="693">
        <v>0</v>
      </c>
      <c r="AH78" s="693">
        <v>0</v>
      </c>
      <c r="AI78" s="693">
        <v>0</v>
      </c>
      <c r="AJ78" s="693">
        <v>0</v>
      </c>
      <c r="AK78" s="693">
        <v>0</v>
      </c>
      <c r="AL78" s="693">
        <v>0</v>
      </c>
      <c r="AM78" s="693">
        <v>0</v>
      </c>
      <c r="AN78" s="693">
        <v>0</v>
      </c>
      <c r="AO78" s="693">
        <v>0</v>
      </c>
      <c r="AP78" s="632"/>
      <c r="AQ78" s="692">
        <v>6110.2030949999998</v>
      </c>
      <c r="AR78" s="693">
        <v>6110.2030949999998</v>
      </c>
      <c r="AS78" s="693">
        <v>6110.2030949999998</v>
      </c>
      <c r="AT78" s="693">
        <v>6110.2030949999998</v>
      </c>
      <c r="AU78" s="693">
        <v>0</v>
      </c>
      <c r="AV78" s="693">
        <v>0</v>
      </c>
      <c r="AW78" s="693">
        <v>0</v>
      </c>
      <c r="AX78" s="693">
        <v>0</v>
      </c>
      <c r="AY78" s="693">
        <v>0</v>
      </c>
      <c r="AZ78" s="693">
        <v>0</v>
      </c>
      <c r="BA78" s="693">
        <v>0</v>
      </c>
      <c r="BB78" s="693">
        <v>0</v>
      </c>
      <c r="BC78" s="693">
        <v>0</v>
      </c>
      <c r="BD78" s="693">
        <v>0</v>
      </c>
      <c r="BE78" s="693">
        <v>0</v>
      </c>
      <c r="BF78" s="693">
        <v>0</v>
      </c>
      <c r="BG78" s="693">
        <v>0</v>
      </c>
      <c r="BH78" s="693">
        <v>0</v>
      </c>
      <c r="BI78" s="693">
        <v>0</v>
      </c>
      <c r="BJ78" s="693">
        <v>0</v>
      </c>
      <c r="BK78" s="693">
        <v>0</v>
      </c>
      <c r="BL78" s="693">
        <v>0</v>
      </c>
      <c r="BM78" s="693">
        <v>0</v>
      </c>
      <c r="BN78" s="693">
        <v>0</v>
      </c>
      <c r="BO78" s="693">
        <v>0</v>
      </c>
      <c r="BP78" s="693">
        <v>0</v>
      </c>
      <c r="BQ78" s="693">
        <v>0</v>
      </c>
      <c r="BR78" s="693">
        <v>0</v>
      </c>
      <c r="BS78" s="693">
        <v>0</v>
      </c>
      <c r="BT78" s="694">
        <v>0</v>
      </c>
    </row>
    <row r="79" spans="2:73">
      <c r="B79" s="691" t="s">
        <v>208</v>
      </c>
      <c r="C79" s="691" t="s">
        <v>905</v>
      </c>
      <c r="D79" s="691" t="s">
        <v>20</v>
      </c>
      <c r="E79" s="691" t="s">
        <v>903</v>
      </c>
      <c r="F79" s="691" t="s">
        <v>922</v>
      </c>
      <c r="G79" s="691" t="s">
        <v>904</v>
      </c>
      <c r="H79" s="691">
        <v>2012</v>
      </c>
      <c r="I79" s="643" t="s">
        <v>577</v>
      </c>
      <c r="J79" s="643" t="s">
        <v>592</v>
      </c>
      <c r="K79" s="632"/>
      <c r="L79" s="692">
        <v>0</v>
      </c>
      <c r="M79" s="693">
        <v>0.172466273</v>
      </c>
      <c r="N79" s="693">
        <v>0.172466273</v>
      </c>
      <c r="O79" s="693">
        <v>0.172466273</v>
      </c>
      <c r="P79" s="693">
        <v>0.172466273</v>
      </c>
      <c r="Q79" s="693">
        <v>0</v>
      </c>
      <c r="R79" s="693">
        <v>0</v>
      </c>
      <c r="S79" s="693">
        <v>0</v>
      </c>
      <c r="T79" s="693">
        <v>0</v>
      </c>
      <c r="U79" s="693">
        <v>0</v>
      </c>
      <c r="V79" s="693">
        <v>0</v>
      </c>
      <c r="W79" s="693">
        <v>0</v>
      </c>
      <c r="X79" s="693">
        <v>0</v>
      </c>
      <c r="Y79" s="693">
        <v>0</v>
      </c>
      <c r="Z79" s="693">
        <v>0</v>
      </c>
      <c r="AA79" s="693">
        <v>0</v>
      </c>
      <c r="AB79" s="693">
        <v>0</v>
      </c>
      <c r="AC79" s="693">
        <v>0</v>
      </c>
      <c r="AD79" s="693">
        <v>0</v>
      </c>
      <c r="AE79" s="693">
        <v>0</v>
      </c>
      <c r="AF79" s="693">
        <v>0</v>
      </c>
      <c r="AG79" s="693">
        <v>0</v>
      </c>
      <c r="AH79" s="693">
        <v>0</v>
      </c>
      <c r="AI79" s="693">
        <v>0</v>
      </c>
      <c r="AJ79" s="693">
        <v>0</v>
      </c>
      <c r="AK79" s="693">
        <v>0</v>
      </c>
      <c r="AL79" s="693">
        <v>0</v>
      </c>
      <c r="AM79" s="693">
        <v>0</v>
      </c>
      <c r="AN79" s="693">
        <v>0</v>
      </c>
      <c r="AO79" s="693">
        <v>0</v>
      </c>
      <c r="AP79" s="632"/>
      <c r="AQ79" s="692">
        <v>0</v>
      </c>
      <c r="AR79" s="693">
        <v>854.05976269999996</v>
      </c>
      <c r="AS79" s="693">
        <v>854.05976269999996</v>
      </c>
      <c r="AT79" s="693">
        <v>854.05976269999996</v>
      </c>
      <c r="AU79" s="693">
        <v>854.05976269999996</v>
      </c>
      <c r="AV79" s="693">
        <v>0</v>
      </c>
      <c r="AW79" s="693">
        <v>0</v>
      </c>
      <c r="AX79" s="693">
        <v>0</v>
      </c>
      <c r="AY79" s="693">
        <v>0</v>
      </c>
      <c r="AZ79" s="693">
        <v>0</v>
      </c>
      <c r="BA79" s="693">
        <v>0</v>
      </c>
      <c r="BB79" s="693">
        <v>0</v>
      </c>
      <c r="BC79" s="693">
        <v>0</v>
      </c>
      <c r="BD79" s="693">
        <v>0</v>
      </c>
      <c r="BE79" s="693">
        <v>0</v>
      </c>
      <c r="BF79" s="693">
        <v>0</v>
      </c>
      <c r="BG79" s="693">
        <v>0</v>
      </c>
      <c r="BH79" s="693">
        <v>0</v>
      </c>
      <c r="BI79" s="693">
        <v>0</v>
      </c>
      <c r="BJ79" s="693">
        <v>0</v>
      </c>
      <c r="BK79" s="693">
        <v>0</v>
      </c>
      <c r="BL79" s="693">
        <v>0</v>
      </c>
      <c r="BM79" s="693">
        <v>0</v>
      </c>
      <c r="BN79" s="693">
        <v>0</v>
      </c>
      <c r="BO79" s="693">
        <v>0</v>
      </c>
      <c r="BP79" s="693">
        <v>0</v>
      </c>
      <c r="BQ79" s="693">
        <v>0</v>
      </c>
      <c r="BR79" s="693">
        <v>0</v>
      </c>
      <c r="BS79" s="693">
        <v>0</v>
      </c>
      <c r="BT79" s="694">
        <v>0</v>
      </c>
    </row>
    <row r="80" spans="2:73">
      <c r="B80" s="691" t="s">
        <v>208</v>
      </c>
      <c r="C80" s="691" t="s">
        <v>905</v>
      </c>
      <c r="D80" s="691" t="s">
        <v>20</v>
      </c>
      <c r="E80" s="691" t="s">
        <v>903</v>
      </c>
      <c r="F80" s="691" t="s">
        <v>922</v>
      </c>
      <c r="G80" s="691" t="s">
        <v>904</v>
      </c>
      <c r="H80" s="691">
        <v>2012</v>
      </c>
      <c r="I80" s="643" t="s">
        <v>577</v>
      </c>
      <c r="J80" s="643" t="s">
        <v>592</v>
      </c>
      <c r="K80" s="632"/>
      <c r="L80" s="692">
        <v>0</v>
      </c>
      <c r="M80" s="693">
        <v>0.51739881799999998</v>
      </c>
      <c r="N80" s="693">
        <v>0.51739881799999998</v>
      </c>
      <c r="O80" s="693">
        <v>0.51739881799999998</v>
      </c>
      <c r="P80" s="693">
        <v>0.51739881799999998</v>
      </c>
      <c r="Q80" s="693">
        <v>0</v>
      </c>
      <c r="R80" s="693">
        <v>0</v>
      </c>
      <c r="S80" s="693">
        <v>0</v>
      </c>
      <c r="T80" s="693">
        <v>0</v>
      </c>
      <c r="U80" s="693">
        <v>0</v>
      </c>
      <c r="V80" s="693">
        <v>0</v>
      </c>
      <c r="W80" s="693">
        <v>0</v>
      </c>
      <c r="X80" s="693">
        <v>0</v>
      </c>
      <c r="Y80" s="693">
        <v>0</v>
      </c>
      <c r="Z80" s="693">
        <v>0</v>
      </c>
      <c r="AA80" s="693">
        <v>0</v>
      </c>
      <c r="AB80" s="693">
        <v>0</v>
      </c>
      <c r="AC80" s="693">
        <v>0</v>
      </c>
      <c r="AD80" s="693">
        <v>0</v>
      </c>
      <c r="AE80" s="693">
        <v>0</v>
      </c>
      <c r="AF80" s="693">
        <v>0</v>
      </c>
      <c r="AG80" s="693">
        <v>0</v>
      </c>
      <c r="AH80" s="693">
        <v>0</v>
      </c>
      <c r="AI80" s="693">
        <v>0</v>
      </c>
      <c r="AJ80" s="693">
        <v>0</v>
      </c>
      <c r="AK80" s="693">
        <v>0</v>
      </c>
      <c r="AL80" s="693">
        <v>0</v>
      </c>
      <c r="AM80" s="693">
        <v>0</v>
      </c>
      <c r="AN80" s="693">
        <v>0</v>
      </c>
      <c r="AO80" s="693">
        <v>0</v>
      </c>
      <c r="AP80" s="632"/>
      <c r="AQ80" s="692">
        <v>0</v>
      </c>
      <c r="AR80" s="693">
        <v>2562.1792879999998</v>
      </c>
      <c r="AS80" s="693">
        <v>2562.1792879999998</v>
      </c>
      <c r="AT80" s="693">
        <v>2562.1792879999998</v>
      </c>
      <c r="AU80" s="693">
        <v>2562.1792879999998</v>
      </c>
      <c r="AV80" s="693">
        <v>0</v>
      </c>
      <c r="AW80" s="693">
        <v>0</v>
      </c>
      <c r="AX80" s="693">
        <v>0</v>
      </c>
      <c r="AY80" s="693">
        <v>0</v>
      </c>
      <c r="AZ80" s="693">
        <v>0</v>
      </c>
      <c r="BA80" s="693">
        <v>0</v>
      </c>
      <c r="BB80" s="693">
        <v>0</v>
      </c>
      <c r="BC80" s="693">
        <v>0</v>
      </c>
      <c r="BD80" s="693">
        <v>0</v>
      </c>
      <c r="BE80" s="693">
        <v>0</v>
      </c>
      <c r="BF80" s="693">
        <v>0</v>
      </c>
      <c r="BG80" s="693">
        <v>0</v>
      </c>
      <c r="BH80" s="693">
        <v>0</v>
      </c>
      <c r="BI80" s="693">
        <v>0</v>
      </c>
      <c r="BJ80" s="693">
        <v>0</v>
      </c>
      <c r="BK80" s="693">
        <v>0</v>
      </c>
      <c r="BL80" s="693">
        <v>0</v>
      </c>
      <c r="BM80" s="693">
        <v>0</v>
      </c>
      <c r="BN80" s="693">
        <v>0</v>
      </c>
      <c r="BO80" s="693">
        <v>0</v>
      </c>
      <c r="BP80" s="693">
        <v>0</v>
      </c>
      <c r="BQ80" s="693">
        <v>0</v>
      </c>
      <c r="BR80" s="693">
        <v>0</v>
      </c>
      <c r="BS80" s="693">
        <v>0</v>
      </c>
      <c r="BT80" s="694">
        <v>0</v>
      </c>
    </row>
    <row r="81" spans="2:72">
      <c r="B81" s="691" t="s">
        <v>208</v>
      </c>
      <c r="C81" s="691" t="s">
        <v>905</v>
      </c>
      <c r="D81" s="691" t="s">
        <v>20</v>
      </c>
      <c r="E81" s="691" t="s">
        <v>903</v>
      </c>
      <c r="F81" s="691" t="s">
        <v>922</v>
      </c>
      <c r="G81" s="691" t="s">
        <v>904</v>
      </c>
      <c r="H81" s="691">
        <v>2013</v>
      </c>
      <c r="I81" s="643" t="s">
        <v>577</v>
      </c>
      <c r="J81" s="643" t="s">
        <v>592</v>
      </c>
      <c r="K81" s="632"/>
      <c r="L81" s="692">
        <v>0</v>
      </c>
      <c r="M81" s="693">
        <v>0</v>
      </c>
      <c r="N81" s="693">
        <v>2.3380121E-2</v>
      </c>
      <c r="O81" s="693">
        <v>2.3380121E-2</v>
      </c>
      <c r="P81" s="693">
        <v>2.3380121E-2</v>
      </c>
      <c r="Q81" s="693">
        <v>2.3380121E-2</v>
      </c>
      <c r="R81" s="693">
        <v>0</v>
      </c>
      <c r="S81" s="693">
        <v>0</v>
      </c>
      <c r="T81" s="693">
        <v>0</v>
      </c>
      <c r="U81" s="693">
        <v>0</v>
      </c>
      <c r="V81" s="693">
        <v>0</v>
      </c>
      <c r="W81" s="693">
        <v>0</v>
      </c>
      <c r="X81" s="693">
        <v>0</v>
      </c>
      <c r="Y81" s="693">
        <v>0</v>
      </c>
      <c r="Z81" s="693">
        <v>0</v>
      </c>
      <c r="AA81" s="693">
        <v>0</v>
      </c>
      <c r="AB81" s="693">
        <v>0</v>
      </c>
      <c r="AC81" s="693">
        <v>0</v>
      </c>
      <c r="AD81" s="693">
        <v>0</v>
      </c>
      <c r="AE81" s="693">
        <v>0</v>
      </c>
      <c r="AF81" s="693">
        <v>0</v>
      </c>
      <c r="AG81" s="693">
        <v>0</v>
      </c>
      <c r="AH81" s="693">
        <v>0</v>
      </c>
      <c r="AI81" s="693">
        <v>0</v>
      </c>
      <c r="AJ81" s="693">
        <v>0</v>
      </c>
      <c r="AK81" s="693">
        <v>0</v>
      </c>
      <c r="AL81" s="693">
        <v>0</v>
      </c>
      <c r="AM81" s="693">
        <v>0</v>
      </c>
      <c r="AN81" s="693">
        <v>0</v>
      </c>
      <c r="AO81" s="693">
        <v>0</v>
      </c>
      <c r="AP81" s="632"/>
      <c r="AQ81" s="692">
        <v>0</v>
      </c>
      <c r="AR81" s="693">
        <v>0</v>
      </c>
      <c r="AS81" s="693">
        <v>128.54037959999999</v>
      </c>
      <c r="AT81" s="693">
        <v>128.54037959999999</v>
      </c>
      <c r="AU81" s="693">
        <v>128.54037959999999</v>
      </c>
      <c r="AV81" s="693">
        <v>128.54037959999999</v>
      </c>
      <c r="AW81" s="693">
        <v>0</v>
      </c>
      <c r="AX81" s="693">
        <v>0</v>
      </c>
      <c r="AY81" s="693">
        <v>0</v>
      </c>
      <c r="AZ81" s="693">
        <v>0</v>
      </c>
      <c r="BA81" s="693">
        <v>0</v>
      </c>
      <c r="BB81" s="693">
        <v>0</v>
      </c>
      <c r="BC81" s="693">
        <v>0</v>
      </c>
      <c r="BD81" s="693">
        <v>0</v>
      </c>
      <c r="BE81" s="693">
        <v>0</v>
      </c>
      <c r="BF81" s="693">
        <v>0</v>
      </c>
      <c r="BG81" s="693">
        <v>0</v>
      </c>
      <c r="BH81" s="693">
        <v>0</v>
      </c>
      <c r="BI81" s="693">
        <v>0</v>
      </c>
      <c r="BJ81" s="693">
        <v>0</v>
      </c>
      <c r="BK81" s="693">
        <v>0</v>
      </c>
      <c r="BL81" s="693">
        <v>0</v>
      </c>
      <c r="BM81" s="693">
        <v>0</v>
      </c>
      <c r="BN81" s="693">
        <v>0</v>
      </c>
      <c r="BO81" s="693">
        <v>0</v>
      </c>
      <c r="BP81" s="693">
        <v>0</v>
      </c>
      <c r="BQ81" s="693">
        <v>0</v>
      </c>
      <c r="BR81" s="693">
        <v>0</v>
      </c>
      <c r="BS81" s="693">
        <v>0</v>
      </c>
      <c r="BT81" s="694">
        <v>0</v>
      </c>
    </row>
    <row r="82" spans="2:72">
      <c r="B82" s="691" t="s">
        <v>208</v>
      </c>
      <c r="C82" s="691" t="s">
        <v>905</v>
      </c>
      <c r="D82" s="691" t="s">
        <v>20</v>
      </c>
      <c r="E82" s="691" t="s">
        <v>903</v>
      </c>
      <c r="F82" s="691" t="s">
        <v>922</v>
      </c>
      <c r="G82" s="691" t="s">
        <v>904</v>
      </c>
      <c r="H82" s="691">
        <v>2014</v>
      </c>
      <c r="I82" s="643" t="s">
        <v>577</v>
      </c>
      <c r="J82" s="643" t="s">
        <v>592</v>
      </c>
      <c r="K82" s="632"/>
      <c r="L82" s="692">
        <v>0</v>
      </c>
      <c r="M82" s="693">
        <v>0</v>
      </c>
      <c r="N82" s="693">
        <v>0</v>
      </c>
      <c r="O82" s="693">
        <v>133.6693052</v>
      </c>
      <c r="P82" s="693">
        <v>133.6693052</v>
      </c>
      <c r="Q82" s="693">
        <v>133.6693052</v>
      </c>
      <c r="R82" s="693">
        <v>133.6693052</v>
      </c>
      <c r="S82" s="693">
        <v>0</v>
      </c>
      <c r="T82" s="693">
        <v>0</v>
      </c>
      <c r="U82" s="693">
        <v>0</v>
      </c>
      <c r="V82" s="693">
        <v>0</v>
      </c>
      <c r="W82" s="693">
        <v>0</v>
      </c>
      <c r="X82" s="693">
        <v>0</v>
      </c>
      <c r="Y82" s="693">
        <v>0</v>
      </c>
      <c r="Z82" s="693">
        <v>0</v>
      </c>
      <c r="AA82" s="693">
        <v>0</v>
      </c>
      <c r="AB82" s="693">
        <v>0</v>
      </c>
      <c r="AC82" s="693">
        <v>0</v>
      </c>
      <c r="AD82" s="693">
        <v>0</v>
      </c>
      <c r="AE82" s="693">
        <v>0</v>
      </c>
      <c r="AF82" s="693">
        <v>0</v>
      </c>
      <c r="AG82" s="693">
        <v>0</v>
      </c>
      <c r="AH82" s="693">
        <v>0</v>
      </c>
      <c r="AI82" s="693">
        <v>0</v>
      </c>
      <c r="AJ82" s="693">
        <v>0</v>
      </c>
      <c r="AK82" s="693">
        <v>0</v>
      </c>
      <c r="AL82" s="693">
        <v>0</v>
      </c>
      <c r="AM82" s="693">
        <v>0</v>
      </c>
      <c r="AN82" s="693">
        <v>0</v>
      </c>
      <c r="AO82" s="693">
        <v>0</v>
      </c>
      <c r="AP82" s="632"/>
      <c r="AQ82" s="692">
        <v>0</v>
      </c>
      <c r="AR82" s="693">
        <v>0</v>
      </c>
      <c r="AS82" s="693">
        <v>0</v>
      </c>
      <c r="AT82" s="693">
        <v>652735.70059999998</v>
      </c>
      <c r="AU82" s="693">
        <v>652735.70059999998</v>
      </c>
      <c r="AV82" s="693">
        <v>652735.70059999998</v>
      </c>
      <c r="AW82" s="693">
        <v>652735.70059999998</v>
      </c>
      <c r="AX82" s="693">
        <v>0</v>
      </c>
      <c r="AY82" s="693">
        <v>0</v>
      </c>
      <c r="AZ82" s="693">
        <v>0</v>
      </c>
      <c r="BA82" s="693">
        <v>0</v>
      </c>
      <c r="BB82" s="693">
        <v>0</v>
      </c>
      <c r="BC82" s="693">
        <v>0</v>
      </c>
      <c r="BD82" s="693">
        <v>0</v>
      </c>
      <c r="BE82" s="693">
        <v>0</v>
      </c>
      <c r="BF82" s="693">
        <v>0</v>
      </c>
      <c r="BG82" s="693">
        <v>0</v>
      </c>
      <c r="BH82" s="693">
        <v>0</v>
      </c>
      <c r="BI82" s="693">
        <v>0</v>
      </c>
      <c r="BJ82" s="693">
        <v>0</v>
      </c>
      <c r="BK82" s="693">
        <v>0</v>
      </c>
      <c r="BL82" s="693">
        <v>0</v>
      </c>
      <c r="BM82" s="693">
        <v>0</v>
      </c>
      <c r="BN82" s="693">
        <v>0</v>
      </c>
      <c r="BO82" s="693">
        <v>0</v>
      </c>
      <c r="BP82" s="693">
        <v>0</v>
      </c>
      <c r="BQ82" s="693">
        <v>0</v>
      </c>
      <c r="BR82" s="693">
        <v>0</v>
      </c>
      <c r="BS82" s="693">
        <v>0</v>
      </c>
      <c r="BT82" s="694">
        <v>0</v>
      </c>
    </row>
    <row r="83" spans="2:72">
      <c r="B83" s="691" t="s">
        <v>208</v>
      </c>
      <c r="C83" s="691" t="s">
        <v>905</v>
      </c>
      <c r="D83" s="691" t="s">
        <v>17</v>
      </c>
      <c r="E83" s="691" t="s">
        <v>903</v>
      </c>
      <c r="F83" s="691" t="s">
        <v>922</v>
      </c>
      <c r="G83" s="691" t="s">
        <v>904</v>
      </c>
      <c r="H83" s="691">
        <v>2013</v>
      </c>
      <c r="I83" s="643" t="s">
        <v>577</v>
      </c>
      <c r="J83" s="643" t="s">
        <v>592</v>
      </c>
      <c r="K83" s="632"/>
      <c r="L83" s="692">
        <v>0</v>
      </c>
      <c r="M83" s="693">
        <v>0</v>
      </c>
      <c r="N83" s="693">
        <v>30.91488369</v>
      </c>
      <c r="O83" s="693">
        <v>30.91488369</v>
      </c>
      <c r="P83" s="693">
        <v>30.91488369</v>
      </c>
      <c r="Q83" s="693">
        <v>30.91488369</v>
      </c>
      <c r="R83" s="693">
        <v>30.91488369</v>
      </c>
      <c r="S83" s="693">
        <v>30.91488369</v>
      </c>
      <c r="T83" s="693">
        <v>30.91488369</v>
      </c>
      <c r="U83" s="693">
        <v>30.91488369</v>
      </c>
      <c r="V83" s="693">
        <v>30.91488369</v>
      </c>
      <c r="W83" s="693">
        <v>30.91488369</v>
      </c>
      <c r="X83" s="693">
        <v>30.91488369</v>
      </c>
      <c r="Y83" s="693">
        <v>30.91488369</v>
      </c>
      <c r="Z83" s="693">
        <v>30.066459930000001</v>
      </c>
      <c r="AA83" s="693">
        <v>30.066459930000001</v>
      </c>
      <c r="AB83" s="693">
        <v>30.066459930000001</v>
      </c>
      <c r="AC83" s="693">
        <v>0.42045992700000001</v>
      </c>
      <c r="AD83" s="693">
        <v>0.42045992700000001</v>
      </c>
      <c r="AE83" s="693">
        <v>0</v>
      </c>
      <c r="AF83" s="693">
        <v>0</v>
      </c>
      <c r="AG83" s="693">
        <v>0</v>
      </c>
      <c r="AH83" s="693">
        <v>0</v>
      </c>
      <c r="AI83" s="693">
        <v>0</v>
      </c>
      <c r="AJ83" s="693">
        <v>0</v>
      </c>
      <c r="AK83" s="693">
        <v>0</v>
      </c>
      <c r="AL83" s="693">
        <v>0</v>
      </c>
      <c r="AM83" s="693">
        <v>0</v>
      </c>
      <c r="AN83" s="693">
        <v>0</v>
      </c>
      <c r="AO83" s="693">
        <v>0</v>
      </c>
      <c r="AP83" s="632"/>
      <c r="AQ83" s="692">
        <v>0</v>
      </c>
      <c r="AR83" s="693">
        <v>0</v>
      </c>
      <c r="AS83" s="693">
        <v>36769.080600000001</v>
      </c>
      <c r="AT83" s="693">
        <v>36769.080600000001</v>
      </c>
      <c r="AU83" s="693">
        <v>36769.080600000001</v>
      </c>
      <c r="AV83" s="693">
        <v>36769.080600000001</v>
      </c>
      <c r="AW83" s="693">
        <v>36769.080600000001</v>
      </c>
      <c r="AX83" s="693">
        <v>36769.080600000001</v>
      </c>
      <c r="AY83" s="693">
        <v>36769.080600000001</v>
      </c>
      <c r="AZ83" s="693">
        <v>36769.080600000001</v>
      </c>
      <c r="BA83" s="693">
        <v>36769.080600000001</v>
      </c>
      <c r="BB83" s="693">
        <v>36769.080600000001</v>
      </c>
      <c r="BC83" s="693">
        <v>36769.080600000001</v>
      </c>
      <c r="BD83" s="693">
        <v>36769.080600000001</v>
      </c>
      <c r="BE83" s="693">
        <v>31489.02</v>
      </c>
      <c r="BF83" s="693">
        <v>31489.02</v>
      </c>
      <c r="BG83" s="693">
        <v>31489.02</v>
      </c>
      <c r="BH83" s="693">
        <v>3196.8</v>
      </c>
      <c r="BI83" s="693">
        <v>3196.8</v>
      </c>
      <c r="BJ83" s="693">
        <v>0</v>
      </c>
      <c r="BK83" s="693">
        <v>0</v>
      </c>
      <c r="BL83" s="693">
        <v>0</v>
      </c>
      <c r="BM83" s="693">
        <v>0</v>
      </c>
      <c r="BN83" s="693">
        <v>0</v>
      </c>
      <c r="BO83" s="693">
        <v>0</v>
      </c>
      <c r="BP83" s="693">
        <v>0</v>
      </c>
      <c r="BQ83" s="693">
        <v>0</v>
      </c>
      <c r="BR83" s="693">
        <v>0</v>
      </c>
      <c r="BS83" s="693">
        <v>0</v>
      </c>
      <c r="BT83" s="694">
        <v>0</v>
      </c>
    </row>
    <row r="84" spans="2:72">
      <c r="B84" s="691" t="s">
        <v>208</v>
      </c>
      <c r="C84" s="691" t="s">
        <v>905</v>
      </c>
      <c r="D84" s="691" t="s">
        <v>17</v>
      </c>
      <c r="E84" s="691" t="s">
        <v>903</v>
      </c>
      <c r="F84" s="691" t="s">
        <v>922</v>
      </c>
      <c r="G84" s="691" t="s">
        <v>904</v>
      </c>
      <c r="H84" s="691">
        <v>2014</v>
      </c>
      <c r="I84" s="643" t="s">
        <v>577</v>
      </c>
      <c r="J84" s="643" t="s">
        <v>592</v>
      </c>
      <c r="K84" s="632"/>
      <c r="L84" s="692">
        <v>0</v>
      </c>
      <c r="M84" s="693">
        <v>0</v>
      </c>
      <c r="N84" s="693">
        <v>0</v>
      </c>
      <c r="O84" s="693">
        <v>144.0798528</v>
      </c>
      <c r="P84" s="693">
        <v>144.0798528</v>
      </c>
      <c r="Q84" s="693">
        <v>144.0798528</v>
      </c>
      <c r="R84" s="693">
        <v>144.0798528</v>
      </c>
      <c r="S84" s="693">
        <v>144.0798528</v>
      </c>
      <c r="T84" s="693">
        <v>144.0798528</v>
      </c>
      <c r="U84" s="693">
        <v>144.0798528</v>
      </c>
      <c r="V84" s="693">
        <v>144.0798528</v>
      </c>
      <c r="W84" s="693">
        <v>135.17341680000001</v>
      </c>
      <c r="X84" s="693">
        <v>135.17341680000001</v>
      </c>
      <c r="Y84" s="693">
        <v>135.17341680000001</v>
      </c>
      <c r="Z84" s="693">
        <v>134.1023376</v>
      </c>
      <c r="AA84" s="693">
        <v>134.1023376</v>
      </c>
      <c r="AB84" s="693">
        <v>134.1023376</v>
      </c>
      <c r="AC84" s="693">
        <v>134.1023376</v>
      </c>
      <c r="AD84" s="693">
        <v>1.723885702</v>
      </c>
      <c r="AE84" s="693">
        <v>1.723885702</v>
      </c>
      <c r="AF84" s="693">
        <v>0</v>
      </c>
      <c r="AG84" s="693">
        <v>0</v>
      </c>
      <c r="AH84" s="693">
        <v>0</v>
      </c>
      <c r="AI84" s="693">
        <v>0</v>
      </c>
      <c r="AJ84" s="693">
        <v>0</v>
      </c>
      <c r="AK84" s="693">
        <v>0</v>
      </c>
      <c r="AL84" s="693">
        <v>0</v>
      </c>
      <c r="AM84" s="693">
        <v>0</v>
      </c>
      <c r="AN84" s="693">
        <v>0</v>
      </c>
      <c r="AO84" s="693">
        <v>0</v>
      </c>
      <c r="AP84" s="632"/>
      <c r="AQ84" s="692">
        <v>0</v>
      </c>
      <c r="AR84" s="693">
        <v>0</v>
      </c>
      <c r="AS84" s="693">
        <v>0</v>
      </c>
      <c r="AT84" s="693">
        <v>481102.86580000003</v>
      </c>
      <c r="AU84" s="693">
        <v>481102.86580000003</v>
      </c>
      <c r="AV84" s="693">
        <v>481102.86580000003</v>
      </c>
      <c r="AW84" s="693">
        <v>481102.86580000003</v>
      </c>
      <c r="AX84" s="693">
        <v>481102.86580000003</v>
      </c>
      <c r="AY84" s="693">
        <v>481102.86580000003</v>
      </c>
      <c r="AZ84" s="693">
        <v>481102.86580000003</v>
      </c>
      <c r="BA84" s="693">
        <v>481102.86580000003</v>
      </c>
      <c r="BB84" s="693">
        <v>451665.35979999998</v>
      </c>
      <c r="BC84" s="693">
        <v>451665.35979999998</v>
      </c>
      <c r="BD84" s="693">
        <v>451665.35979999998</v>
      </c>
      <c r="BE84" s="693">
        <v>449802.35979999998</v>
      </c>
      <c r="BF84" s="693">
        <v>449802.35979999998</v>
      </c>
      <c r="BG84" s="693">
        <v>449802.35979999998</v>
      </c>
      <c r="BH84" s="693">
        <v>449802.35979999998</v>
      </c>
      <c r="BI84" s="693">
        <v>13106.88</v>
      </c>
      <c r="BJ84" s="693">
        <v>13106.88</v>
      </c>
      <c r="BK84" s="693">
        <v>0</v>
      </c>
      <c r="BL84" s="693">
        <v>0</v>
      </c>
      <c r="BM84" s="693">
        <v>0</v>
      </c>
      <c r="BN84" s="693">
        <v>0</v>
      </c>
      <c r="BO84" s="693">
        <v>0</v>
      </c>
      <c r="BP84" s="693">
        <v>0</v>
      </c>
      <c r="BQ84" s="693">
        <v>0</v>
      </c>
      <c r="BR84" s="693">
        <v>0</v>
      </c>
      <c r="BS84" s="693">
        <v>0</v>
      </c>
      <c r="BT84" s="694">
        <v>0</v>
      </c>
    </row>
    <row r="85" spans="2:72">
      <c r="B85" s="691" t="s">
        <v>208</v>
      </c>
      <c r="C85" s="691" t="s">
        <v>905</v>
      </c>
      <c r="D85" s="691" t="s">
        <v>22</v>
      </c>
      <c r="E85" s="691" t="s">
        <v>903</v>
      </c>
      <c r="F85" s="691" t="s">
        <v>922</v>
      </c>
      <c r="G85" s="691" t="s">
        <v>904</v>
      </c>
      <c r="H85" s="691">
        <v>2012</v>
      </c>
      <c r="I85" s="643" t="s">
        <v>577</v>
      </c>
      <c r="J85" s="643" t="s">
        <v>592</v>
      </c>
      <c r="K85" s="632"/>
      <c r="L85" s="692">
        <v>0</v>
      </c>
      <c r="M85" s="693">
        <v>102.73</v>
      </c>
      <c r="N85" s="693">
        <v>102.73</v>
      </c>
      <c r="O85" s="693">
        <v>102.73</v>
      </c>
      <c r="P85" s="693">
        <v>83.16</v>
      </c>
      <c r="Q85" s="693">
        <v>83.16</v>
      </c>
      <c r="R85" s="693">
        <v>83.16</v>
      </c>
      <c r="S85" s="693">
        <v>83.16</v>
      </c>
      <c r="T85" s="693">
        <v>83.16</v>
      </c>
      <c r="U85" s="693">
        <v>78.290000000000006</v>
      </c>
      <c r="V85" s="693">
        <v>76.44</v>
      </c>
      <c r="W85" s="693">
        <v>71.7</v>
      </c>
      <c r="X85" s="693">
        <v>64.5</v>
      </c>
      <c r="Y85" s="693">
        <v>63.16</v>
      </c>
      <c r="Z85" s="693">
        <v>63.16</v>
      </c>
      <c r="AA85" s="693">
        <v>63.16</v>
      </c>
      <c r="AB85" s="693">
        <v>45.17</v>
      </c>
      <c r="AC85" s="693">
        <v>0</v>
      </c>
      <c r="AD85" s="693">
        <v>0</v>
      </c>
      <c r="AE85" s="693">
        <v>0</v>
      </c>
      <c r="AF85" s="693">
        <v>0</v>
      </c>
      <c r="AG85" s="693">
        <v>0</v>
      </c>
      <c r="AH85" s="693">
        <v>0</v>
      </c>
      <c r="AI85" s="693">
        <v>0</v>
      </c>
      <c r="AJ85" s="693">
        <v>0</v>
      </c>
      <c r="AK85" s="693">
        <v>0</v>
      </c>
      <c r="AL85" s="693">
        <v>0</v>
      </c>
      <c r="AM85" s="693">
        <v>0</v>
      </c>
      <c r="AN85" s="693">
        <v>0</v>
      </c>
      <c r="AO85" s="693">
        <v>0</v>
      </c>
      <c r="AP85" s="632"/>
      <c r="AQ85" s="692">
        <v>0</v>
      </c>
      <c r="AR85" s="693">
        <v>255250</v>
      </c>
      <c r="AS85" s="693">
        <v>255250</v>
      </c>
      <c r="AT85" s="693">
        <v>255250</v>
      </c>
      <c r="AU85" s="693">
        <v>195122</v>
      </c>
      <c r="AV85" s="693">
        <v>195122</v>
      </c>
      <c r="AW85" s="693">
        <v>195122</v>
      </c>
      <c r="AX85" s="693">
        <v>195122</v>
      </c>
      <c r="AY85" s="693">
        <v>195122</v>
      </c>
      <c r="AZ85" s="693">
        <v>156573</v>
      </c>
      <c r="BA85" s="693">
        <v>141914</v>
      </c>
      <c r="BB85" s="693">
        <v>104385</v>
      </c>
      <c r="BC85" s="693">
        <v>47290</v>
      </c>
      <c r="BD85" s="693">
        <v>38391</v>
      </c>
      <c r="BE85" s="693">
        <v>38391</v>
      </c>
      <c r="BF85" s="693">
        <v>38391</v>
      </c>
      <c r="BG85" s="693">
        <v>27452</v>
      </c>
      <c r="BH85" s="693">
        <v>0</v>
      </c>
      <c r="BI85" s="693">
        <v>0</v>
      </c>
      <c r="BJ85" s="693">
        <v>0</v>
      </c>
      <c r="BK85" s="693">
        <v>0</v>
      </c>
      <c r="BL85" s="693">
        <v>0</v>
      </c>
      <c r="BM85" s="693">
        <v>0</v>
      </c>
      <c r="BN85" s="693">
        <v>0</v>
      </c>
      <c r="BO85" s="693">
        <v>0</v>
      </c>
      <c r="BP85" s="693">
        <v>0</v>
      </c>
      <c r="BQ85" s="693">
        <v>0</v>
      </c>
      <c r="BR85" s="693">
        <v>0</v>
      </c>
      <c r="BS85" s="693">
        <v>0</v>
      </c>
      <c r="BT85" s="694">
        <v>0</v>
      </c>
    </row>
    <row r="86" spans="2:72">
      <c r="B86" s="691" t="s">
        <v>208</v>
      </c>
      <c r="C86" s="691" t="s">
        <v>905</v>
      </c>
      <c r="D86" s="691" t="s">
        <v>22</v>
      </c>
      <c r="E86" s="691" t="s">
        <v>903</v>
      </c>
      <c r="F86" s="691" t="s">
        <v>922</v>
      </c>
      <c r="G86" s="691" t="s">
        <v>904</v>
      </c>
      <c r="H86" s="691">
        <v>2013</v>
      </c>
      <c r="I86" s="643" t="s">
        <v>577</v>
      </c>
      <c r="J86" s="643" t="s">
        <v>592</v>
      </c>
      <c r="K86" s="632"/>
      <c r="L86" s="692">
        <v>0</v>
      </c>
      <c r="M86" s="693">
        <v>0</v>
      </c>
      <c r="N86" s="693">
        <v>3035.5850260000002</v>
      </c>
      <c r="O86" s="693">
        <v>3033.8973970000002</v>
      </c>
      <c r="P86" s="693">
        <v>3033.7419679999998</v>
      </c>
      <c r="Q86" s="693">
        <v>3033.7419679999998</v>
      </c>
      <c r="R86" s="693">
        <v>3031.4516229999999</v>
      </c>
      <c r="S86" s="693">
        <v>3028.0782340000001</v>
      </c>
      <c r="T86" s="693">
        <v>3028.0782340000001</v>
      </c>
      <c r="U86" s="693">
        <v>3028.0782340000001</v>
      </c>
      <c r="V86" s="693">
        <v>3015.4958069999998</v>
      </c>
      <c r="W86" s="693">
        <v>2990.9046210000001</v>
      </c>
      <c r="X86" s="693">
        <v>2959.2132419999998</v>
      </c>
      <c r="Y86" s="693">
        <v>2959.2132419999998</v>
      </c>
      <c r="Z86" s="693">
        <v>2871.7623039999999</v>
      </c>
      <c r="AA86" s="693">
        <v>2865.461217</v>
      </c>
      <c r="AB86" s="693">
        <v>2865.461217</v>
      </c>
      <c r="AC86" s="693">
        <v>2336.2377270000002</v>
      </c>
      <c r="AD86" s="693">
        <v>79.982166100000001</v>
      </c>
      <c r="AE86" s="693">
        <v>60.17840253</v>
      </c>
      <c r="AF86" s="693">
        <v>60.17840253</v>
      </c>
      <c r="AG86" s="693">
        <v>60.17840253</v>
      </c>
      <c r="AH86" s="693">
        <v>0</v>
      </c>
      <c r="AI86" s="693">
        <v>0</v>
      </c>
      <c r="AJ86" s="693">
        <v>0</v>
      </c>
      <c r="AK86" s="693">
        <v>0</v>
      </c>
      <c r="AL86" s="693">
        <v>0</v>
      </c>
      <c r="AM86" s="693">
        <v>0</v>
      </c>
      <c r="AN86" s="693">
        <v>0</v>
      </c>
      <c r="AO86" s="693">
        <v>0</v>
      </c>
      <c r="AP86" s="632"/>
      <c r="AQ86" s="692">
        <v>0</v>
      </c>
      <c r="AR86" s="693">
        <v>0</v>
      </c>
      <c r="AS86" s="693">
        <v>25374976.73</v>
      </c>
      <c r="AT86" s="693">
        <v>25368147.739999998</v>
      </c>
      <c r="AU86" s="693">
        <v>25367606.309999999</v>
      </c>
      <c r="AV86" s="693">
        <v>25367606.309999999</v>
      </c>
      <c r="AW86" s="693">
        <v>25359590.550000001</v>
      </c>
      <c r="AX86" s="693">
        <v>25338319.609999999</v>
      </c>
      <c r="AY86" s="693">
        <v>25338319.609999999</v>
      </c>
      <c r="AZ86" s="693">
        <v>25316657.280000001</v>
      </c>
      <c r="BA86" s="693">
        <v>25254448.649999999</v>
      </c>
      <c r="BB86" s="693">
        <v>25099388.719999999</v>
      </c>
      <c r="BC86" s="693">
        <v>24669735.539999999</v>
      </c>
      <c r="BD86" s="693">
        <v>24490123.140000001</v>
      </c>
      <c r="BE86" s="693">
        <v>23864202.579999998</v>
      </c>
      <c r="BF86" s="693">
        <v>23839777.620000001</v>
      </c>
      <c r="BG86" s="693">
        <v>23839777.620000001</v>
      </c>
      <c r="BH86" s="693">
        <v>19205424.600000001</v>
      </c>
      <c r="BI86" s="693">
        <v>69041.061669999996</v>
      </c>
      <c r="BJ86" s="693">
        <v>44950.7088</v>
      </c>
      <c r="BK86" s="693">
        <v>44950.7088</v>
      </c>
      <c r="BL86" s="693">
        <v>44950.7088</v>
      </c>
      <c r="BM86" s="693">
        <v>0</v>
      </c>
      <c r="BN86" s="693">
        <v>0</v>
      </c>
      <c r="BO86" s="693">
        <v>0</v>
      </c>
      <c r="BP86" s="693">
        <v>0</v>
      </c>
      <c r="BQ86" s="693">
        <v>0</v>
      </c>
      <c r="BR86" s="693">
        <v>0</v>
      </c>
      <c r="BS86" s="693">
        <v>0</v>
      </c>
      <c r="BT86" s="694">
        <v>0</v>
      </c>
    </row>
    <row r="87" spans="2:72">
      <c r="B87" s="691" t="s">
        <v>208</v>
      </c>
      <c r="C87" s="691" t="s">
        <v>905</v>
      </c>
      <c r="D87" s="691" t="s">
        <v>22</v>
      </c>
      <c r="E87" s="691" t="s">
        <v>903</v>
      </c>
      <c r="F87" s="691" t="s">
        <v>922</v>
      </c>
      <c r="G87" s="691" t="s">
        <v>904</v>
      </c>
      <c r="H87" s="691">
        <v>2014</v>
      </c>
      <c r="I87" s="643" t="s">
        <v>577</v>
      </c>
      <c r="J87" s="643" t="s">
        <v>592</v>
      </c>
      <c r="K87" s="632"/>
      <c r="L87" s="692">
        <v>0</v>
      </c>
      <c r="M87" s="693">
        <v>0</v>
      </c>
      <c r="N87" s="693">
        <v>0</v>
      </c>
      <c r="O87" s="693">
        <v>2336.3047929999998</v>
      </c>
      <c r="P87" s="693">
        <v>2336.3047929999998</v>
      </c>
      <c r="Q87" s="693">
        <v>2336.3047929999998</v>
      </c>
      <c r="R87" s="693">
        <v>2293.7515429999999</v>
      </c>
      <c r="S87" s="693">
        <v>2293.7515429999999</v>
      </c>
      <c r="T87" s="693">
        <v>2289.9777730000001</v>
      </c>
      <c r="U87" s="693">
        <v>2185.3506120000002</v>
      </c>
      <c r="V87" s="693">
        <v>2185.3506120000002</v>
      </c>
      <c r="W87" s="693">
        <v>1942.9468220000001</v>
      </c>
      <c r="X87" s="693">
        <v>1499.6953559999999</v>
      </c>
      <c r="Y87" s="693">
        <v>1038.85411</v>
      </c>
      <c r="Z87" s="693">
        <v>1007.8854200000001</v>
      </c>
      <c r="AA87" s="693">
        <v>284.20075209999999</v>
      </c>
      <c r="AB87" s="693">
        <v>282.14193569999998</v>
      </c>
      <c r="AC87" s="693">
        <v>282.14193569999998</v>
      </c>
      <c r="AD87" s="693">
        <v>239.44474980000001</v>
      </c>
      <c r="AE87" s="693">
        <v>117.8623503</v>
      </c>
      <c r="AF87" s="693">
        <v>117.8623503</v>
      </c>
      <c r="AG87" s="693">
        <v>117.8623503</v>
      </c>
      <c r="AH87" s="693">
        <v>117.8623503</v>
      </c>
      <c r="AI87" s="693">
        <v>0</v>
      </c>
      <c r="AJ87" s="693">
        <v>0</v>
      </c>
      <c r="AK87" s="693">
        <v>0</v>
      </c>
      <c r="AL87" s="693">
        <v>0</v>
      </c>
      <c r="AM87" s="693">
        <v>0</v>
      </c>
      <c r="AN87" s="693">
        <v>0</v>
      </c>
      <c r="AO87" s="693">
        <v>0</v>
      </c>
      <c r="AP87" s="632"/>
      <c r="AQ87" s="692">
        <v>0</v>
      </c>
      <c r="AR87" s="693">
        <v>0</v>
      </c>
      <c r="AS87" s="693">
        <v>0</v>
      </c>
      <c r="AT87" s="693">
        <v>18550920.370000001</v>
      </c>
      <c r="AU87" s="693">
        <v>18550920.370000001</v>
      </c>
      <c r="AV87" s="693">
        <v>18550920.370000001</v>
      </c>
      <c r="AW87" s="693">
        <v>18402083.149999999</v>
      </c>
      <c r="AX87" s="693">
        <v>18402083.149999999</v>
      </c>
      <c r="AY87" s="693">
        <v>18388937.27</v>
      </c>
      <c r="AZ87" s="693">
        <v>17585928.18</v>
      </c>
      <c r="BA87" s="693">
        <v>17585928.18</v>
      </c>
      <c r="BB87" s="693">
        <v>15995921.48</v>
      </c>
      <c r="BC87" s="693">
        <v>12374714.289999999</v>
      </c>
      <c r="BD87" s="693">
        <v>8422695.4030000009</v>
      </c>
      <c r="BE87" s="693">
        <v>7653057.608</v>
      </c>
      <c r="BF87" s="693">
        <v>2506162.1839999999</v>
      </c>
      <c r="BG87" s="693">
        <v>2498990.321</v>
      </c>
      <c r="BH87" s="693">
        <v>2498990.321</v>
      </c>
      <c r="BI87" s="693">
        <v>1978420.0249999999</v>
      </c>
      <c r="BJ87" s="693">
        <v>205447.64799999999</v>
      </c>
      <c r="BK87" s="693">
        <v>205447.64799999999</v>
      </c>
      <c r="BL87" s="693">
        <v>205447.64799999999</v>
      </c>
      <c r="BM87" s="693">
        <v>205447.64799999999</v>
      </c>
      <c r="BN87" s="693">
        <v>0</v>
      </c>
      <c r="BO87" s="693">
        <v>0</v>
      </c>
      <c r="BP87" s="693">
        <v>0</v>
      </c>
      <c r="BQ87" s="693">
        <v>0</v>
      </c>
      <c r="BR87" s="693">
        <v>0</v>
      </c>
      <c r="BS87" s="693">
        <v>0</v>
      </c>
      <c r="BT87" s="694">
        <v>0</v>
      </c>
    </row>
    <row r="88" spans="2:72">
      <c r="B88" s="691" t="s">
        <v>208</v>
      </c>
      <c r="C88" s="691" t="s">
        <v>902</v>
      </c>
      <c r="D88" s="691" t="s">
        <v>2</v>
      </c>
      <c r="E88" s="691" t="s">
        <v>903</v>
      </c>
      <c r="F88" s="691" t="s">
        <v>29</v>
      </c>
      <c r="G88" s="691" t="s">
        <v>904</v>
      </c>
      <c r="H88" s="691">
        <v>2014</v>
      </c>
      <c r="I88" s="643" t="s">
        <v>577</v>
      </c>
      <c r="J88" s="643" t="s">
        <v>592</v>
      </c>
      <c r="K88" s="632"/>
      <c r="L88" s="692">
        <v>0</v>
      </c>
      <c r="M88" s="693">
        <v>0</v>
      </c>
      <c r="N88" s="693">
        <v>0</v>
      </c>
      <c r="O88" s="693">
        <v>16.575527919999999</v>
      </c>
      <c r="P88" s="693">
        <v>16.575527919999999</v>
      </c>
      <c r="Q88" s="693">
        <v>16.575527919999999</v>
      </c>
      <c r="R88" s="693">
        <v>16.575527919999999</v>
      </c>
      <c r="S88" s="693">
        <v>0</v>
      </c>
      <c r="T88" s="693">
        <v>0</v>
      </c>
      <c r="U88" s="693">
        <v>0</v>
      </c>
      <c r="V88" s="693">
        <v>0</v>
      </c>
      <c r="W88" s="693">
        <v>0</v>
      </c>
      <c r="X88" s="693">
        <v>0</v>
      </c>
      <c r="Y88" s="693">
        <v>0</v>
      </c>
      <c r="Z88" s="693">
        <v>0</v>
      </c>
      <c r="AA88" s="693">
        <v>0</v>
      </c>
      <c r="AB88" s="693">
        <v>0</v>
      </c>
      <c r="AC88" s="693">
        <v>0</v>
      </c>
      <c r="AD88" s="693">
        <v>0</v>
      </c>
      <c r="AE88" s="693">
        <v>0</v>
      </c>
      <c r="AF88" s="693">
        <v>0</v>
      </c>
      <c r="AG88" s="693">
        <v>0</v>
      </c>
      <c r="AH88" s="693">
        <v>0</v>
      </c>
      <c r="AI88" s="693">
        <v>0</v>
      </c>
      <c r="AJ88" s="693">
        <v>0</v>
      </c>
      <c r="AK88" s="693">
        <v>0</v>
      </c>
      <c r="AL88" s="693">
        <v>0</v>
      </c>
      <c r="AM88" s="693">
        <v>0</v>
      </c>
      <c r="AN88" s="693">
        <v>0</v>
      </c>
      <c r="AO88" s="693">
        <v>0</v>
      </c>
      <c r="AP88" s="632"/>
      <c r="AQ88" s="692">
        <v>0</v>
      </c>
      <c r="AR88" s="693">
        <v>0</v>
      </c>
      <c r="AS88" s="693">
        <v>0</v>
      </c>
      <c r="AT88" s="693">
        <v>29555.19024</v>
      </c>
      <c r="AU88" s="693">
        <v>29555.19024</v>
      </c>
      <c r="AV88" s="693">
        <v>29555.19024</v>
      </c>
      <c r="AW88" s="693">
        <v>29555.19024</v>
      </c>
      <c r="AX88" s="693">
        <v>0</v>
      </c>
      <c r="AY88" s="693">
        <v>0</v>
      </c>
      <c r="AZ88" s="693">
        <v>0</v>
      </c>
      <c r="BA88" s="693">
        <v>0</v>
      </c>
      <c r="BB88" s="693">
        <v>0</v>
      </c>
      <c r="BC88" s="693">
        <v>0</v>
      </c>
      <c r="BD88" s="693">
        <v>0</v>
      </c>
      <c r="BE88" s="693">
        <v>0</v>
      </c>
      <c r="BF88" s="693">
        <v>0</v>
      </c>
      <c r="BG88" s="693">
        <v>0</v>
      </c>
      <c r="BH88" s="693">
        <v>0</v>
      </c>
      <c r="BI88" s="693">
        <v>0</v>
      </c>
      <c r="BJ88" s="693">
        <v>0</v>
      </c>
      <c r="BK88" s="693">
        <v>0</v>
      </c>
      <c r="BL88" s="693">
        <v>0</v>
      </c>
      <c r="BM88" s="693">
        <v>0</v>
      </c>
      <c r="BN88" s="693">
        <v>0</v>
      </c>
      <c r="BO88" s="693">
        <v>0</v>
      </c>
      <c r="BP88" s="693">
        <v>0</v>
      </c>
      <c r="BQ88" s="693">
        <v>0</v>
      </c>
      <c r="BR88" s="693">
        <v>0</v>
      </c>
      <c r="BS88" s="693">
        <v>0</v>
      </c>
      <c r="BT88" s="694">
        <v>0</v>
      </c>
    </row>
    <row r="89" spans="2:72">
      <c r="B89" s="691" t="s">
        <v>208</v>
      </c>
      <c r="C89" s="691" t="s">
        <v>902</v>
      </c>
      <c r="D89" s="691" t="s">
        <v>1</v>
      </c>
      <c r="E89" s="691" t="s">
        <v>903</v>
      </c>
      <c r="F89" s="691" t="s">
        <v>29</v>
      </c>
      <c r="G89" s="691" t="s">
        <v>904</v>
      </c>
      <c r="H89" s="691">
        <v>2014</v>
      </c>
      <c r="I89" s="643" t="s">
        <v>577</v>
      </c>
      <c r="J89" s="643" t="s">
        <v>592</v>
      </c>
      <c r="K89" s="632"/>
      <c r="L89" s="692">
        <v>0</v>
      </c>
      <c r="M89" s="693">
        <v>0</v>
      </c>
      <c r="N89" s="693">
        <v>0</v>
      </c>
      <c r="O89" s="693">
        <v>0.93403438000000005</v>
      </c>
      <c r="P89" s="693">
        <v>0.93403438000000005</v>
      </c>
      <c r="Q89" s="693">
        <v>0.93403438000000005</v>
      </c>
      <c r="R89" s="693">
        <v>0</v>
      </c>
      <c r="S89" s="693">
        <v>0</v>
      </c>
      <c r="T89" s="693">
        <v>0</v>
      </c>
      <c r="U89" s="693">
        <v>0</v>
      </c>
      <c r="V89" s="693">
        <v>0</v>
      </c>
      <c r="W89" s="693">
        <v>0</v>
      </c>
      <c r="X89" s="693">
        <v>0</v>
      </c>
      <c r="Y89" s="693">
        <v>0</v>
      </c>
      <c r="Z89" s="693">
        <v>0</v>
      </c>
      <c r="AA89" s="693">
        <v>0</v>
      </c>
      <c r="AB89" s="693">
        <v>0</v>
      </c>
      <c r="AC89" s="693">
        <v>0</v>
      </c>
      <c r="AD89" s="693">
        <v>0</v>
      </c>
      <c r="AE89" s="693">
        <v>0</v>
      </c>
      <c r="AF89" s="693">
        <v>0</v>
      </c>
      <c r="AG89" s="693">
        <v>0</v>
      </c>
      <c r="AH89" s="693">
        <v>0</v>
      </c>
      <c r="AI89" s="693">
        <v>0</v>
      </c>
      <c r="AJ89" s="693">
        <v>0</v>
      </c>
      <c r="AK89" s="693">
        <v>0</v>
      </c>
      <c r="AL89" s="693">
        <v>0</v>
      </c>
      <c r="AM89" s="693">
        <v>0</v>
      </c>
      <c r="AN89" s="693">
        <v>0</v>
      </c>
      <c r="AO89" s="693">
        <v>0</v>
      </c>
      <c r="AP89" s="632"/>
      <c r="AQ89" s="692">
        <v>0</v>
      </c>
      <c r="AR89" s="693">
        <v>0</v>
      </c>
      <c r="AS89" s="693">
        <v>0</v>
      </c>
      <c r="AT89" s="693">
        <v>835.26437290000001</v>
      </c>
      <c r="AU89" s="693">
        <v>835.26437290000001</v>
      </c>
      <c r="AV89" s="693">
        <v>835.26437290000001</v>
      </c>
      <c r="AW89" s="693">
        <v>0</v>
      </c>
      <c r="AX89" s="693">
        <v>0</v>
      </c>
      <c r="AY89" s="693">
        <v>0</v>
      </c>
      <c r="AZ89" s="693">
        <v>0</v>
      </c>
      <c r="BA89" s="693">
        <v>0</v>
      </c>
      <c r="BB89" s="693">
        <v>0</v>
      </c>
      <c r="BC89" s="693">
        <v>0</v>
      </c>
      <c r="BD89" s="693">
        <v>0</v>
      </c>
      <c r="BE89" s="693">
        <v>0</v>
      </c>
      <c r="BF89" s="693">
        <v>0</v>
      </c>
      <c r="BG89" s="693">
        <v>0</v>
      </c>
      <c r="BH89" s="693">
        <v>0</v>
      </c>
      <c r="BI89" s="693">
        <v>0</v>
      </c>
      <c r="BJ89" s="693">
        <v>0</v>
      </c>
      <c r="BK89" s="693">
        <v>0</v>
      </c>
      <c r="BL89" s="693">
        <v>0</v>
      </c>
      <c r="BM89" s="693">
        <v>0</v>
      </c>
      <c r="BN89" s="693">
        <v>0</v>
      </c>
      <c r="BO89" s="693">
        <v>0</v>
      </c>
      <c r="BP89" s="693">
        <v>0</v>
      </c>
      <c r="BQ89" s="693">
        <v>0</v>
      </c>
      <c r="BR89" s="693">
        <v>0</v>
      </c>
      <c r="BS89" s="693">
        <v>0</v>
      </c>
      <c r="BT89" s="694">
        <v>0</v>
      </c>
    </row>
    <row r="90" spans="2:72">
      <c r="B90" s="691" t="s">
        <v>208</v>
      </c>
      <c r="C90" s="691" t="s">
        <v>902</v>
      </c>
      <c r="D90" s="691" t="s">
        <v>1</v>
      </c>
      <c r="E90" s="691" t="s">
        <v>903</v>
      </c>
      <c r="F90" s="691" t="s">
        <v>29</v>
      </c>
      <c r="G90" s="691" t="s">
        <v>904</v>
      </c>
      <c r="H90" s="691">
        <v>2014</v>
      </c>
      <c r="I90" s="643" t="s">
        <v>577</v>
      </c>
      <c r="J90" s="643" t="s">
        <v>592</v>
      </c>
      <c r="K90" s="632"/>
      <c r="L90" s="692">
        <v>0</v>
      </c>
      <c r="M90" s="693">
        <v>0</v>
      </c>
      <c r="N90" s="693">
        <v>0</v>
      </c>
      <c r="O90" s="693">
        <v>0.353979669</v>
      </c>
      <c r="P90" s="693">
        <v>0.353979669</v>
      </c>
      <c r="Q90" s="693">
        <v>0.353979669</v>
      </c>
      <c r="R90" s="693">
        <v>0.353979669</v>
      </c>
      <c r="S90" s="693">
        <v>0</v>
      </c>
      <c r="T90" s="693">
        <v>0</v>
      </c>
      <c r="U90" s="693">
        <v>0</v>
      </c>
      <c r="V90" s="693">
        <v>0</v>
      </c>
      <c r="W90" s="693">
        <v>0</v>
      </c>
      <c r="X90" s="693">
        <v>0</v>
      </c>
      <c r="Y90" s="693">
        <v>0</v>
      </c>
      <c r="Z90" s="693">
        <v>0</v>
      </c>
      <c r="AA90" s="693">
        <v>0</v>
      </c>
      <c r="AB90" s="693">
        <v>0</v>
      </c>
      <c r="AC90" s="693">
        <v>0</v>
      </c>
      <c r="AD90" s="693">
        <v>0</v>
      </c>
      <c r="AE90" s="693">
        <v>0</v>
      </c>
      <c r="AF90" s="693">
        <v>0</v>
      </c>
      <c r="AG90" s="693">
        <v>0</v>
      </c>
      <c r="AH90" s="693">
        <v>0</v>
      </c>
      <c r="AI90" s="693">
        <v>0</v>
      </c>
      <c r="AJ90" s="693">
        <v>0</v>
      </c>
      <c r="AK90" s="693">
        <v>0</v>
      </c>
      <c r="AL90" s="693">
        <v>0</v>
      </c>
      <c r="AM90" s="693">
        <v>0</v>
      </c>
      <c r="AN90" s="693">
        <v>0</v>
      </c>
      <c r="AO90" s="693">
        <v>0</v>
      </c>
      <c r="AP90" s="632"/>
      <c r="AQ90" s="692">
        <v>0</v>
      </c>
      <c r="AR90" s="693">
        <v>0</v>
      </c>
      <c r="AS90" s="693">
        <v>0</v>
      </c>
      <c r="AT90" s="693">
        <v>631.16761640000004</v>
      </c>
      <c r="AU90" s="693">
        <v>631.16761640000004</v>
      </c>
      <c r="AV90" s="693">
        <v>631.16761640000004</v>
      </c>
      <c r="AW90" s="693">
        <v>631.16761640000004</v>
      </c>
      <c r="AX90" s="693">
        <v>0</v>
      </c>
      <c r="AY90" s="693">
        <v>0</v>
      </c>
      <c r="AZ90" s="693">
        <v>0</v>
      </c>
      <c r="BA90" s="693">
        <v>0</v>
      </c>
      <c r="BB90" s="693">
        <v>0</v>
      </c>
      <c r="BC90" s="693">
        <v>0</v>
      </c>
      <c r="BD90" s="693">
        <v>0</v>
      </c>
      <c r="BE90" s="693">
        <v>0</v>
      </c>
      <c r="BF90" s="693">
        <v>0</v>
      </c>
      <c r="BG90" s="693">
        <v>0</v>
      </c>
      <c r="BH90" s="693">
        <v>0</v>
      </c>
      <c r="BI90" s="693">
        <v>0</v>
      </c>
      <c r="BJ90" s="693">
        <v>0</v>
      </c>
      <c r="BK90" s="693">
        <v>0</v>
      </c>
      <c r="BL90" s="693">
        <v>0</v>
      </c>
      <c r="BM90" s="693">
        <v>0</v>
      </c>
      <c r="BN90" s="693">
        <v>0</v>
      </c>
      <c r="BO90" s="693">
        <v>0</v>
      </c>
      <c r="BP90" s="693">
        <v>0</v>
      </c>
      <c r="BQ90" s="693">
        <v>0</v>
      </c>
      <c r="BR90" s="693">
        <v>0</v>
      </c>
      <c r="BS90" s="693">
        <v>0</v>
      </c>
      <c r="BT90" s="694">
        <v>0</v>
      </c>
    </row>
    <row r="91" spans="2:72">
      <c r="B91" s="691" t="s">
        <v>208</v>
      </c>
      <c r="C91" s="691" t="s">
        <v>902</v>
      </c>
      <c r="D91" s="691" t="s">
        <v>1</v>
      </c>
      <c r="E91" s="691" t="s">
        <v>903</v>
      </c>
      <c r="F91" s="691" t="s">
        <v>29</v>
      </c>
      <c r="G91" s="691" t="s">
        <v>904</v>
      </c>
      <c r="H91" s="691">
        <v>2014</v>
      </c>
      <c r="I91" s="643" t="s">
        <v>577</v>
      </c>
      <c r="J91" s="643" t="s">
        <v>592</v>
      </c>
      <c r="K91" s="632"/>
      <c r="L91" s="692">
        <v>0</v>
      </c>
      <c r="M91" s="693">
        <v>0</v>
      </c>
      <c r="N91" s="693">
        <v>0</v>
      </c>
      <c r="O91" s="693">
        <v>7.3197732385669836</v>
      </c>
      <c r="P91" s="693">
        <v>7.3197732385669836</v>
      </c>
      <c r="Q91" s="693">
        <v>7.3197732385669836</v>
      </c>
      <c r="R91" s="693">
        <v>7.3197732385669836</v>
      </c>
      <c r="S91" s="693">
        <v>0</v>
      </c>
      <c r="T91" s="693">
        <v>0</v>
      </c>
      <c r="U91" s="693">
        <v>0</v>
      </c>
      <c r="V91" s="693">
        <v>0</v>
      </c>
      <c r="W91" s="693">
        <v>0</v>
      </c>
      <c r="X91" s="693">
        <v>0</v>
      </c>
      <c r="Y91" s="693">
        <v>0</v>
      </c>
      <c r="Z91" s="693">
        <v>0</v>
      </c>
      <c r="AA91" s="693">
        <v>0</v>
      </c>
      <c r="AB91" s="693">
        <v>0</v>
      </c>
      <c r="AC91" s="693">
        <v>0</v>
      </c>
      <c r="AD91" s="693">
        <v>0</v>
      </c>
      <c r="AE91" s="693">
        <v>0</v>
      </c>
      <c r="AF91" s="693">
        <v>0</v>
      </c>
      <c r="AG91" s="693">
        <v>0</v>
      </c>
      <c r="AH91" s="693">
        <v>0</v>
      </c>
      <c r="AI91" s="693">
        <v>0</v>
      </c>
      <c r="AJ91" s="693">
        <v>0</v>
      </c>
      <c r="AK91" s="693">
        <v>0</v>
      </c>
      <c r="AL91" s="693">
        <v>0</v>
      </c>
      <c r="AM91" s="693">
        <v>0</v>
      </c>
      <c r="AN91" s="693">
        <v>0</v>
      </c>
      <c r="AO91" s="693">
        <v>0</v>
      </c>
      <c r="AP91" s="632"/>
      <c r="AQ91" s="692">
        <v>0</v>
      </c>
      <c r="AR91" s="693">
        <v>0</v>
      </c>
      <c r="AS91" s="693">
        <v>0</v>
      </c>
      <c r="AT91" s="693">
        <v>52999.320015179437</v>
      </c>
      <c r="AU91" s="693">
        <v>52999.320015179437</v>
      </c>
      <c r="AV91" s="693">
        <v>52999.320015179437</v>
      </c>
      <c r="AW91" s="693">
        <v>52999.320015179437</v>
      </c>
      <c r="AX91" s="693">
        <v>0</v>
      </c>
      <c r="AY91" s="693">
        <v>0</v>
      </c>
      <c r="AZ91" s="693">
        <v>0</v>
      </c>
      <c r="BA91" s="693">
        <v>0</v>
      </c>
      <c r="BB91" s="693">
        <v>0</v>
      </c>
      <c r="BC91" s="693">
        <v>0</v>
      </c>
      <c r="BD91" s="693">
        <v>0</v>
      </c>
      <c r="BE91" s="693">
        <v>0</v>
      </c>
      <c r="BF91" s="693">
        <v>0</v>
      </c>
      <c r="BG91" s="693">
        <v>0</v>
      </c>
      <c r="BH91" s="693">
        <v>0</v>
      </c>
      <c r="BI91" s="693">
        <v>0</v>
      </c>
      <c r="BJ91" s="693">
        <v>0</v>
      </c>
      <c r="BK91" s="693">
        <v>0</v>
      </c>
      <c r="BL91" s="693">
        <v>0</v>
      </c>
      <c r="BM91" s="693">
        <v>0</v>
      </c>
      <c r="BN91" s="693">
        <v>0</v>
      </c>
      <c r="BO91" s="693">
        <v>0</v>
      </c>
      <c r="BP91" s="693">
        <v>0</v>
      </c>
      <c r="BQ91" s="693">
        <v>0</v>
      </c>
      <c r="BR91" s="693">
        <v>0</v>
      </c>
      <c r="BS91" s="693">
        <v>0</v>
      </c>
      <c r="BT91" s="694">
        <v>0</v>
      </c>
    </row>
    <row r="92" spans="2:72">
      <c r="B92" s="691" t="s">
        <v>208</v>
      </c>
      <c r="C92" s="691" t="s">
        <v>902</v>
      </c>
      <c r="D92" s="691" t="s">
        <v>1</v>
      </c>
      <c r="E92" s="691" t="s">
        <v>903</v>
      </c>
      <c r="F92" s="691" t="s">
        <v>29</v>
      </c>
      <c r="G92" s="691" t="s">
        <v>904</v>
      </c>
      <c r="H92" s="691">
        <v>2014</v>
      </c>
      <c r="I92" s="643" t="s">
        <v>577</v>
      </c>
      <c r="J92" s="643" t="s">
        <v>592</v>
      </c>
      <c r="K92" s="632"/>
      <c r="L92" s="692">
        <v>0</v>
      </c>
      <c r="M92" s="693">
        <v>0</v>
      </c>
      <c r="N92" s="693">
        <v>0</v>
      </c>
      <c r="O92" s="693">
        <v>10.455434126770971</v>
      </c>
      <c r="P92" s="693">
        <v>10.455434126770971</v>
      </c>
      <c r="Q92" s="693">
        <v>10.455434126770971</v>
      </c>
      <c r="R92" s="693">
        <v>10.455434126770971</v>
      </c>
      <c r="S92" s="693">
        <v>10.455434126770971</v>
      </c>
      <c r="T92" s="693">
        <v>0</v>
      </c>
      <c r="U92" s="693">
        <v>0</v>
      </c>
      <c r="V92" s="693">
        <v>0</v>
      </c>
      <c r="W92" s="693">
        <v>0</v>
      </c>
      <c r="X92" s="693">
        <v>0</v>
      </c>
      <c r="Y92" s="693">
        <v>0</v>
      </c>
      <c r="Z92" s="693">
        <v>0</v>
      </c>
      <c r="AA92" s="693">
        <v>0</v>
      </c>
      <c r="AB92" s="693">
        <v>0</v>
      </c>
      <c r="AC92" s="693">
        <v>0</v>
      </c>
      <c r="AD92" s="693">
        <v>0</v>
      </c>
      <c r="AE92" s="693">
        <v>0</v>
      </c>
      <c r="AF92" s="693">
        <v>0</v>
      </c>
      <c r="AG92" s="693">
        <v>0</v>
      </c>
      <c r="AH92" s="693">
        <v>0</v>
      </c>
      <c r="AI92" s="693">
        <v>0</v>
      </c>
      <c r="AJ92" s="693">
        <v>0</v>
      </c>
      <c r="AK92" s="693">
        <v>0</v>
      </c>
      <c r="AL92" s="693">
        <v>0</v>
      </c>
      <c r="AM92" s="693">
        <v>0</v>
      </c>
      <c r="AN92" s="693">
        <v>0</v>
      </c>
      <c r="AO92" s="693">
        <v>0</v>
      </c>
      <c r="AP92" s="632"/>
      <c r="AQ92" s="692">
        <v>0</v>
      </c>
      <c r="AR92" s="693">
        <v>0</v>
      </c>
      <c r="AS92" s="693">
        <v>0</v>
      </c>
      <c r="AT92" s="693">
        <v>71142.751122124479</v>
      </c>
      <c r="AU92" s="693">
        <v>71142.751122124479</v>
      </c>
      <c r="AV92" s="693">
        <v>71142.751122124479</v>
      </c>
      <c r="AW92" s="693">
        <v>71142.751122124479</v>
      </c>
      <c r="AX92" s="693">
        <v>71142.751122124479</v>
      </c>
      <c r="AY92" s="693">
        <v>0</v>
      </c>
      <c r="AZ92" s="693">
        <v>0</v>
      </c>
      <c r="BA92" s="693">
        <v>0</v>
      </c>
      <c r="BB92" s="693">
        <v>0</v>
      </c>
      <c r="BC92" s="693">
        <v>0</v>
      </c>
      <c r="BD92" s="693">
        <v>0</v>
      </c>
      <c r="BE92" s="693">
        <v>0</v>
      </c>
      <c r="BF92" s="693">
        <v>0</v>
      </c>
      <c r="BG92" s="693">
        <v>0</v>
      </c>
      <c r="BH92" s="693">
        <v>0</v>
      </c>
      <c r="BI92" s="693">
        <v>0</v>
      </c>
      <c r="BJ92" s="693">
        <v>0</v>
      </c>
      <c r="BK92" s="693">
        <v>0</v>
      </c>
      <c r="BL92" s="693">
        <v>0</v>
      </c>
      <c r="BM92" s="693">
        <v>0</v>
      </c>
      <c r="BN92" s="693">
        <v>0</v>
      </c>
      <c r="BO92" s="693">
        <v>0</v>
      </c>
      <c r="BP92" s="693">
        <v>0</v>
      </c>
      <c r="BQ92" s="693">
        <v>0</v>
      </c>
      <c r="BR92" s="693">
        <v>0</v>
      </c>
      <c r="BS92" s="693">
        <v>0</v>
      </c>
      <c r="BT92" s="694">
        <v>0</v>
      </c>
    </row>
    <row r="93" spans="2:72">
      <c r="B93" s="691" t="s">
        <v>208</v>
      </c>
      <c r="C93" s="691" t="s">
        <v>902</v>
      </c>
      <c r="D93" s="691" t="s">
        <v>5</v>
      </c>
      <c r="E93" s="691" t="s">
        <v>903</v>
      </c>
      <c r="F93" s="691" t="s">
        <v>29</v>
      </c>
      <c r="G93" s="691" t="s">
        <v>904</v>
      </c>
      <c r="H93" s="691">
        <v>2014</v>
      </c>
      <c r="I93" s="643" t="s">
        <v>577</v>
      </c>
      <c r="J93" s="643" t="s">
        <v>592</v>
      </c>
      <c r="K93" s="632"/>
      <c r="L93" s="692">
        <v>0</v>
      </c>
      <c r="M93" s="693">
        <v>0</v>
      </c>
      <c r="N93" s="693">
        <v>0</v>
      </c>
      <c r="O93" s="693">
        <v>226.66498089999999</v>
      </c>
      <c r="P93" s="693">
        <v>197.85392820000001</v>
      </c>
      <c r="Q93" s="693">
        <v>182.83920280000001</v>
      </c>
      <c r="R93" s="693">
        <v>182.83920280000001</v>
      </c>
      <c r="S93" s="693">
        <v>182.83920280000001</v>
      </c>
      <c r="T93" s="693">
        <v>182.83920280000001</v>
      </c>
      <c r="U93" s="693">
        <v>182.83920280000001</v>
      </c>
      <c r="V93" s="693">
        <v>182.70245729999999</v>
      </c>
      <c r="W93" s="693">
        <v>182.70245729999999</v>
      </c>
      <c r="X93" s="693">
        <v>170.56544600000001</v>
      </c>
      <c r="Y93" s="693">
        <v>155.2250306</v>
      </c>
      <c r="Z93" s="693">
        <v>131.48991319999999</v>
      </c>
      <c r="AA93" s="693">
        <v>131.48991319999999</v>
      </c>
      <c r="AB93" s="693">
        <v>130.85718650000001</v>
      </c>
      <c r="AC93" s="693">
        <v>130.85718650000001</v>
      </c>
      <c r="AD93" s="693">
        <v>130.58990159999999</v>
      </c>
      <c r="AE93" s="693">
        <v>106.1610105</v>
      </c>
      <c r="AF93" s="693">
        <v>106.1610105</v>
      </c>
      <c r="AG93" s="693">
        <v>106.1610105</v>
      </c>
      <c r="AH93" s="693">
        <v>106.1610105</v>
      </c>
      <c r="AI93" s="693">
        <v>0</v>
      </c>
      <c r="AJ93" s="693">
        <v>0</v>
      </c>
      <c r="AK93" s="693">
        <v>0</v>
      </c>
      <c r="AL93" s="693">
        <v>0</v>
      </c>
      <c r="AM93" s="693">
        <v>0</v>
      </c>
      <c r="AN93" s="693">
        <v>0</v>
      </c>
      <c r="AO93" s="693">
        <v>0</v>
      </c>
      <c r="AP93" s="632"/>
      <c r="AQ93" s="692">
        <v>0</v>
      </c>
      <c r="AR93" s="693">
        <v>0</v>
      </c>
      <c r="AS93" s="693">
        <v>0</v>
      </c>
      <c r="AT93" s="693">
        <v>3463426.6910000001</v>
      </c>
      <c r="AU93" s="693">
        <v>3004486.0690000001</v>
      </c>
      <c r="AV93" s="693">
        <v>2765311.628</v>
      </c>
      <c r="AW93" s="693">
        <v>2765311.628</v>
      </c>
      <c r="AX93" s="693">
        <v>2765311.628</v>
      </c>
      <c r="AY93" s="693">
        <v>2765311.628</v>
      </c>
      <c r="AZ93" s="693">
        <v>2765311.628</v>
      </c>
      <c r="BA93" s="693">
        <v>2764113.7370000002</v>
      </c>
      <c r="BB93" s="693">
        <v>2764113.7370000002</v>
      </c>
      <c r="BC93" s="693">
        <v>2570779.341</v>
      </c>
      <c r="BD93" s="693">
        <v>2499287.0809999998</v>
      </c>
      <c r="BE93" s="693">
        <v>2113418.0520000001</v>
      </c>
      <c r="BF93" s="693">
        <v>2113418.0520000001</v>
      </c>
      <c r="BG93" s="693">
        <v>2083154.0869999998</v>
      </c>
      <c r="BH93" s="693">
        <v>2083154.0869999998</v>
      </c>
      <c r="BI93" s="693">
        <v>2080208.986</v>
      </c>
      <c r="BJ93" s="693">
        <v>1691073.2390000001</v>
      </c>
      <c r="BK93" s="693">
        <v>1691073.2390000001</v>
      </c>
      <c r="BL93" s="693">
        <v>1691073.2390000001</v>
      </c>
      <c r="BM93" s="693">
        <v>1691073.2390000001</v>
      </c>
      <c r="BN93" s="693">
        <v>0</v>
      </c>
      <c r="BO93" s="693">
        <v>0</v>
      </c>
      <c r="BP93" s="693">
        <v>0</v>
      </c>
      <c r="BQ93" s="693">
        <v>0</v>
      </c>
      <c r="BR93" s="693">
        <v>0</v>
      </c>
      <c r="BS93" s="693">
        <v>0</v>
      </c>
      <c r="BT93" s="694">
        <v>0</v>
      </c>
    </row>
    <row r="94" spans="2:72">
      <c r="B94" s="691" t="s">
        <v>208</v>
      </c>
      <c r="C94" s="691" t="s">
        <v>902</v>
      </c>
      <c r="D94" s="691" t="s">
        <v>4</v>
      </c>
      <c r="E94" s="691" t="s">
        <v>903</v>
      </c>
      <c r="F94" s="691" t="s">
        <v>29</v>
      </c>
      <c r="G94" s="691" t="s">
        <v>904</v>
      </c>
      <c r="H94" s="691">
        <v>2013</v>
      </c>
      <c r="I94" s="643" t="s">
        <v>577</v>
      </c>
      <c r="J94" s="643" t="s">
        <v>592</v>
      </c>
      <c r="K94" s="632"/>
      <c r="L94" s="692">
        <v>0</v>
      </c>
      <c r="M94" s="693">
        <v>0</v>
      </c>
      <c r="N94" s="693">
        <v>4.7E-2</v>
      </c>
      <c r="O94" s="693">
        <v>4.7E-2</v>
      </c>
      <c r="P94" s="693">
        <v>4.4999999999999998E-2</v>
      </c>
      <c r="Q94" s="693">
        <v>0.04</v>
      </c>
      <c r="R94" s="693">
        <v>0.04</v>
      </c>
      <c r="S94" s="693">
        <v>0.04</v>
      </c>
      <c r="T94" s="693">
        <v>0.04</v>
      </c>
      <c r="U94" s="693">
        <v>0.04</v>
      </c>
      <c r="V94" s="693">
        <v>3.4000000000000002E-2</v>
      </c>
      <c r="W94" s="693">
        <v>3.4000000000000002E-2</v>
      </c>
      <c r="X94" s="693">
        <v>2.7E-2</v>
      </c>
      <c r="Y94" s="693">
        <v>2.7E-2</v>
      </c>
      <c r="Z94" s="693">
        <v>2.7E-2</v>
      </c>
      <c r="AA94" s="693">
        <v>2.7E-2</v>
      </c>
      <c r="AB94" s="693">
        <v>2.7E-2</v>
      </c>
      <c r="AC94" s="693">
        <v>2.7E-2</v>
      </c>
      <c r="AD94" s="693">
        <v>1.4E-2</v>
      </c>
      <c r="AE94" s="693">
        <v>1.4E-2</v>
      </c>
      <c r="AF94" s="693">
        <v>1.4E-2</v>
      </c>
      <c r="AG94" s="693">
        <v>1.4E-2</v>
      </c>
      <c r="AH94" s="693">
        <v>0</v>
      </c>
      <c r="AI94" s="693">
        <v>0</v>
      </c>
      <c r="AJ94" s="693">
        <v>0</v>
      </c>
      <c r="AK94" s="693">
        <v>0</v>
      </c>
      <c r="AL94" s="693">
        <v>0</v>
      </c>
      <c r="AM94" s="693">
        <v>0</v>
      </c>
      <c r="AN94" s="693">
        <v>0</v>
      </c>
      <c r="AO94" s="693">
        <v>0</v>
      </c>
      <c r="AP94" s="632"/>
      <c r="AQ94" s="692">
        <v>0</v>
      </c>
      <c r="AR94" s="693">
        <v>0</v>
      </c>
      <c r="AS94" s="693">
        <v>664</v>
      </c>
      <c r="AT94" s="693">
        <v>664</v>
      </c>
      <c r="AU94" s="693">
        <v>632</v>
      </c>
      <c r="AV94" s="693">
        <v>546</v>
      </c>
      <c r="AW94" s="693">
        <v>546</v>
      </c>
      <c r="AX94" s="693">
        <v>546</v>
      </c>
      <c r="AY94" s="693">
        <v>546</v>
      </c>
      <c r="AZ94" s="693">
        <v>546</v>
      </c>
      <c r="BA94" s="693">
        <v>459</v>
      </c>
      <c r="BB94" s="693">
        <v>459</v>
      </c>
      <c r="BC94" s="693">
        <v>435</v>
      </c>
      <c r="BD94" s="693">
        <v>435</v>
      </c>
      <c r="BE94" s="693">
        <v>435</v>
      </c>
      <c r="BF94" s="693">
        <v>435</v>
      </c>
      <c r="BG94" s="693">
        <v>435</v>
      </c>
      <c r="BH94" s="693">
        <v>435</v>
      </c>
      <c r="BI94" s="693">
        <v>229</v>
      </c>
      <c r="BJ94" s="693">
        <v>229</v>
      </c>
      <c r="BK94" s="693">
        <v>229</v>
      </c>
      <c r="BL94" s="693">
        <v>229</v>
      </c>
      <c r="BM94" s="693">
        <v>0</v>
      </c>
      <c r="BN94" s="693">
        <v>0</v>
      </c>
      <c r="BO94" s="693">
        <v>0</v>
      </c>
      <c r="BP94" s="693">
        <v>0</v>
      </c>
      <c r="BQ94" s="693">
        <v>0</v>
      </c>
      <c r="BR94" s="693">
        <v>0</v>
      </c>
      <c r="BS94" s="693">
        <v>0</v>
      </c>
      <c r="BT94" s="694">
        <v>0</v>
      </c>
    </row>
    <row r="95" spans="2:72">
      <c r="B95" s="691" t="s">
        <v>208</v>
      </c>
      <c r="C95" s="691" t="s">
        <v>902</v>
      </c>
      <c r="D95" s="691" t="s">
        <v>4</v>
      </c>
      <c r="E95" s="691" t="s">
        <v>903</v>
      </c>
      <c r="F95" s="691" t="s">
        <v>29</v>
      </c>
      <c r="G95" s="691" t="s">
        <v>904</v>
      </c>
      <c r="H95" s="691">
        <v>2014</v>
      </c>
      <c r="I95" s="643" t="s">
        <v>577</v>
      </c>
      <c r="J95" s="643" t="s">
        <v>592</v>
      </c>
      <c r="K95" s="632"/>
      <c r="L95" s="692">
        <v>0</v>
      </c>
      <c r="M95" s="693">
        <v>0</v>
      </c>
      <c r="N95" s="693">
        <v>0</v>
      </c>
      <c r="O95" s="693">
        <v>59.960801410000002</v>
      </c>
      <c r="P95" s="693">
        <v>56.47623737</v>
      </c>
      <c r="Q95" s="693">
        <v>54.794306679999998</v>
      </c>
      <c r="R95" s="693">
        <v>54.794306679999998</v>
      </c>
      <c r="S95" s="693">
        <v>54.794306679999998</v>
      </c>
      <c r="T95" s="693">
        <v>54.794306679999998</v>
      </c>
      <c r="U95" s="693">
        <v>54.794306679999998</v>
      </c>
      <c r="V95" s="693">
        <v>54.636194639999999</v>
      </c>
      <c r="W95" s="693">
        <v>54.636194639999999</v>
      </c>
      <c r="X95" s="693">
        <v>48.152426149999997</v>
      </c>
      <c r="Y95" s="693">
        <v>35.214634940000003</v>
      </c>
      <c r="Z95" s="693">
        <v>35.213778750000003</v>
      </c>
      <c r="AA95" s="693">
        <v>35.213778750000003</v>
      </c>
      <c r="AB95" s="693">
        <v>35.145109499999997</v>
      </c>
      <c r="AC95" s="693">
        <v>35.145109499999997</v>
      </c>
      <c r="AD95" s="693">
        <v>34.872764680000003</v>
      </c>
      <c r="AE95" s="693">
        <v>15.858176479999999</v>
      </c>
      <c r="AF95" s="693">
        <v>15.858176479999999</v>
      </c>
      <c r="AG95" s="693">
        <v>15.858176479999999</v>
      </c>
      <c r="AH95" s="693">
        <v>15.858176479999999</v>
      </c>
      <c r="AI95" s="693">
        <v>0</v>
      </c>
      <c r="AJ95" s="693">
        <v>0</v>
      </c>
      <c r="AK95" s="693">
        <v>0</v>
      </c>
      <c r="AL95" s="693">
        <v>0</v>
      </c>
      <c r="AM95" s="693">
        <v>0</v>
      </c>
      <c r="AN95" s="693">
        <v>0</v>
      </c>
      <c r="AO95" s="693">
        <v>0</v>
      </c>
      <c r="AP95" s="632"/>
      <c r="AQ95" s="692">
        <v>0</v>
      </c>
      <c r="AR95" s="693">
        <v>0</v>
      </c>
      <c r="AS95" s="693">
        <v>0</v>
      </c>
      <c r="AT95" s="693">
        <v>802994.7513</v>
      </c>
      <c r="AU95" s="693">
        <v>747485.70129999996</v>
      </c>
      <c r="AV95" s="693">
        <v>720691.38379999995</v>
      </c>
      <c r="AW95" s="693">
        <v>720691.38379999995</v>
      </c>
      <c r="AX95" s="693">
        <v>720691.38379999995</v>
      </c>
      <c r="AY95" s="693">
        <v>720691.38379999995</v>
      </c>
      <c r="AZ95" s="693">
        <v>720691.38379999995</v>
      </c>
      <c r="BA95" s="693">
        <v>719306.3223</v>
      </c>
      <c r="BB95" s="693">
        <v>719306.3223</v>
      </c>
      <c r="BC95" s="693">
        <v>616024.26659999997</v>
      </c>
      <c r="BD95" s="693">
        <v>569934.54989999998</v>
      </c>
      <c r="BE95" s="693">
        <v>562878.59479999996</v>
      </c>
      <c r="BF95" s="693">
        <v>562878.59479999996</v>
      </c>
      <c r="BG95" s="693">
        <v>559553.17000000004</v>
      </c>
      <c r="BH95" s="693">
        <v>559553.17000000004</v>
      </c>
      <c r="BI95" s="693">
        <v>555508.69290000002</v>
      </c>
      <c r="BJ95" s="693">
        <v>252610.0472</v>
      </c>
      <c r="BK95" s="693">
        <v>252610.0472</v>
      </c>
      <c r="BL95" s="693">
        <v>252610.0472</v>
      </c>
      <c r="BM95" s="693">
        <v>252610.0472</v>
      </c>
      <c r="BN95" s="693">
        <v>0</v>
      </c>
      <c r="BO95" s="693">
        <v>0</v>
      </c>
      <c r="BP95" s="693">
        <v>0</v>
      </c>
      <c r="BQ95" s="693">
        <v>0</v>
      </c>
      <c r="BR95" s="693">
        <v>0</v>
      </c>
      <c r="BS95" s="693">
        <v>0</v>
      </c>
      <c r="BT95" s="694">
        <v>0</v>
      </c>
    </row>
    <row r="96" spans="2:72">
      <c r="B96" s="691" t="s">
        <v>208</v>
      </c>
      <c r="C96" s="691" t="s">
        <v>923</v>
      </c>
      <c r="D96" s="691" t="s">
        <v>14</v>
      </c>
      <c r="E96" s="691" t="s">
        <v>903</v>
      </c>
      <c r="F96" s="691" t="s">
        <v>29</v>
      </c>
      <c r="G96" s="691" t="s">
        <v>904</v>
      </c>
      <c r="H96" s="691">
        <v>2012</v>
      </c>
      <c r="I96" s="643" t="s">
        <v>577</v>
      </c>
      <c r="J96" s="643" t="s">
        <v>592</v>
      </c>
      <c r="K96" s="632"/>
      <c r="L96" s="692">
        <v>0</v>
      </c>
      <c r="M96" s="693">
        <v>0.35549999399999999</v>
      </c>
      <c r="N96" s="693">
        <v>0.35549999399999999</v>
      </c>
      <c r="O96" s="693">
        <v>0.35391837199999998</v>
      </c>
      <c r="P96" s="693">
        <v>0.35377458899999997</v>
      </c>
      <c r="Q96" s="693">
        <v>0.34481155400000002</v>
      </c>
      <c r="R96" s="693">
        <v>0.34090516900000001</v>
      </c>
      <c r="S96" s="693">
        <v>0.33699878500000002</v>
      </c>
      <c r="T96" s="693">
        <v>0.33699878500000002</v>
      </c>
      <c r="U96" s="693">
        <v>0.33699878500000002</v>
      </c>
      <c r="V96" s="693">
        <v>0.28169999299999998</v>
      </c>
      <c r="W96" s="693">
        <v>0.28169999299999998</v>
      </c>
      <c r="X96" s="693">
        <v>0.28169999299999998</v>
      </c>
      <c r="Y96" s="693">
        <v>0.28169999299999998</v>
      </c>
      <c r="Z96" s="693">
        <v>8.2099996999999994E-2</v>
      </c>
      <c r="AA96" s="693">
        <v>8.2099996999999994E-2</v>
      </c>
      <c r="AB96" s="693">
        <v>0</v>
      </c>
      <c r="AC96" s="693">
        <v>0</v>
      </c>
      <c r="AD96" s="693">
        <v>0</v>
      </c>
      <c r="AE96" s="693">
        <v>0</v>
      </c>
      <c r="AF96" s="693">
        <v>0</v>
      </c>
      <c r="AG96" s="693">
        <v>0</v>
      </c>
      <c r="AH96" s="693">
        <v>0</v>
      </c>
      <c r="AI96" s="693">
        <v>0</v>
      </c>
      <c r="AJ96" s="693">
        <v>0</v>
      </c>
      <c r="AK96" s="693">
        <v>0</v>
      </c>
      <c r="AL96" s="693">
        <v>0</v>
      </c>
      <c r="AM96" s="693">
        <v>0</v>
      </c>
      <c r="AN96" s="693">
        <v>0</v>
      </c>
      <c r="AO96" s="693">
        <v>0</v>
      </c>
      <c r="AP96" s="632"/>
      <c r="AQ96" s="692">
        <v>2755</v>
      </c>
      <c r="AR96" s="693">
        <v>2755</v>
      </c>
      <c r="AS96" s="693">
        <v>2755</v>
      </c>
      <c r="AT96" s="693">
        <v>2724.1999970000002</v>
      </c>
      <c r="AU96" s="693">
        <v>2721.4000019999999</v>
      </c>
      <c r="AV96" s="693">
        <v>2549.25531</v>
      </c>
      <c r="AW96" s="693">
        <v>2474.3829959999998</v>
      </c>
      <c r="AX96" s="693">
        <v>2399.51062</v>
      </c>
      <c r="AY96" s="693">
        <v>2399.51062</v>
      </c>
      <c r="AZ96" s="693">
        <v>2399.51062</v>
      </c>
      <c r="BA96" s="693">
        <v>1339</v>
      </c>
      <c r="BB96" s="693">
        <v>1339</v>
      </c>
      <c r="BC96" s="693">
        <v>1339</v>
      </c>
      <c r="BD96" s="693">
        <v>1339</v>
      </c>
      <c r="BE96" s="693">
        <v>675</v>
      </c>
      <c r="BF96" s="693">
        <v>675</v>
      </c>
      <c r="BG96" s="693">
        <v>0</v>
      </c>
      <c r="BH96" s="693">
        <v>0</v>
      </c>
      <c r="BI96" s="693">
        <v>0</v>
      </c>
      <c r="BJ96" s="693">
        <v>0</v>
      </c>
      <c r="BK96" s="693">
        <v>0</v>
      </c>
      <c r="BL96" s="693">
        <v>0</v>
      </c>
      <c r="BM96" s="693">
        <v>0</v>
      </c>
      <c r="BN96" s="693">
        <v>0</v>
      </c>
      <c r="BO96" s="693">
        <v>0</v>
      </c>
      <c r="BP96" s="693">
        <v>0</v>
      </c>
      <c r="BQ96" s="693">
        <v>0</v>
      </c>
      <c r="BR96" s="693">
        <v>0</v>
      </c>
      <c r="BS96" s="693">
        <v>0</v>
      </c>
      <c r="BT96" s="694">
        <v>0</v>
      </c>
    </row>
    <row r="97" spans="2:72">
      <c r="B97" s="691" t="s">
        <v>208</v>
      </c>
      <c r="C97" s="691" t="s">
        <v>923</v>
      </c>
      <c r="D97" s="691" t="s">
        <v>14</v>
      </c>
      <c r="E97" s="691" t="s">
        <v>903</v>
      </c>
      <c r="F97" s="691" t="s">
        <v>29</v>
      </c>
      <c r="G97" s="691" t="s">
        <v>904</v>
      </c>
      <c r="H97" s="691">
        <v>2014</v>
      </c>
      <c r="I97" s="643" t="s">
        <v>577</v>
      </c>
      <c r="J97" s="643" t="s">
        <v>592</v>
      </c>
      <c r="K97" s="632"/>
      <c r="L97" s="692">
        <v>0</v>
      </c>
      <c r="M97" s="693">
        <v>0</v>
      </c>
      <c r="N97" s="693">
        <v>0</v>
      </c>
      <c r="O97" s="693">
        <v>22.70998166</v>
      </c>
      <c r="P97" s="693">
        <v>22.651342020000001</v>
      </c>
      <c r="Q97" s="693">
        <v>21.322625559999999</v>
      </c>
      <c r="R97" s="693">
        <v>20.892825930000001</v>
      </c>
      <c r="S97" s="693">
        <v>20.4410448</v>
      </c>
      <c r="T97" s="693">
        <v>20.4410448</v>
      </c>
      <c r="U97" s="693">
        <v>20.347834760000001</v>
      </c>
      <c r="V97" s="693">
        <v>20.347834760000001</v>
      </c>
      <c r="W97" s="693">
        <v>14.640204600000001</v>
      </c>
      <c r="X97" s="693">
        <v>14.640204600000001</v>
      </c>
      <c r="Y97" s="693">
        <v>14.624434920000001</v>
      </c>
      <c r="Z97" s="693">
        <v>14.624434920000001</v>
      </c>
      <c r="AA97" s="693">
        <v>14.48135802</v>
      </c>
      <c r="AB97" s="693">
        <v>14.48135802</v>
      </c>
      <c r="AC97" s="693">
        <v>1.7817583079999999</v>
      </c>
      <c r="AD97" s="693">
        <v>1.7817583079999999</v>
      </c>
      <c r="AE97" s="693">
        <v>1.7817583079999999</v>
      </c>
      <c r="AF97" s="693">
        <v>1.7817583079999999</v>
      </c>
      <c r="AG97" s="693">
        <v>1.7817583079999999</v>
      </c>
      <c r="AH97" s="693">
        <v>1.7817583079999999</v>
      </c>
      <c r="AI97" s="693">
        <v>0.17180000200000001</v>
      </c>
      <c r="AJ97" s="693">
        <v>0</v>
      </c>
      <c r="AK97" s="693">
        <v>0</v>
      </c>
      <c r="AL97" s="693">
        <v>0</v>
      </c>
      <c r="AM97" s="693">
        <v>0</v>
      </c>
      <c r="AN97" s="693">
        <v>0</v>
      </c>
      <c r="AO97" s="693">
        <v>0</v>
      </c>
      <c r="AP97" s="632"/>
      <c r="AQ97" s="692">
        <v>0</v>
      </c>
      <c r="AR97" s="693">
        <v>0</v>
      </c>
      <c r="AS97" s="693">
        <v>0</v>
      </c>
      <c r="AT97" s="693">
        <v>266839.61430000002</v>
      </c>
      <c r="AU97" s="693">
        <v>265697.68410000001</v>
      </c>
      <c r="AV97" s="693">
        <v>240086.58989999999</v>
      </c>
      <c r="AW97" s="693">
        <v>231848.76550000001</v>
      </c>
      <c r="AX97" s="693">
        <v>223036.03719999999</v>
      </c>
      <c r="AY97" s="693">
        <v>223036.03719999999</v>
      </c>
      <c r="AZ97" s="693">
        <v>221247.92619999999</v>
      </c>
      <c r="BA97" s="693">
        <v>220465.89189999999</v>
      </c>
      <c r="BB97" s="693">
        <v>110505.1712</v>
      </c>
      <c r="BC97" s="693">
        <v>110505.1712</v>
      </c>
      <c r="BD97" s="693">
        <v>110235.71739999999</v>
      </c>
      <c r="BE97" s="693">
        <v>110235.71739999999</v>
      </c>
      <c r="BF97" s="693">
        <v>109760.102</v>
      </c>
      <c r="BG97" s="693">
        <v>109760.102</v>
      </c>
      <c r="BH97" s="693">
        <v>5340.1019900000001</v>
      </c>
      <c r="BI97" s="693">
        <v>5340.1019900000001</v>
      </c>
      <c r="BJ97" s="693">
        <v>5340.1019900000001</v>
      </c>
      <c r="BK97" s="693">
        <v>5340.1019900000001</v>
      </c>
      <c r="BL97" s="693">
        <v>5340.1019900000001</v>
      </c>
      <c r="BM97" s="693">
        <v>5340.1019900000001</v>
      </c>
      <c r="BN97" s="693">
        <v>1266</v>
      </c>
      <c r="BO97" s="693">
        <v>0</v>
      </c>
      <c r="BP97" s="693">
        <v>0</v>
      </c>
      <c r="BQ97" s="693">
        <v>0</v>
      </c>
      <c r="BR97" s="693">
        <v>0</v>
      </c>
      <c r="BS97" s="693">
        <v>0</v>
      </c>
      <c r="BT97" s="694">
        <v>0</v>
      </c>
    </row>
    <row r="98" spans="2:72">
      <c r="B98" s="691" t="s">
        <v>208</v>
      </c>
      <c r="C98" s="691" t="s">
        <v>902</v>
      </c>
      <c r="D98" s="691" t="s">
        <v>3</v>
      </c>
      <c r="E98" s="691" t="s">
        <v>903</v>
      </c>
      <c r="F98" s="691" t="s">
        <v>29</v>
      </c>
      <c r="G98" s="691" t="s">
        <v>907</v>
      </c>
      <c r="H98" s="691">
        <v>2013</v>
      </c>
      <c r="I98" s="643" t="s">
        <v>577</v>
      </c>
      <c r="J98" s="643" t="s">
        <v>592</v>
      </c>
      <c r="K98" s="632"/>
      <c r="L98" s="692">
        <v>0</v>
      </c>
      <c r="M98" s="693">
        <v>0</v>
      </c>
      <c r="N98" s="693">
        <v>49.077025599999999</v>
      </c>
      <c r="O98" s="693">
        <v>49.077025599999999</v>
      </c>
      <c r="P98" s="693">
        <v>49.077025599999999</v>
      </c>
      <c r="Q98" s="693">
        <v>49.077025599999999</v>
      </c>
      <c r="R98" s="693">
        <v>49.077025599999999</v>
      </c>
      <c r="S98" s="693">
        <v>49.077025599999999</v>
      </c>
      <c r="T98" s="693">
        <v>49.077025599999999</v>
      </c>
      <c r="U98" s="693">
        <v>49.077025599999999</v>
      </c>
      <c r="V98" s="693">
        <v>49.077025599999999</v>
      </c>
      <c r="W98" s="693">
        <v>49.077025599999999</v>
      </c>
      <c r="X98" s="693">
        <v>49.077025599999999</v>
      </c>
      <c r="Y98" s="693">
        <v>49.077025599999999</v>
      </c>
      <c r="Z98" s="693">
        <v>49.077025599999999</v>
      </c>
      <c r="AA98" s="693">
        <v>49.077025599999999</v>
      </c>
      <c r="AB98" s="693">
        <v>49.077025599999999</v>
      </c>
      <c r="AC98" s="693">
        <v>49.077025599999999</v>
      </c>
      <c r="AD98" s="693">
        <v>49.077025599999999</v>
      </c>
      <c r="AE98" s="693">
        <v>49.077025599999999</v>
      </c>
      <c r="AF98" s="693">
        <v>40.492294635999997</v>
      </c>
      <c r="AG98" s="693">
        <v>0</v>
      </c>
      <c r="AH98" s="693">
        <v>0</v>
      </c>
      <c r="AI98" s="693">
        <v>0</v>
      </c>
      <c r="AJ98" s="693">
        <v>0</v>
      </c>
      <c r="AK98" s="693">
        <v>0</v>
      </c>
      <c r="AL98" s="693">
        <v>0</v>
      </c>
      <c r="AM98" s="693">
        <v>0</v>
      </c>
      <c r="AN98" s="693">
        <v>0</v>
      </c>
      <c r="AO98" s="693">
        <v>0</v>
      </c>
      <c r="AP98" s="632"/>
      <c r="AQ98" s="692">
        <v>0</v>
      </c>
      <c r="AR98" s="693">
        <v>0</v>
      </c>
      <c r="AS98" s="693">
        <v>86301.991175999996</v>
      </c>
      <c r="AT98" s="693">
        <v>86301.991175999996</v>
      </c>
      <c r="AU98" s="693">
        <v>86301.991175999996</v>
      </c>
      <c r="AV98" s="693">
        <v>86301.991175999996</v>
      </c>
      <c r="AW98" s="693">
        <v>86301.991175999996</v>
      </c>
      <c r="AX98" s="693">
        <v>86301.991175999996</v>
      </c>
      <c r="AY98" s="693">
        <v>86301.991175999996</v>
      </c>
      <c r="AZ98" s="693">
        <v>86301.991175999996</v>
      </c>
      <c r="BA98" s="693">
        <v>86301.991175999996</v>
      </c>
      <c r="BB98" s="693">
        <v>86301.991175999996</v>
      </c>
      <c r="BC98" s="693">
        <v>86301.991175999996</v>
      </c>
      <c r="BD98" s="693">
        <v>86301.991175999996</v>
      </c>
      <c r="BE98" s="693">
        <v>86301.991175999996</v>
      </c>
      <c r="BF98" s="693">
        <v>86301.991175999996</v>
      </c>
      <c r="BG98" s="693">
        <v>86301.991175999996</v>
      </c>
      <c r="BH98" s="693">
        <v>86301.991175999996</v>
      </c>
      <c r="BI98" s="693">
        <v>86301.991175999996</v>
      </c>
      <c r="BJ98" s="693">
        <v>86301.991175999996</v>
      </c>
      <c r="BK98" s="693">
        <v>78625.057564000002</v>
      </c>
      <c r="BL98" s="693">
        <v>0</v>
      </c>
      <c r="BM98" s="693">
        <v>0</v>
      </c>
      <c r="BN98" s="693">
        <v>0</v>
      </c>
      <c r="BO98" s="693">
        <v>0</v>
      </c>
      <c r="BP98" s="693">
        <v>0</v>
      </c>
      <c r="BQ98" s="693">
        <v>0</v>
      </c>
      <c r="BR98" s="693">
        <v>0</v>
      </c>
      <c r="BS98" s="693">
        <v>0</v>
      </c>
      <c r="BT98" s="694">
        <v>0</v>
      </c>
    </row>
    <row r="99" spans="2:72">
      <c r="B99" s="691" t="s">
        <v>208</v>
      </c>
      <c r="C99" s="691" t="s">
        <v>902</v>
      </c>
      <c r="D99" s="691" t="s">
        <v>3</v>
      </c>
      <c r="E99" s="691" t="s">
        <v>903</v>
      </c>
      <c r="F99" s="691" t="s">
        <v>29</v>
      </c>
      <c r="G99" s="691" t="s">
        <v>904</v>
      </c>
      <c r="H99" s="691">
        <v>2012</v>
      </c>
      <c r="I99" s="643" t="s">
        <v>577</v>
      </c>
      <c r="J99" s="643" t="s">
        <v>592</v>
      </c>
      <c r="K99" s="632"/>
      <c r="L99" s="692">
        <v>0</v>
      </c>
      <c r="M99" s="693">
        <v>1.6211459450000001</v>
      </c>
      <c r="N99" s="693">
        <v>1.6211459450000001</v>
      </c>
      <c r="O99" s="693">
        <v>1.6211459450000001</v>
      </c>
      <c r="P99" s="693">
        <v>1.6211459450000001</v>
      </c>
      <c r="Q99" s="693">
        <v>1.6211459450000001</v>
      </c>
      <c r="R99" s="693">
        <v>1.6211459450000001</v>
      </c>
      <c r="S99" s="693">
        <v>1.6211459450000001</v>
      </c>
      <c r="T99" s="693">
        <v>1.6211459450000001</v>
      </c>
      <c r="U99" s="693">
        <v>1.6211459450000001</v>
      </c>
      <c r="V99" s="693">
        <v>1.6211459450000001</v>
      </c>
      <c r="W99" s="693">
        <v>1.6211459450000001</v>
      </c>
      <c r="X99" s="693">
        <v>1.6211459450000001</v>
      </c>
      <c r="Y99" s="693">
        <v>1.6211459450000001</v>
      </c>
      <c r="Z99" s="693">
        <v>1.6211459450000001</v>
      </c>
      <c r="AA99" s="693">
        <v>1.6211459450000001</v>
      </c>
      <c r="AB99" s="693">
        <v>1.6211459450000001</v>
      </c>
      <c r="AC99" s="693">
        <v>1.6211459450000001</v>
      </c>
      <c r="AD99" s="693">
        <v>1.6211459450000001</v>
      </c>
      <c r="AE99" s="693">
        <v>1.137762825</v>
      </c>
      <c r="AF99" s="693">
        <v>0</v>
      </c>
      <c r="AG99" s="693">
        <v>0</v>
      </c>
      <c r="AH99" s="693">
        <v>0</v>
      </c>
      <c r="AI99" s="693">
        <v>0</v>
      </c>
      <c r="AJ99" s="693">
        <v>0</v>
      </c>
      <c r="AK99" s="693">
        <v>0</v>
      </c>
      <c r="AL99" s="693">
        <v>0</v>
      </c>
      <c r="AM99" s="693">
        <v>0</v>
      </c>
      <c r="AN99" s="693">
        <v>0</v>
      </c>
      <c r="AO99" s="693">
        <v>0</v>
      </c>
      <c r="AP99" s="632"/>
      <c r="AQ99" s="692">
        <v>0</v>
      </c>
      <c r="AR99" s="693">
        <v>2637.297063</v>
      </c>
      <c r="AS99" s="693">
        <v>2637.297063</v>
      </c>
      <c r="AT99" s="693">
        <v>2637.297063</v>
      </c>
      <c r="AU99" s="693">
        <v>2637.297063</v>
      </c>
      <c r="AV99" s="693">
        <v>2637.297063</v>
      </c>
      <c r="AW99" s="693">
        <v>2637.297063</v>
      </c>
      <c r="AX99" s="693">
        <v>2637.297063</v>
      </c>
      <c r="AY99" s="693">
        <v>2637.297063</v>
      </c>
      <c r="AZ99" s="693">
        <v>2637.297063</v>
      </c>
      <c r="BA99" s="693">
        <v>2637.297063</v>
      </c>
      <c r="BB99" s="693">
        <v>2637.297063</v>
      </c>
      <c r="BC99" s="693">
        <v>2637.297063</v>
      </c>
      <c r="BD99" s="693">
        <v>2637.297063</v>
      </c>
      <c r="BE99" s="693">
        <v>2637.297063</v>
      </c>
      <c r="BF99" s="693">
        <v>2637.297063</v>
      </c>
      <c r="BG99" s="693">
        <v>2637.297063</v>
      </c>
      <c r="BH99" s="693">
        <v>2637.297063</v>
      </c>
      <c r="BI99" s="693">
        <v>2637.297063</v>
      </c>
      <c r="BJ99" s="693">
        <v>2205.029571</v>
      </c>
      <c r="BK99" s="693">
        <v>0</v>
      </c>
      <c r="BL99" s="693">
        <v>0</v>
      </c>
      <c r="BM99" s="693">
        <v>0</v>
      </c>
      <c r="BN99" s="693">
        <v>0</v>
      </c>
      <c r="BO99" s="693">
        <v>0</v>
      </c>
      <c r="BP99" s="693">
        <v>0</v>
      </c>
      <c r="BQ99" s="693">
        <v>0</v>
      </c>
      <c r="BR99" s="693">
        <v>0</v>
      </c>
      <c r="BS99" s="693">
        <v>0</v>
      </c>
      <c r="BT99" s="694">
        <v>0</v>
      </c>
    </row>
    <row r="100" spans="2:72">
      <c r="B100" s="691" t="s">
        <v>208</v>
      </c>
      <c r="C100" s="691" t="s">
        <v>902</v>
      </c>
      <c r="D100" s="691" t="s">
        <v>3</v>
      </c>
      <c r="E100" s="691" t="s">
        <v>903</v>
      </c>
      <c r="F100" s="691" t="s">
        <v>29</v>
      </c>
      <c r="G100" s="691" t="s">
        <v>904</v>
      </c>
      <c r="H100" s="691">
        <v>2014</v>
      </c>
      <c r="I100" s="643" t="s">
        <v>577</v>
      </c>
      <c r="J100" s="643" t="s">
        <v>592</v>
      </c>
      <c r="K100" s="632"/>
      <c r="L100" s="692">
        <v>0</v>
      </c>
      <c r="M100" s="693">
        <v>0</v>
      </c>
      <c r="N100" s="693">
        <v>0</v>
      </c>
      <c r="O100" s="693">
        <v>911.7459614899999</v>
      </c>
      <c r="P100" s="693">
        <v>911.7459614899999</v>
      </c>
      <c r="Q100" s="693">
        <v>911.7459614899999</v>
      </c>
      <c r="R100" s="693">
        <v>911.7459614899999</v>
      </c>
      <c r="S100" s="693">
        <v>911.7459614899999</v>
      </c>
      <c r="T100" s="693">
        <v>911.7459614899999</v>
      </c>
      <c r="U100" s="693">
        <v>911.7459614899999</v>
      </c>
      <c r="V100" s="693">
        <v>911.7459614899999</v>
      </c>
      <c r="W100" s="693">
        <v>911.7459614899999</v>
      </c>
      <c r="X100" s="693">
        <v>911.7459614899999</v>
      </c>
      <c r="Y100" s="693">
        <v>911.7459614899999</v>
      </c>
      <c r="Z100" s="693">
        <v>911.7459614899999</v>
      </c>
      <c r="AA100" s="693">
        <v>911.7459614899999</v>
      </c>
      <c r="AB100" s="693">
        <v>911.7459614899999</v>
      </c>
      <c r="AC100" s="693">
        <v>911.7459614899999</v>
      </c>
      <c r="AD100" s="693">
        <v>911.7459614899999</v>
      </c>
      <c r="AE100" s="693">
        <v>911.7459614899999</v>
      </c>
      <c r="AF100" s="693">
        <v>911.7459614899999</v>
      </c>
      <c r="AG100" s="693">
        <v>794.14463439999997</v>
      </c>
      <c r="AH100" s="693">
        <v>0</v>
      </c>
      <c r="AI100" s="693">
        <v>0</v>
      </c>
      <c r="AJ100" s="693">
        <v>0</v>
      </c>
      <c r="AK100" s="693">
        <v>0</v>
      </c>
      <c r="AL100" s="693">
        <v>0</v>
      </c>
      <c r="AM100" s="693">
        <v>0</v>
      </c>
      <c r="AN100" s="693">
        <v>0</v>
      </c>
      <c r="AO100" s="693">
        <v>0</v>
      </c>
      <c r="AP100" s="632"/>
      <c r="AQ100" s="692">
        <v>0</v>
      </c>
      <c r="AR100" s="693">
        <v>0</v>
      </c>
      <c r="AS100" s="693">
        <v>0</v>
      </c>
      <c r="AT100" s="693">
        <v>1657748.17362</v>
      </c>
      <c r="AU100" s="693">
        <v>1657748.17362</v>
      </c>
      <c r="AV100" s="693">
        <v>1657748.17362</v>
      </c>
      <c r="AW100" s="693">
        <v>1657748.17362</v>
      </c>
      <c r="AX100" s="693">
        <v>1657748.17362</v>
      </c>
      <c r="AY100" s="693">
        <v>1657748.17362</v>
      </c>
      <c r="AZ100" s="693">
        <v>1657748.17362</v>
      </c>
      <c r="BA100" s="693">
        <v>1657748.17362</v>
      </c>
      <c r="BB100" s="693">
        <v>1657748.17362</v>
      </c>
      <c r="BC100" s="693">
        <v>1657748.17362</v>
      </c>
      <c r="BD100" s="693">
        <v>1657748.17362</v>
      </c>
      <c r="BE100" s="693">
        <v>1657748.17362</v>
      </c>
      <c r="BF100" s="693">
        <v>1657748.17362</v>
      </c>
      <c r="BG100" s="693">
        <v>1657748.17362</v>
      </c>
      <c r="BH100" s="693">
        <v>1657748.17362</v>
      </c>
      <c r="BI100" s="693">
        <v>1657748.17362</v>
      </c>
      <c r="BJ100" s="693">
        <v>1657748.17362</v>
      </c>
      <c r="BK100" s="693">
        <v>1657748.17362</v>
      </c>
      <c r="BL100" s="693">
        <v>1552582.6669999999</v>
      </c>
      <c r="BM100" s="693">
        <v>0</v>
      </c>
      <c r="BN100" s="693">
        <v>0</v>
      </c>
      <c r="BO100" s="693">
        <v>0</v>
      </c>
      <c r="BP100" s="693">
        <v>0</v>
      </c>
      <c r="BQ100" s="693">
        <v>0</v>
      </c>
      <c r="BR100" s="693">
        <v>0</v>
      </c>
      <c r="BS100" s="693">
        <v>0</v>
      </c>
      <c r="BT100" s="694">
        <v>0</v>
      </c>
    </row>
    <row r="101" spans="2:72">
      <c r="B101" s="691" t="s">
        <v>208</v>
      </c>
      <c r="C101" s="691" t="s">
        <v>902</v>
      </c>
      <c r="D101" s="691" t="s">
        <v>7</v>
      </c>
      <c r="E101" s="691" t="s">
        <v>903</v>
      </c>
      <c r="F101" s="691" t="s">
        <v>29</v>
      </c>
      <c r="G101" s="691" t="s">
        <v>904</v>
      </c>
      <c r="H101" s="691">
        <v>2014</v>
      </c>
      <c r="I101" s="643" t="s">
        <v>577</v>
      </c>
      <c r="J101" s="643" t="s">
        <v>592</v>
      </c>
      <c r="K101" s="632"/>
      <c r="L101" s="692">
        <v>0</v>
      </c>
      <c r="M101" s="693">
        <v>0</v>
      </c>
      <c r="N101" s="693">
        <v>0</v>
      </c>
      <c r="O101" s="693">
        <v>9.7437030930000006</v>
      </c>
      <c r="P101" s="693">
        <v>9.7437030930000006</v>
      </c>
      <c r="Q101" s="693">
        <v>9.7437030930000006</v>
      </c>
      <c r="R101" s="693">
        <v>9.7437030930000006</v>
      </c>
      <c r="S101" s="693">
        <v>9.7437030930000006</v>
      </c>
      <c r="T101" s="693">
        <v>9.7437030930000006</v>
      </c>
      <c r="U101" s="693">
        <v>9.7437030930000006</v>
      </c>
      <c r="V101" s="693">
        <v>9.7437030930000006</v>
      </c>
      <c r="W101" s="693">
        <v>9.7437030930000006</v>
      </c>
      <c r="X101" s="693">
        <v>9.7437030930000006</v>
      </c>
      <c r="Y101" s="693">
        <v>9.7437030930000006</v>
      </c>
      <c r="Z101" s="693">
        <v>9.7437030930000006</v>
      </c>
      <c r="AA101" s="693">
        <v>9.239073093</v>
      </c>
      <c r="AB101" s="693">
        <v>8.7344430929999994</v>
      </c>
      <c r="AC101" s="693">
        <v>8.7344430929999994</v>
      </c>
      <c r="AD101" s="693">
        <v>8.7344430929999994</v>
      </c>
      <c r="AE101" s="693">
        <v>8.7344430929999994</v>
      </c>
      <c r="AF101" s="693">
        <v>8.7344430929999994</v>
      </c>
      <c r="AG101" s="693">
        <v>2.2990987349999998</v>
      </c>
      <c r="AH101" s="693">
        <v>2.2990987349999998</v>
      </c>
      <c r="AI101" s="693">
        <v>0</v>
      </c>
      <c r="AJ101" s="693">
        <v>0</v>
      </c>
      <c r="AK101" s="693">
        <v>0</v>
      </c>
      <c r="AL101" s="693">
        <v>0</v>
      </c>
      <c r="AM101" s="693">
        <v>0</v>
      </c>
      <c r="AN101" s="693">
        <v>0</v>
      </c>
      <c r="AO101" s="693">
        <v>0</v>
      </c>
      <c r="AP101" s="632"/>
      <c r="AQ101" s="692">
        <v>0</v>
      </c>
      <c r="AR101" s="693">
        <v>0</v>
      </c>
      <c r="AS101" s="693">
        <v>0</v>
      </c>
      <c r="AT101" s="693">
        <v>66702.672600000005</v>
      </c>
      <c r="AU101" s="693">
        <v>66702.672600000005</v>
      </c>
      <c r="AV101" s="693">
        <v>66702.672600000005</v>
      </c>
      <c r="AW101" s="693">
        <v>66702.672600000005</v>
      </c>
      <c r="AX101" s="693">
        <v>66702.672600000005</v>
      </c>
      <c r="AY101" s="693">
        <v>66702.672600000005</v>
      </c>
      <c r="AZ101" s="693">
        <v>66702.672600000005</v>
      </c>
      <c r="BA101" s="693">
        <v>66702.672600000005</v>
      </c>
      <c r="BB101" s="693">
        <v>66702.672600000005</v>
      </c>
      <c r="BC101" s="693">
        <v>66702.672600000005</v>
      </c>
      <c r="BD101" s="693">
        <v>66702.672600000005</v>
      </c>
      <c r="BE101" s="693">
        <v>66702.672600000005</v>
      </c>
      <c r="BF101" s="693">
        <v>56014.722600000001</v>
      </c>
      <c r="BG101" s="693">
        <v>45326.772599999997</v>
      </c>
      <c r="BH101" s="693">
        <v>45326.772599999997</v>
      </c>
      <c r="BI101" s="693">
        <v>45326.772599999997</v>
      </c>
      <c r="BJ101" s="693">
        <v>45326.772599999997</v>
      </c>
      <c r="BK101" s="693">
        <v>45326.772599999997</v>
      </c>
      <c r="BL101" s="693">
        <v>34312.32</v>
      </c>
      <c r="BM101" s="693">
        <v>34312.32</v>
      </c>
      <c r="BN101" s="693">
        <v>0</v>
      </c>
      <c r="BO101" s="693">
        <v>0</v>
      </c>
      <c r="BP101" s="693">
        <v>0</v>
      </c>
      <c r="BQ101" s="693">
        <v>0</v>
      </c>
      <c r="BR101" s="693">
        <v>0</v>
      </c>
      <c r="BS101" s="693">
        <v>0</v>
      </c>
      <c r="BT101" s="694">
        <v>0</v>
      </c>
    </row>
    <row r="102" spans="2:72">
      <c r="B102" s="691" t="s">
        <v>208</v>
      </c>
      <c r="C102" s="691" t="s">
        <v>908</v>
      </c>
      <c r="D102" s="691" t="s">
        <v>924</v>
      </c>
      <c r="E102" s="691" t="s">
        <v>903</v>
      </c>
      <c r="F102" s="691" t="s">
        <v>908</v>
      </c>
      <c r="G102" s="691" t="s">
        <v>904</v>
      </c>
      <c r="H102" s="691">
        <v>2013</v>
      </c>
      <c r="I102" s="643" t="s">
        <v>577</v>
      </c>
      <c r="J102" s="643" t="s">
        <v>592</v>
      </c>
      <c r="K102" s="632"/>
      <c r="L102" s="692">
        <v>0</v>
      </c>
      <c r="M102" s="693">
        <v>0</v>
      </c>
      <c r="N102" s="693">
        <v>345.072</v>
      </c>
      <c r="O102" s="693">
        <v>345.072</v>
      </c>
      <c r="P102" s="693">
        <v>345.072</v>
      </c>
      <c r="Q102" s="693">
        <v>345.072</v>
      </c>
      <c r="R102" s="693">
        <v>345.072</v>
      </c>
      <c r="S102" s="693">
        <v>345.072</v>
      </c>
      <c r="T102" s="693">
        <v>345.072</v>
      </c>
      <c r="U102" s="693">
        <v>345.072</v>
      </c>
      <c r="V102" s="693">
        <v>345.072</v>
      </c>
      <c r="W102" s="693">
        <v>345.072</v>
      </c>
      <c r="X102" s="693">
        <v>0</v>
      </c>
      <c r="Y102" s="693">
        <v>0</v>
      </c>
      <c r="Z102" s="693">
        <v>0</v>
      </c>
      <c r="AA102" s="693">
        <v>0</v>
      </c>
      <c r="AB102" s="693">
        <v>0</v>
      </c>
      <c r="AC102" s="693">
        <v>0</v>
      </c>
      <c r="AD102" s="693">
        <v>0</v>
      </c>
      <c r="AE102" s="693">
        <v>0</v>
      </c>
      <c r="AF102" s="693">
        <v>0</v>
      </c>
      <c r="AG102" s="693">
        <v>0</v>
      </c>
      <c r="AH102" s="693">
        <v>0</v>
      </c>
      <c r="AI102" s="693">
        <v>0</v>
      </c>
      <c r="AJ102" s="693">
        <v>0</v>
      </c>
      <c r="AK102" s="693">
        <v>0</v>
      </c>
      <c r="AL102" s="693">
        <v>0</v>
      </c>
      <c r="AM102" s="693">
        <v>0</v>
      </c>
      <c r="AN102" s="693">
        <v>0</v>
      </c>
      <c r="AO102" s="693">
        <v>0</v>
      </c>
      <c r="AP102" s="632"/>
      <c r="AQ102" s="692">
        <v>0</v>
      </c>
      <c r="AR102" s="693">
        <v>0</v>
      </c>
      <c r="AS102" s="693">
        <v>1035720</v>
      </c>
      <c r="AT102" s="693">
        <v>1035720</v>
      </c>
      <c r="AU102" s="693">
        <v>1035720</v>
      </c>
      <c r="AV102" s="693">
        <v>1035720</v>
      </c>
      <c r="AW102" s="693">
        <v>1035720</v>
      </c>
      <c r="AX102" s="693">
        <v>1035720</v>
      </c>
      <c r="AY102" s="693">
        <v>1035720</v>
      </c>
      <c r="AZ102" s="693">
        <v>1035720</v>
      </c>
      <c r="BA102" s="693">
        <v>1035720</v>
      </c>
      <c r="BB102" s="693">
        <v>1035720</v>
      </c>
      <c r="BC102" s="693">
        <v>0</v>
      </c>
      <c r="BD102" s="693">
        <v>0</v>
      </c>
      <c r="BE102" s="693">
        <v>0</v>
      </c>
      <c r="BF102" s="693">
        <v>0</v>
      </c>
      <c r="BG102" s="693">
        <v>0</v>
      </c>
      <c r="BH102" s="693">
        <v>0</v>
      </c>
      <c r="BI102" s="693">
        <v>0</v>
      </c>
      <c r="BJ102" s="693">
        <v>0</v>
      </c>
      <c r="BK102" s="693">
        <v>0</v>
      </c>
      <c r="BL102" s="693">
        <v>0</v>
      </c>
      <c r="BM102" s="693">
        <v>0</v>
      </c>
      <c r="BN102" s="693">
        <v>0</v>
      </c>
      <c r="BO102" s="693">
        <v>0</v>
      </c>
      <c r="BP102" s="693">
        <v>0</v>
      </c>
      <c r="BQ102" s="693">
        <v>0</v>
      </c>
      <c r="BR102" s="693">
        <v>0</v>
      </c>
      <c r="BS102" s="693">
        <v>0</v>
      </c>
      <c r="BT102" s="694">
        <v>0</v>
      </c>
    </row>
    <row r="103" spans="2:72">
      <c r="B103" s="691" t="s">
        <v>208</v>
      </c>
      <c r="C103" s="691" t="s">
        <v>925</v>
      </c>
      <c r="D103" s="691" t="s">
        <v>926</v>
      </c>
      <c r="E103" s="691" t="s">
        <v>903</v>
      </c>
      <c r="F103" s="691" t="s">
        <v>489</v>
      </c>
      <c r="G103" s="691" t="s">
        <v>904</v>
      </c>
      <c r="H103" s="691">
        <v>2014</v>
      </c>
      <c r="I103" s="643" t="s">
        <v>577</v>
      </c>
      <c r="J103" s="643" t="s">
        <v>592</v>
      </c>
      <c r="K103" s="632"/>
      <c r="L103" s="692">
        <v>0</v>
      </c>
      <c r="M103" s="693">
        <v>0</v>
      </c>
      <c r="N103" s="693">
        <v>0</v>
      </c>
      <c r="O103" s="693">
        <v>361.26900000000001</v>
      </c>
      <c r="P103" s="693">
        <v>361.26900000000001</v>
      </c>
      <c r="Q103" s="693">
        <v>361.26900000000001</v>
      </c>
      <c r="R103" s="693">
        <v>361.26900000000001</v>
      </c>
      <c r="S103" s="693">
        <v>361.26900000000001</v>
      </c>
      <c r="T103" s="693">
        <v>265.23899999999998</v>
      </c>
      <c r="U103" s="693">
        <v>265.23899999999998</v>
      </c>
      <c r="V103" s="693">
        <v>265.23899999999998</v>
      </c>
      <c r="W103" s="693">
        <v>265.23899999999998</v>
      </c>
      <c r="X103" s="693">
        <v>265.23899999999998</v>
      </c>
      <c r="Y103" s="693">
        <v>0</v>
      </c>
      <c r="Z103" s="693">
        <v>0</v>
      </c>
      <c r="AA103" s="693">
        <v>0</v>
      </c>
      <c r="AB103" s="693">
        <v>0</v>
      </c>
      <c r="AC103" s="693">
        <v>0</v>
      </c>
      <c r="AD103" s="693">
        <v>0</v>
      </c>
      <c r="AE103" s="693">
        <v>0</v>
      </c>
      <c r="AF103" s="693">
        <v>0</v>
      </c>
      <c r="AG103" s="693">
        <v>0</v>
      </c>
      <c r="AH103" s="693">
        <v>0</v>
      </c>
      <c r="AI103" s="693">
        <v>0</v>
      </c>
      <c r="AJ103" s="693">
        <v>0</v>
      </c>
      <c r="AK103" s="693">
        <v>0</v>
      </c>
      <c r="AL103" s="693">
        <v>0</v>
      </c>
      <c r="AM103" s="693">
        <v>0</v>
      </c>
      <c r="AN103" s="693">
        <v>0</v>
      </c>
      <c r="AO103" s="693">
        <v>0</v>
      </c>
      <c r="AP103" s="632"/>
      <c r="AQ103" s="692">
        <v>0</v>
      </c>
      <c r="AR103" s="693">
        <v>0</v>
      </c>
      <c r="AS103" s="693">
        <v>0</v>
      </c>
      <c r="AT103" s="693">
        <v>2330503.46</v>
      </c>
      <c r="AU103" s="693">
        <v>2330503.46</v>
      </c>
      <c r="AV103" s="693">
        <v>2330503.46</v>
      </c>
      <c r="AW103" s="693">
        <v>2330503.46</v>
      </c>
      <c r="AX103" s="693">
        <v>2330503.46</v>
      </c>
      <c r="AY103" s="693">
        <v>1745146.66</v>
      </c>
      <c r="AZ103" s="693">
        <v>1745146.66</v>
      </c>
      <c r="BA103" s="693">
        <v>1745146.66</v>
      </c>
      <c r="BB103" s="693">
        <v>1745146.66</v>
      </c>
      <c r="BC103" s="693">
        <v>1745146.66</v>
      </c>
      <c r="BD103" s="693">
        <v>0</v>
      </c>
      <c r="BE103" s="693">
        <v>0</v>
      </c>
      <c r="BF103" s="693">
        <v>0</v>
      </c>
      <c r="BG103" s="693">
        <v>0</v>
      </c>
      <c r="BH103" s="693">
        <v>0</v>
      </c>
      <c r="BI103" s="693">
        <v>0</v>
      </c>
      <c r="BJ103" s="693">
        <v>0</v>
      </c>
      <c r="BK103" s="693">
        <v>0</v>
      </c>
      <c r="BL103" s="693">
        <v>0</v>
      </c>
      <c r="BM103" s="693">
        <v>0</v>
      </c>
      <c r="BN103" s="693">
        <v>0</v>
      </c>
      <c r="BO103" s="693">
        <v>0</v>
      </c>
      <c r="BP103" s="693">
        <v>0</v>
      </c>
      <c r="BQ103" s="693">
        <v>0</v>
      </c>
      <c r="BR103" s="693">
        <v>0</v>
      </c>
      <c r="BS103" s="693">
        <v>0</v>
      </c>
      <c r="BT103" s="694">
        <v>0</v>
      </c>
    </row>
    <row r="104" spans="2:72">
      <c r="B104" s="691" t="s">
        <v>208</v>
      </c>
      <c r="C104" s="691" t="s">
        <v>489</v>
      </c>
      <c r="D104" s="691" t="s">
        <v>927</v>
      </c>
      <c r="E104" s="691" t="s">
        <v>903</v>
      </c>
      <c r="F104" s="691" t="s">
        <v>489</v>
      </c>
      <c r="G104" s="691" t="s">
        <v>907</v>
      </c>
      <c r="H104" s="691">
        <v>2014</v>
      </c>
      <c r="I104" s="643" t="s">
        <v>577</v>
      </c>
      <c r="J104" s="643" t="s">
        <v>592</v>
      </c>
      <c r="K104" s="632"/>
      <c r="L104" s="692">
        <v>0</v>
      </c>
      <c r="M104" s="693">
        <v>0</v>
      </c>
      <c r="N104" s="693">
        <v>0</v>
      </c>
      <c r="O104" s="693">
        <v>1879.055482</v>
      </c>
      <c r="P104" s="693">
        <v>0</v>
      </c>
      <c r="Q104" s="693">
        <v>0</v>
      </c>
      <c r="R104" s="693">
        <v>0</v>
      </c>
      <c r="S104" s="693">
        <v>0</v>
      </c>
      <c r="T104" s="693">
        <v>0</v>
      </c>
      <c r="U104" s="693">
        <v>0</v>
      </c>
      <c r="V104" s="693">
        <v>0</v>
      </c>
      <c r="W104" s="693">
        <v>0</v>
      </c>
      <c r="X104" s="693">
        <v>0</v>
      </c>
      <c r="Y104" s="693">
        <v>0</v>
      </c>
      <c r="Z104" s="693">
        <v>0</v>
      </c>
      <c r="AA104" s="693">
        <v>0</v>
      </c>
      <c r="AB104" s="693">
        <v>0</v>
      </c>
      <c r="AC104" s="693">
        <v>0</v>
      </c>
      <c r="AD104" s="693">
        <v>0</v>
      </c>
      <c r="AE104" s="693">
        <v>0</v>
      </c>
      <c r="AF104" s="693">
        <v>0</v>
      </c>
      <c r="AG104" s="693">
        <v>0</v>
      </c>
      <c r="AH104" s="693">
        <v>0</v>
      </c>
      <c r="AI104" s="693">
        <v>0</v>
      </c>
      <c r="AJ104" s="693">
        <v>0</v>
      </c>
      <c r="AK104" s="693">
        <v>0</v>
      </c>
      <c r="AL104" s="693">
        <v>0</v>
      </c>
      <c r="AM104" s="693">
        <v>0</v>
      </c>
      <c r="AN104" s="693">
        <v>0</v>
      </c>
      <c r="AO104" s="693">
        <v>0</v>
      </c>
      <c r="AP104" s="632"/>
      <c r="AQ104" s="692">
        <v>0</v>
      </c>
      <c r="AR104" s="693">
        <v>0</v>
      </c>
      <c r="AS104" s="693">
        <v>0</v>
      </c>
      <c r="AT104" s="693">
        <v>0</v>
      </c>
      <c r="AU104" s="693">
        <v>0</v>
      </c>
      <c r="AV104" s="693">
        <v>0</v>
      </c>
      <c r="AW104" s="693">
        <v>0</v>
      </c>
      <c r="AX104" s="693">
        <v>0</v>
      </c>
      <c r="AY104" s="693">
        <v>0</v>
      </c>
      <c r="AZ104" s="693">
        <v>0</v>
      </c>
      <c r="BA104" s="693">
        <v>0</v>
      </c>
      <c r="BB104" s="693">
        <v>0</v>
      </c>
      <c r="BC104" s="693">
        <v>0</v>
      </c>
      <c r="BD104" s="693">
        <v>0</v>
      </c>
      <c r="BE104" s="693">
        <v>0</v>
      </c>
      <c r="BF104" s="693">
        <v>0</v>
      </c>
      <c r="BG104" s="693">
        <v>0</v>
      </c>
      <c r="BH104" s="693">
        <v>0</v>
      </c>
      <c r="BI104" s="693">
        <v>0</v>
      </c>
      <c r="BJ104" s="693">
        <v>0</v>
      </c>
      <c r="BK104" s="693">
        <v>0</v>
      </c>
      <c r="BL104" s="693">
        <v>0</v>
      </c>
      <c r="BM104" s="693">
        <v>0</v>
      </c>
      <c r="BN104" s="693">
        <v>0</v>
      </c>
      <c r="BO104" s="693">
        <v>0</v>
      </c>
      <c r="BP104" s="693">
        <v>0</v>
      </c>
      <c r="BQ104" s="693">
        <v>0</v>
      </c>
      <c r="BR104" s="693">
        <v>0</v>
      </c>
      <c r="BS104" s="693">
        <v>0</v>
      </c>
      <c r="BT104" s="694">
        <v>0</v>
      </c>
    </row>
    <row r="105" spans="2:72">
      <c r="B105" s="691" t="s">
        <v>916</v>
      </c>
      <c r="C105" s="691" t="s">
        <v>905</v>
      </c>
      <c r="D105" s="691" t="s">
        <v>928</v>
      </c>
      <c r="E105" s="691" t="s">
        <v>903</v>
      </c>
      <c r="F105" s="691" t="s">
        <v>922</v>
      </c>
      <c r="G105" s="691" t="s">
        <v>907</v>
      </c>
      <c r="H105" s="691">
        <v>2014</v>
      </c>
      <c r="I105" s="643" t="s">
        <v>577</v>
      </c>
      <c r="J105" s="643" t="s">
        <v>592</v>
      </c>
      <c r="K105" s="632"/>
      <c r="L105" s="692">
        <v>0</v>
      </c>
      <c r="M105" s="693">
        <v>0</v>
      </c>
      <c r="N105" s="693">
        <v>0</v>
      </c>
      <c r="O105" s="693">
        <v>398.87619999999998</v>
      </c>
      <c r="P105" s="693">
        <v>0</v>
      </c>
      <c r="Q105" s="693">
        <v>0</v>
      </c>
      <c r="R105" s="693">
        <v>0</v>
      </c>
      <c r="S105" s="693">
        <v>0</v>
      </c>
      <c r="T105" s="693">
        <v>0</v>
      </c>
      <c r="U105" s="693">
        <v>0</v>
      </c>
      <c r="V105" s="693">
        <v>0</v>
      </c>
      <c r="W105" s="693">
        <v>0</v>
      </c>
      <c r="X105" s="693">
        <v>0</v>
      </c>
      <c r="Y105" s="693">
        <v>0</v>
      </c>
      <c r="Z105" s="693">
        <v>0</v>
      </c>
      <c r="AA105" s="693">
        <v>0</v>
      </c>
      <c r="AB105" s="693">
        <v>0</v>
      </c>
      <c r="AC105" s="693">
        <v>0</v>
      </c>
      <c r="AD105" s="693">
        <v>0</v>
      </c>
      <c r="AE105" s="693">
        <v>0</v>
      </c>
      <c r="AF105" s="693">
        <v>0</v>
      </c>
      <c r="AG105" s="693">
        <v>0</v>
      </c>
      <c r="AH105" s="693">
        <v>0</v>
      </c>
      <c r="AI105" s="693">
        <v>0</v>
      </c>
      <c r="AJ105" s="693">
        <v>0</v>
      </c>
      <c r="AK105" s="693">
        <v>0</v>
      </c>
      <c r="AL105" s="693">
        <v>0</v>
      </c>
      <c r="AM105" s="693">
        <v>0</v>
      </c>
      <c r="AN105" s="693">
        <v>0</v>
      </c>
      <c r="AO105" s="693">
        <v>0</v>
      </c>
      <c r="AP105" s="632"/>
      <c r="AQ105" s="692">
        <v>0</v>
      </c>
      <c r="AR105" s="693">
        <v>0</v>
      </c>
      <c r="AS105" s="693">
        <v>0</v>
      </c>
      <c r="AT105" s="693">
        <v>0</v>
      </c>
      <c r="AU105" s="693">
        <v>0</v>
      </c>
      <c r="AV105" s="693">
        <v>0</v>
      </c>
      <c r="AW105" s="693">
        <v>0</v>
      </c>
      <c r="AX105" s="693">
        <v>0</v>
      </c>
      <c r="AY105" s="693">
        <v>0</v>
      </c>
      <c r="AZ105" s="693">
        <v>0</v>
      </c>
      <c r="BA105" s="693">
        <v>0</v>
      </c>
      <c r="BB105" s="693">
        <v>0</v>
      </c>
      <c r="BC105" s="693">
        <v>0</v>
      </c>
      <c r="BD105" s="693">
        <v>0</v>
      </c>
      <c r="BE105" s="693">
        <v>0</v>
      </c>
      <c r="BF105" s="693">
        <v>0</v>
      </c>
      <c r="BG105" s="693">
        <v>0</v>
      </c>
      <c r="BH105" s="693">
        <v>0</v>
      </c>
      <c r="BI105" s="693">
        <v>0</v>
      </c>
      <c r="BJ105" s="693">
        <v>0</v>
      </c>
      <c r="BK105" s="693">
        <v>0</v>
      </c>
      <c r="BL105" s="693">
        <v>0</v>
      </c>
      <c r="BM105" s="693">
        <v>0</v>
      </c>
      <c r="BN105" s="693">
        <v>0</v>
      </c>
      <c r="BO105" s="693">
        <v>0</v>
      </c>
      <c r="BP105" s="693">
        <v>0</v>
      </c>
      <c r="BQ105" s="693">
        <v>0</v>
      </c>
      <c r="BR105" s="693">
        <v>0</v>
      </c>
      <c r="BS105" s="693">
        <v>0</v>
      </c>
      <c r="BT105" s="694">
        <v>0</v>
      </c>
    </row>
    <row r="106" spans="2:72">
      <c r="B106" s="691" t="s">
        <v>916</v>
      </c>
      <c r="C106" s="691" t="s">
        <v>905</v>
      </c>
      <c r="D106" s="691" t="s">
        <v>929</v>
      </c>
      <c r="E106" s="691" t="s">
        <v>903</v>
      </c>
      <c r="F106" s="691" t="s">
        <v>922</v>
      </c>
      <c r="G106" s="691" t="s">
        <v>907</v>
      </c>
      <c r="H106" s="691">
        <v>2013</v>
      </c>
      <c r="I106" s="643" t="s">
        <v>577</v>
      </c>
      <c r="J106" s="643" t="s">
        <v>592</v>
      </c>
      <c r="K106" s="632"/>
      <c r="L106" s="692">
        <v>0</v>
      </c>
      <c r="M106" s="693">
        <v>0</v>
      </c>
      <c r="N106" s="693">
        <v>0</v>
      </c>
      <c r="O106" s="693">
        <v>3.9296829999999998</v>
      </c>
      <c r="P106" s="693">
        <v>0</v>
      </c>
      <c r="Q106" s="693">
        <v>0</v>
      </c>
      <c r="R106" s="693">
        <v>0</v>
      </c>
      <c r="S106" s="693">
        <v>0</v>
      </c>
      <c r="T106" s="693">
        <v>0</v>
      </c>
      <c r="U106" s="693">
        <v>0</v>
      </c>
      <c r="V106" s="693">
        <v>0</v>
      </c>
      <c r="W106" s="693">
        <v>0</v>
      </c>
      <c r="X106" s="693">
        <v>0</v>
      </c>
      <c r="Y106" s="693">
        <v>0</v>
      </c>
      <c r="Z106" s="693">
        <v>0</v>
      </c>
      <c r="AA106" s="693">
        <v>0</v>
      </c>
      <c r="AB106" s="693">
        <v>0</v>
      </c>
      <c r="AC106" s="693">
        <v>0</v>
      </c>
      <c r="AD106" s="693">
        <v>0</v>
      </c>
      <c r="AE106" s="693">
        <v>0</v>
      </c>
      <c r="AF106" s="693">
        <v>0</v>
      </c>
      <c r="AG106" s="693">
        <v>0</v>
      </c>
      <c r="AH106" s="693">
        <v>0</v>
      </c>
      <c r="AI106" s="693">
        <v>0</v>
      </c>
      <c r="AJ106" s="693">
        <v>0</v>
      </c>
      <c r="AK106" s="693">
        <v>0</v>
      </c>
      <c r="AL106" s="693">
        <v>0</v>
      </c>
      <c r="AM106" s="693">
        <v>0</v>
      </c>
      <c r="AN106" s="693">
        <v>0</v>
      </c>
      <c r="AO106" s="693">
        <v>0</v>
      </c>
      <c r="AP106" s="632"/>
      <c r="AQ106" s="692">
        <v>0</v>
      </c>
      <c r="AR106" s="693">
        <v>0</v>
      </c>
      <c r="AS106" s="693">
        <v>0</v>
      </c>
      <c r="AT106" s="693">
        <v>0</v>
      </c>
      <c r="AU106" s="693">
        <v>0</v>
      </c>
      <c r="AV106" s="693">
        <v>0</v>
      </c>
      <c r="AW106" s="693">
        <v>0</v>
      </c>
      <c r="AX106" s="693">
        <v>0</v>
      </c>
      <c r="AY106" s="693">
        <v>0</v>
      </c>
      <c r="AZ106" s="693">
        <v>0</v>
      </c>
      <c r="BA106" s="693">
        <v>0</v>
      </c>
      <c r="BB106" s="693">
        <v>0</v>
      </c>
      <c r="BC106" s="693">
        <v>0</v>
      </c>
      <c r="BD106" s="693">
        <v>0</v>
      </c>
      <c r="BE106" s="693">
        <v>0</v>
      </c>
      <c r="BF106" s="693">
        <v>0</v>
      </c>
      <c r="BG106" s="693">
        <v>0</v>
      </c>
      <c r="BH106" s="693">
        <v>0</v>
      </c>
      <c r="BI106" s="693">
        <v>0</v>
      </c>
      <c r="BJ106" s="693">
        <v>0</v>
      </c>
      <c r="BK106" s="693">
        <v>0</v>
      </c>
      <c r="BL106" s="693">
        <v>0</v>
      </c>
      <c r="BM106" s="693">
        <v>0</v>
      </c>
      <c r="BN106" s="693">
        <v>0</v>
      </c>
      <c r="BO106" s="693">
        <v>0</v>
      </c>
      <c r="BP106" s="693">
        <v>0</v>
      </c>
      <c r="BQ106" s="693">
        <v>0</v>
      </c>
      <c r="BR106" s="693">
        <v>0</v>
      </c>
      <c r="BS106" s="693">
        <v>0</v>
      </c>
      <c r="BT106" s="694">
        <v>0</v>
      </c>
    </row>
    <row r="107" spans="2:72">
      <c r="B107" s="691" t="s">
        <v>916</v>
      </c>
      <c r="C107" s="691" t="s">
        <v>905</v>
      </c>
      <c r="D107" s="691" t="s">
        <v>929</v>
      </c>
      <c r="E107" s="691" t="s">
        <v>903</v>
      </c>
      <c r="F107" s="691" t="s">
        <v>922</v>
      </c>
      <c r="G107" s="691" t="s">
        <v>907</v>
      </c>
      <c r="H107" s="691">
        <v>2014</v>
      </c>
      <c r="I107" s="643" t="s">
        <v>577</v>
      </c>
      <c r="J107" s="643" t="s">
        <v>592</v>
      </c>
      <c r="K107" s="632"/>
      <c r="L107" s="692">
        <v>0</v>
      </c>
      <c r="M107" s="693">
        <v>0</v>
      </c>
      <c r="N107" s="693">
        <v>0</v>
      </c>
      <c r="O107" s="693">
        <v>6.2962809999999996</v>
      </c>
      <c r="P107" s="693">
        <v>0</v>
      </c>
      <c r="Q107" s="693">
        <v>0</v>
      </c>
      <c r="R107" s="693">
        <v>0</v>
      </c>
      <c r="S107" s="693">
        <v>0</v>
      </c>
      <c r="T107" s="693">
        <v>0</v>
      </c>
      <c r="U107" s="693">
        <v>0</v>
      </c>
      <c r="V107" s="693">
        <v>0</v>
      </c>
      <c r="W107" s="693">
        <v>0</v>
      </c>
      <c r="X107" s="693">
        <v>0</v>
      </c>
      <c r="Y107" s="693">
        <v>0</v>
      </c>
      <c r="Z107" s="693">
        <v>0</v>
      </c>
      <c r="AA107" s="693">
        <v>0</v>
      </c>
      <c r="AB107" s="693">
        <v>0</v>
      </c>
      <c r="AC107" s="693">
        <v>0</v>
      </c>
      <c r="AD107" s="693">
        <v>0</v>
      </c>
      <c r="AE107" s="693">
        <v>0</v>
      </c>
      <c r="AF107" s="693">
        <v>0</v>
      </c>
      <c r="AG107" s="693">
        <v>0</v>
      </c>
      <c r="AH107" s="693">
        <v>0</v>
      </c>
      <c r="AI107" s="693">
        <v>0</v>
      </c>
      <c r="AJ107" s="693">
        <v>0</v>
      </c>
      <c r="AK107" s="693">
        <v>0</v>
      </c>
      <c r="AL107" s="693">
        <v>0</v>
      </c>
      <c r="AM107" s="693">
        <v>0</v>
      </c>
      <c r="AN107" s="693">
        <v>0</v>
      </c>
      <c r="AO107" s="693">
        <v>0</v>
      </c>
      <c r="AP107" s="632"/>
      <c r="AQ107" s="692">
        <v>0</v>
      </c>
      <c r="AR107" s="693">
        <v>0</v>
      </c>
      <c r="AS107" s="693">
        <v>0</v>
      </c>
      <c r="AT107" s="693">
        <v>0</v>
      </c>
      <c r="AU107" s="693">
        <v>0</v>
      </c>
      <c r="AV107" s="693">
        <v>0</v>
      </c>
      <c r="AW107" s="693">
        <v>0</v>
      </c>
      <c r="AX107" s="693">
        <v>0</v>
      </c>
      <c r="AY107" s="693">
        <v>0</v>
      </c>
      <c r="AZ107" s="693">
        <v>0</v>
      </c>
      <c r="BA107" s="693">
        <v>0</v>
      </c>
      <c r="BB107" s="693">
        <v>0</v>
      </c>
      <c r="BC107" s="693">
        <v>0</v>
      </c>
      <c r="BD107" s="693">
        <v>0</v>
      </c>
      <c r="BE107" s="693">
        <v>0</v>
      </c>
      <c r="BF107" s="693">
        <v>0</v>
      </c>
      <c r="BG107" s="693">
        <v>0</v>
      </c>
      <c r="BH107" s="693">
        <v>0</v>
      </c>
      <c r="BI107" s="693">
        <v>0</v>
      </c>
      <c r="BJ107" s="693">
        <v>0</v>
      </c>
      <c r="BK107" s="693">
        <v>0</v>
      </c>
      <c r="BL107" s="693">
        <v>0</v>
      </c>
      <c r="BM107" s="693">
        <v>0</v>
      </c>
      <c r="BN107" s="693">
        <v>0</v>
      </c>
      <c r="BO107" s="693">
        <v>0</v>
      </c>
      <c r="BP107" s="693">
        <v>0</v>
      </c>
      <c r="BQ107" s="693">
        <v>0</v>
      </c>
      <c r="BR107" s="693">
        <v>0</v>
      </c>
      <c r="BS107" s="693">
        <v>0</v>
      </c>
      <c r="BT107" s="694">
        <v>0</v>
      </c>
    </row>
    <row r="108" spans="2:72">
      <c r="B108" s="691" t="s">
        <v>916</v>
      </c>
      <c r="C108" s="691" t="s">
        <v>902</v>
      </c>
      <c r="D108" s="691" t="s">
        <v>42</v>
      </c>
      <c r="E108" s="691" t="s">
        <v>903</v>
      </c>
      <c r="F108" s="691" t="s">
        <v>29</v>
      </c>
      <c r="G108" s="691" t="s">
        <v>907</v>
      </c>
      <c r="H108" s="691">
        <v>2007</v>
      </c>
      <c r="I108" s="643" t="s">
        <v>577</v>
      </c>
      <c r="J108" s="643" t="s">
        <v>592</v>
      </c>
      <c r="K108" s="632"/>
      <c r="L108" s="692">
        <v>0</v>
      </c>
      <c r="M108" s="693">
        <v>0</v>
      </c>
      <c r="N108" s="693">
        <v>0</v>
      </c>
      <c r="O108" s="693">
        <v>3.1011069999999998</v>
      </c>
      <c r="P108" s="693">
        <v>0</v>
      </c>
      <c r="Q108" s="693">
        <v>0</v>
      </c>
      <c r="R108" s="693">
        <v>0</v>
      </c>
      <c r="S108" s="693">
        <v>0</v>
      </c>
      <c r="T108" s="693">
        <v>0</v>
      </c>
      <c r="U108" s="693">
        <v>0</v>
      </c>
      <c r="V108" s="693">
        <v>0</v>
      </c>
      <c r="W108" s="693">
        <v>0</v>
      </c>
      <c r="X108" s="693">
        <v>0</v>
      </c>
      <c r="Y108" s="693">
        <v>0</v>
      </c>
      <c r="Z108" s="693">
        <v>0</v>
      </c>
      <c r="AA108" s="693">
        <v>0</v>
      </c>
      <c r="AB108" s="693">
        <v>0</v>
      </c>
      <c r="AC108" s="693">
        <v>0</v>
      </c>
      <c r="AD108" s="693">
        <v>0</v>
      </c>
      <c r="AE108" s="693">
        <v>0</v>
      </c>
      <c r="AF108" s="693">
        <v>0</v>
      </c>
      <c r="AG108" s="693">
        <v>0</v>
      </c>
      <c r="AH108" s="693">
        <v>0</v>
      </c>
      <c r="AI108" s="693">
        <v>0</v>
      </c>
      <c r="AJ108" s="693">
        <v>0</v>
      </c>
      <c r="AK108" s="693">
        <v>0</v>
      </c>
      <c r="AL108" s="693">
        <v>0</v>
      </c>
      <c r="AM108" s="693">
        <v>0</v>
      </c>
      <c r="AN108" s="693">
        <v>0</v>
      </c>
      <c r="AO108" s="693">
        <v>0</v>
      </c>
      <c r="AP108" s="632"/>
      <c r="AQ108" s="692">
        <v>0</v>
      </c>
      <c r="AR108" s="693">
        <v>0</v>
      </c>
      <c r="AS108" s="693">
        <v>0</v>
      </c>
      <c r="AT108" s="693">
        <v>0</v>
      </c>
      <c r="AU108" s="693">
        <v>0</v>
      </c>
      <c r="AV108" s="693">
        <v>0</v>
      </c>
      <c r="AW108" s="693">
        <v>0</v>
      </c>
      <c r="AX108" s="693">
        <v>0</v>
      </c>
      <c r="AY108" s="693">
        <v>0</v>
      </c>
      <c r="AZ108" s="693">
        <v>0</v>
      </c>
      <c r="BA108" s="693">
        <v>0</v>
      </c>
      <c r="BB108" s="693">
        <v>0</v>
      </c>
      <c r="BC108" s="693">
        <v>0</v>
      </c>
      <c r="BD108" s="693">
        <v>0</v>
      </c>
      <c r="BE108" s="693">
        <v>0</v>
      </c>
      <c r="BF108" s="693">
        <v>0</v>
      </c>
      <c r="BG108" s="693">
        <v>0</v>
      </c>
      <c r="BH108" s="693">
        <v>0</v>
      </c>
      <c r="BI108" s="693">
        <v>0</v>
      </c>
      <c r="BJ108" s="693">
        <v>0</v>
      </c>
      <c r="BK108" s="693">
        <v>0</v>
      </c>
      <c r="BL108" s="693">
        <v>0</v>
      </c>
      <c r="BM108" s="693">
        <v>0</v>
      </c>
      <c r="BN108" s="693">
        <v>0</v>
      </c>
      <c r="BO108" s="693">
        <v>0</v>
      </c>
      <c r="BP108" s="693">
        <v>0</v>
      </c>
      <c r="BQ108" s="693">
        <v>0</v>
      </c>
      <c r="BR108" s="693">
        <v>0</v>
      </c>
      <c r="BS108" s="693">
        <v>0</v>
      </c>
      <c r="BT108" s="694">
        <v>0</v>
      </c>
    </row>
    <row r="109" spans="2:72">
      <c r="B109" s="691" t="s">
        <v>916</v>
      </c>
      <c r="C109" s="691" t="s">
        <v>902</v>
      </c>
      <c r="D109" s="691" t="s">
        <v>42</v>
      </c>
      <c r="E109" s="691" t="s">
        <v>903</v>
      </c>
      <c r="F109" s="691" t="s">
        <v>29</v>
      </c>
      <c r="G109" s="691" t="s">
        <v>907</v>
      </c>
      <c r="H109" s="691">
        <v>2008</v>
      </c>
      <c r="I109" s="643" t="s">
        <v>577</v>
      </c>
      <c r="J109" s="643" t="s">
        <v>592</v>
      </c>
      <c r="K109" s="632"/>
      <c r="L109" s="692">
        <v>0</v>
      </c>
      <c r="M109" s="693">
        <v>0</v>
      </c>
      <c r="N109" s="693">
        <v>0</v>
      </c>
      <c r="O109" s="693">
        <v>5.6853629999999997</v>
      </c>
      <c r="P109" s="693">
        <v>0</v>
      </c>
      <c r="Q109" s="693">
        <v>0</v>
      </c>
      <c r="R109" s="693">
        <v>0</v>
      </c>
      <c r="S109" s="693">
        <v>0</v>
      </c>
      <c r="T109" s="693">
        <v>0</v>
      </c>
      <c r="U109" s="693">
        <v>0</v>
      </c>
      <c r="V109" s="693">
        <v>0</v>
      </c>
      <c r="W109" s="693">
        <v>0</v>
      </c>
      <c r="X109" s="693">
        <v>0</v>
      </c>
      <c r="Y109" s="693">
        <v>0</v>
      </c>
      <c r="Z109" s="693">
        <v>0</v>
      </c>
      <c r="AA109" s="693">
        <v>0</v>
      </c>
      <c r="AB109" s="693">
        <v>0</v>
      </c>
      <c r="AC109" s="693">
        <v>0</v>
      </c>
      <c r="AD109" s="693">
        <v>0</v>
      </c>
      <c r="AE109" s="693">
        <v>0</v>
      </c>
      <c r="AF109" s="693">
        <v>0</v>
      </c>
      <c r="AG109" s="693">
        <v>0</v>
      </c>
      <c r="AH109" s="693">
        <v>0</v>
      </c>
      <c r="AI109" s="693">
        <v>0</v>
      </c>
      <c r="AJ109" s="693">
        <v>0</v>
      </c>
      <c r="AK109" s="693">
        <v>0</v>
      </c>
      <c r="AL109" s="693">
        <v>0</v>
      </c>
      <c r="AM109" s="693">
        <v>0</v>
      </c>
      <c r="AN109" s="693">
        <v>0</v>
      </c>
      <c r="AO109" s="693">
        <v>0</v>
      </c>
      <c r="AP109" s="632"/>
      <c r="AQ109" s="692">
        <v>0</v>
      </c>
      <c r="AR109" s="693">
        <v>0</v>
      </c>
      <c r="AS109" s="693">
        <v>0</v>
      </c>
      <c r="AT109" s="693">
        <v>0</v>
      </c>
      <c r="AU109" s="693">
        <v>0</v>
      </c>
      <c r="AV109" s="693">
        <v>0</v>
      </c>
      <c r="AW109" s="693">
        <v>0</v>
      </c>
      <c r="AX109" s="693">
        <v>0</v>
      </c>
      <c r="AY109" s="693">
        <v>0</v>
      </c>
      <c r="AZ109" s="693">
        <v>0</v>
      </c>
      <c r="BA109" s="693">
        <v>0</v>
      </c>
      <c r="BB109" s="693">
        <v>0</v>
      </c>
      <c r="BC109" s="693">
        <v>0</v>
      </c>
      <c r="BD109" s="693">
        <v>0</v>
      </c>
      <c r="BE109" s="693">
        <v>0</v>
      </c>
      <c r="BF109" s="693">
        <v>0</v>
      </c>
      <c r="BG109" s="693">
        <v>0</v>
      </c>
      <c r="BH109" s="693">
        <v>0</v>
      </c>
      <c r="BI109" s="693">
        <v>0</v>
      </c>
      <c r="BJ109" s="693">
        <v>0</v>
      </c>
      <c r="BK109" s="693">
        <v>0</v>
      </c>
      <c r="BL109" s="693">
        <v>0</v>
      </c>
      <c r="BM109" s="693">
        <v>0</v>
      </c>
      <c r="BN109" s="693">
        <v>0</v>
      </c>
      <c r="BO109" s="693">
        <v>0</v>
      </c>
      <c r="BP109" s="693">
        <v>0</v>
      </c>
      <c r="BQ109" s="693">
        <v>0</v>
      </c>
      <c r="BR109" s="693">
        <v>0</v>
      </c>
      <c r="BS109" s="693">
        <v>0</v>
      </c>
      <c r="BT109" s="694">
        <v>0</v>
      </c>
    </row>
    <row r="110" spans="2:72">
      <c r="B110" s="691" t="s">
        <v>916</v>
      </c>
      <c r="C110" s="691" t="s">
        <v>902</v>
      </c>
      <c r="D110" s="691" t="s">
        <v>42</v>
      </c>
      <c r="E110" s="691" t="s">
        <v>903</v>
      </c>
      <c r="F110" s="691" t="s">
        <v>29</v>
      </c>
      <c r="G110" s="691" t="s">
        <v>907</v>
      </c>
      <c r="H110" s="691">
        <v>2009</v>
      </c>
      <c r="I110" s="643" t="s">
        <v>577</v>
      </c>
      <c r="J110" s="643" t="s">
        <v>592</v>
      </c>
      <c r="K110" s="632"/>
      <c r="L110" s="692">
        <v>0</v>
      </c>
      <c r="M110" s="693">
        <v>0</v>
      </c>
      <c r="N110" s="693">
        <v>0</v>
      </c>
      <c r="O110" s="693">
        <v>3.1011069999999998</v>
      </c>
      <c r="P110" s="693">
        <v>0</v>
      </c>
      <c r="Q110" s="693">
        <v>0</v>
      </c>
      <c r="R110" s="693">
        <v>0</v>
      </c>
      <c r="S110" s="693">
        <v>0</v>
      </c>
      <c r="T110" s="693">
        <v>0</v>
      </c>
      <c r="U110" s="693">
        <v>0</v>
      </c>
      <c r="V110" s="693">
        <v>0</v>
      </c>
      <c r="W110" s="693">
        <v>0</v>
      </c>
      <c r="X110" s="693">
        <v>0</v>
      </c>
      <c r="Y110" s="693">
        <v>0</v>
      </c>
      <c r="Z110" s="693">
        <v>0</v>
      </c>
      <c r="AA110" s="693">
        <v>0</v>
      </c>
      <c r="AB110" s="693">
        <v>0</v>
      </c>
      <c r="AC110" s="693">
        <v>0</v>
      </c>
      <c r="AD110" s="693">
        <v>0</v>
      </c>
      <c r="AE110" s="693">
        <v>0</v>
      </c>
      <c r="AF110" s="693">
        <v>0</v>
      </c>
      <c r="AG110" s="693">
        <v>0</v>
      </c>
      <c r="AH110" s="693">
        <v>0</v>
      </c>
      <c r="AI110" s="693">
        <v>0</v>
      </c>
      <c r="AJ110" s="693">
        <v>0</v>
      </c>
      <c r="AK110" s="693">
        <v>0</v>
      </c>
      <c r="AL110" s="693">
        <v>0</v>
      </c>
      <c r="AM110" s="693">
        <v>0</v>
      </c>
      <c r="AN110" s="693">
        <v>0</v>
      </c>
      <c r="AO110" s="693">
        <v>0</v>
      </c>
      <c r="AP110" s="632"/>
      <c r="AQ110" s="692">
        <v>0</v>
      </c>
      <c r="AR110" s="693">
        <v>0</v>
      </c>
      <c r="AS110" s="693">
        <v>0</v>
      </c>
      <c r="AT110" s="693">
        <v>0</v>
      </c>
      <c r="AU110" s="693">
        <v>0</v>
      </c>
      <c r="AV110" s="693">
        <v>0</v>
      </c>
      <c r="AW110" s="693">
        <v>0</v>
      </c>
      <c r="AX110" s="693">
        <v>0</v>
      </c>
      <c r="AY110" s="693">
        <v>0</v>
      </c>
      <c r="AZ110" s="693">
        <v>0</v>
      </c>
      <c r="BA110" s="693">
        <v>0</v>
      </c>
      <c r="BB110" s="693">
        <v>0</v>
      </c>
      <c r="BC110" s="693">
        <v>0</v>
      </c>
      <c r="BD110" s="693">
        <v>0</v>
      </c>
      <c r="BE110" s="693">
        <v>0</v>
      </c>
      <c r="BF110" s="693">
        <v>0</v>
      </c>
      <c r="BG110" s="693">
        <v>0</v>
      </c>
      <c r="BH110" s="693">
        <v>0</v>
      </c>
      <c r="BI110" s="693">
        <v>0</v>
      </c>
      <c r="BJ110" s="693">
        <v>0</v>
      </c>
      <c r="BK110" s="693">
        <v>0</v>
      </c>
      <c r="BL110" s="693">
        <v>0</v>
      </c>
      <c r="BM110" s="693">
        <v>0</v>
      </c>
      <c r="BN110" s="693">
        <v>0</v>
      </c>
      <c r="BO110" s="693">
        <v>0</v>
      </c>
      <c r="BP110" s="693">
        <v>0</v>
      </c>
      <c r="BQ110" s="693">
        <v>0</v>
      </c>
      <c r="BR110" s="693">
        <v>0</v>
      </c>
      <c r="BS110" s="693">
        <v>0</v>
      </c>
      <c r="BT110" s="694">
        <v>0</v>
      </c>
    </row>
    <row r="111" spans="2:72">
      <c r="B111" s="691" t="s">
        <v>916</v>
      </c>
      <c r="C111" s="691" t="s">
        <v>902</v>
      </c>
      <c r="D111" s="691" t="s">
        <v>42</v>
      </c>
      <c r="E111" s="691" t="s">
        <v>903</v>
      </c>
      <c r="F111" s="691" t="s">
        <v>29</v>
      </c>
      <c r="G111" s="691" t="s">
        <v>907</v>
      </c>
      <c r="H111" s="691">
        <v>2010</v>
      </c>
      <c r="I111" s="643" t="s">
        <v>577</v>
      </c>
      <c r="J111" s="643" t="s">
        <v>592</v>
      </c>
      <c r="K111" s="632"/>
      <c r="L111" s="692">
        <v>0</v>
      </c>
      <c r="M111" s="693">
        <v>0</v>
      </c>
      <c r="N111" s="693">
        <v>0</v>
      </c>
      <c r="O111" s="693">
        <v>4.1348089999999997</v>
      </c>
      <c r="P111" s="693">
        <v>0</v>
      </c>
      <c r="Q111" s="693">
        <v>0</v>
      </c>
      <c r="R111" s="693">
        <v>0</v>
      </c>
      <c r="S111" s="693">
        <v>0</v>
      </c>
      <c r="T111" s="693">
        <v>0</v>
      </c>
      <c r="U111" s="693">
        <v>0</v>
      </c>
      <c r="V111" s="693">
        <v>0</v>
      </c>
      <c r="W111" s="693">
        <v>0</v>
      </c>
      <c r="X111" s="693">
        <v>0</v>
      </c>
      <c r="Y111" s="693">
        <v>0</v>
      </c>
      <c r="Z111" s="693">
        <v>0</v>
      </c>
      <c r="AA111" s="693">
        <v>0</v>
      </c>
      <c r="AB111" s="693">
        <v>0</v>
      </c>
      <c r="AC111" s="693">
        <v>0</v>
      </c>
      <c r="AD111" s="693">
        <v>0</v>
      </c>
      <c r="AE111" s="693">
        <v>0</v>
      </c>
      <c r="AF111" s="693">
        <v>0</v>
      </c>
      <c r="AG111" s="693">
        <v>0</v>
      </c>
      <c r="AH111" s="693">
        <v>0</v>
      </c>
      <c r="AI111" s="693">
        <v>0</v>
      </c>
      <c r="AJ111" s="693">
        <v>0</v>
      </c>
      <c r="AK111" s="693">
        <v>0</v>
      </c>
      <c r="AL111" s="693">
        <v>0</v>
      </c>
      <c r="AM111" s="693">
        <v>0</v>
      </c>
      <c r="AN111" s="693">
        <v>0</v>
      </c>
      <c r="AO111" s="693">
        <v>0</v>
      </c>
      <c r="AP111" s="632"/>
      <c r="AQ111" s="692">
        <v>0</v>
      </c>
      <c r="AR111" s="693">
        <v>0</v>
      </c>
      <c r="AS111" s="693">
        <v>0</v>
      </c>
      <c r="AT111" s="693">
        <v>0</v>
      </c>
      <c r="AU111" s="693">
        <v>0</v>
      </c>
      <c r="AV111" s="693">
        <v>0</v>
      </c>
      <c r="AW111" s="693">
        <v>0</v>
      </c>
      <c r="AX111" s="693">
        <v>0</v>
      </c>
      <c r="AY111" s="693">
        <v>0</v>
      </c>
      <c r="AZ111" s="693">
        <v>0</v>
      </c>
      <c r="BA111" s="693">
        <v>0</v>
      </c>
      <c r="BB111" s="693">
        <v>0</v>
      </c>
      <c r="BC111" s="693">
        <v>0</v>
      </c>
      <c r="BD111" s="693">
        <v>0</v>
      </c>
      <c r="BE111" s="693">
        <v>0</v>
      </c>
      <c r="BF111" s="693">
        <v>0</v>
      </c>
      <c r="BG111" s="693">
        <v>0</v>
      </c>
      <c r="BH111" s="693">
        <v>0</v>
      </c>
      <c r="BI111" s="693">
        <v>0</v>
      </c>
      <c r="BJ111" s="693">
        <v>0</v>
      </c>
      <c r="BK111" s="693">
        <v>0</v>
      </c>
      <c r="BL111" s="693">
        <v>0</v>
      </c>
      <c r="BM111" s="693">
        <v>0</v>
      </c>
      <c r="BN111" s="693">
        <v>0</v>
      </c>
      <c r="BO111" s="693">
        <v>0</v>
      </c>
      <c r="BP111" s="693">
        <v>0</v>
      </c>
      <c r="BQ111" s="693">
        <v>0</v>
      </c>
      <c r="BR111" s="693">
        <v>0</v>
      </c>
      <c r="BS111" s="693">
        <v>0</v>
      </c>
      <c r="BT111" s="694">
        <v>0</v>
      </c>
    </row>
    <row r="112" spans="2:72">
      <c r="B112" s="691" t="s">
        <v>916</v>
      </c>
      <c r="C112" s="691" t="s">
        <v>902</v>
      </c>
      <c r="D112" s="691" t="s">
        <v>42</v>
      </c>
      <c r="E112" s="691" t="s">
        <v>903</v>
      </c>
      <c r="F112" s="691" t="s">
        <v>29</v>
      </c>
      <c r="G112" s="691" t="s">
        <v>907</v>
      </c>
      <c r="H112" s="691">
        <v>2011</v>
      </c>
      <c r="I112" s="643" t="s">
        <v>577</v>
      </c>
      <c r="J112" s="643" t="s">
        <v>592</v>
      </c>
      <c r="K112" s="632"/>
      <c r="L112" s="692">
        <v>0</v>
      </c>
      <c r="M112" s="693">
        <v>0</v>
      </c>
      <c r="N112" s="693">
        <v>0</v>
      </c>
      <c r="O112" s="693">
        <v>468.78399999999999</v>
      </c>
      <c r="P112" s="693">
        <v>0</v>
      </c>
      <c r="Q112" s="693">
        <v>0</v>
      </c>
      <c r="R112" s="693">
        <v>0</v>
      </c>
      <c r="S112" s="693">
        <v>0</v>
      </c>
      <c r="T112" s="693">
        <v>0</v>
      </c>
      <c r="U112" s="693">
        <v>0</v>
      </c>
      <c r="V112" s="693">
        <v>0</v>
      </c>
      <c r="W112" s="693">
        <v>0</v>
      </c>
      <c r="X112" s="693">
        <v>0</v>
      </c>
      <c r="Y112" s="693">
        <v>0</v>
      </c>
      <c r="Z112" s="693">
        <v>0</v>
      </c>
      <c r="AA112" s="693">
        <v>0</v>
      </c>
      <c r="AB112" s="693">
        <v>0</v>
      </c>
      <c r="AC112" s="693">
        <v>0</v>
      </c>
      <c r="AD112" s="693">
        <v>0</v>
      </c>
      <c r="AE112" s="693">
        <v>0</v>
      </c>
      <c r="AF112" s="693">
        <v>0</v>
      </c>
      <c r="AG112" s="693">
        <v>0</v>
      </c>
      <c r="AH112" s="693">
        <v>0</v>
      </c>
      <c r="AI112" s="693">
        <v>0</v>
      </c>
      <c r="AJ112" s="693">
        <v>0</v>
      </c>
      <c r="AK112" s="693">
        <v>0</v>
      </c>
      <c r="AL112" s="693">
        <v>0</v>
      </c>
      <c r="AM112" s="693">
        <v>0</v>
      </c>
      <c r="AN112" s="693">
        <v>0</v>
      </c>
      <c r="AO112" s="693">
        <v>0</v>
      </c>
      <c r="AP112" s="632"/>
      <c r="AQ112" s="692">
        <v>0</v>
      </c>
      <c r="AR112" s="693">
        <v>0</v>
      </c>
      <c r="AS112" s="693">
        <v>0</v>
      </c>
      <c r="AT112" s="693">
        <v>0</v>
      </c>
      <c r="AU112" s="693">
        <v>0</v>
      </c>
      <c r="AV112" s="693">
        <v>0</v>
      </c>
      <c r="AW112" s="693">
        <v>0</v>
      </c>
      <c r="AX112" s="693">
        <v>0</v>
      </c>
      <c r="AY112" s="693">
        <v>0</v>
      </c>
      <c r="AZ112" s="693">
        <v>0</v>
      </c>
      <c r="BA112" s="693">
        <v>0</v>
      </c>
      <c r="BB112" s="693">
        <v>0</v>
      </c>
      <c r="BC112" s="693">
        <v>0</v>
      </c>
      <c r="BD112" s="693">
        <v>0</v>
      </c>
      <c r="BE112" s="693">
        <v>0</v>
      </c>
      <c r="BF112" s="693">
        <v>0</v>
      </c>
      <c r="BG112" s="693">
        <v>0</v>
      </c>
      <c r="BH112" s="693">
        <v>0</v>
      </c>
      <c r="BI112" s="693">
        <v>0</v>
      </c>
      <c r="BJ112" s="693">
        <v>0</v>
      </c>
      <c r="BK112" s="693">
        <v>0</v>
      </c>
      <c r="BL112" s="693">
        <v>0</v>
      </c>
      <c r="BM112" s="693">
        <v>0</v>
      </c>
      <c r="BN112" s="693">
        <v>0</v>
      </c>
      <c r="BO112" s="693">
        <v>0</v>
      </c>
      <c r="BP112" s="693">
        <v>0</v>
      </c>
      <c r="BQ112" s="693">
        <v>0</v>
      </c>
      <c r="BR112" s="693">
        <v>0</v>
      </c>
      <c r="BS112" s="693">
        <v>0</v>
      </c>
      <c r="BT112" s="694">
        <v>0</v>
      </c>
    </row>
    <row r="113" spans="2:72">
      <c r="B113" s="691" t="s">
        <v>916</v>
      </c>
      <c r="C113" s="691" t="s">
        <v>902</v>
      </c>
      <c r="D113" s="691" t="s">
        <v>42</v>
      </c>
      <c r="E113" s="691" t="s">
        <v>903</v>
      </c>
      <c r="F113" s="691" t="s">
        <v>29</v>
      </c>
      <c r="G113" s="691" t="s">
        <v>907</v>
      </c>
      <c r="H113" s="691">
        <v>2012</v>
      </c>
      <c r="I113" s="643" t="s">
        <v>577</v>
      </c>
      <c r="J113" s="643" t="s">
        <v>592</v>
      </c>
      <c r="K113" s="632"/>
      <c r="L113" s="692">
        <v>0</v>
      </c>
      <c r="M113" s="693">
        <v>0</v>
      </c>
      <c r="N113" s="693">
        <v>0</v>
      </c>
      <c r="O113" s="693">
        <v>2.0674049999999999</v>
      </c>
      <c r="P113" s="693">
        <v>0</v>
      </c>
      <c r="Q113" s="693">
        <v>0</v>
      </c>
      <c r="R113" s="693">
        <v>0</v>
      </c>
      <c r="S113" s="693">
        <v>0</v>
      </c>
      <c r="T113" s="693">
        <v>0</v>
      </c>
      <c r="U113" s="693">
        <v>0</v>
      </c>
      <c r="V113" s="693">
        <v>0</v>
      </c>
      <c r="W113" s="693">
        <v>0</v>
      </c>
      <c r="X113" s="693">
        <v>0</v>
      </c>
      <c r="Y113" s="693">
        <v>0</v>
      </c>
      <c r="Z113" s="693">
        <v>0</v>
      </c>
      <c r="AA113" s="693">
        <v>0</v>
      </c>
      <c r="AB113" s="693">
        <v>0</v>
      </c>
      <c r="AC113" s="693">
        <v>0</v>
      </c>
      <c r="AD113" s="693">
        <v>0</v>
      </c>
      <c r="AE113" s="693">
        <v>0</v>
      </c>
      <c r="AF113" s="693">
        <v>0</v>
      </c>
      <c r="AG113" s="693">
        <v>0</v>
      </c>
      <c r="AH113" s="693">
        <v>0</v>
      </c>
      <c r="AI113" s="693">
        <v>0</v>
      </c>
      <c r="AJ113" s="693">
        <v>0</v>
      </c>
      <c r="AK113" s="693">
        <v>0</v>
      </c>
      <c r="AL113" s="693">
        <v>0</v>
      </c>
      <c r="AM113" s="693">
        <v>0</v>
      </c>
      <c r="AN113" s="693">
        <v>0</v>
      </c>
      <c r="AO113" s="693">
        <v>0</v>
      </c>
      <c r="AP113" s="632"/>
      <c r="AQ113" s="692">
        <v>0</v>
      </c>
      <c r="AR113" s="693">
        <v>0</v>
      </c>
      <c r="AS113" s="693">
        <v>0</v>
      </c>
      <c r="AT113" s="693">
        <v>0</v>
      </c>
      <c r="AU113" s="693">
        <v>0</v>
      </c>
      <c r="AV113" s="693">
        <v>0</v>
      </c>
      <c r="AW113" s="693">
        <v>0</v>
      </c>
      <c r="AX113" s="693">
        <v>0</v>
      </c>
      <c r="AY113" s="693">
        <v>0</v>
      </c>
      <c r="AZ113" s="693">
        <v>0</v>
      </c>
      <c r="BA113" s="693">
        <v>0</v>
      </c>
      <c r="BB113" s="693">
        <v>0</v>
      </c>
      <c r="BC113" s="693">
        <v>0</v>
      </c>
      <c r="BD113" s="693">
        <v>0</v>
      </c>
      <c r="BE113" s="693">
        <v>0</v>
      </c>
      <c r="BF113" s="693">
        <v>0</v>
      </c>
      <c r="BG113" s="693">
        <v>0</v>
      </c>
      <c r="BH113" s="693">
        <v>0</v>
      </c>
      <c r="BI113" s="693">
        <v>0</v>
      </c>
      <c r="BJ113" s="693">
        <v>0</v>
      </c>
      <c r="BK113" s="693">
        <v>0</v>
      </c>
      <c r="BL113" s="693">
        <v>0</v>
      </c>
      <c r="BM113" s="693">
        <v>0</v>
      </c>
      <c r="BN113" s="693">
        <v>0</v>
      </c>
      <c r="BO113" s="693">
        <v>0</v>
      </c>
      <c r="BP113" s="693">
        <v>0</v>
      </c>
      <c r="BQ113" s="693">
        <v>0</v>
      </c>
      <c r="BR113" s="693">
        <v>0</v>
      </c>
      <c r="BS113" s="693">
        <v>0</v>
      </c>
      <c r="BT113" s="694">
        <v>0</v>
      </c>
    </row>
    <row r="114" spans="2:72">
      <c r="B114" s="691" t="s">
        <v>916</v>
      </c>
      <c r="C114" s="691" t="s">
        <v>902</v>
      </c>
      <c r="D114" s="691" t="s">
        <v>42</v>
      </c>
      <c r="E114" s="691" t="s">
        <v>903</v>
      </c>
      <c r="F114" s="691" t="s">
        <v>29</v>
      </c>
      <c r="G114" s="691" t="s">
        <v>907</v>
      </c>
      <c r="H114" s="691">
        <v>2013</v>
      </c>
      <c r="I114" s="643" t="s">
        <v>577</v>
      </c>
      <c r="J114" s="643" t="s">
        <v>592</v>
      </c>
      <c r="K114" s="632"/>
      <c r="L114" s="692">
        <v>0</v>
      </c>
      <c r="M114" s="693">
        <v>0</v>
      </c>
      <c r="N114" s="693">
        <v>0</v>
      </c>
      <c r="O114" s="693">
        <v>314.76240000000001</v>
      </c>
      <c r="P114" s="693">
        <v>0</v>
      </c>
      <c r="Q114" s="693">
        <v>0</v>
      </c>
      <c r="R114" s="693">
        <v>0</v>
      </c>
      <c r="S114" s="693">
        <v>0</v>
      </c>
      <c r="T114" s="693">
        <v>0</v>
      </c>
      <c r="U114" s="693">
        <v>0</v>
      </c>
      <c r="V114" s="693">
        <v>0</v>
      </c>
      <c r="W114" s="693">
        <v>0</v>
      </c>
      <c r="X114" s="693">
        <v>0</v>
      </c>
      <c r="Y114" s="693">
        <v>0</v>
      </c>
      <c r="Z114" s="693">
        <v>0</v>
      </c>
      <c r="AA114" s="693">
        <v>0</v>
      </c>
      <c r="AB114" s="693">
        <v>0</v>
      </c>
      <c r="AC114" s="693">
        <v>0</v>
      </c>
      <c r="AD114" s="693">
        <v>0</v>
      </c>
      <c r="AE114" s="693">
        <v>0</v>
      </c>
      <c r="AF114" s="693">
        <v>0</v>
      </c>
      <c r="AG114" s="693">
        <v>0</v>
      </c>
      <c r="AH114" s="693">
        <v>0</v>
      </c>
      <c r="AI114" s="693">
        <v>0</v>
      </c>
      <c r="AJ114" s="693">
        <v>0</v>
      </c>
      <c r="AK114" s="693">
        <v>0</v>
      </c>
      <c r="AL114" s="693">
        <v>0</v>
      </c>
      <c r="AM114" s="693">
        <v>0</v>
      </c>
      <c r="AN114" s="693">
        <v>0</v>
      </c>
      <c r="AO114" s="693">
        <v>0</v>
      </c>
      <c r="AP114" s="632"/>
      <c r="AQ114" s="692">
        <v>0</v>
      </c>
      <c r="AR114" s="693">
        <v>0</v>
      </c>
      <c r="AS114" s="693">
        <v>0</v>
      </c>
      <c r="AT114" s="693">
        <v>0</v>
      </c>
      <c r="AU114" s="693">
        <v>0</v>
      </c>
      <c r="AV114" s="693">
        <v>0</v>
      </c>
      <c r="AW114" s="693">
        <v>0</v>
      </c>
      <c r="AX114" s="693">
        <v>0</v>
      </c>
      <c r="AY114" s="693">
        <v>0</v>
      </c>
      <c r="AZ114" s="693">
        <v>0</v>
      </c>
      <c r="BA114" s="693">
        <v>0</v>
      </c>
      <c r="BB114" s="693">
        <v>0</v>
      </c>
      <c r="BC114" s="693">
        <v>0</v>
      </c>
      <c r="BD114" s="693">
        <v>0</v>
      </c>
      <c r="BE114" s="693">
        <v>0</v>
      </c>
      <c r="BF114" s="693">
        <v>0</v>
      </c>
      <c r="BG114" s="693">
        <v>0</v>
      </c>
      <c r="BH114" s="693">
        <v>0</v>
      </c>
      <c r="BI114" s="693">
        <v>0</v>
      </c>
      <c r="BJ114" s="693">
        <v>0</v>
      </c>
      <c r="BK114" s="693">
        <v>0</v>
      </c>
      <c r="BL114" s="693">
        <v>0</v>
      </c>
      <c r="BM114" s="693">
        <v>0</v>
      </c>
      <c r="BN114" s="693">
        <v>0</v>
      </c>
      <c r="BO114" s="693">
        <v>0</v>
      </c>
      <c r="BP114" s="693">
        <v>0</v>
      </c>
      <c r="BQ114" s="693">
        <v>0</v>
      </c>
      <c r="BR114" s="693">
        <v>0</v>
      </c>
      <c r="BS114" s="693">
        <v>0</v>
      </c>
      <c r="BT114" s="694">
        <v>0</v>
      </c>
    </row>
    <row r="115" spans="2:72">
      <c r="B115" s="691" t="s">
        <v>916</v>
      </c>
      <c r="C115" s="691" t="s">
        <v>902</v>
      </c>
      <c r="D115" s="691" t="s">
        <v>42</v>
      </c>
      <c r="E115" s="691" t="s">
        <v>903</v>
      </c>
      <c r="F115" s="691" t="s">
        <v>29</v>
      </c>
      <c r="G115" s="691" t="s">
        <v>907</v>
      </c>
      <c r="H115" s="691">
        <v>2014</v>
      </c>
      <c r="I115" s="643" t="s">
        <v>577</v>
      </c>
      <c r="J115" s="643" t="s">
        <v>592</v>
      </c>
      <c r="K115" s="632"/>
      <c r="L115" s="692">
        <v>0</v>
      </c>
      <c r="M115" s="693">
        <v>0</v>
      </c>
      <c r="N115" s="693">
        <v>0</v>
      </c>
      <c r="O115" s="693">
        <v>454.03809999999999</v>
      </c>
      <c r="P115" s="693">
        <v>0</v>
      </c>
      <c r="Q115" s="693">
        <v>0</v>
      </c>
      <c r="R115" s="693">
        <v>0</v>
      </c>
      <c r="S115" s="693">
        <v>0</v>
      </c>
      <c r="T115" s="693">
        <v>0</v>
      </c>
      <c r="U115" s="693">
        <v>0</v>
      </c>
      <c r="V115" s="693">
        <v>0</v>
      </c>
      <c r="W115" s="693">
        <v>0</v>
      </c>
      <c r="X115" s="693">
        <v>0</v>
      </c>
      <c r="Y115" s="693">
        <v>0</v>
      </c>
      <c r="Z115" s="693">
        <v>0</v>
      </c>
      <c r="AA115" s="693">
        <v>0</v>
      </c>
      <c r="AB115" s="693">
        <v>0</v>
      </c>
      <c r="AC115" s="693">
        <v>0</v>
      </c>
      <c r="AD115" s="693">
        <v>0</v>
      </c>
      <c r="AE115" s="693">
        <v>0</v>
      </c>
      <c r="AF115" s="693">
        <v>0</v>
      </c>
      <c r="AG115" s="693">
        <v>0</v>
      </c>
      <c r="AH115" s="693">
        <v>0</v>
      </c>
      <c r="AI115" s="693">
        <v>0</v>
      </c>
      <c r="AJ115" s="693">
        <v>0</v>
      </c>
      <c r="AK115" s="693">
        <v>0</v>
      </c>
      <c r="AL115" s="693">
        <v>0</v>
      </c>
      <c r="AM115" s="693">
        <v>0</v>
      </c>
      <c r="AN115" s="693">
        <v>0</v>
      </c>
      <c r="AO115" s="693">
        <v>0</v>
      </c>
      <c r="AP115" s="632"/>
      <c r="AQ115" s="692">
        <v>0</v>
      </c>
      <c r="AR115" s="693">
        <v>0</v>
      </c>
      <c r="AS115" s="693">
        <v>0</v>
      </c>
      <c r="AT115" s="693">
        <v>0</v>
      </c>
      <c r="AU115" s="693">
        <v>0</v>
      </c>
      <c r="AV115" s="693">
        <v>0</v>
      </c>
      <c r="AW115" s="693">
        <v>0</v>
      </c>
      <c r="AX115" s="693">
        <v>0</v>
      </c>
      <c r="AY115" s="693">
        <v>0</v>
      </c>
      <c r="AZ115" s="693">
        <v>0</v>
      </c>
      <c r="BA115" s="693">
        <v>0</v>
      </c>
      <c r="BB115" s="693">
        <v>0</v>
      </c>
      <c r="BC115" s="693">
        <v>0</v>
      </c>
      <c r="BD115" s="693">
        <v>0</v>
      </c>
      <c r="BE115" s="693">
        <v>0</v>
      </c>
      <c r="BF115" s="693">
        <v>0</v>
      </c>
      <c r="BG115" s="693">
        <v>0</v>
      </c>
      <c r="BH115" s="693">
        <v>0</v>
      </c>
      <c r="BI115" s="693">
        <v>0</v>
      </c>
      <c r="BJ115" s="693">
        <v>0</v>
      </c>
      <c r="BK115" s="693">
        <v>0</v>
      </c>
      <c r="BL115" s="693">
        <v>0</v>
      </c>
      <c r="BM115" s="693">
        <v>0</v>
      </c>
      <c r="BN115" s="693">
        <v>0</v>
      </c>
      <c r="BO115" s="693">
        <v>0</v>
      </c>
      <c r="BP115" s="693">
        <v>0</v>
      </c>
      <c r="BQ115" s="693">
        <v>0</v>
      </c>
      <c r="BR115" s="693">
        <v>0</v>
      </c>
      <c r="BS115" s="693">
        <v>0</v>
      </c>
      <c r="BT115" s="694">
        <v>0</v>
      </c>
    </row>
    <row r="116" spans="2:72">
      <c r="B116" s="691" t="s">
        <v>916</v>
      </c>
      <c r="C116" s="691" t="s">
        <v>908</v>
      </c>
      <c r="D116" s="691" t="s">
        <v>9</v>
      </c>
      <c r="E116" s="691" t="s">
        <v>903</v>
      </c>
      <c r="F116" s="691" t="s">
        <v>908</v>
      </c>
      <c r="G116" s="691" t="s">
        <v>907</v>
      </c>
      <c r="H116" s="691">
        <v>2014</v>
      </c>
      <c r="I116" s="643" t="s">
        <v>577</v>
      </c>
      <c r="J116" s="643" t="s">
        <v>592</v>
      </c>
      <c r="K116" s="632"/>
      <c r="L116" s="692">
        <v>0</v>
      </c>
      <c r="M116" s="693">
        <v>0</v>
      </c>
      <c r="N116" s="693">
        <v>0</v>
      </c>
      <c r="O116" s="693">
        <v>5240.8789999999999</v>
      </c>
      <c r="P116" s="693">
        <v>0</v>
      </c>
      <c r="Q116" s="693">
        <v>0</v>
      </c>
      <c r="R116" s="693">
        <v>0</v>
      </c>
      <c r="S116" s="693">
        <v>0</v>
      </c>
      <c r="T116" s="693">
        <v>0</v>
      </c>
      <c r="U116" s="693">
        <v>0</v>
      </c>
      <c r="V116" s="693">
        <v>0</v>
      </c>
      <c r="W116" s="693">
        <v>0</v>
      </c>
      <c r="X116" s="693">
        <v>0</v>
      </c>
      <c r="Y116" s="693">
        <v>0</v>
      </c>
      <c r="Z116" s="693">
        <v>0</v>
      </c>
      <c r="AA116" s="693">
        <v>0</v>
      </c>
      <c r="AB116" s="693">
        <v>0</v>
      </c>
      <c r="AC116" s="693">
        <v>0</v>
      </c>
      <c r="AD116" s="693">
        <v>0</v>
      </c>
      <c r="AE116" s="693">
        <v>0</v>
      </c>
      <c r="AF116" s="693">
        <v>0</v>
      </c>
      <c r="AG116" s="693">
        <v>0</v>
      </c>
      <c r="AH116" s="693">
        <v>0</v>
      </c>
      <c r="AI116" s="693">
        <v>0</v>
      </c>
      <c r="AJ116" s="693">
        <v>0</v>
      </c>
      <c r="AK116" s="693">
        <v>0</v>
      </c>
      <c r="AL116" s="693">
        <v>0</v>
      </c>
      <c r="AM116" s="693">
        <v>0</v>
      </c>
      <c r="AN116" s="693">
        <v>0</v>
      </c>
      <c r="AO116" s="693">
        <v>0</v>
      </c>
      <c r="AP116" s="632"/>
      <c r="AQ116" s="692">
        <v>0</v>
      </c>
      <c r="AR116" s="693">
        <v>0</v>
      </c>
      <c r="AS116" s="693">
        <v>0</v>
      </c>
      <c r="AT116" s="693">
        <v>0</v>
      </c>
      <c r="AU116" s="693">
        <v>0</v>
      </c>
      <c r="AV116" s="693">
        <v>0</v>
      </c>
      <c r="AW116" s="693">
        <v>0</v>
      </c>
      <c r="AX116" s="693">
        <v>0</v>
      </c>
      <c r="AY116" s="693">
        <v>0</v>
      </c>
      <c r="AZ116" s="693">
        <v>0</v>
      </c>
      <c r="BA116" s="693">
        <v>0</v>
      </c>
      <c r="BB116" s="693">
        <v>0</v>
      </c>
      <c r="BC116" s="693">
        <v>0</v>
      </c>
      <c r="BD116" s="693">
        <v>0</v>
      </c>
      <c r="BE116" s="693">
        <v>0</v>
      </c>
      <c r="BF116" s="693">
        <v>0</v>
      </c>
      <c r="BG116" s="693">
        <v>0</v>
      </c>
      <c r="BH116" s="693">
        <v>0</v>
      </c>
      <c r="BI116" s="693">
        <v>0</v>
      </c>
      <c r="BJ116" s="693">
        <v>0</v>
      </c>
      <c r="BK116" s="693">
        <v>0</v>
      </c>
      <c r="BL116" s="693">
        <v>0</v>
      </c>
      <c r="BM116" s="693">
        <v>0</v>
      </c>
      <c r="BN116" s="693">
        <v>0</v>
      </c>
      <c r="BO116" s="693">
        <v>0</v>
      </c>
      <c r="BP116" s="693">
        <v>0</v>
      </c>
      <c r="BQ116" s="693">
        <v>0</v>
      </c>
      <c r="BR116" s="693">
        <v>0</v>
      </c>
      <c r="BS116" s="693">
        <v>0</v>
      </c>
      <c r="BT116" s="694">
        <v>0</v>
      </c>
    </row>
    <row r="117" spans="2:72">
      <c r="B117" s="691" t="s">
        <v>916</v>
      </c>
      <c r="C117" s="691" t="s">
        <v>908</v>
      </c>
      <c r="D117" s="691" t="s">
        <v>930</v>
      </c>
      <c r="E117" s="691" t="s">
        <v>903</v>
      </c>
      <c r="F117" s="691" t="s">
        <v>908</v>
      </c>
      <c r="G117" s="691" t="s">
        <v>904</v>
      </c>
      <c r="H117" s="691">
        <v>2012</v>
      </c>
      <c r="I117" s="643" t="s">
        <v>577</v>
      </c>
      <c r="J117" s="643" t="s">
        <v>592</v>
      </c>
      <c r="K117" s="632"/>
      <c r="L117" s="692">
        <v>0</v>
      </c>
      <c r="M117" s="693">
        <v>0</v>
      </c>
      <c r="N117" s="693">
        <v>0</v>
      </c>
      <c r="O117" s="693">
        <v>0</v>
      </c>
      <c r="P117" s="693">
        <v>0</v>
      </c>
      <c r="Q117" s="693">
        <v>0</v>
      </c>
      <c r="R117" s="693">
        <v>0</v>
      </c>
      <c r="S117" s="693">
        <v>0</v>
      </c>
      <c r="T117" s="693">
        <v>0</v>
      </c>
      <c r="U117" s="693">
        <v>0</v>
      </c>
      <c r="V117" s="693">
        <v>0</v>
      </c>
      <c r="W117" s="693">
        <v>0</v>
      </c>
      <c r="X117" s="693">
        <v>0</v>
      </c>
      <c r="Y117" s="693">
        <v>0</v>
      </c>
      <c r="Z117" s="693">
        <v>0</v>
      </c>
      <c r="AA117" s="693">
        <v>0</v>
      </c>
      <c r="AB117" s="693">
        <v>0</v>
      </c>
      <c r="AC117" s="693">
        <v>0</v>
      </c>
      <c r="AD117" s="693">
        <v>0</v>
      </c>
      <c r="AE117" s="693">
        <v>0</v>
      </c>
      <c r="AF117" s="693">
        <v>0</v>
      </c>
      <c r="AG117" s="693">
        <v>0</v>
      </c>
      <c r="AH117" s="693">
        <v>0</v>
      </c>
      <c r="AI117" s="693">
        <v>0</v>
      </c>
      <c r="AJ117" s="693">
        <v>0</v>
      </c>
      <c r="AK117" s="693">
        <v>0</v>
      </c>
      <c r="AL117" s="693">
        <v>0</v>
      </c>
      <c r="AM117" s="693">
        <v>0</v>
      </c>
      <c r="AN117" s="693">
        <v>0</v>
      </c>
      <c r="AO117" s="693">
        <v>0</v>
      </c>
      <c r="AP117" s="632"/>
      <c r="AQ117" s="692">
        <v>0</v>
      </c>
      <c r="AR117" s="693">
        <v>0</v>
      </c>
      <c r="AS117" s="693">
        <v>0</v>
      </c>
      <c r="AT117" s="693">
        <v>0</v>
      </c>
      <c r="AU117" s="693">
        <v>0</v>
      </c>
      <c r="AV117" s="693">
        <v>0</v>
      </c>
      <c r="AW117" s="693">
        <v>0</v>
      </c>
      <c r="AX117" s="693">
        <v>0</v>
      </c>
      <c r="AY117" s="693">
        <v>0</v>
      </c>
      <c r="AZ117" s="693">
        <v>0</v>
      </c>
      <c r="BA117" s="693">
        <v>0</v>
      </c>
      <c r="BB117" s="693">
        <v>0</v>
      </c>
      <c r="BC117" s="693">
        <v>0</v>
      </c>
      <c r="BD117" s="693">
        <v>0</v>
      </c>
      <c r="BE117" s="693">
        <v>0</v>
      </c>
      <c r="BF117" s="693">
        <v>0</v>
      </c>
      <c r="BG117" s="693">
        <v>0</v>
      </c>
      <c r="BH117" s="693">
        <v>0</v>
      </c>
      <c r="BI117" s="693">
        <v>0</v>
      </c>
      <c r="BJ117" s="693">
        <v>0</v>
      </c>
      <c r="BK117" s="693">
        <v>0</v>
      </c>
      <c r="BL117" s="693">
        <v>0</v>
      </c>
      <c r="BM117" s="693">
        <v>0</v>
      </c>
      <c r="BN117" s="693">
        <v>0</v>
      </c>
      <c r="BO117" s="693">
        <v>0</v>
      </c>
      <c r="BP117" s="693">
        <v>0</v>
      </c>
      <c r="BQ117" s="693">
        <v>0</v>
      </c>
      <c r="BR117" s="693">
        <v>0</v>
      </c>
      <c r="BS117" s="693">
        <v>0</v>
      </c>
      <c r="BT117" s="694">
        <v>0</v>
      </c>
    </row>
    <row r="118" spans="2:72">
      <c r="B118" s="691" t="s">
        <v>916</v>
      </c>
      <c r="C118" s="691" t="s">
        <v>908</v>
      </c>
      <c r="D118" s="691" t="s">
        <v>930</v>
      </c>
      <c r="E118" s="691" t="s">
        <v>903</v>
      </c>
      <c r="F118" s="691" t="s">
        <v>908</v>
      </c>
      <c r="G118" s="691" t="s">
        <v>904</v>
      </c>
      <c r="H118" s="691">
        <v>2013</v>
      </c>
      <c r="I118" s="643" t="s">
        <v>577</v>
      </c>
      <c r="J118" s="643" t="s">
        <v>592</v>
      </c>
      <c r="K118" s="632"/>
      <c r="L118" s="692">
        <v>0</v>
      </c>
      <c r="M118" s="693">
        <v>0</v>
      </c>
      <c r="N118" s="693">
        <v>459.99</v>
      </c>
      <c r="O118" s="693">
        <v>459.99</v>
      </c>
      <c r="P118" s="693">
        <v>459.99</v>
      </c>
      <c r="Q118" s="693">
        <v>459.99</v>
      </c>
      <c r="R118" s="693">
        <v>459.99</v>
      </c>
      <c r="S118" s="693">
        <v>459.99</v>
      </c>
      <c r="T118" s="693">
        <v>459.99</v>
      </c>
      <c r="U118" s="693">
        <v>459.99</v>
      </c>
      <c r="V118" s="693">
        <v>459.99</v>
      </c>
      <c r="W118" s="693">
        <v>459.99</v>
      </c>
      <c r="X118" s="693">
        <v>459.99</v>
      </c>
      <c r="Y118" s="693">
        <v>459.99</v>
      </c>
      <c r="Z118" s="693">
        <v>0</v>
      </c>
      <c r="AA118" s="693">
        <v>0</v>
      </c>
      <c r="AB118" s="693">
        <v>0</v>
      </c>
      <c r="AC118" s="693">
        <v>0</v>
      </c>
      <c r="AD118" s="693">
        <v>0</v>
      </c>
      <c r="AE118" s="693">
        <v>0</v>
      </c>
      <c r="AF118" s="693">
        <v>0</v>
      </c>
      <c r="AG118" s="693">
        <v>0</v>
      </c>
      <c r="AH118" s="693">
        <v>0</v>
      </c>
      <c r="AI118" s="693">
        <v>0</v>
      </c>
      <c r="AJ118" s="693">
        <v>0</v>
      </c>
      <c r="AK118" s="693">
        <v>0</v>
      </c>
      <c r="AL118" s="693">
        <v>0</v>
      </c>
      <c r="AM118" s="693">
        <v>0</v>
      </c>
      <c r="AN118" s="693">
        <v>0</v>
      </c>
      <c r="AO118" s="693">
        <v>0</v>
      </c>
      <c r="AP118" s="632"/>
      <c r="AQ118" s="692">
        <v>0</v>
      </c>
      <c r="AR118" s="693">
        <v>0</v>
      </c>
      <c r="AS118" s="693">
        <v>4243500</v>
      </c>
      <c r="AT118" s="693">
        <v>4243500</v>
      </c>
      <c r="AU118" s="693">
        <v>4243500</v>
      </c>
      <c r="AV118" s="693">
        <v>4243500</v>
      </c>
      <c r="AW118" s="693">
        <v>4243500</v>
      </c>
      <c r="AX118" s="693">
        <v>4243500</v>
      </c>
      <c r="AY118" s="693">
        <v>4243500</v>
      </c>
      <c r="AZ118" s="693">
        <v>4243500</v>
      </c>
      <c r="BA118" s="693">
        <v>4243500</v>
      </c>
      <c r="BB118" s="693">
        <v>4243500</v>
      </c>
      <c r="BC118" s="693">
        <v>4243500</v>
      </c>
      <c r="BD118" s="693">
        <v>4243500</v>
      </c>
      <c r="BE118" s="693">
        <v>0</v>
      </c>
      <c r="BF118" s="693">
        <v>0</v>
      </c>
      <c r="BG118" s="693">
        <v>0</v>
      </c>
      <c r="BH118" s="693">
        <v>0</v>
      </c>
      <c r="BI118" s="693">
        <v>0</v>
      </c>
      <c r="BJ118" s="693">
        <v>0</v>
      </c>
      <c r="BK118" s="693">
        <v>0</v>
      </c>
      <c r="BL118" s="693">
        <v>0</v>
      </c>
      <c r="BM118" s="693">
        <v>0</v>
      </c>
      <c r="BN118" s="693">
        <v>0</v>
      </c>
      <c r="BO118" s="693">
        <v>0</v>
      </c>
      <c r="BP118" s="693">
        <v>0</v>
      </c>
      <c r="BQ118" s="693">
        <v>0</v>
      </c>
      <c r="BR118" s="693">
        <v>0</v>
      </c>
      <c r="BS118" s="693">
        <v>0</v>
      </c>
      <c r="BT118" s="694">
        <v>0</v>
      </c>
    </row>
    <row r="119" spans="2:72">
      <c r="B119" s="691" t="s">
        <v>916</v>
      </c>
      <c r="C119" s="691" t="s">
        <v>908</v>
      </c>
      <c r="D119" s="691" t="s">
        <v>930</v>
      </c>
      <c r="E119" s="691" t="s">
        <v>903</v>
      </c>
      <c r="F119" s="691" t="s">
        <v>908</v>
      </c>
      <c r="G119" s="691" t="s">
        <v>904</v>
      </c>
      <c r="H119" s="691">
        <v>2014</v>
      </c>
      <c r="I119" s="643" t="s">
        <v>577</v>
      </c>
      <c r="J119" s="643" t="s">
        <v>592</v>
      </c>
      <c r="K119" s="632"/>
      <c r="L119" s="692">
        <v>0</v>
      </c>
      <c r="M119" s="693">
        <v>0</v>
      </c>
      <c r="N119" s="693">
        <v>0</v>
      </c>
      <c r="O119" s="693">
        <v>40.622399999999999</v>
      </c>
      <c r="P119" s="693">
        <v>0.4914</v>
      </c>
      <c r="Q119" s="693">
        <v>0.4914</v>
      </c>
      <c r="R119" s="693">
        <v>0.4914</v>
      </c>
      <c r="S119" s="693">
        <v>0.4914</v>
      </c>
      <c r="T119" s="693">
        <v>0.4914</v>
      </c>
      <c r="U119" s="693">
        <v>0.4914</v>
      </c>
      <c r="V119" s="693">
        <v>0.4914</v>
      </c>
      <c r="W119" s="693">
        <v>0.4914</v>
      </c>
      <c r="X119" s="693">
        <v>0.4914</v>
      </c>
      <c r="Y119" s="693">
        <v>0.4914</v>
      </c>
      <c r="Z119" s="693">
        <v>0</v>
      </c>
      <c r="AA119" s="693">
        <v>0</v>
      </c>
      <c r="AB119" s="693">
        <v>0</v>
      </c>
      <c r="AC119" s="693">
        <v>0</v>
      </c>
      <c r="AD119" s="693">
        <v>0</v>
      </c>
      <c r="AE119" s="693">
        <v>0</v>
      </c>
      <c r="AF119" s="693">
        <v>0</v>
      </c>
      <c r="AG119" s="693">
        <v>0</v>
      </c>
      <c r="AH119" s="693">
        <v>0</v>
      </c>
      <c r="AI119" s="693">
        <v>0</v>
      </c>
      <c r="AJ119" s="693">
        <v>0</v>
      </c>
      <c r="AK119" s="693">
        <v>0</v>
      </c>
      <c r="AL119" s="693">
        <v>0</v>
      </c>
      <c r="AM119" s="693">
        <v>0</v>
      </c>
      <c r="AN119" s="693">
        <v>0</v>
      </c>
      <c r="AO119" s="693">
        <v>0</v>
      </c>
      <c r="AP119" s="632"/>
      <c r="AQ119" s="692">
        <v>0</v>
      </c>
      <c r="AR119" s="693">
        <v>0</v>
      </c>
      <c r="AS119" s="693">
        <v>0</v>
      </c>
      <c r="AT119" s="693">
        <v>142416.576</v>
      </c>
      <c r="AU119" s="693">
        <v>3312.576</v>
      </c>
      <c r="AV119" s="693">
        <v>3312.576</v>
      </c>
      <c r="AW119" s="693">
        <v>3312.576</v>
      </c>
      <c r="AX119" s="693">
        <v>3312.576</v>
      </c>
      <c r="AY119" s="693">
        <v>3312.576</v>
      </c>
      <c r="AZ119" s="693">
        <v>3312.576</v>
      </c>
      <c r="BA119" s="693">
        <v>3312.576</v>
      </c>
      <c r="BB119" s="693">
        <v>3312.576</v>
      </c>
      <c r="BC119" s="693">
        <v>3312.576</v>
      </c>
      <c r="BD119" s="693">
        <v>3312.576</v>
      </c>
      <c r="BE119" s="693">
        <v>0</v>
      </c>
      <c r="BF119" s="693">
        <v>0</v>
      </c>
      <c r="BG119" s="693">
        <v>0</v>
      </c>
      <c r="BH119" s="693">
        <v>0</v>
      </c>
      <c r="BI119" s="693">
        <v>0</v>
      </c>
      <c r="BJ119" s="693">
        <v>0</v>
      </c>
      <c r="BK119" s="693">
        <v>0</v>
      </c>
      <c r="BL119" s="693">
        <v>0</v>
      </c>
      <c r="BM119" s="693">
        <v>0</v>
      </c>
      <c r="BN119" s="693">
        <v>0</v>
      </c>
      <c r="BO119" s="693">
        <v>0</v>
      </c>
      <c r="BP119" s="693">
        <v>0</v>
      </c>
      <c r="BQ119" s="693">
        <v>0</v>
      </c>
      <c r="BR119" s="693">
        <v>0</v>
      </c>
      <c r="BS119" s="693">
        <v>0</v>
      </c>
      <c r="BT119" s="694">
        <v>0</v>
      </c>
    </row>
    <row r="120" spans="2:72">
      <c r="B120" s="691"/>
      <c r="C120" s="691"/>
      <c r="D120" s="691" t="s">
        <v>95</v>
      </c>
      <c r="E120" s="691" t="s">
        <v>903</v>
      </c>
      <c r="F120" s="691"/>
      <c r="G120" s="691"/>
      <c r="H120" s="691">
        <v>2015</v>
      </c>
      <c r="I120" s="643" t="s">
        <v>578</v>
      </c>
      <c r="J120" s="643" t="s">
        <v>592</v>
      </c>
      <c r="K120" s="632"/>
      <c r="L120" s="692"/>
      <c r="M120" s="693"/>
      <c r="N120" s="693"/>
      <c r="O120" s="693"/>
      <c r="P120" s="693">
        <v>100</v>
      </c>
      <c r="Q120" s="693">
        <v>99</v>
      </c>
      <c r="R120" s="693">
        <v>99</v>
      </c>
      <c r="S120" s="693">
        <v>99</v>
      </c>
      <c r="T120" s="693">
        <v>99</v>
      </c>
      <c r="U120" s="693">
        <v>99</v>
      </c>
      <c r="V120" s="693">
        <v>99</v>
      </c>
      <c r="W120" s="693">
        <v>99</v>
      </c>
      <c r="X120" s="693">
        <v>99</v>
      </c>
      <c r="Y120" s="693">
        <v>99</v>
      </c>
      <c r="Z120" s="693">
        <v>88</v>
      </c>
      <c r="AA120" s="693">
        <v>88</v>
      </c>
      <c r="AB120" s="693">
        <v>88</v>
      </c>
      <c r="AC120" s="693">
        <v>88</v>
      </c>
      <c r="AD120" s="693">
        <v>88</v>
      </c>
      <c r="AE120" s="693">
        <v>88</v>
      </c>
      <c r="AF120" s="693">
        <v>32</v>
      </c>
      <c r="AG120" s="693">
        <v>32</v>
      </c>
      <c r="AH120" s="693">
        <v>32</v>
      </c>
      <c r="AI120" s="693">
        <v>32</v>
      </c>
      <c r="AJ120" s="693">
        <v>0</v>
      </c>
      <c r="AK120" s="693">
        <v>0</v>
      </c>
      <c r="AL120" s="693">
        <v>0</v>
      </c>
      <c r="AM120" s="693">
        <v>0</v>
      </c>
      <c r="AN120" s="693">
        <v>0</v>
      </c>
      <c r="AO120" s="693">
        <v>0</v>
      </c>
      <c r="AP120" s="632"/>
      <c r="AQ120" s="692"/>
      <c r="AR120" s="693"/>
      <c r="AS120" s="693"/>
      <c r="AT120" s="693"/>
      <c r="AU120" s="693">
        <v>1538773</v>
      </c>
      <c r="AV120" s="693">
        <v>1525016</v>
      </c>
      <c r="AW120" s="693">
        <v>1525016</v>
      </c>
      <c r="AX120" s="693">
        <v>1525016</v>
      </c>
      <c r="AY120" s="693">
        <v>1525016</v>
      </c>
      <c r="AZ120" s="693">
        <v>1525016</v>
      </c>
      <c r="BA120" s="693">
        <v>1525016</v>
      </c>
      <c r="BB120" s="693">
        <v>1524693</v>
      </c>
      <c r="BC120" s="693">
        <v>1524693</v>
      </c>
      <c r="BD120" s="693">
        <v>1524693</v>
      </c>
      <c r="BE120" s="693">
        <v>1407118</v>
      </c>
      <c r="BF120" s="693">
        <v>1400500</v>
      </c>
      <c r="BG120" s="693">
        <v>1400500</v>
      </c>
      <c r="BH120" s="693">
        <v>1395581</v>
      </c>
      <c r="BI120" s="693">
        <v>1395581</v>
      </c>
      <c r="BJ120" s="693">
        <v>1394922</v>
      </c>
      <c r="BK120" s="693">
        <v>513510</v>
      </c>
      <c r="BL120" s="693">
        <v>513510</v>
      </c>
      <c r="BM120" s="693">
        <v>513510</v>
      </c>
      <c r="BN120" s="693">
        <v>513510</v>
      </c>
      <c r="BO120" s="693">
        <v>0</v>
      </c>
      <c r="BP120" s="693">
        <v>0</v>
      </c>
      <c r="BQ120" s="693">
        <v>0</v>
      </c>
      <c r="BR120" s="693">
        <v>0</v>
      </c>
      <c r="BS120" s="693">
        <v>0</v>
      </c>
      <c r="BT120" s="694">
        <v>0</v>
      </c>
    </row>
    <row r="121" spans="2:72">
      <c r="B121" s="691"/>
      <c r="C121" s="691"/>
      <c r="D121" s="691" t="s">
        <v>96</v>
      </c>
      <c r="E121" s="691" t="s">
        <v>903</v>
      </c>
      <c r="F121" s="691"/>
      <c r="G121" s="691"/>
      <c r="H121" s="691">
        <v>2015</v>
      </c>
      <c r="I121" s="643" t="s">
        <v>578</v>
      </c>
      <c r="J121" s="643" t="s">
        <v>592</v>
      </c>
      <c r="K121" s="632"/>
      <c r="L121" s="692"/>
      <c r="M121" s="693"/>
      <c r="N121" s="693"/>
      <c r="O121" s="693"/>
      <c r="P121" s="693">
        <v>187</v>
      </c>
      <c r="Q121" s="693">
        <v>184</v>
      </c>
      <c r="R121" s="693">
        <v>184</v>
      </c>
      <c r="S121" s="693">
        <v>184</v>
      </c>
      <c r="T121" s="693">
        <v>184</v>
      </c>
      <c r="U121" s="693">
        <v>184</v>
      </c>
      <c r="V121" s="693">
        <v>184</v>
      </c>
      <c r="W121" s="693">
        <v>183</v>
      </c>
      <c r="X121" s="693">
        <v>183</v>
      </c>
      <c r="Y121" s="693">
        <v>183</v>
      </c>
      <c r="Z121" s="693">
        <v>155</v>
      </c>
      <c r="AA121" s="693">
        <v>147</v>
      </c>
      <c r="AB121" s="693">
        <v>147</v>
      </c>
      <c r="AC121" s="693">
        <v>146</v>
      </c>
      <c r="AD121" s="693">
        <v>146</v>
      </c>
      <c r="AE121" s="693">
        <v>146</v>
      </c>
      <c r="AF121" s="693">
        <v>54</v>
      </c>
      <c r="AG121" s="693">
        <v>54</v>
      </c>
      <c r="AH121" s="693">
        <v>54</v>
      </c>
      <c r="AI121" s="693">
        <v>54</v>
      </c>
      <c r="AJ121" s="693">
        <v>0</v>
      </c>
      <c r="AK121" s="693">
        <v>0</v>
      </c>
      <c r="AL121" s="693">
        <v>0</v>
      </c>
      <c r="AM121" s="693">
        <v>0</v>
      </c>
      <c r="AN121" s="693">
        <v>0</v>
      </c>
      <c r="AO121" s="693">
        <v>0</v>
      </c>
      <c r="AP121" s="632"/>
      <c r="AQ121" s="692"/>
      <c r="AR121" s="693"/>
      <c r="AS121" s="693"/>
      <c r="AT121" s="693"/>
      <c r="AU121" s="693">
        <v>2765359</v>
      </c>
      <c r="AV121" s="693">
        <v>2716212</v>
      </c>
      <c r="AW121" s="693">
        <v>2716212</v>
      </c>
      <c r="AX121" s="693">
        <v>2716212</v>
      </c>
      <c r="AY121" s="693">
        <v>2716212</v>
      </c>
      <c r="AZ121" s="693">
        <v>2716212</v>
      </c>
      <c r="BA121" s="693">
        <v>2716212</v>
      </c>
      <c r="BB121" s="693">
        <v>2714790</v>
      </c>
      <c r="BC121" s="693">
        <v>2714790</v>
      </c>
      <c r="BD121" s="693">
        <v>2714790</v>
      </c>
      <c r="BE121" s="693">
        <v>2503426</v>
      </c>
      <c r="BF121" s="693">
        <v>2374525</v>
      </c>
      <c r="BG121" s="693">
        <v>2374525</v>
      </c>
      <c r="BH121" s="693">
        <v>2323451</v>
      </c>
      <c r="BI121" s="693">
        <v>2323451</v>
      </c>
      <c r="BJ121" s="693">
        <v>2318034</v>
      </c>
      <c r="BK121" s="693">
        <v>858746</v>
      </c>
      <c r="BL121" s="693">
        <v>858746</v>
      </c>
      <c r="BM121" s="693">
        <v>858746</v>
      </c>
      <c r="BN121" s="693">
        <v>858746</v>
      </c>
      <c r="BO121" s="693">
        <v>0</v>
      </c>
      <c r="BP121" s="693">
        <v>0</v>
      </c>
      <c r="BQ121" s="693">
        <v>0</v>
      </c>
      <c r="BR121" s="693">
        <v>0</v>
      </c>
      <c r="BS121" s="693">
        <v>0</v>
      </c>
      <c r="BT121" s="694">
        <v>0</v>
      </c>
    </row>
    <row r="122" spans="2:72">
      <c r="B122" s="691"/>
      <c r="C122" s="691"/>
      <c r="D122" s="691" t="s">
        <v>97</v>
      </c>
      <c r="E122" s="691" t="s">
        <v>903</v>
      </c>
      <c r="F122" s="691"/>
      <c r="G122" s="691"/>
      <c r="H122" s="691">
        <v>2015</v>
      </c>
      <c r="I122" s="643" t="s">
        <v>578</v>
      </c>
      <c r="J122" s="643" t="s">
        <v>592</v>
      </c>
      <c r="K122" s="632"/>
      <c r="L122" s="692"/>
      <c r="M122" s="693"/>
      <c r="N122" s="693"/>
      <c r="O122" s="693"/>
      <c r="P122" s="693">
        <v>5</v>
      </c>
      <c r="Q122" s="693">
        <v>5</v>
      </c>
      <c r="R122" s="693">
        <v>5</v>
      </c>
      <c r="S122" s="693">
        <v>5</v>
      </c>
      <c r="T122" s="693">
        <v>2</v>
      </c>
      <c r="U122" s="693">
        <v>0</v>
      </c>
      <c r="V122" s="693">
        <v>0</v>
      </c>
      <c r="W122" s="693">
        <v>0</v>
      </c>
      <c r="X122" s="693">
        <v>0</v>
      </c>
      <c r="Y122" s="693">
        <v>0</v>
      </c>
      <c r="Z122" s="693">
        <v>0</v>
      </c>
      <c r="AA122" s="693">
        <v>0</v>
      </c>
      <c r="AB122" s="693">
        <v>0</v>
      </c>
      <c r="AC122" s="693">
        <v>0</v>
      </c>
      <c r="AD122" s="693">
        <v>0</v>
      </c>
      <c r="AE122" s="693">
        <v>0</v>
      </c>
      <c r="AF122" s="693">
        <v>0</v>
      </c>
      <c r="AG122" s="693">
        <v>0</v>
      </c>
      <c r="AH122" s="693">
        <v>0</v>
      </c>
      <c r="AI122" s="693">
        <v>0</v>
      </c>
      <c r="AJ122" s="693">
        <v>0</v>
      </c>
      <c r="AK122" s="693">
        <v>0</v>
      </c>
      <c r="AL122" s="693">
        <v>0</v>
      </c>
      <c r="AM122" s="693">
        <v>0</v>
      </c>
      <c r="AN122" s="693">
        <v>0</v>
      </c>
      <c r="AO122" s="693">
        <v>0</v>
      </c>
      <c r="AP122" s="632"/>
      <c r="AQ122" s="692"/>
      <c r="AR122" s="693"/>
      <c r="AS122" s="693"/>
      <c r="AT122" s="693"/>
      <c r="AU122" s="693">
        <v>34312</v>
      </c>
      <c r="AV122" s="693">
        <v>34312</v>
      </c>
      <c r="AW122" s="693">
        <v>34312</v>
      </c>
      <c r="AX122" s="693">
        <v>34312</v>
      </c>
      <c r="AY122" s="693">
        <v>16686</v>
      </c>
      <c r="AZ122" s="693">
        <v>0</v>
      </c>
      <c r="BA122" s="693">
        <v>0</v>
      </c>
      <c r="BB122" s="693">
        <v>0</v>
      </c>
      <c r="BC122" s="693">
        <v>0</v>
      </c>
      <c r="BD122" s="693">
        <v>0</v>
      </c>
      <c r="BE122" s="693">
        <v>0</v>
      </c>
      <c r="BF122" s="693">
        <v>0</v>
      </c>
      <c r="BG122" s="693">
        <v>0</v>
      </c>
      <c r="BH122" s="693">
        <v>0</v>
      </c>
      <c r="BI122" s="693">
        <v>0</v>
      </c>
      <c r="BJ122" s="693">
        <v>0</v>
      </c>
      <c r="BK122" s="693">
        <v>0</v>
      </c>
      <c r="BL122" s="693">
        <v>0</v>
      </c>
      <c r="BM122" s="693">
        <v>0</v>
      </c>
      <c r="BN122" s="693">
        <v>0</v>
      </c>
      <c r="BO122" s="693">
        <v>0</v>
      </c>
      <c r="BP122" s="693">
        <v>0</v>
      </c>
      <c r="BQ122" s="693">
        <v>0</v>
      </c>
      <c r="BR122" s="693">
        <v>0</v>
      </c>
      <c r="BS122" s="693">
        <v>0</v>
      </c>
      <c r="BT122" s="694">
        <v>0</v>
      </c>
    </row>
    <row r="123" spans="2:72">
      <c r="B123" s="691"/>
      <c r="C123" s="691"/>
      <c r="D123" s="691" t="s">
        <v>675</v>
      </c>
      <c r="E123" s="691" t="s">
        <v>903</v>
      </c>
      <c r="F123" s="691"/>
      <c r="G123" s="691"/>
      <c r="H123" s="691">
        <v>2015</v>
      </c>
      <c r="I123" s="643" t="s">
        <v>578</v>
      </c>
      <c r="J123" s="643" t="s">
        <v>592</v>
      </c>
      <c r="K123" s="632"/>
      <c r="L123" s="692"/>
      <c r="M123" s="693"/>
      <c r="N123" s="693"/>
      <c r="O123" s="693"/>
      <c r="P123" s="693">
        <v>1408</v>
      </c>
      <c r="Q123" s="693">
        <v>1408</v>
      </c>
      <c r="R123" s="693">
        <v>1408</v>
      </c>
      <c r="S123" s="693">
        <v>1408</v>
      </c>
      <c r="T123" s="693">
        <v>1408</v>
      </c>
      <c r="U123" s="693">
        <v>1408</v>
      </c>
      <c r="V123" s="693">
        <v>1408</v>
      </c>
      <c r="W123" s="693">
        <v>1408</v>
      </c>
      <c r="X123" s="693">
        <v>1408</v>
      </c>
      <c r="Y123" s="693">
        <v>1408</v>
      </c>
      <c r="Z123" s="693">
        <v>1408</v>
      </c>
      <c r="AA123" s="693">
        <v>1408</v>
      </c>
      <c r="AB123" s="693">
        <v>1408</v>
      </c>
      <c r="AC123" s="693">
        <v>1408</v>
      </c>
      <c r="AD123" s="693">
        <v>1408</v>
      </c>
      <c r="AE123" s="693">
        <v>1408</v>
      </c>
      <c r="AF123" s="693">
        <v>1408</v>
      </c>
      <c r="AG123" s="693">
        <v>1408</v>
      </c>
      <c r="AH123" s="693">
        <v>1226</v>
      </c>
      <c r="AI123" s="693">
        <v>0</v>
      </c>
      <c r="AJ123" s="693">
        <v>0</v>
      </c>
      <c r="AK123" s="693">
        <v>0</v>
      </c>
      <c r="AL123" s="693">
        <v>0</v>
      </c>
      <c r="AM123" s="693">
        <v>0</v>
      </c>
      <c r="AN123" s="693">
        <v>0</v>
      </c>
      <c r="AO123" s="693">
        <v>0</v>
      </c>
      <c r="AP123" s="632"/>
      <c r="AQ123" s="692"/>
      <c r="AR123" s="693"/>
      <c r="AS123" s="693"/>
      <c r="AT123" s="693"/>
      <c r="AU123" s="693">
        <v>2627013</v>
      </c>
      <c r="AV123" s="693">
        <v>2627013</v>
      </c>
      <c r="AW123" s="693">
        <v>2627013</v>
      </c>
      <c r="AX123" s="693">
        <v>2627013</v>
      </c>
      <c r="AY123" s="693">
        <v>2627013</v>
      </c>
      <c r="AZ123" s="693">
        <v>2627013</v>
      </c>
      <c r="BA123" s="693">
        <v>2627013</v>
      </c>
      <c r="BB123" s="693">
        <v>2627013</v>
      </c>
      <c r="BC123" s="693">
        <v>2627013</v>
      </c>
      <c r="BD123" s="693">
        <v>2627013</v>
      </c>
      <c r="BE123" s="693">
        <v>2627013</v>
      </c>
      <c r="BF123" s="693">
        <v>2627013</v>
      </c>
      <c r="BG123" s="693">
        <v>2627013</v>
      </c>
      <c r="BH123" s="693">
        <v>2627013</v>
      </c>
      <c r="BI123" s="693">
        <v>2627013</v>
      </c>
      <c r="BJ123" s="693">
        <v>2627013</v>
      </c>
      <c r="BK123" s="693">
        <v>2627013</v>
      </c>
      <c r="BL123" s="693">
        <v>2627013</v>
      </c>
      <c r="BM123" s="693">
        <v>2464111</v>
      </c>
      <c r="BN123" s="693">
        <v>0</v>
      </c>
      <c r="BO123" s="693">
        <v>0</v>
      </c>
      <c r="BP123" s="693">
        <v>0</v>
      </c>
      <c r="BQ123" s="693">
        <v>0</v>
      </c>
      <c r="BR123" s="693">
        <v>0</v>
      </c>
      <c r="BS123" s="693">
        <v>0</v>
      </c>
      <c r="BT123" s="694">
        <v>0</v>
      </c>
    </row>
    <row r="124" spans="2:72">
      <c r="B124" s="691"/>
      <c r="C124" s="691"/>
      <c r="D124" s="691" t="s">
        <v>98</v>
      </c>
      <c r="E124" s="691" t="s">
        <v>903</v>
      </c>
      <c r="F124" s="691"/>
      <c r="G124" s="691"/>
      <c r="H124" s="691">
        <v>2015</v>
      </c>
      <c r="I124" s="643" t="s">
        <v>578</v>
      </c>
      <c r="J124" s="643" t="s">
        <v>592</v>
      </c>
      <c r="K124" s="632"/>
      <c r="L124" s="692"/>
      <c r="M124" s="693"/>
      <c r="N124" s="693"/>
      <c r="O124" s="693"/>
      <c r="P124" s="693">
        <v>365</v>
      </c>
      <c r="Q124" s="693">
        <v>365</v>
      </c>
      <c r="R124" s="693">
        <v>365</v>
      </c>
      <c r="S124" s="693">
        <v>365</v>
      </c>
      <c r="T124" s="693">
        <v>365</v>
      </c>
      <c r="U124" s="693">
        <v>365</v>
      </c>
      <c r="V124" s="693">
        <v>365</v>
      </c>
      <c r="W124" s="693">
        <v>365</v>
      </c>
      <c r="X124" s="693">
        <v>365</v>
      </c>
      <c r="Y124" s="693">
        <v>365</v>
      </c>
      <c r="Z124" s="693">
        <v>365</v>
      </c>
      <c r="AA124" s="693">
        <v>365</v>
      </c>
      <c r="AB124" s="693">
        <v>365</v>
      </c>
      <c r="AC124" s="693">
        <v>365</v>
      </c>
      <c r="AD124" s="693">
        <v>365</v>
      </c>
      <c r="AE124" s="693">
        <v>365</v>
      </c>
      <c r="AF124" s="693">
        <v>365</v>
      </c>
      <c r="AG124" s="693">
        <v>365</v>
      </c>
      <c r="AH124" s="693">
        <v>365</v>
      </c>
      <c r="AI124" s="693">
        <v>365</v>
      </c>
      <c r="AJ124" s="693">
        <v>296</v>
      </c>
      <c r="AK124" s="693">
        <v>296</v>
      </c>
      <c r="AL124" s="693">
        <v>296</v>
      </c>
      <c r="AM124" s="693">
        <v>0</v>
      </c>
      <c r="AN124" s="693">
        <v>0</v>
      </c>
      <c r="AO124" s="693">
        <v>0</v>
      </c>
      <c r="AP124" s="632"/>
      <c r="AQ124" s="692"/>
      <c r="AR124" s="693"/>
      <c r="AS124" s="693"/>
      <c r="AT124" s="693"/>
      <c r="AU124" s="693">
        <v>1775510</v>
      </c>
      <c r="AV124" s="693">
        <v>1775510</v>
      </c>
      <c r="AW124" s="693">
        <v>1775510</v>
      </c>
      <c r="AX124" s="693">
        <v>1775510</v>
      </c>
      <c r="AY124" s="693">
        <v>1775510</v>
      </c>
      <c r="AZ124" s="693">
        <v>1775510</v>
      </c>
      <c r="BA124" s="693">
        <v>1775510</v>
      </c>
      <c r="BB124" s="693">
        <v>1775510</v>
      </c>
      <c r="BC124" s="693">
        <v>1775510</v>
      </c>
      <c r="BD124" s="693">
        <v>1775510</v>
      </c>
      <c r="BE124" s="693">
        <v>1775226</v>
      </c>
      <c r="BF124" s="693">
        <v>1775226</v>
      </c>
      <c r="BG124" s="693">
        <v>1775226</v>
      </c>
      <c r="BH124" s="693">
        <v>1775226</v>
      </c>
      <c r="BI124" s="693">
        <v>1775226</v>
      </c>
      <c r="BJ124" s="693">
        <v>1775226</v>
      </c>
      <c r="BK124" s="693">
        <v>1775226</v>
      </c>
      <c r="BL124" s="693">
        <v>1775226</v>
      </c>
      <c r="BM124" s="693">
        <v>1775226</v>
      </c>
      <c r="BN124" s="693">
        <v>1775226</v>
      </c>
      <c r="BO124" s="693">
        <v>731307</v>
      </c>
      <c r="BP124" s="693">
        <v>731307</v>
      </c>
      <c r="BQ124" s="693">
        <v>731307</v>
      </c>
      <c r="BR124" s="693">
        <v>0</v>
      </c>
      <c r="BS124" s="693">
        <v>0</v>
      </c>
      <c r="BT124" s="694">
        <v>0</v>
      </c>
    </row>
    <row r="125" spans="2:72">
      <c r="B125" s="691"/>
      <c r="C125" s="691"/>
      <c r="D125" s="691" t="s">
        <v>99</v>
      </c>
      <c r="E125" s="691" t="s">
        <v>903</v>
      </c>
      <c r="F125" s="691"/>
      <c r="G125" s="691"/>
      <c r="H125" s="691">
        <v>2015</v>
      </c>
      <c r="I125" s="643" t="s">
        <v>578</v>
      </c>
      <c r="J125" s="643" t="s">
        <v>592</v>
      </c>
      <c r="K125" s="632"/>
      <c r="L125" s="692"/>
      <c r="M125" s="693"/>
      <c r="N125" s="693"/>
      <c r="O125" s="693"/>
      <c r="P125" s="693">
        <v>171</v>
      </c>
      <c r="Q125" s="693">
        <v>171</v>
      </c>
      <c r="R125" s="693">
        <v>171</v>
      </c>
      <c r="S125" s="693">
        <v>171</v>
      </c>
      <c r="T125" s="693">
        <v>0</v>
      </c>
      <c r="U125" s="693">
        <v>0</v>
      </c>
      <c r="V125" s="693">
        <v>0</v>
      </c>
      <c r="W125" s="693">
        <v>0</v>
      </c>
      <c r="X125" s="693">
        <v>0</v>
      </c>
      <c r="Y125" s="693">
        <v>0</v>
      </c>
      <c r="Z125" s="693">
        <v>0</v>
      </c>
      <c r="AA125" s="693">
        <v>0</v>
      </c>
      <c r="AB125" s="693">
        <v>0</v>
      </c>
      <c r="AC125" s="693">
        <v>0</v>
      </c>
      <c r="AD125" s="693">
        <v>0</v>
      </c>
      <c r="AE125" s="693">
        <v>0</v>
      </c>
      <c r="AF125" s="693">
        <v>0</v>
      </c>
      <c r="AG125" s="693">
        <v>0</v>
      </c>
      <c r="AH125" s="693">
        <v>0</v>
      </c>
      <c r="AI125" s="693">
        <v>0</v>
      </c>
      <c r="AJ125" s="693">
        <v>0</v>
      </c>
      <c r="AK125" s="693">
        <v>0</v>
      </c>
      <c r="AL125" s="693">
        <v>0</v>
      </c>
      <c r="AM125" s="693">
        <v>0</v>
      </c>
      <c r="AN125" s="693">
        <v>0</v>
      </c>
      <c r="AO125" s="693">
        <v>0</v>
      </c>
      <c r="AP125" s="632"/>
      <c r="AQ125" s="692"/>
      <c r="AR125" s="693"/>
      <c r="AS125" s="693"/>
      <c r="AT125" s="693"/>
      <c r="AU125" s="693">
        <v>802189</v>
      </c>
      <c r="AV125" s="693">
        <v>802189</v>
      </c>
      <c r="AW125" s="693">
        <v>802189</v>
      </c>
      <c r="AX125" s="693">
        <v>802189</v>
      </c>
      <c r="AY125" s="693">
        <v>0</v>
      </c>
      <c r="AZ125" s="693">
        <v>0</v>
      </c>
      <c r="BA125" s="693">
        <v>0</v>
      </c>
      <c r="BB125" s="693">
        <v>0</v>
      </c>
      <c r="BC125" s="693">
        <v>0</v>
      </c>
      <c r="BD125" s="693">
        <v>0</v>
      </c>
      <c r="BE125" s="693">
        <v>0</v>
      </c>
      <c r="BF125" s="693">
        <v>0</v>
      </c>
      <c r="BG125" s="693">
        <v>0</v>
      </c>
      <c r="BH125" s="693">
        <v>0</v>
      </c>
      <c r="BI125" s="693">
        <v>0</v>
      </c>
      <c r="BJ125" s="693">
        <v>0</v>
      </c>
      <c r="BK125" s="693">
        <v>0</v>
      </c>
      <c r="BL125" s="693">
        <v>0</v>
      </c>
      <c r="BM125" s="693">
        <v>0</v>
      </c>
      <c r="BN125" s="693">
        <v>0</v>
      </c>
      <c r="BO125" s="693">
        <v>0</v>
      </c>
      <c r="BP125" s="693">
        <v>0</v>
      </c>
      <c r="BQ125" s="693">
        <v>0</v>
      </c>
      <c r="BR125" s="693">
        <v>0</v>
      </c>
      <c r="BS125" s="693">
        <v>0</v>
      </c>
      <c r="BT125" s="694">
        <v>0</v>
      </c>
    </row>
    <row r="126" spans="2:72">
      <c r="B126" s="691"/>
      <c r="C126" s="691"/>
      <c r="D126" s="691" t="s">
        <v>100</v>
      </c>
      <c r="E126" s="691" t="s">
        <v>903</v>
      </c>
      <c r="F126" s="691"/>
      <c r="G126" s="691"/>
      <c r="H126" s="691">
        <v>2015</v>
      </c>
      <c r="I126" s="643" t="s">
        <v>578</v>
      </c>
      <c r="J126" s="643" t="s">
        <v>592</v>
      </c>
      <c r="K126" s="632"/>
      <c r="L126" s="692"/>
      <c r="M126" s="693"/>
      <c r="N126" s="693"/>
      <c r="O126" s="693"/>
      <c r="P126" s="693">
        <v>2674</v>
      </c>
      <c r="Q126" s="693">
        <v>2674</v>
      </c>
      <c r="R126" s="693">
        <v>2659</v>
      </c>
      <c r="S126" s="693">
        <v>2659</v>
      </c>
      <c r="T126" s="693">
        <v>2659</v>
      </c>
      <c r="U126" s="693">
        <v>2659</v>
      </c>
      <c r="V126" s="693">
        <v>2516</v>
      </c>
      <c r="W126" s="693">
        <v>2516</v>
      </c>
      <c r="X126" s="693">
        <v>2381</v>
      </c>
      <c r="Y126" s="693">
        <v>1915</v>
      </c>
      <c r="Z126" s="693">
        <v>740</v>
      </c>
      <c r="AA126" s="693">
        <v>704</v>
      </c>
      <c r="AB126" s="693">
        <v>260</v>
      </c>
      <c r="AC126" s="693">
        <v>235</v>
      </c>
      <c r="AD126" s="693">
        <v>235</v>
      </c>
      <c r="AE126" s="693">
        <v>190</v>
      </c>
      <c r="AF126" s="693">
        <v>102</v>
      </c>
      <c r="AG126" s="693">
        <v>102</v>
      </c>
      <c r="AH126" s="693">
        <v>102</v>
      </c>
      <c r="AI126" s="693">
        <v>102</v>
      </c>
      <c r="AJ126" s="693">
        <v>0</v>
      </c>
      <c r="AK126" s="693">
        <v>0</v>
      </c>
      <c r="AL126" s="693">
        <v>0</v>
      </c>
      <c r="AM126" s="693">
        <v>0</v>
      </c>
      <c r="AN126" s="693">
        <v>0</v>
      </c>
      <c r="AO126" s="693">
        <v>0</v>
      </c>
      <c r="AP126" s="632"/>
      <c r="AQ126" s="692"/>
      <c r="AR126" s="693"/>
      <c r="AS126" s="693"/>
      <c r="AT126" s="693"/>
      <c r="AU126" s="693">
        <v>18648972</v>
      </c>
      <c r="AV126" s="693">
        <v>18648972</v>
      </c>
      <c r="AW126" s="693">
        <v>18602122</v>
      </c>
      <c r="AX126" s="693">
        <v>18602122</v>
      </c>
      <c r="AY126" s="693">
        <v>18602122</v>
      </c>
      <c r="AZ126" s="693">
        <v>18600471</v>
      </c>
      <c r="BA126" s="693">
        <v>17652851</v>
      </c>
      <c r="BB126" s="693">
        <v>17652851</v>
      </c>
      <c r="BC126" s="693">
        <v>17112620</v>
      </c>
      <c r="BD126" s="693">
        <v>13961803</v>
      </c>
      <c r="BE126" s="693">
        <v>5862165</v>
      </c>
      <c r="BF126" s="693">
        <v>5429621</v>
      </c>
      <c r="BG126" s="693">
        <v>1872375</v>
      </c>
      <c r="BH126" s="693">
        <v>1793712</v>
      </c>
      <c r="BI126" s="693">
        <v>1793712</v>
      </c>
      <c r="BJ126" s="693">
        <v>1291649</v>
      </c>
      <c r="BK126" s="693">
        <v>274319</v>
      </c>
      <c r="BL126" s="693">
        <v>274319</v>
      </c>
      <c r="BM126" s="693">
        <v>274319</v>
      </c>
      <c r="BN126" s="693">
        <v>274319</v>
      </c>
      <c r="BO126" s="693">
        <v>0</v>
      </c>
      <c r="BP126" s="693">
        <v>0</v>
      </c>
      <c r="BQ126" s="693">
        <v>0</v>
      </c>
      <c r="BR126" s="693">
        <v>0</v>
      </c>
      <c r="BS126" s="693">
        <v>0</v>
      </c>
      <c r="BT126" s="694">
        <v>0</v>
      </c>
    </row>
    <row r="127" spans="2:72">
      <c r="B127" s="691"/>
      <c r="C127" s="691"/>
      <c r="D127" s="691" t="s">
        <v>101</v>
      </c>
      <c r="E127" s="691" t="s">
        <v>903</v>
      </c>
      <c r="F127" s="691"/>
      <c r="G127" s="691"/>
      <c r="H127" s="691">
        <v>2015</v>
      </c>
      <c r="I127" s="643" t="s">
        <v>578</v>
      </c>
      <c r="J127" s="643" t="s">
        <v>592</v>
      </c>
      <c r="K127" s="632"/>
      <c r="L127" s="692"/>
      <c r="M127" s="693"/>
      <c r="N127" s="693"/>
      <c r="O127" s="693"/>
      <c r="P127" s="693">
        <v>339</v>
      </c>
      <c r="Q127" s="693">
        <v>315</v>
      </c>
      <c r="R127" s="693">
        <v>205</v>
      </c>
      <c r="S127" s="693">
        <v>201</v>
      </c>
      <c r="T127" s="693">
        <v>201</v>
      </c>
      <c r="U127" s="693">
        <v>201</v>
      </c>
      <c r="V127" s="693">
        <v>201</v>
      </c>
      <c r="W127" s="693">
        <v>201</v>
      </c>
      <c r="X127" s="693">
        <v>201</v>
      </c>
      <c r="Y127" s="693">
        <v>201</v>
      </c>
      <c r="Z127" s="693">
        <v>198</v>
      </c>
      <c r="AA127" s="693">
        <v>81</v>
      </c>
      <c r="AB127" s="693">
        <v>0</v>
      </c>
      <c r="AC127" s="693">
        <v>0</v>
      </c>
      <c r="AD127" s="693">
        <v>0</v>
      </c>
      <c r="AE127" s="693">
        <v>0</v>
      </c>
      <c r="AF127" s="693">
        <v>0</v>
      </c>
      <c r="AG127" s="693">
        <v>0</v>
      </c>
      <c r="AH127" s="693">
        <v>0</v>
      </c>
      <c r="AI127" s="693">
        <v>0</v>
      </c>
      <c r="AJ127" s="693">
        <v>0</v>
      </c>
      <c r="AK127" s="693">
        <v>0</v>
      </c>
      <c r="AL127" s="693">
        <v>0</v>
      </c>
      <c r="AM127" s="693">
        <v>0</v>
      </c>
      <c r="AN127" s="693">
        <v>0</v>
      </c>
      <c r="AO127" s="693">
        <v>0</v>
      </c>
      <c r="AP127" s="632"/>
      <c r="AQ127" s="692"/>
      <c r="AR127" s="693"/>
      <c r="AS127" s="693"/>
      <c r="AT127" s="693"/>
      <c r="AU127" s="693">
        <v>1497164</v>
      </c>
      <c r="AV127" s="693">
        <v>1376361</v>
      </c>
      <c r="AW127" s="693">
        <v>935568</v>
      </c>
      <c r="AX127" s="693">
        <v>920965</v>
      </c>
      <c r="AY127" s="693">
        <v>920965</v>
      </c>
      <c r="AZ127" s="693">
        <v>920965</v>
      </c>
      <c r="BA127" s="693">
        <v>920965</v>
      </c>
      <c r="BB127" s="693">
        <v>920965</v>
      </c>
      <c r="BC127" s="693">
        <v>920965</v>
      </c>
      <c r="BD127" s="693">
        <v>920965</v>
      </c>
      <c r="BE127" s="693">
        <v>888548</v>
      </c>
      <c r="BF127" s="693">
        <v>322850</v>
      </c>
      <c r="BG127" s="693">
        <v>0</v>
      </c>
      <c r="BH127" s="693">
        <v>0</v>
      </c>
      <c r="BI127" s="693">
        <v>0</v>
      </c>
      <c r="BJ127" s="693">
        <v>0</v>
      </c>
      <c r="BK127" s="693">
        <v>0</v>
      </c>
      <c r="BL127" s="693">
        <v>0</v>
      </c>
      <c r="BM127" s="693">
        <v>0</v>
      </c>
      <c r="BN127" s="693">
        <v>0</v>
      </c>
      <c r="BO127" s="693">
        <v>0</v>
      </c>
      <c r="BP127" s="693">
        <v>0</v>
      </c>
      <c r="BQ127" s="693">
        <v>0</v>
      </c>
      <c r="BR127" s="693">
        <v>0</v>
      </c>
      <c r="BS127" s="693">
        <v>0</v>
      </c>
      <c r="BT127" s="694">
        <v>0</v>
      </c>
    </row>
    <row r="128" spans="2:72">
      <c r="B128" s="691"/>
      <c r="C128" s="691"/>
      <c r="D128" s="691" t="s">
        <v>102</v>
      </c>
      <c r="E128" s="691" t="s">
        <v>903</v>
      </c>
      <c r="F128" s="691"/>
      <c r="G128" s="691"/>
      <c r="H128" s="691">
        <v>2015</v>
      </c>
      <c r="I128" s="643" t="s">
        <v>578</v>
      </c>
      <c r="J128" s="643" t="s">
        <v>592</v>
      </c>
      <c r="K128" s="632"/>
      <c r="L128" s="692"/>
      <c r="M128" s="693"/>
      <c r="N128" s="693"/>
      <c r="O128" s="693"/>
      <c r="P128" s="693">
        <v>105</v>
      </c>
      <c r="Q128" s="693">
        <v>105</v>
      </c>
      <c r="R128" s="693">
        <v>105</v>
      </c>
      <c r="S128" s="693">
        <v>105</v>
      </c>
      <c r="T128" s="693">
        <v>105</v>
      </c>
      <c r="U128" s="693">
        <v>105</v>
      </c>
      <c r="V128" s="693">
        <v>105</v>
      </c>
      <c r="W128" s="693">
        <v>105</v>
      </c>
      <c r="X128" s="693">
        <v>101</v>
      </c>
      <c r="Y128" s="693">
        <v>101</v>
      </c>
      <c r="Z128" s="693">
        <v>67</v>
      </c>
      <c r="AA128" s="693">
        <v>67</v>
      </c>
      <c r="AB128" s="693">
        <v>67</v>
      </c>
      <c r="AC128" s="693">
        <v>67</v>
      </c>
      <c r="AD128" s="693">
        <v>57</v>
      </c>
      <c r="AE128" s="693">
        <v>0</v>
      </c>
      <c r="AF128" s="693">
        <v>0</v>
      </c>
      <c r="AG128" s="693">
        <v>0</v>
      </c>
      <c r="AH128" s="693">
        <v>0</v>
      </c>
      <c r="AI128" s="693">
        <v>0</v>
      </c>
      <c r="AJ128" s="693">
        <v>0</v>
      </c>
      <c r="AK128" s="693">
        <v>0</v>
      </c>
      <c r="AL128" s="693">
        <v>0</v>
      </c>
      <c r="AM128" s="693">
        <v>0</v>
      </c>
      <c r="AN128" s="693">
        <v>0</v>
      </c>
      <c r="AO128" s="693">
        <v>0</v>
      </c>
      <c r="AP128" s="632"/>
      <c r="AQ128" s="692"/>
      <c r="AR128" s="693"/>
      <c r="AS128" s="693"/>
      <c r="AT128" s="693"/>
      <c r="AU128" s="693">
        <v>699864</v>
      </c>
      <c r="AV128" s="693">
        <v>699864</v>
      </c>
      <c r="AW128" s="693">
        <v>699864</v>
      </c>
      <c r="AX128" s="693">
        <v>699864</v>
      </c>
      <c r="AY128" s="693">
        <v>699864</v>
      </c>
      <c r="AZ128" s="693">
        <v>699864</v>
      </c>
      <c r="BA128" s="693">
        <v>699864</v>
      </c>
      <c r="BB128" s="693">
        <v>699864</v>
      </c>
      <c r="BC128" s="693">
        <v>686121</v>
      </c>
      <c r="BD128" s="693">
        <v>686121</v>
      </c>
      <c r="BE128" s="693">
        <v>474876</v>
      </c>
      <c r="BF128" s="693">
        <v>474876</v>
      </c>
      <c r="BG128" s="693">
        <v>474876</v>
      </c>
      <c r="BH128" s="693">
        <v>474876</v>
      </c>
      <c r="BI128" s="693">
        <v>437085</v>
      </c>
      <c r="BJ128" s="693">
        <v>0</v>
      </c>
      <c r="BK128" s="693">
        <v>0</v>
      </c>
      <c r="BL128" s="693">
        <v>0</v>
      </c>
      <c r="BM128" s="693">
        <v>0</v>
      </c>
      <c r="BN128" s="693">
        <v>0</v>
      </c>
      <c r="BO128" s="693">
        <v>0</v>
      </c>
      <c r="BP128" s="693">
        <v>0</v>
      </c>
      <c r="BQ128" s="693">
        <v>0</v>
      </c>
      <c r="BR128" s="693">
        <v>0</v>
      </c>
      <c r="BS128" s="693">
        <v>0</v>
      </c>
      <c r="BT128" s="694">
        <v>0</v>
      </c>
    </row>
    <row r="129" spans="2:72">
      <c r="B129" s="691"/>
      <c r="C129" s="691"/>
      <c r="D129" s="691" t="s">
        <v>103</v>
      </c>
      <c r="E129" s="691" t="s">
        <v>903</v>
      </c>
      <c r="F129" s="691"/>
      <c r="G129" s="691"/>
      <c r="H129" s="691">
        <v>2015</v>
      </c>
      <c r="I129" s="643" t="s">
        <v>578</v>
      </c>
      <c r="J129" s="643" t="s">
        <v>592</v>
      </c>
      <c r="K129" s="632"/>
      <c r="L129" s="692"/>
      <c r="M129" s="693"/>
      <c r="N129" s="693"/>
      <c r="O129" s="693"/>
      <c r="P129" s="693">
        <v>0</v>
      </c>
      <c r="Q129" s="693">
        <v>0</v>
      </c>
      <c r="R129" s="693">
        <v>0</v>
      </c>
      <c r="S129" s="693">
        <v>0</v>
      </c>
      <c r="T129" s="693">
        <v>0</v>
      </c>
      <c r="U129" s="693">
        <v>0</v>
      </c>
      <c r="V129" s="693">
        <v>0</v>
      </c>
      <c r="W129" s="693">
        <v>0</v>
      </c>
      <c r="X129" s="693">
        <v>0</v>
      </c>
      <c r="Y129" s="693">
        <v>0</v>
      </c>
      <c r="Z129" s="693">
        <v>0</v>
      </c>
      <c r="AA129" s="693">
        <v>0</v>
      </c>
      <c r="AB129" s="693">
        <v>0</v>
      </c>
      <c r="AC129" s="693">
        <v>0</v>
      </c>
      <c r="AD129" s="693">
        <v>0</v>
      </c>
      <c r="AE129" s="693">
        <v>0</v>
      </c>
      <c r="AF129" s="693">
        <v>0</v>
      </c>
      <c r="AG129" s="693">
        <v>0</v>
      </c>
      <c r="AH129" s="693">
        <v>0</v>
      </c>
      <c r="AI129" s="693">
        <v>0</v>
      </c>
      <c r="AJ129" s="693">
        <v>0</v>
      </c>
      <c r="AK129" s="693">
        <v>0</v>
      </c>
      <c r="AL129" s="693">
        <v>0</v>
      </c>
      <c r="AM129" s="693">
        <v>0</v>
      </c>
      <c r="AN129" s="693">
        <v>0</v>
      </c>
      <c r="AO129" s="693">
        <v>0</v>
      </c>
      <c r="AP129" s="632"/>
      <c r="AQ129" s="692"/>
      <c r="AR129" s="693"/>
      <c r="AS129" s="693"/>
      <c r="AT129" s="693"/>
      <c r="AU129" s="693">
        <v>0</v>
      </c>
      <c r="AV129" s="693">
        <v>0</v>
      </c>
      <c r="AW129" s="693">
        <v>0</v>
      </c>
      <c r="AX129" s="693">
        <v>0</v>
      </c>
      <c r="AY129" s="693">
        <v>0</v>
      </c>
      <c r="AZ129" s="693">
        <v>0</v>
      </c>
      <c r="BA129" s="693">
        <v>0</v>
      </c>
      <c r="BB129" s="693">
        <v>0</v>
      </c>
      <c r="BC129" s="693">
        <v>0</v>
      </c>
      <c r="BD129" s="693">
        <v>0</v>
      </c>
      <c r="BE129" s="693">
        <v>0</v>
      </c>
      <c r="BF129" s="693">
        <v>0</v>
      </c>
      <c r="BG129" s="693">
        <v>0</v>
      </c>
      <c r="BH129" s="693">
        <v>0</v>
      </c>
      <c r="BI129" s="693">
        <v>0</v>
      </c>
      <c r="BJ129" s="693">
        <v>0</v>
      </c>
      <c r="BK129" s="693">
        <v>0</v>
      </c>
      <c r="BL129" s="693">
        <v>0</v>
      </c>
      <c r="BM129" s="693">
        <v>0</v>
      </c>
      <c r="BN129" s="693">
        <v>0</v>
      </c>
      <c r="BO129" s="693">
        <v>0</v>
      </c>
      <c r="BP129" s="693">
        <v>0</v>
      </c>
      <c r="BQ129" s="693">
        <v>0</v>
      </c>
      <c r="BR129" s="693">
        <v>0</v>
      </c>
      <c r="BS129" s="693">
        <v>0</v>
      </c>
      <c r="BT129" s="694">
        <v>0</v>
      </c>
    </row>
    <row r="130" spans="2:72">
      <c r="B130" s="691"/>
      <c r="C130" s="691"/>
      <c r="D130" s="691" t="s">
        <v>104</v>
      </c>
      <c r="E130" s="691" t="s">
        <v>903</v>
      </c>
      <c r="F130" s="691"/>
      <c r="G130" s="691"/>
      <c r="H130" s="691">
        <v>2015</v>
      </c>
      <c r="I130" s="643" t="s">
        <v>578</v>
      </c>
      <c r="J130" s="643" t="s">
        <v>592</v>
      </c>
      <c r="K130" s="632"/>
      <c r="L130" s="692"/>
      <c r="M130" s="693"/>
      <c r="N130" s="693"/>
      <c r="O130" s="693"/>
      <c r="P130" s="693">
        <v>0</v>
      </c>
      <c r="Q130" s="693">
        <v>0</v>
      </c>
      <c r="R130" s="693">
        <v>0</v>
      </c>
      <c r="S130" s="693">
        <v>0</v>
      </c>
      <c r="T130" s="693">
        <v>0</v>
      </c>
      <c r="U130" s="693">
        <v>0</v>
      </c>
      <c r="V130" s="693">
        <v>0</v>
      </c>
      <c r="W130" s="693">
        <v>0</v>
      </c>
      <c r="X130" s="693">
        <v>0</v>
      </c>
      <c r="Y130" s="693">
        <v>0</v>
      </c>
      <c r="Z130" s="693">
        <v>0</v>
      </c>
      <c r="AA130" s="693">
        <v>0</v>
      </c>
      <c r="AB130" s="693">
        <v>0</v>
      </c>
      <c r="AC130" s="693">
        <v>0</v>
      </c>
      <c r="AD130" s="693">
        <v>0</v>
      </c>
      <c r="AE130" s="693">
        <v>0</v>
      </c>
      <c r="AF130" s="693">
        <v>0</v>
      </c>
      <c r="AG130" s="693">
        <v>0</v>
      </c>
      <c r="AH130" s="693">
        <v>0</v>
      </c>
      <c r="AI130" s="693">
        <v>0</v>
      </c>
      <c r="AJ130" s="693">
        <v>0</v>
      </c>
      <c r="AK130" s="693">
        <v>0</v>
      </c>
      <c r="AL130" s="693">
        <v>0</v>
      </c>
      <c r="AM130" s="693">
        <v>0</v>
      </c>
      <c r="AN130" s="693">
        <v>0</v>
      </c>
      <c r="AO130" s="693">
        <v>0</v>
      </c>
      <c r="AP130" s="632"/>
      <c r="AQ130" s="692"/>
      <c r="AR130" s="693"/>
      <c r="AS130" s="693"/>
      <c r="AT130" s="693"/>
      <c r="AU130" s="693">
        <v>0</v>
      </c>
      <c r="AV130" s="693">
        <v>0</v>
      </c>
      <c r="AW130" s="693">
        <v>0</v>
      </c>
      <c r="AX130" s="693">
        <v>0</v>
      </c>
      <c r="AY130" s="693">
        <v>0</v>
      </c>
      <c r="AZ130" s="693">
        <v>0</v>
      </c>
      <c r="BA130" s="693">
        <v>0</v>
      </c>
      <c r="BB130" s="693">
        <v>0</v>
      </c>
      <c r="BC130" s="693">
        <v>0</v>
      </c>
      <c r="BD130" s="693">
        <v>0</v>
      </c>
      <c r="BE130" s="693">
        <v>0</v>
      </c>
      <c r="BF130" s="693">
        <v>0</v>
      </c>
      <c r="BG130" s="693">
        <v>0</v>
      </c>
      <c r="BH130" s="693">
        <v>0</v>
      </c>
      <c r="BI130" s="693">
        <v>0</v>
      </c>
      <c r="BJ130" s="693">
        <v>0</v>
      </c>
      <c r="BK130" s="693">
        <v>0</v>
      </c>
      <c r="BL130" s="693">
        <v>0</v>
      </c>
      <c r="BM130" s="693">
        <v>0</v>
      </c>
      <c r="BN130" s="693">
        <v>0</v>
      </c>
      <c r="BO130" s="693">
        <v>0</v>
      </c>
      <c r="BP130" s="693">
        <v>0</v>
      </c>
      <c r="BQ130" s="693">
        <v>0</v>
      </c>
      <c r="BR130" s="693">
        <v>0</v>
      </c>
      <c r="BS130" s="693">
        <v>0</v>
      </c>
      <c r="BT130" s="694">
        <v>0</v>
      </c>
    </row>
    <row r="131" spans="2:72">
      <c r="B131" s="691"/>
      <c r="C131" s="691"/>
      <c r="D131" s="691" t="s">
        <v>106</v>
      </c>
      <c r="E131" s="691" t="s">
        <v>903</v>
      </c>
      <c r="F131" s="691"/>
      <c r="G131" s="691"/>
      <c r="H131" s="691">
        <v>2015</v>
      </c>
      <c r="I131" s="643" t="s">
        <v>578</v>
      </c>
      <c r="J131" s="643" t="s">
        <v>592</v>
      </c>
      <c r="K131" s="632"/>
      <c r="L131" s="692"/>
      <c r="M131" s="693"/>
      <c r="N131" s="693"/>
      <c r="O131" s="693"/>
      <c r="P131" s="693">
        <v>17</v>
      </c>
      <c r="Q131" s="693">
        <v>17</v>
      </c>
      <c r="R131" s="693">
        <v>17</v>
      </c>
      <c r="S131" s="693">
        <v>17</v>
      </c>
      <c r="T131" s="693">
        <v>17</v>
      </c>
      <c r="U131" s="693">
        <v>17</v>
      </c>
      <c r="V131" s="693">
        <v>17</v>
      </c>
      <c r="W131" s="693">
        <v>17</v>
      </c>
      <c r="X131" s="693">
        <v>17</v>
      </c>
      <c r="Y131" s="693">
        <v>17</v>
      </c>
      <c r="Z131" s="693">
        <v>0</v>
      </c>
      <c r="AA131" s="693">
        <v>0</v>
      </c>
      <c r="AB131" s="693">
        <v>0</v>
      </c>
      <c r="AC131" s="693">
        <v>0</v>
      </c>
      <c r="AD131" s="693">
        <v>0</v>
      </c>
      <c r="AE131" s="693">
        <v>0</v>
      </c>
      <c r="AF131" s="693">
        <v>0</v>
      </c>
      <c r="AG131" s="693">
        <v>0</v>
      </c>
      <c r="AH131" s="693">
        <v>0</v>
      </c>
      <c r="AI131" s="693">
        <v>0</v>
      </c>
      <c r="AJ131" s="693">
        <v>0</v>
      </c>
      <c r="AK131" s="693">
        <v>0</v>
      </c>
      <c r="AL131" s="693">
        <v>0</v>
      </c>
      <c r="AM131" s="693">
        <v>0</v>
      </c>
      <c r="AN131" s="693">
        <v>0</v>
      </c>
      <c r="AO131" s="693">
        <v>0</v>
      </c>
      <c r="AP131" s="632"/>
      <c r="AQ131" s="692"/>
      <c r="AR131" s="693"/>
      <c r="AS131" s="693"/>
      <c r="AT131" s="693"/>
      <c r="AU131" s="693">
        <v>59246</v>
      </c>
      <c r="AV131" s="693">
        <v>59246</v>
      </c>
      <c r="AW131" s="693">
        <v>59246</v>
      </c>
      <c r="AX131" s="693">
        <v>59246</v>
      </c>
      <c r="AY131" s="693">
        <v>59246</v>
      </c>
      <c r="AZ131" s="693">
        <v>59246</v>
      </c>
      <c r="BA131" s="693">
        <v>59246</v>
      </c>
      <c r="BB131" s="693">
        <v>59246</v>
      </c>
      <c r="BC131" s="693">
        <v>59246</v>
      </c>
      <c r="BD131" s="693">
        <v>59246</v>
      </c>
      <c r="BE131" s="693">
        <v>0</v>
      </c>
      <c r="BF131" s="693">
        <v>0</v>
      </c>
      <c r="BG131" s="693">
        <v>0</v>
      </c>
      <c r="BH131" s="693">
        <v>0</v>
      </c>
      <c r="BI131" s="693">
        <v>0</v>
      </c>
      <c r="BJ131" s="693">
        <v>0</v>
      </c>
      <c r="BK131" s="693">
        <v>0</v>
      </c>
      <c r="BL131" s="693">
        <v>0</v>
      </c>
      <c r="BM131" s="693">
        <v>0</v>
      </c>
      <c r="BN131" s="693">
        <v>0</v>
      </c>
      <c r="BO131" s="693">
        <v>0</v>
      </c>
      <c r="BP131" s="693">
        <v>0</v>
      </c>
      <c r="BQ131" s="693">
        <v>0</v>
      </c>
      <c r="BR131" s="693">
        <v>0</v>
      </c>
      <c r="BS131" s="693">
        <v>0</v>
      </c>
      <c r="BT131" s="694">
        <v>0</v>
      </c>
    </row>
    <row r="132" spans="2:72">
      <c r="B132" s="691"/>
      <c r="C132" s="691"/>
      <c r="D132" s="691" t="s">
        <v>105</v>
      </c>
      <c r="E132" s="691" t="s">
        <v>903</v>
      </c>
      <c r="F132" s="691"/>
      <c r="G132" s="691"/>
      <c r="H132" s="691">
        <v>2015</v>
      </c>
      <c r="I132" s="643" t="s">
        <v>578</v>
      </c>
      <c r="J132" s="643" t="s">
        <v>592</v>
      </c>
      <c r="K132" s="632"/>
      <c r="L132" s="692"/>
      <c r="M132" s="693"/>
      <c r="N132" s="693"/>
      <c r="O132" s="693"/>
      <c r="P132" s="693">
        <v>0</v>
      </c>
      <c r="Q132" s="693">
        <v>0</v>
      </c>
      <c r="R132" s="693">
        <v>0</v>
      </c>
      <c r="S132" s="693">
        <v>0</v>
      </c>
      <c r="T132" s="693">
        <v>0</v>
      </c>
      <c r="U132" s="693">
        <v>0</v>
      </c>
      <c r="V132" s="693">
        <v>0</v>
      </c>
      <c r="W132" s="693">
        <v>0</v>
      </c>
      <c r="X132" s="693">
        <v>0</v>
      </c>
      <c r="Y132" s="693">
        <v>0</v>
      </c>
      <c r="Z132" s="693">
        <v>0</v>
      </c>
      <c r="AA132" s="693">
        <v>0</v>
      </c>
      <c r="AB132" s="693">
        <v>0</v>
      </c>
      <c r="AC132" s="693">
        <v>0</v>
      </c>
      <c r="AD132" s="693">
        <v>0</v>
      </c>
      <c r="AE132" s="693">
        <v>0</v>
      </c>
      <c r="AF132" s="693">
        <v>0</v>
      </c>
      <c r="AG132" s="693">
        <v>0</v>
      </c>
      <c r="AH132" s="693">
        <v>0</v>
      </c>
      <c r="AI132" s="693">
        <v>0</v>
      </c>
      <c r="AJ132" s="693">
        <v>0</v>
      </c>
      <c r="AK132" s="693">
        <v>0</v>
      </c>
      <c r="AL132" s="693">
        <v>0</v>
      </c>
      <c r="AM132" s="693">
        <v>0</v>
      </c>
      <c r="AN132" s="693">
        <v>0</v>
      </c>
      <c r="AO132" s="693">
        <v>0</v>
      </c>
      <c r="AP132" s="632"/>
      <c r="AQ132" s="692"/>
      <c r="AR132" s="693"/>
      <c r="AS132" s="693"/>
      <c r="AT132" s="693"/>
      <c r="AU132" s="693">
        <v>0</v>
      </c>
      <c r="AV132" s="693">
        <v>0</v>
      </c>
      <c r="AW132" s="693">
        <v>0</v>
      </c>
      <c r="AX132" s="693">
        <v>0</v>
      </c>
      <c r="AY132" s="693">
        <v>0</v>
      </c>
      <c r="AZ132" s="693">
        <v>0</v>
      </c>
      <c r="BA132" s="693">
        <v>0</v>
      </c>
      <c r="BB132" s="693">
        <v>0</v>
      </c>
      <c r="BC132" s="693">
        <v>0</v>
      </c>
      <c r="BD132" s="693">
        <v>0</v>
      </c>
      <c r="BE132" s="693">
        <v>0</v>
      </c>
      <c r="BF132" s="693">
        <v>0</v>
      </c>
      <c r="BG132" s="693">
        <v>0</v>
      </c>
      <c r="BH132" s="693">
        <v>0</v>
      </c>
      <c r="BI132" s="693">
        <v>0</v>
      </c>
      <c r="BJ132" s="693">
        <v>0</v>
      </c>
      <c r="BK132" s="693">
        <v>0</v>
      </c>
      <c r="BL132" s="693">
        <v>0</v>
      </c>
      <c r="BM132" s="693">
        <v>0</v>
      </c>
      <c r="BN132" s="693">
        <v>0</v>
      </c>
      <c r="BO132" s="693">
        <v>0</v>
      </c>
      <c r="BP132" s="693">
        <v>0</v>
      </c>
      <c r="BQ132" s="693">
        <v>0</v>
      </c>
      <c r="BR132" s="693">
        <v>0</v>
      </c>
      <c r="BS132" s="693">
        <v>0</v>
      </c>
      <c r="BT132" s="694">
        <v>0</v>
      </c>
    </row>
    <row r="133" spans="2:72">
      <c r="B133" s="691"/>
      <c r="C133" s="691"/>
      <c r="D133" s="691" t="s">
        <v>108</v>
      </c>
      <c r="E133" s="691" t="s">
        <v>903</v>
      </c>
      <c r="F133" s="691"/>
      <c r="G133" s="691"/>
      <c r="H133" s="691">
        <v>2015</v>
      </c>
      <c r="I133" s="643" t="s">
        <v>578</v>
      </c>
      <c r="J133" s="643" t="s">
        <v>592</v>
      </c>
      <c r="K133" s="632"/>
      <c r="L133" s="692"/>
      <c r="M133" s="693"/>
      <c r="N133" s="693"/>
      <c r="O133" s="693"/>
      <c r="P133" s="693">
        <v>18</v>
      </c>
      <c r="Q133" s="693">
        <v>16</v>
      </c>
      <c r="R133" s="693">
        <v>16</v>
      </c>
      <c r="S133" s="693">
        <v>15</v>
      </c>
      <c r="T133" s="693">
        <v>15</v>
      </c>
      <c r="U133" s="693">
        <v>15</v>
      </c>
      <c r="V133" s="693">
        <v>15</v>
      </c>
      <c r="W133" s="693">
        <v>15</v>
      </c>
      <c r="X133" s="693">
        <v>11</v>
      </c>
      <c r="Y133" s="693">
        <v>11</v>
      </c>
      <c r="Z133" s="693">
        <v>11</v>
      </c>
      <c r="AA133" s="693">
        <v>11</v>
      </c>
      <c r="AB133" s="693">
        <v>11</v>
      </c>
      <c r="AC133" s="693">
        <v>11</v>
      </c>
      <c r="AD133" s="693">
        <v>2</v>
      </c>
      <c r="AE133" s="693">
        <v>2</v>
      </c>
      <c r="AF133" s="693">
        <v>2</v>
      </c>
      <c r="AG133" s="693">
        <v>2</v>
      </c>
      <c r="AH133" s="693">
        <v>2</v>
      </c>
      <c r="AI133" s="693">
        <v>2</v>
      </c>
      <c r="AJ133" s="693">
        <v>0</v>
      </c>
      <c r="AK133" s="693">
        <v>0</v>
      </c>
      <c r="AL133" s="693">
        <v>0</v>
      </c>
      <c r="AM133" s="693">
        <v>0</v>
      </c>
      <c r="AN133" s="693">
        <v>0</v>
      </c>
      <c r="AO133" s="693">
        <v>0</v>
      </c>
      <c r="AP133" s="632"/>
      <c r="AQ133" s="692"/>
      <c r="AR133" s="693"/>
      <c r="AS133" s="693"/>
      <c r="AT133" s="693"/>
      <c r="AU133" s="693">
        <v>212140</v>
      </c>
      <c r="AV133" s="693">
        <v>166694</v>
      </c>
      <c r="AW133" s="693">
        <v>159948</v>
      </c>
      <c r="AX133" s="693">
        <v>153202</v>
      </c>
      <c r="AY133" s="693">
        <v>152285</v>
      </c>
      <c r="AZ133" s="693">
        <v>152285</v>
      </c>
      <c r="BA133" s="693">
        <v>150088</v>
      </c>
      <c r="BB133" s="693">
        <v>149688</v>
      </c>
      <c r="BC133" s="693">
        <v>79287</v>
      </c>
      <c r="BD133" s="693">
        <v>79071</v>
      </c>
      <c r="BE133" s="693">
        <v>78777</v>
      </c>
      <c r="BF133" s="693">
        <v>78777</v>
      </c>
      <c r="BG133" s="693">
        <v>77893</v>
      </c>
      <c r="BH133" s="693">
        <v>77893</v>
      </c>
      <c r="BI133" s="693">
        <v>5930</v>
      </c>
      <c r="BJ133" s="693">
        <v>5409</v>
      </c>
      <c r="BK133" s="693">
        <v>5409</v>
      </c>
      <c r="BL133" s="693">
        <v>5409</v>
      </c>
      <c r="BM133" s="693">
        <v>5409</v>
      </c>
      <c r="BN133" s="693">
        <v>5409</v>
      </c>
      <c r="BO133" s="693">
        <v>2141</v>
      </c>
      <c r="BP133" s="693">
        <v>0</v>
      </c>
      <c r="BQ133" s="693">
        <v>0</v>
      </c>
      <c r="BR133" s="693">
        <v>0</v>
      </c>
      <c r="BS133" s="693">
        <v>0</v>
      </c>
      <c r="BT133" s="694">
        <v>0</v>
      </c>
    </row>
    <row r="134" spans="2:72">
      <c r="B134" s="691"/>
      <c r="C134" s="691"/>
      <c r="D134" s="691" t="s">
        <v>109</v>
      </c>
      <c r="E134" s="691" t="s">
        <v>903</v>
      </c>
      <c r="F134" s="691"/>
      <c r="G134" s="691"/>
      <c r="H134" s="691">
        <v>2015</v>
      </c>
      <c r="I134" s="643" t="s">
        <v>578</v>
      </c>
      <c r="J134" s="643" t="s">
        <v>592</v>
      </c>
      <c r="K134" s="632"/>
      <c r="L134" s="692"/>
      <c r="M134" s="693"/>
      <c r="N134" s="693"/>
      <c r="O134" s="693"/>
      <c r="P134" s="693">
        <v>0</v>
      </c>
      <c r="Q134" s="693">
        <v>0</v>
      </c>
      <c r="R134" s="693">
        <v>0</v>
      </c>
      <c r="S134" s="693">
        <v>0</v>
      </c>
      <c r="T134" s="693">
        <v>0</v>
      </c>
      <c r="U134" s="693">
        <v>0</v>
      </c>
      <c r="V134" s="693">
        <v>0</v>
      </c>
      <c r="W134" s="693">
        <v>0</v>
      </c>
      <c r="X134" s="693">
        <v>0</v>
      </c>
      <c r="Y134" s="693">
        <v>0</v>
      </c>
      <c r="Z134" s="693">
        <v>0</v>
      </c>
      <c r="AA134" s="693">
        <v>0</v>
      </c>
      <c r="AB134" s="693">
        <v>0</v>
      </c>
      <c r="AC134" s="693">
        <v>0</v>
      </c>
      <c r="AD134" s="693">
        <v>0</v>
      </c>
      <c r="AE134" s="693">
        <v>0</v>
      </c>
      <c r="AF134" s="693">
        <v>0</v>
      </c>
      <c r="AG134" s="693">
        <v>0</v>
      </c>
      <c r="AH134" s="693">
        <v>0</v>
      </c>
      <c r="AI134" s="693">
        <v>0</v>
      </c>
      <c r="AJ134" s="693">
        <v>0</v>
      </c>
      <c r="AK134" s="693">
        <v>0</v>
      </c>
      <c r="AL134" s="693">
        <v>0</v>
      </c>
      <c r="AM134" s="693">
        <v>0</v>
      </c>
      <c r="AN134" s="693">
        <v>0</v>
      </c>
      <c r="AO134" s="693">
        <v>0</v>
      </c>
      <c r="AP134" s="632"/>
      <c r="AQ134" s="692"/>
      <c r="AR134" s="693"/>
      <c r="AS134" s="693"/>
      <c r="AT134" s="693"/>
      <c r="AU134" s="693">
        <v>0</v>
      </c>
      <c r="AV134" s="693">
        <v>0</v>
      </c>
      <c r="AW134" s="693">
        <v>0</v>
      </c>
      <c r="AX134" s="693">
        <v>0</v>
      </c>
      <c r="AY134" s="693">
        <v>0</v>
      </c>
      <c r="AZ134" s="693">
        <v>0</v>
      </c>
      <c r="BA134" s="693">
        <v>0</v>
      </c>
      <c r="BB134" s="693">
        <v>0</v>
      </c>
      <c r="BC134" s="693">
        <v>0</v>
      </c>
      <c r="BD134" s="693">
        <v>0</v>
      </c>
      <c r="BE134" s="693">
        <v>0</v>
      </c>
      <c r="BF134" s="693">
        <v>0</v>
      </c>
      <c r="BG134" s="693">
        <v>0</v>
      </c>
      <c r="BH134" s="693">
        <v>0</v>
      </c>
      <c r="BI134" s="693">
        <v>0</v>
      </c>
      <c r="BJ134" s="693">
        <v>0</v>
      </c>
      <c r="BK134" s="693">
        <v>0</v>
      </c>
      <c r="BL134" s="693">
        <v>0</v>
      </c>
      <c r="BM134" s="693">
        <v>0</v>
      </c>
      <c r="BN134" s="693">
        <v>0</v>
      </c>
      <c r="BO134" s="693">
        <v>0</v>
      </c>
      <c r="BP134" s="693">
        <v>0</v>
      </c>
      <c r="BQ134" s="693">
        <v>0</v>
      </c>
      <c r="BR134" s="693">
        <v>0</v>
      </c>
      <c r="BS134" s="693">
        <v>0</v>
      </c>
      <c r="BT134" s="694">
        <v>0</v>
      </c>
    </row>
    <row r="135" spans="2:72">
      <c r="B135" s="691"/>
      <c r="C135" s="691"/>
      <c r="D135" s="691" t="s">
        <v>110</v>
      </c>
      <c r="E135" s="691" t="s">
        <v>903</v>
      </c>
      <c r="F135" s="691"/>
      <c r="G135" s="691"/>
      <c r="H135" s="691">
        <v>2015</v>
      </c>
      <c r="I135" s="643" t="s">
        <v>578</v>
      </c>
      <c r="J135" s="643" t="s">
        <v>592</v>
      </c>
      <c r="K135" s="632"/>
      <c r="L135" s="692"/>
      <c r="M135" s="693"/>
      <c r="N135" s="693"/>
      <c r="O135" s="693"/>
      <c r="P135" s="693">
        <v>0</v>
      </c>
      <c r="Q135" s="693">
        <v>0</v>
      </c>
      <c r="R135" s="693">
        <v>0</v>
      </c>
      <c r="S135" s="693">
        <v>0</v>
      </c>
      <c r="T135" s="693">
        <v>0</v>
      </c>
      <c r="U135" s="693">
        <v>0</v>
      </c>
      <c r="V135" s="693">
        <v>0</v>
      </c>
      <c r="W135" s="693">
        <v>0</v>
      </c>
      <c r="X135" s="693">
        <v>0</v>
      </c>
      <c r="Y135" s="693">
        <v>0</v>
      </c>
      <c r="Z135" s="693">
        <v>0</v>
      </c>
      <c r="AA135" s="693">
        <v>0</v>
      </c>
      <c r="AB135" s="693">
        <v>0</v>
      </c>
      <c r="AC135" s="693">
        <v>0</v>
      </c>
      <c r="AD135" s="693">
        <v>0</v>
      </c>
      <c r="AE135" s="693">
        <v>0</v>
      </c>
      <c r="AF135" s="693">
        <v>0</v>
      </c>
      <c r="AG135" s="693">
        <v>0</v>
      </c>
      <c r="AH135" s="693">
        <v>0</v>
      </c>
      <c r="AI135" s="693">
        <v>0</v>
      </c>
      <c r="AJ135" s="693">
        <v>0</v>
      </c>
      <c r="AK135" s="693">
        <v>0</v>
      </c>
      <c r="AL135" s="693">
        <v>0</v>
      </c>
      <c r="AM135" s="693">
        <v>0</v>
      </c>
      <c r="AN135" s="693">
        <v>0</v>
      </c>
      <c r="AO135" s="693">
        <v>0</v>
      </c>
      <c r="AP135" s="632"/>
      <c r="AQ135" s="692"/>
      <c r="AR135" s="693"/>
      <c r="AS135" s="693"/>
      <c r="AT135" s="693"/>
      <c r="AU135" s="693">
        <v>0</v>
      </c>
      <c r="AV135" s="693">
        <v>0</v>
      </c>
      <c r="AW135" s="693">
        <v>0</v>
      </c>
      <c r="AX135" s="693">
        <v>0</v>
      </c>
      <c r="AY135" s="693">
        <v>0</v>
      </c>
      <c r="AZ135" s="693">
        <v>0</v>
      </c>
      <c r="BA135" s="693">
        <v>0</v>
      </c>
      <c r="BB135" s="693">
        <v>0</v>
      </c>
      <c r="BC135" s="693">
        <v>0</v>
      </c>
      <c r="BD135" s="693">
        <v>0</v>
      </c>
      <c r="BE135" s="693">
        <v>0</v>
      </c>
      <c r="BF135" s="693">
        <v>0</v>
      </c>
      <c r="BG135" s="693">
        <v>0</v>
      </c>
      <c r="BH135" s="693">
        <v>0</v>
      </c>
      <c r="BI135" s="693">
        <v>0</v>
      </c>
      <c r="BJ135" s="693">
        <v>0</v>
      </c>
      <c r="BK135" s="693">
        <v>0</v>
      </c>
      <c r="BL135" s="693">
        <v>0</v>
      </c>
      <c r="BM135" s="693">
        <v>0</v>
      </c>
      <c r="BN135" s="693">
        <v>0</v>
      </c>
      <c r="BO135" s="693">
        <v>0</v>
      </c>
      <c r="BP135" s="693">
        <v>0</v>
      </c>
      <c r="BQ135" s="693">
        <v>0</v>
      </c>
      <c r="BR135" s="693">
        <v>0</v>
      </c>
      <c r="BS135" s="693">
        <v>0</v>
      </c>
      <c r="BT135" s="694">
        <v>0</v>
      </c>
    </row>
    <row r="136" spans="2:72">
      <c r="B136" s="691"/>
      <c r="C136" s="691"/>
      <c r="D136" s="691" t="s">
        <v>111</v>
      </c>
      <c r="E136" s="691" t="s">
        <v>903</v>
      </c>
      <c r="F136" s="691"/>
      <c r="G136" s="691"/>
      <c r="H136" s="691">
        <v>2015</v>
      </c>
      <c r="I136" s="643" t="s">
        <v>578</v>
      </c>
      <c r="J136" s="643" t="s">
        <v>592</v>
      </c>
      <c r="K136" s="632"/>
      <c r="L136" s="692"/>
      <c r="M136" s="693"/>
      <c r="N136" s="693"/>
      <c r="O136" s="693"/>
      <c r="P136" s="693">
        <v>262</v>
      </c>
      <c r="Q136" s="693">
        <v>0</v>
      </c>
      <c r="R136" s="693">
        <v>0</v>
      </c>
      <c r="S136" s="693">
        <v>0</v>
      </c>
      <c r="T136" s="693">
        <v>0</v>
      </c>
      <c r="U136" s="693">
        <v>0</v>
      </c>
      <c r="V136" s="693">
        <v>0</v>
      </c>
      <c r="W136" s="693">
        <v>0</v>
      </c>
      <c r="X136" s="693">
        <v>0</v>
      </c>
      <c r="Y136" s="693">
        <v>0</v>
      </c>
      <c r="Z136" s="693">
        <v>0</v>
      </c>
      <c r="AA136" s="693">
        <v>0</v>
      </c>
      <c r="AB136" s="693">
        <v>0</v>
      </c>
      <c r="AC136" s="693">
        <v>0</v>
      </c>
      <c r="AD136" s="693">
        <v>0</v>
      </c>
      <c r="AE136" s="693">
        <v>0</v>
      </c>
      <c r="AF136" s="693">
        <v>0</v>
      </c>
      <c r="AG136" s="693">
        <v>0</v>
      </c>
      <c r="AH136" s="693">
        <v>0</v>
      </c>
      <c r="AI136" s="693">
        <v>0</v>
      </c>
      <c r="AJ136" s="693">
        <v>0</v>
      </c>
      <c r="AK136" s="693">
        <v>0</v>
      </c>
      <c r="AL136" s="693">
        <v>0</v>
      </c>
      <c r="AM136" s="693">
        <v>0</v>
      </c>
      <c r="AN136" s="693">
        <v>0</v>
      </c>
      <c r="AO136" s="693">
        <v>0</v>
      </c>
      <c r="AP136" s="632"/>
      <c r="AQ136" s="692"/>
      <c r="AR136" s="693"/>
      <c r="AS136" s="693"/>
      <c r="AT136" s="693"/>
      <c r="AU136" s="693">
        <v>2295877</v>
      </c>
      <c r="AV136" s="693">
        <v>0</v>
      </c>
      <c r="AW136" s="693">
        <v>0</v>
      </c>
      <c r="AX136" s="693">
        <v>0</v>
      </c>
      <c r="AY136" s="693">
        <v>0</v>
      </c>
      <c r="AZ136" s="693">
        <v>0</v>
      </c>
      <c r="BA136" s="693">
        <v>0</v>
      </c>
      <c r="BB136" s="693">
        <v>0</v>
      </c>
      <c r="BC136" s="693">
        <v>0</v>
      </c>
      <c r="BD136" s="693">
        <v>0</v>
      </c>
      <c r="BE136" s="693">
        <v>0</v>
      </c>
      <c r="BF136" s="693">
        <v>0</v>
      </c>
      <c r="BG136" s="693">
        <v>0</v>
      </c>
      <c r="BH136" s="693">
        <v>0</v>
      </c>
      <c r="BI136" s="693">
        <v>0</v>
      </c>
      <c r="BJ136" s="693">
        <v>0</v>
      </c>
      <c r="BK136" s="693">
        <v>0</v>
      </c>
      <c r="BL136" s="693">
        <v>0</v>
      </c>
      <c r="BM136" s="693">
        <v>0</v>
      </c>
      <c r="BN136" s="693">
        <v>0</v>
      </c>
      <c r="BO136" s="693">
        <v>0</v>
      </c>
      <c r="BP136" s="693">
        <v>0</v>
      </c>
      <c r="BQ136" s="693">
        <v>0</v>
      </c>
      <c r="BR136" s="693">
        <v>0</v>
      </c>
      <c r="BS136" s="693">
        <v>0</v>
      </c>
      <c r="BT136" s="694">
        <v>0</v>
      </c>
    </row>
    <row r="137" spans="2:72">
      <c r="B137" s="691"/>
      <c r="C137" s="691"/>
      <c r="D137" s="691" t="s">
        <v>112</v>
      </c>
      <c r="E137" s="691" t="s">
        <v>903</v>
      </c>
      <c r="F137" s="691"/>
      <c r="G137" s="691"/>
      <c r="H137" s="691">
        <v>2015</v>
      </c>
      <c r="I137" s="643" t="s">
        <v>578</v>
      </c>
      <c r="J137" s="643" t="s">
        <v>592</v>
      </c>
      <c r="K137" s="632"/>
      <c r="L137" s="692"/>
      <c r="M137" s="693"/>
      <c r="N137" s="693"/>
      <c r="O137" s="693"/>
      <c r="P137" s="693">
        <v>0</v>
      </c>
      <c r="Q137" s="693">
        <v>0</v>
      </c>
      <c r="R137" s="693">
        <v>0</v>
      </c>
      <c r="S137" s="693">
        <v>0</v>
      </c>
      <c r="T137" s="693">
        <v>0</v>
      </c>
      <c r="U137" s="693">
        <v>0</v>
      </c>
      <c r="V137" s="693">
        <v>0</v>
      </c>
      <c r="W137" s="693">
        <v>0</v>
      </c>
      <c r="X137" s="693">
        <v>0</v>
      </c>
      <c r="Y137" s="693">
        <v>0</v>
      </c>
      <c r="Z137" s="693">
        <v>0</v>
      </c>
      <c r="AA137" s="693">
        <v>0</v>
      </c>
      <c r="AB137" s="693">
        <v>0</v>
      </c>
      <c r="AC137" s="693">
        <v>0</v>
      </c>
      <c r="AD137" s="693">
        <v>0</v>
      </c>
      <c r="AE137" s="693">
        <v>0</v>
      </c>
      <c r="AF137" s="693">
        <v>0</v>
      </c>
      <c r="AG137" s="693">
        <v>0</v>
      </c>
      <c r="AH137" s="693">
        <v>0</v>
      </c>
      <c r="AI137" s="693">
        <v>0</v>
      </c>
      <c r="AJ137" s="693">
        <v>0</v>
      </c>
      <c r="AK137" s="693">
        <v>0</v>
      </c>
      <c r="AL137" s="693">
        <v>0</v>
      </c>
      <c r="AM137" s="693">
        <v>0</v>
      </c>
      <c r="AN137" s="693">
        <v>0</v>
      </c>
      <c r="AO137" s="693">
        <v>0</v>
      </c>
      <c r="AP137" s="632"/>
      <c r="AQ137" s="692"/>
      <c r="AR137" s="693"/>
      <c r="AS137" s="693"/>
      <c r="AT137" s="693"/>
      <c r="AU137" s="693">
        <v>0</v>
      </c>
      <c r="AV137" s="693">
        <v>0</v>
      </c>
      <c r="AW137" s="693">
        <v>0</v>
      </c>
      <c r="AX137" s="693">
        <v>0</v>
      </c>
      <c r="AY137" s="693">
        <v>0</v>
      </c>
      <c r="AZ137" s="693">
        <v>0</v>
      </c>
      <c r="BA137" s="693">
        <v>0</v>
      </c>
      <c r="BB137" s="693">
        <v>0</v>
      </c>
      <c r="BC137" s="693">
        <v>0</v>
      </c>
      <c r="BD137" s="693">
        <v>0</v>
      </c>
      <c r="BE137" s="693">
        <v>0</v>
      </c>
      <c r="BF137" s="693">
        <v>0</v>
      </c>
      <c r="BG137" s="693">
        <v>0</v>
      </c>
      <c r="BH137" s="693">
        <v>0</v>
      </c>
      <c r="BI137" s="693">
        <v>0</v>
      </c>
      <c r="BJ137" s="693">
        <v>0</v>
      </c>
      <c r="BK137" s="693">
        <v>0</v>
      </c>
      <c r="BL137" s="693">
        <v>0</v>
      </c>
      <c r="BM137" s="693">
        <v>0</v>
      </c>
      <c r="BN137" s="693">
        <v>0</v>
      </c>
      <c r="BO137" s="693">
        <v>0</v>
      </c>
      <c r="BP137" s="693">
        <v>0</v>
      </c>
      <c r="BQ137" s="693">
        <v>0</v>
      </c>
      <c r="BR137" s="693">
        <v>0</v>
      </c>
      <c r="BS137" s="693">
        <v>0</v>
      </c>
      <c r="BT137" s="694">
        <v>0</v>
      </c>
    </row>
    <row r="138" spans="2:72">
      <c r="B138" s="691"/>
      <c r="C138" s="691"/>
      <c r="D138" s="691" t="s">
        <v>494</v>
      </c>
      <c r="E138" s="691" t="s">
        <v>903</v>
      </c>
      <c r="F138" s="691"/>
      <c r="G138" s="691"/>
      <c r="H138" s="691">
        <v>2015</v>
      </c>
      <c r="I138" s="643" t="s">
        <v>578</v>
      </c>
      <c r="J138" s="643" t="s">
        <v>592</v>
      </c>
      <c r="K138" s="632"/>
      <c r="L138" s="692"/>
      <c r="M138" s="693"/>
      <c r="N138" s="693"/>
      <c r="O138" s="693"/>
      <c r="P138" s="693">
        <v>0</v>
      </c>
      <c r="Q138" s="693">
        <v>0</v>
      </c>
      <c r="R138" s="693">
        <v>0</v>
      </c>
      <c r="S138" s="693">
        <v>0</v>
      </c>
      <c r="T138" s="693">
        <v>0</v>
      </c>
      <c r="U138" s="693">
        <v>0</v>
      </c>
      <c r="V138" s="693">
        <v>0</v>
      </c>
      <c r="W138" s="693">
        <v>0</v>
      </c>
      <c r="X138" s="693">
        <v>0</v>
      </c>
      <c r="Y138" s="693">
        <v>0</v>
      </c>
      <c r="Z138" s="693">
        <v>0</v>
      </c>
      <c r="AA138" s="693">
        <v>0</v>
      </c>
      <c r="AB138" s="693">
        <v>0</v>
      </c>
      <c r="AC138" s="693">
        <v>0</v>
      </c>
      <c r="AD138" s="693">
        <v>0</v>
      </c>
      <c r="AE138" s="693">
        <v>0</v>
      </c>
      <c r="AF138" s="693">
        <v>0</v>
      </c>
      <c r="AG138" s="693">
        <v>0</v>
      </c>
      <c r="AH138" s="693">
        <v>0</v>
      </c>
      <c r="AI138" s="693">
        <v>0</v>
      </c>
      <c r="AJ138" s="693">
        <v>0</v>
      </c>
      <c r="AK138" s="693">
        <v>0</v>
      </c>
      <c r="AL138" s="693">
        <v>0</v>
      </c>
      <c r="AM138" s="693">
        <v>0</v>
      </c>
      <c r="AN138" s="693">
        <v>0</v>
      </c>
      <c r="AO138" s="693">
        <v>0</v>
      </c>
      <c r="AP138" s="632"/>
      <c r="AQ138" s="692"/>
      <c r="AR138" s="693"/>
      <c r="AS138" s="693"/>
      <c r="AT138" s="693"/>
      <c r="AU138" s="693">
        <v>0</v>
      </c>
      <c r="AV138" s="693">
        <v>0</v>
      </c>
      <c r="AW138" s="693">
        <v>0</v>
      </c>
      <c r="AX138" s="693">
        <v>0</v>
      </c>
      <c r="AY138" s="693">
        <v>0</v>
      </c>
      <c r="AZ138" s="693">
        <v>0</v>
      </c>
      <c r="BA138" s="693">
        <v>0</v>
      </c>
      <c r="BB138" s="693">
        <v>0</v>
      </c>
      <c r="BC138" s="693">
        <v>0</v>
      </c>
      <c r="BD138" s="693">
        <v>0</v>
      </c>
      <c r="BE138" s="693">
        <v>0</v>
      </c>
      <c r="BF138" s="693">
        <v>0</v>
      </c>
      <c r="BG138" s="693">
        <v>0</v>
      </c>
      <c r="BH138" s="693">
        <v>0</v>
      </c>
      <c r="BI138" s="693">
        <v>0</v>
      </c>
      <c r="BJ138" s="693">
        <v>0</v>
      </c>
      <c r="BK138" s="693">
        <v>0</v>
      </c>
      <c r="BL138" s="693">
        <v>0</v>
      </c>
      <c r="BM138" s="693">
        <v>0</v>
      </c>
      <c r="BN138" s="693">
        <v>0</v>
      </c>
      <c r="BO138" s="693">
        <v>0</v>
      </c>
      <c r="BP138" s="693">
        <v>0</v>
      </c>
      <c r="BQ138" s="693">
        <v>0</v>
      </c>
      <c r="BR138" s="693">
        <v>0</v>
      </c>
      <c r="BS138" s="693">
        <v>0</v>
      </c>
      <c r="BT138" s="694">
        <v>0</v>
      </c>
    </row>
    <row r="139" spans="2:72">
      <c r="B139" s="691"/>
      <c r="C139" s="691"/>
      <c r="D139" s="691" t="s">
        <v>490</v>
      </c>
      <c r="E139" s="691" t="s">
        <v>903</v>
      </c>
      <c r="F139" s="691"/>
      <c r="G139" s="691"/>
      <c r="H139" s="691">
        <v>2015</v>
      </c>
      <c r="I139" s="643" t="s">
        <v>578</v>
      </c>
      <c r="J139" s="643" t="s">
        <v>592</v>
      </c>
      <c r="K139" s="632"/>
      <c r="L139" s="692"/>
      <c r="M139" s="693"/>
      <c r="N139" s="693"/>
      <c r="O139" s="693"/>
      <c r="P139" s="693">
        <v>0</v>
      </c>
      <c r="Q139" s="693">
        <v>0</v>
      </c>
      <c r="R139" s="693">
        <v>0</v>
      </c>
      <c r="S139" s="693">
        <v>0</v>
      </c>
      <c r="T139" s="693">
        <v>0</v>
      </c>
      <c r="U139" s="693">
        <v>0</v>
      </c>
      <c r="V139" s="693">
        <v>0</v>
      </c>
      <c r="W139" s="693">
        <v>0</v>
      </c>
      <c r="X139" s="693">
        <v>0</v>
      </c>
      <c r="Y139" s="693">
        <v>0</v>
      </c>
      <c r="Z139" s="693">
        <v>0</v>
      </c>
      <c r="AA139" s="693">
        <v>0</v>
      </c>
      <c r="AB139" s="693">
        <v>0</v>
      </c>
      <c r="AC139" s="693">
        <v>0</v>
      </c>
      <c r="AD139" s="693">
        <v>0</v>
      </c>
      <c r="AE139" s="693">
        <v>0</v>
      </c>
      <c r="AF139" s="693">
        <v>0</v>
      </c>
      <c r="AG139" s="693">
        <v>0</v>
      </c>
      <c r="AH139" s="693">
        <v>0</v>
      </c>
      <c r="AI139" s="693">
        <v>0</v>
      </c>
      <c r="AJ139" s="693">
        <v>0</v>
      </c>
      <c r="AK139" s="693">
        <v>0</v>
      </c>
      <c r="AL139" s="693">
        <v>0</v>
      </c>
      <c r="AM139" s="693">
        <v>0</v>
      </c>
      <c r="AN139" s="693">
        <v>0</v>
      </c>
      <c r="AO139" s="693">
        <v>0</v>
      </c>
      <c r="AP139" s="632"/>
      <c r="AQ139" s="692"/>
      <c r="AR139" s="693"/>
      <c r="AS139" s="693"/>
      <c r="AT139" s="693"/>
      <c r="AU139" s="693">
        <v>0</v>
      </c>
      <c r="AV139" s="693">
        <v>0</v>
      </c>
      <c r="AW139" s="693">
        <v>0</v>
      </c>
      <c r="AX139" s="693">
        <v>0</v>
      </c>
      <c r="AY139" s="693">
        <v>0</v>
      </c>
      <c r="AZ139" s="693">
        <v>0</v>
      </c>
      <c r="BA139" s="693">
        <v>0</v>
      </c>
      <c r="BB139" s="693">
        <v>0</v>
      </c>
      <c r="BC139" s="693">
        <v>0</v>
      </c>
      <c r="BD139" s="693">
        <v>0</v>
      </c>
      <c r="BE139" s="693">
        <v>0</v>
      </c>
      <c r="BF139" s="693">
        <v>0</v>
      </c>
      <c r="BG139" s="693">
        <v>0</v>
      </c>
      <c r="BH139" s="693">
        <v>0</v>
      </c>
      <c r="BI139" s="693">
        <v>0</v>
      </c>
      <c r="BJ139" s="693">
        <v>0</v>
      </c>
      <c r="BK139" s="693">
        <v>0</v>
      </c>
      <c r="BL139" s="693">
        <v>0</v>
      </c>
      <c r="BM139" s="693">
        <v>0</v>
      </c>
      <c r="BN139" s="693">
        <v>0</v>
      </c>
      <c r="BO139" s="693">
        <v>0</v>
      </c>
      <c r="BP139" s="693">
        <v>0</v>
      </c>
      <c r="BQ139" s="693">
        <v>0</v>
      </c>
      <c r="BR139" s="693">
        <v>0</v>
      </c>
      <c r="BS139" s="693">
        <v>0</v>
      </c>
      <c r="BT139" s="694">
        <v>0</v>
      </c>
    </row>
    <row r="140" spans="2:72">
      <c r="B140" s="691"/>
      <c r="C140" s="691"/>
      <c r="D140" s="691" t="s">
        <v>113</v>
      </c>
      <c r="E140" s="691" t="s">
        <v>903</v>
      </c>
      <c r="F140" s="691"/>
      <c r="G140" s="691"/>
      <c r="H140" s="691">
        <v>2015</v>
      </c>
      <c r="I140" s="643" t="s">
        <v>578</v>
      </c>
      <c r="J140" s="643" t="s">
        <v>592</v>
      </c>
      <c r="K140" s="632"/>
      <c r="L140" s="692"/>
      <c r="M140" s="693"/>
      <c r="N140" s="693"/>
      <c r="O140" s="693"/>
      <c r="P140" s="693">
        <v>0</v>
      </c>
      <c r="Q140" s="693">
        <v>0</v>
      </c>
      <c r="R140" s="693">
        <v>0</v>
      </c>
      <c r="S140" s="693">
        <v>0</v>
      </c>
      <c r="T140" s="693">
        <v>0</v>
      </c>
      <c r="U140" s="693">
        <v>0</v>
      </c>
      <c r="V140" s="693">
        <v>0</v>
      </c>
      <c r="W140" s="693">
        <v>0</v>
      </c>
      <c r="X140" s="693">
        <v>0</v>
      </c>
      <c r="Y140" s="693">
        <v>0</v>
      </c>
      <c r="Z140" s="693">
        <v>0</v>
      </c>
      <c r="AA140" s="693">
        <v>0</v>
      </c>
      <c r="AB140" s="693">
        <v>0</v>
      </c>
      <c r="AC140" s="693">
        <v>0</v>
      </c>
      <c r="AD140" s="693">
        <v>0</v>
      </c>
      <c r="AE140" s="693">
        <v>0</v>
      </c>
      <c r="AF140" s="693">
        <v>0</v>
      </c>
      <c r="AG140" s="693">
        <v>0</v>
      </c>
      <c r="AH140" s="693">
        <v>0</v>
      </c>
      <c r="AI140" s="693">
        <v>0</v>
      </c>
      <c r="AJ140" s="693">
        <v>0</v>
      </c>
      <c r="AK140" s="693">
        <v>0</v>
      </c>
      <c r="AL140" s="693">
        <v>0</v>
      </c>
      <c r="AM140" s="693">
        <v>0</v>
      </c>
      <c r="AN140" s="693">
        <v>0</v>
      </c>
      <c r="AO140" s="693">
        <v>0</v>
      </c>
      <c r="AP140" s="632"/>
      <c r="AQ140" s="692"/>
      <c r="AR140" s="693"/>
      <c r="AS140" s="693"/>
      <c r="AT140" s="693"/>
      <c r="AU140" s="693">
        <v>0</v>
      </c>
      <c r="AV140" s="693">
        <v>0</v>
      </c>
      <c r="AW140" s="693">
        <v>0</v>
      </c>
      <c r="AX140" s="693">
        <v>0</v>
      </c>
      <c r="AY140" s="693">
        <v>0</v>
      </c>
      <c r="AZ140" s="693">
        <v>0</v>
      </c>
      <c r="BA140" s="693">
        <v>0</v>
      </c>
      <c r="BB140" s="693">
        <v>0</v>
      </c>
      <c r="BC140" s="693">
        <v>0</v>
      </c>
      <c r="BD140" s="693">
        <v>0</v>
      </c>
      <c r="BE140" s="693">
        <v>0</v>
      </c>
      <c r="BF140" s="693">
        <v>0</v>
      </c>
      <c r="BG140" s="693">
        <v>0</v>
      </c>
      <c r="BH140" s="693">
        <v>0</v>
      </c>
      <c r="BI140" s="693">
        <v>0</v>
      </c>
      <c r="BJ140" s="693">
        <v>0</v>
      </c>
      <c r="BK140" s="693">
        <v>0</v>
      </c>
      <c r="BL140" s="693">
        <v>0</v>
      </c>
      <c r="BM140" s="693">
        <v>0</v>
      </c>
      <c r="BN140" s="693">
        <v>0</v>
      </c>
      <c r="BO140" s="693">
        <v>0</v>
      </c>
      <c r="BP140" s="693">
        <v>0</v>
      </c>
      <c r="BQ140" s="693">
        <v>0</v>
      </c>
      <c r="BR140" s="693">
        <v>0</v>
      </c>
      <c r="BS140" s="693">
        <v>0</v>
      </c>
      <c r="BT140" s="694">
        <v>0</v>
      </c>
    </row>
    <row r="141" spans="2:72">
      <c r="B141" s="691"/>
      <c r="C141" s="691"/>
      <c r="D141" s="691" t="s">
        <v>114</v>
      </c>
      <c r="E141" s="691" t="s">
        <v>903</v>
      </c>
      <c r="F141" s="691"/>
      <c r="G141" s="691"/>
      <c r="H141" s="691">
        <v>2015</v>
      </c>
      <c r="I141" s="643" t="s">
        <v>578</v>
      </c>
      <c r="J141" s="643" t="s">
        <v>592</v>
      </c>
      <c r="K141" s="632"/>
      <c r="L141" s="692"/>
      <c r="M141" s="693"/>
      <c r="N141" s="693"/>
      <c r="O141" s="693"/>
      <c r="P141" s="693">
        <v>0</v>
      </c>
      <c r="Q141" s="693">
        <v>0</v>
      </c>
      <c r="R141" s="693">
        <v>0</v>
      </c>
      <c r="S141" s="693">
        <v>0</v>
      </c>
      <c r="T141" s="693">
        <v>0</v>
      </c>
      <c r="U141" s="693">
        <v>0</v>
      </c>
      <c r="V141" s="693">
        <v>0</v>
      </c>
      <c r="W141" s="693">
        <v>0</v>
      </c>
      <c r="X141" s="693">
        <v>0</v>
      </c>
      <c r="Y141" s="693">
        <v>0</v>
      </c>
      <c r="Z141" s="693">
        <v>0</v>
      </c>
      <c r="AA141" s="693">
        <v>0</v>
      </c>
      <c r="AB141" s="693">
        <v>0</v>
      </c>
      <c r="AC141" s="693">
        <v>0</v>
      </c>
      <c r="AD141" s="693">
        <v>0</v>
      </c>
      <c r="AE141" s="693">
        <v>0</v>
      </c>
      <c r="AF141" s="693">
        <v>0</v>
      </c>
      <c r="AG141" s="693">
        <v>0</v>
      </c>
      <c r="AH141" s="693">
        <v>0</v>
      </c>
      <c r="AI141" s="693">
        <v>0</v>
      </c>
      <c r="AJ141" s="693">
        <v>0</v>
      </c>
      <c r="AK141" s="693">
        <v>0</v>
      </c>
      <c r="AL141" s="693">
        <v>0</v>
      </c>
      <c r="AM141" s="693">
        <v>0</v>
      </c>
      <c r="AN141" s="693">
        <v>0</v>
      </c>
      <c r="AO141" s="693">
        <v>0</v>
      </c>
      <c r="AP141" s="632"/>
      <c r="AQ141" s="692"/>
      <c r="AR141" s="693"/>
      <c r="AS141" s="693"/>
      <c r="AT141" s="693"/>
      <c r="AU141" s="693">
        <v>0</v>
      </c>
      <c r="AV141" s="693">
        <v>0</v>
      </c>
      <c r="AW141" s="693">
        <v>0</v>
      </c>
      <c r="AX141" s="693">
        <v>0</v>
      </c>
      <c r="AY141" s="693">
        <v>0</v>
      </c>
      <c r="AZ141" s="693">
        <v>0</v>
      </c>
      <c r="BA141" s="693">
        <v>0</v>
      </c>
      <c r="BB141" s="693">
        <v>0</v>
      </c>
      <c r="BC141" s="693">
        <v>0</v>
      </c>
      <c r="BD141" s="693">
        <v>0</v>
      </c>
      <c r="BE141" s="693">
        <v>0</v>
      </c>
      <c r="BF141" s="693">
        <v>0</v>
      </c>
      <c r="BG141" s="693">
        <v>0</v>
      </c>
      <c r="BH141" s="693">
        <v>0</v>
      </c>
      <c r="BI141" s="693">
        <v>0</v>
      </c>
      <c r="BJ141" s="693">
        <v>0</v>
      </c>
      <c r="BK141" s="693">
        <v>0</v>
      </c>
      <c r="BL141" s="693">
        <v>0</v>
      </c>
      <c r="BM141" s="693">
        <v>0</v>
      </c>
      <c r="BN141" s="693">
        <v>0</v>
      </c>
      <c r="BO141" s="693">
        <v>0</v>
      </c>
      <c r="BP141" s="693">
        <v>0</v>
      </c>
      <c r="BQ141" s="693">
        <v>0</v>
      </c>
      <c r="BR141" s="693">
        <v>0</v>
      </c>
      <c r="BS141" s="693">
        <v>0</v>
      </c>
      <c r="BT141" s="694">
        <v>0</v>
      </c>
    </row>
    <row r="142" spans="2:72">
      <c r="B142" s="691"/>
      <c r="C142" s="691"/>
      <c r="D142" s="691" t="s">
        <v>116</v>
      </c>
      <c r="E142" s="691" t="s">
        <v>903</v>
      </c>
      <c r="F142" s="691"/>
      <c r="G142" s="691"/>
      <c r="H142" s="691">
        <v>2015</v>
      </c>
      <c r="I142" s="643" t="s">
        <v>578</v>
      </c>
      <c r="J142" s="643" t="s">
        <v>592</v>
      </c>
      <c r="K142" s="632"/>
      <c r="L142" s="692"/>
      <c r="M142" s="693"/>
      <c r="N142" s="693"/>
      <c r="O142" s="693"/>
      <c r="P142" s="693">
        <v>0</v>
      </c>
      <c r="Q142" s="693">
        <v>0</v>
      </c>
      <c r="R142" s="693">
        <v>0</v>
      </c>
      <c r="S142" s="693">
        <v>0</v>
      </c>
      <c r="T142" s="693">
        <v>0</v>
      </c>
      <c r="U142" s="693">
        <v>0</v>
      </c>
      <c r="V142" s="693">
        <v>0</v>
      </c>
      <c r="W142" s="693">
        <v>0</v>
      </c>
      <c r="X142" s="693">
        <v>0</v>
      </c>
      <c r="Y142" s="693">
        <v>0</v>
      </c>
      <c r="Z142" s="693">
        <v>0</v>
      </c>
      <c r="AA142" s="693">
        <v>0</v>
      </c>
      <c r="AB142" s="693">
        <v>0</v>
      </c>
      <c r="AC142" s="693">
        <v>0</v>
      </c>
      <c r="AD142" s="693">
        <v>0</v>
      </c>
      <c r="AE142" s="693">
        <v>0</v>
      </c>
      <c r="AF142" s="693">
        <v>0</v>
      </c>
      <c r="AG142" s="693">
        <v>0</v>
      </c>
      <c r="AH142" s="693">
        <v>0</v>
      </c>
      <c r="AI142" s="693">
        <v>0</v>
      </c>
      <c r="AJ142" s="693">
        <v>0</v>
      </c>
      <c r="AK142" s="693">
        <v>0</v>
      </c>
      <c r="AL142" s="693">
        <v>0</v>
      </c>
      <c r="AM142" s="693">
        <v>0</v>
      </c>
      <c r="AN142" s="693">
        <v>0</v>
      </c>
      <c r="AO142" s="693">
        <v>0</v>
      </c>
      <c r="AP142" s="632"/>
      <c r="AQ142" s="692"/>
      <c r="AR142" s="693"/>
      <c r="AS142" s="693"/>
      <c r="AT142" s="693"/>
      <c r="AU142" s="693">
        <v>0</v>
      </c>
      <c r="AV142" s="693">
        <v>0</v>
      </c>
      <c r="AW142" s="693">
        <v>0</v>
      </c>
      <c r="AX142" s="693">
        <v>0</v>
      </c>
      <c r="AY142" s="693">
        <v>0</v>
      </c>
      <c r="AZ142" s="693">
        <v>0</v>
      </c>
      <c r="BA142" s="693">
        <v>0</v>
      </c>
      <c r="BB142" s="693">
        <v>0</v>
      </c>
      <c r="BC142" s="693">
        <v>0</v>
      </c>
      <c r="BD142" s="693">
        <v>0</v>
      </c>
      <c r="BE142" s="693">
        <v>0</v>
      </c>
      <c r="BF142" s="693">
        <v>0</v>
      </c>
      <c r="BG142" s="693">
        <v>0</v>
      </c>
      <c r="BH142" s="693">
        <v>0</v>
      </c>
      <c r="BI142" s="693">
        <v>0</v>
      </c>
      <c r="BJ142" s="693">
        <v>0</v>
      </c>
      <c r="BK142" s="693">
        <v>0</v>
      </c>
      <c r="BL142" s="693">
        <v>0</v>
      </c>
      <c r="BM142" s="693">
        <v>0</v>
      </c>
      <c r="BN142" s="693">
        <v>0</v>
      </c>
      <c r="BO142" s="693">
        <v>0</v>
      </c>
      <c r="BP142" s="693">
        <v>0</v>
      </c>
      <c r="BQ142" s="693">
        <v>0</v>
      </c>
      <c r="BR142" s="693">
        <v>0</v>
      </c>
      <c r="BS142" s="693">
        <v>0</v>
      </c>
      <c r="BT142" s="694">
        <v>0</v>
      </c>
    </row>
    <row r="143" spans="2:72">
      <c r="B143" s="691"/>
      <c r="C143" s="691"/>
      <c r="D143" s="691" t="s">
        <v>117</v>
      </c>
      <c r="E143" s="691" t="s">
        <v>903</v>
      </c>
      <c r="F143" s="691"/>
      <c r="G143" s="691"/>
      <c r="H143" s="691">
        <v>2015</v>
      </c>
      <c r="I143" s="643" t="s">
        <v>578</v>
      </c>
      <c r="J143" s="643" t="s">
        <v>592</v>
      </c>
      <c r="K143" s="632"/>
      <c r="L143" s="692"/>
      <c r="M143" s="693"/>
      <c r="N143" s="693"/>
      <c r="O143" s="693"/>
      <c r="P143" s="693">
        <v>0</v>
      </c>
      <c r="Q143" s="693">
        <v>0</v>
      </c>
      <c r="R143" s="693">
        <v>0</v>
      </c>
      <c r="S143" s="693">
        <v>0</v>
      </c>
      <c r="T143" s="693">
        <v>0</v>
      </c>
      <c r="U143" s="693">
        <v>0</v>
      </c>
      <c r="V143" s="693">
        <v>0</v>
      </c>
      <c r="W143" s="693">
        <v>0</v>
      </c>
      <c r="X143" s="693">
        <v>0</v>
      </c>
      <c r="Y143" s="693">
        <v>0</v>
      </c>
      <c r="Z143" s="693">
        <v>0</v>
      </c>
      <c r="AA143" s="693">
        <v>0</v>
      </c>
      <c r="AB143" s="693">
        <v>0</v>
      </c>
      <c r="AC143" s="693">
        <v>0</v>
      </c>
      <c r="AD143" s="693">
        <v>0</v>
      </c>
      <c r="AE143" s="693">
        <v>0</v>
      </c>
      <c r="AF143" s="693">
        <v>0</v>
      </c>
      <c r="AG143" s="693">
        <v>0</v>
      </c>
      <c r="AH143" s="693">
        <v>0</v>
      </c>
      <c r="AI143" s="693">
        <v>0</v>
      </c>
      <c r="AJ143" s="693">
        <v>0</v>
      </c>
      <c r="AK143" s="693">
        <v>0</v>
      </c>
      <c r="AL143" s="693">
        <v>0</v>
      </c>
      <c r="AM143" s="693">
        <v>0</v>
      </c>
      <c r="AN143" s="693">
        <v>0</v>
      </c>
      <c r="AO143" s="693">
        <v>0</v>
      </c>
      <c r="AP143" s="632"/>
      <c r="AQ143" s="692"/>
      <c r="AR143" s="693"/>
      <c r="AS143" s="693"/>
      <c r="AT143" s="693"/>
      <c r="AU143" s="693">
        <v>0</v>
      </c>
      <c r="AV143" s="693">
        <v>0</v>
      </c>
      <c r="AW143" s="693">
        <v>0</v>
      </c>
      <c r="AX143" s="693">
        <v>0</v>
      </c>
      <c r="AY143" s="693">
        <v>0</v>
      </c>
      <c r="AZ143" s="693">
        <v>0</v>
      </c>
      <c r="BA143" s="693">
        <v>0</v>
      </c>
      <c r="BB143" s="693">
        <v>0</v>
      </c>
      <c r="BC143" s="693">
        <v>0</v>
      </c>
      <c r="BD143" s="693">
        <v>0</v>
      </c>
      <c r="BE143" s="693">
        <v>0</v>
      </c>
      <c r="BF143" s="693">
        <v>0</v>
      </c>
      <c r="BG143" s="693">
        <v>0</v>
      </c>
      <c r="BH143" s="693">
        <v>0</v>
      </c>
      <c r="BI143" s="693">
        <v>0</v>
      </c>
      <c r="BJ143" s="693">
        <v>0</v>
      </c>
      <c r="BK143" s="693">
        <v>0</v>
      </c>
      <c r="BL143" s="693">
        <v>0</v>
      </c>
      <c r="BM143" s="693">
        <v>0</v>
      </c>
      <c r="BN143" s="693">
        <v>0</v>
      </c>
      <c r="BO143" s="693">
        <v>0</v>
      </c>
      <c r="BP143" s="693">
        <v>0</v>
      </c>
      <c r="BQ143" s="693">
        <v>0</v>
      </c>
      <c r="BR143" s="693">
        <v>0</v>
      </c>
      <c r="BS143" s="693">
        <v>0</v>
      </c>
      <c r="BT143" s="694">
        <v>0</v>
      </c>
    </row>
    <row r="144" spans="2:72">
      <c r="B144" s="691"/>
      <c r="C144" s="691"/>
      <c r="D144" s="691" t="s">
        <v>118</v>
      </c>
      <c r="E144" s="691" t="s">
        <v>903</v>
      </c>
      <c r="F144" s="691"/>
      <c r="G144" s="691"/>
      <c r="H144" s="691">
        <v>2015</v>
      </c>
      <c r="I144" s="643" t="s">
        <v>578</v>
      </c>
      <c r="J144" s="643" t="s">
        <v>592</v>
      </c>
      <c r="K144" s="632"/>
      <c r="L144" s="692"/>
      <c r="M144" s="693"/>
      <c r="N144" s="693"/>
      <c r="O144" s="693"/>
      <c r="P144" s="693">
        <v>103</v>
      </c>
      <c r="Q144" s="693">
        <v>103</v>
      </c>
      <c r="R144" s="693">
        <v>103</v>
      </c>
      <c r="S144" s="693">
        <v>103</v>
      </c>
      <c r="T144" s="693">
        <v>103</v>
      </c>
      <c r="U144" s="693">
        <v>103</v>
      </c>
      <c r="V144" s="693">
        <v>96</v>
      </c>
      <c r="W144" s="693">
        <v>96</v>
      </c>
      <c r="X144" s="693">
        <v>92</v>
      </c>
      <c r="Y144" s="693">
        <v>69</v>
      </c>
      <c r="Z144" s="693">
        <v>15</v>
      </c>
      <c r="AA144" s="693">
        <v>15</v>
      </c>
      <c r="AB144" s="693">
        <v>12</v>
      </c>
      <c r="AC144" s="693">
        <v>12</v>
      </c>
      <c r="AD144" s="693">
        <v>12</v>
      </c>
      <c r="AE144" s="693">
        <v>8</v>
      </c>
      <c r="AF144" s="693">
        <v>4</v>
      </c>
      <c r="AG144" s="693">
        <v>4</v>
      </c>
      <c r="AH144" s="693">
        <v>4</v>
      </c>
      <c r="AI144" s="693">
        <v>4</v>
      </c>
      <c r="AJ144" s="693">
        <v>0</v>
      </c>
      <c r="AK144" s="693">
        <v>0</v>
      </c>
      <c r="AL144" s="693">
        <v>0</v>
      </c>
      <c r="AM144" s="693">
        <v>0</v>
      </c>
      <c r="AN144" s="693">
        <v>0</v>
      </c>
      <c r="AO144" s="693">
        <v>0</v>
      </c>
      <c r="AP144" s="632"/>
      <c r="AQ144" s="692"/>
      <c r="AR144" s="693"/>
      <c r="AS144" s="693"/>
      <c r="AT144" s="693"/>
      <c r="AU144" s="693">
        <v>501521</v>
      </c>
      <c r="AV144" s="693">
        <v>501521</v>
      </c>
      <c r="AW144" s="693">
        <v>501521</v>
      </c>
      <c r="AX144" s="693">
        <v>501521</v>
      </c>
      <c r="AY144" s="693">
        <v>501521</v>
      </c>
      <c r="AZ144" s="693">
        <v>501521</v>
      </c>
      <c r="BA144" s="693">
        <v>468773</v>
      </c>
      <c r="BB144" s="693">
        <v>468773</v>
      </c>
      <c r="BC144" s="693">
        <v>456496</v>
      </c>
      <c r="BD144" s="693">
        <v>349755</v>
      </c>
      <c r="BE144" s="693">
        <v>94888</v>
      </c>
      <c r="BF144" s="693">
        <v>94888</v>
      </c>
      <c r="BG144" s="693">
        <v>35066</v>
      </c>
      <c r="BH144" s="693">
        <v>35066</v>
      </c>
      <c r="BI144" s="693">
        <v>35066</v>
      </c>
      <c r="BJ144" s="693">
        <v>18152</v>
      </c>
      <c r="BK144" s="693">
        <v>3020</v>
      </c>
      <c r="BL144" s="693">
        <v>3020</v>
      </c>
      <c r="BM144" s="693">
        <v>3020</v>
      </c>
      <c r="BN144" s="693">
        <v>3020</v>
      </c>
      <c r="BO144" s="693">
        <v>0</v>
      </c>
      <c r="BP144" s="693">
        <v>0</v>
      </c>
      <c r="BQ144" s="693">
        <v>0</v>
      </c>
      <c r="BR144" s="693">
        <v>0</v>
      </c>
      <c r="BS144" s="693">
        <v>0</v>
      </c>
      <c r="BT144" s="694">
        <v>0</v>
      </c>
    </row>
    <row r="145" spans="2:72">
      <c r="B145" s="691"/>
      <c r="C145" s="691"/>
      <c r="D145" s="691" t="s">
        <v>113</v>
      </c>
      <c r="E145" s="691" t="s">
        <v>903</v>
      </c>
      <c r="F145" s="691"/>
      <c r="G145" s="691"/>
      <c r="H145" s="691">
        <v>2016</v>
      </c>
      <c r="I145" s="643" t="s">
        <v>579</v>
      </c>
      <c r="J145" s="643" t="s">
        <v>592</v>
      </c>
      <c r="K145" s="632"/>
      <c r="L145" s="692"/>
      <c r="M145" s="693"/>
      <c r="N145" s="693"/>
      <c r="O145" s="693"/>
      <c r="P145" s="693"/>
      <c r="Q145" s="788">
        <v>735</v>
      </c>
      <c r="R145" s="788">
        <v>735</v>
      </c>
      <c r="S145" s="788">
        <v>735</v>
      </c>
      <c r="T145" s="788">
        <v>735</v>
      </c>
      <c r="U145" s="788">
        <v>735</v>
      </c>
      <c r="V145" s="788">
        <v>735</v>
      </c>
      <c r="W145" s="788">
        <v>735</v>
      </c>
      <c r="X145" s="788">
        <v>734</v>
      </c>
      <c r="Y145" s="788">
        <v>734</v>
      </c>
      <c r="Z145" s="788">
        <v>731</v>
      </c>
      <c r="AA145" s="788">
        <v>706</v>
      </c>
      <c r="AB145" s="788">
        <v>706</v>
      </c>
      <c r="AC145" s="788">
        <v>706</v>
      </c>
      <c r="AD145" s="788">
        <v>706</v>
      </c>
      <c r="AE145" s="788">
        <v>615</v>
      </c>
      <c r="AF145" s="788">
        <v>615</v>
      </c>
      <c r="AG145" s="788">
        <v>263</v>
      </c>
      <c r="AH145" s="788">
        <v>0</v>
      </c>
      <c r="AI145" s="788">
        <v>0</v>
      </c>
      <c r="AJ145" s="788">
        <v>0</v>
      </c>
      <c r="AK145" s="788">
        <v>0</v>
      </c>
      <c r="AL145" s="788">
        <v>0</v>
      </c>
      <c r="AM145" s="788">
        <v>0</v>
      </c>
      <c r="AN145" s="788">
        <v>0</v>
      </c>
      <c r="AO145" s="788">
        <v>0</v>
      </c>
      <c r="AP145" s="632"/>
      <c r="AQ145" s="692"/>
      <c r="AR145" s="693"/>
      <c r="AS145" s="693"/>
      <c r="AT145" s="693"/>
      <c r="AU145" s="693"/>
      <c r="AV145" s="788">
        <v>11980096</v>
      </c>
      <c r="AW145" s="788">
        <v>11980096</v>
      </c>
      <c r="AX145" s="788">
        <v>11980096</v>
      </c>
      <c r="AY145" s="788">
        <v>11980096</v>
      </c>
      <c r="AZ145" s="788">
        <v>11980096</v>
      </c>
      <c r="BA145" s="788">
        <v>11980096</v>
      </c>
      <c r="BB145" s="788">
        <v>11980096</v>
      </c>
      <c r="BC145" s="788">
        <v>11978328</v>
      </c>
      <c r="BD145" s="788">
        <v>11978328</v>
      </c>
      <c r="BE145" s="788">
        <v>11927319</v>
      </c>
      <c r="BF145" s="788">
        <v>11782871</v>
      </c>
      <c r="BG145" s="788">
        <v>11775897</v>
      </c>
      <c r="BH145" s="788">
        <v>11775897</v>
      </c>
      <c r="BI145" s="788">
        <v>11712514</v>
      </c>
      <c r="BJ145" s="788">
        <v>10176202</v>
      </c>
      <c r="BK145" s="788">
        <v>10176202</v>
      </c>
      <c r="BL145" s="788">
        <v>4443919</v>
      </c>
      <c r="BM145" s="788">
        <v>0</v>
      </c>
      <c r="BN145" s="788">
        <v>0</v>
      </c>
      <c r="BO145" s="788">
        <v>0</v>
      </c>
      <c r="BP145" s="788">
        <v>0</v>
      </c>
      <c r="BQ145" s="788">
        <v>0</v>
      </c>
      <c r="BR145" s="788">
        <v>0</v>
      </c>
      <c r="BS145" s="788">
        <v>0</v>
      </c>
      <c r="BT145" s="789">
        <v>0</v>
      </c>
    </row>
    <row r="146" spans="2:72">
      <c r="B146" s="691"/>
      <c r="C146" s="691"/>
      <c r="D146" s="691" t="s">
        <v>769</v>
      </c>
      <c r="E146" s="691" t="s">
        <v>903</v>
      </c>
      <c r="F146" s="691"/>
      <c r="G146" s="691"/>
      <c r="H146" s="691">
        <v>2016</v>
      </c>
      <c r="I146" s="643" t="s">
        <v>579</v>
      </c>
      <c r="J146" s="643" t="s">
        <v>592</v>
      </c>
      <c r="K146" s="632"/>
      <c r="L146" s="692"/>
      <c r="M146" s="693"/>
      <c r="N146" s="693"/>
      <c r="O146" s="693"/>
      <c r="P146" s="693"/>
      <c r="Q146" s="788">
        <v>901</v>
      </c>
      <c r="R146" s="788">
        <v>901</v>
      </c>
      <c r="S146" s="788">
        <v>901</v>
      </c>
      <c r="T146" s="788">
        <v>901</v>
      </c>
      <c r="U146" s="788">
        <v>901</v>
      </c>
      <c r="V146" s="788">
        <v>901</v>
      </c>
      <c r="W146" s="788">
        <v>901</v>
      </c>
      <c r="X146" s="788">
        <v>901</v>
      </c>
      <c r="Y146" s="788">
        <v>901</v>
      </c>
      <c r="Z146" s="788">
        <v>901</v>
      </c>
      <c r="AA146" s="788">
        <v>901</v>
      </c>
      <c r="AB146" s="788">
        <v>901</v>
      </c>
      <c r="AC146" s="788">
        <v>901</v>
      </c>
      <c r="AD146" s="788">
        <v>901</v>
      </c>
      <c r="AE146" s="788">
        <v>901</v>
      </c>
      <c r="AF146" s="788">
        <v>901</v>
      </c>
      <c r="AG146" s="788">
        <v>901</v>
      </c>
      <c r="AH146" s="788">
        <v>901</v>
      </c>
      <c r="AI146" s="788">
        <v>786</v>
      </c>
      <c r="AJ146" s="788">
        <v>0</v>
      </c>
      <c r="AK146" s="788">
        <v>0</v>
      </c>
      <c r="AL146" s="788">
        <v>0</v>
      </c>
      <c r="AM146" s="788">
        <v>0</v>
      </c>
      <c r="AN146" s="788">
        <v>0</v>
      </c>
      <c r="AO146" s="788">
        <v>0</v>
      </c>
      <c r="AP146" s="632"/>
      <c r="AQ146" s="692"/>
      <c r="AR146" s="693"/>
      <c r="AS146" s="693"/>
      <c r="AT146" s="693"/>
      <c r="AU146" s="693"/>
      <c r="AV146" s="788">
        <v>2954935</v>
      </c>
      <c r="AW146" s="788">
        <v>2954935</v>
      </c>
      <c r="AX146" s="788">
        <v>2954935</v>
      </c>
      <c r="AY146" s="788">
        <v>2954935</v>
      </c>
      <c r="AZ146" s="788">
        <v>2954935</v>
      </c>
      <c r="BA146" s="788">
        <v>2954935</v>
      </c>
      <c r="BB146" s="788">
        <v>2954935</v>
      </c>
      <c r="BC146" s="788">
        <v>2954935</v>
      </c>
      <c r="BD146" s="788">
        <v>2954935</v>
      </c>
      <c r="BE146" s="788">
        <v>2954935</v>
      </c>
      <c r="BF146" s="788">
        <v>2954935</v>
      </c>
      <c r="BG146" s="788">
        <v>2954935</v>
      </c>
      <c r="BH146" s="788">
        <v>2954935</v>
      </c>
      <c r="BI146" s="788">
        <v>2954935</v>
      </c>
      <c r="BJ146" s="788">
        <v>2954935</v>
      </c>
      <c r="BK146" s="788">
        <v>2954935</v>
      </c>
      <c r="BL146" s="788">
        <v>2954935</v>
      </c>
      <c r="BM146" s="788">
        <v>2954935</v>
      </c>
      <c r="BN146" s="788">
        <v>2852221</v>
      </c>
      <c r="BO146" s="788">
        <v>0</v>
      </c>
      <c r="BP146" s="788">
        <v>0</v>
      </c>
      <c r="BQ146" s="788">
        <v>0</v>
      </c>
      <c r="BR146" s="788">
        <v>0</v>
      </c>
      <c r="BS146" s="788">
        <v>0</v>
      </c>
      <c r="BT146" s="789">
        <v>0</v>
      </c>
    </row>
    <row r="147" spans="2:72">
      <c r="B147" s="691"/>
      <c r="C147" s="691"/>
      <c r="D147" s="691" t="s">
        <v>115</v>
      </c>
      <c r="E147" s="691" t="s">
        <v>903</v>
      </c>
      <c r="F147" s="691"/>
      <c r="G147" s="691"/>
      <c r="H147" s="691">
        <v>2016</v>
      </c>
      <c r="I147" s="643" t="s">
        <v>579</v>
      </c>
      <c r="J147" s="643" t="s">
        <v>592</v>
      </c>
      <c r="K147" s="632"/>
      <c r="L147" s="692"/>
      <c r="M147" s="693"/>
      <c r="N147" s="693"/>
      <c r="O147" s="693"/>
      <c r="P147" s="693"/>
      <c r="Q147" s="788">
        <v>84</v>
      </c>
      <c r="R147" s="788">
        <v>84</v>
      </c>
      <c r="S147" s="788">
        <v>84</v>
      </c>
      <c r="T147" s="788">
        <v>84</v>
      </c>
      <c r="U147" s="788">
        <v>84</v>
      </c>
      <c r="V147" s="788">
        <v>84</v>
      </c>
      <c r="W147" s="788">
        <v>84</v>
      </c>
      <c r="X147" s="788">
        <v>84</v>
      </c>
      <c r="Y147" s="788">
        <v>84</v>
      </c>
      <c r="Z147" s="788">
        <v>84</v>
      </c>
      <c r="AA147" s="788">
        <v>83</v>
      </c>
      <c r="AB147" s="788">
        <v>83</v>
      </c>
      <c r="AC147" s="788">
        <v>83</v>
      </c>
      <c r="AD147" s="788">
        <v>83</v>
      </c>
      <c r="AE147" s="788">
        <v>83</v>
      </c>
      <c r="AF147" s="788">
        <v>20</v>
      </c>
      <c r="AG147" s="788">
        <v>7</v>
      </c>
      <c r="AH147" s="788">
        <v>1</v>
      </c>
      <c r="AI147" s="788">
        <v>0</v>
      </c>
      <c r="AJ147" s="788">
        <v>0</v>
      </c>
      <c r="AK147" s="788">
        <v>0</v>
      </c>
      <c r="AL147" s="788">
        <v>0</v>
      </c>
      <c r="AM147" s="788">
        <v>0</v>
      </c>
      <c r="AN147" s="788">
        <v>0</v>
      </c>
      <c r="AO147" s="788">
        <v>0</v>
      </c>
      <c r="AP147" s="632"/>
      <c r="AQ147" s="692"/>
      <c r="AR147" s="693"/>
      <c r="AS147" s="693"/>
      <c r="AT147" s="693"/>
      <c r="AU147" s="693"/>
      <c r="AV147" s="788">
        <v>526284</v>
      </c>
      <c r="AW147" s="788">
        <v>526284</v>
      </c>
      <c r="AX147" s="788">
        <v>526284</v>
      </c>
      <c r="AY147" s="788">
        <v>526284</v>
      </c>
      <c r="AZ147" s="788">
        <v>526284</v>
      </c>
      <c r="BA147" s="788">
        <v>526284</v>
      </c>
      <c r="BB147" s="788">
        <v>526284</v>
      </c>
      <c r="BC147" s="788">
        <v>526284</v>
      </c>
      <c r="BD147" s="788">
        <v>526284</v>
      </c>
      <c r="BE147" s="788">
        <v>526284</v>
      </c>
      <c r="BF147" s="788">
        <v>520650</v>
      </c>
      <c r="BG147" s="788">
        <v>520650</v>
      </c>
      <c r="BH147" s="788">
        <v>520650</v>
      </c>
      <c r="BI147" s="788">
        <v>520650</v>
      </c>
      <c r="BJ147" s="788">
        <v>520650</v>
      </c>
      <c r="BK147" s="788">
        <v>324148</v>
      </c>
      <c r="BL147" s="788">
        <v>110571</v>
      </c>
      <c r="BM147" s="788">
        <v>11446</v>
      </c>
      <c r="BN147" s="788">
        <v>11197</v>
      </c>
      <c r="BO147" s="788">
        <v>11197</v>
      </c>
      <c r="BP147" s="788">
        <v>0</v>
      </c>
      <c r="BQ147" s="788">
        <v>0</v>
      </c>
      <c r="BR147" s="788">
        <v>0</v>
      </c>
      <c r="BS147" s="788">
        <v>0</v>
      </c>
      <c r="BT147" s="789">
        <v>0</v>
      </c>
    </row>
    <row r="148" spans="2:72">
      <c r="B148" s="691"/>
      <c r="C148" s="691"/>
      <c r="D148" s="691" t="s">
        <v>116</v>
      </c>
      <c r="E148" s="691" t="s">
        <v>903</v>
      </c>
      <c r="F148" s="691"/>
      <c r="G148" s="691"/>
      <c r="H148" s="691">
        <v>2016</v>
      </c>
      <c r="I148" s="643" t="s">
        <v>579</v>
      </c>
      <c r="J148" s="643" t="s">
        <v>592</v>
      </c>
      <c r="K148" s="632"/>
      <c r="L148" s="692"/>
      <c r="M148" s="693"/>
      <c r="N148" s="693"/>
      <c r="O148" s="693"/>
      <c r="P148" s="693"/>
      <c r="Q148" s="788">
        <v>0</v>
      </c>
      <c r="R148" s="788">
        <v>0</v>
      </c>
      <c r="S148" s="788">
        <v>0</v>
      </c>
      <c r="T148" s="788">
        <v>0</v>
      </c>
      <c r="U148" s="788">
        <v>0</v>
      </c>
      <c r="V148" s="788">
        <v>0</v>
      </c>
      <c r="W148" s="788">
        <v>0</v>
      </c>
      <c r="X148" s="788">
        <v>0</v>
      </c>
      <c r="Y148" s="788">
        <v>0</v>
      </c>
      <c r="Z148" s="788">
        <v>0</v>
      </c>
      <c r="AA148" s="788">
        <v>0</v>
      </c>
      <c r="AB148" s="788">
        <v>0</v>
      </c>
      <c r="AC148" s="788">
        <v>0</v>
      </c>
      <c r="AD148" s="788">
        <v>0</v>
      </c>
      <c r="AE148" s="788">
        <v>0</v>
      </c>
      <c r="AF148" s="788">
        <v>0</v>
      </c>
      <c r="AG148" s="788">
        <v>0</v>
      </c>
      <c r="AH148" s="788">
        <v>0</v>
      </c>
      <c r="AI148" s="788">
        <v>0</v>
      </c>
      <c r="AJ148" s="788">
        <v>0</v>
      </c>
      <c r="AK148" s="788">
        <v>0</v>
      </c>
      <c r="AL148" s="788">
        <v>0</v>
      </c>
      <c r="AM148" s="788">
        <v>0</v>
      </c>
      <c r="AN148" s="788">
        <v>0</v>
      </c>
      <c r="AO148" s="788">
        <v>0</v>
      </c>
      <c r="AP148" s="632"/>
      <c r="AQ148" s="692"/>
      <c r="AR148" s="693"/>
      <c r="AS148" s="693"/>
      <c r="AT148" s="693"/>
      <c r="AU148" s="693"/>
      <c r="AV148" s="788">
        <v>0</v>
      </c>
      <c r="AW148" s="788">
        <v>0</v>
      </c>
      <c r="AX148" s="788">
        <v>0</v>
      </c>
      <c r="AY148" s="788">
        <v>0</v>
      </c>
      <c r="AZ148" s="788">
        <v>0</v>
      </c>
      <c r="BA148" s="788">
        <v>0</v>
      </c>
      <c r="BB148" s="788">
        <v>0</v>
      </c>
      <c r="BC148" s="788">
        <v>0</v>
      </c>
      <c r="BD148" s="788">
        <v>0</v>
      </c>
      <c r="BE148" s="788">
        <v>0</v>
      </c>
      <c r="BF148" s="788">
        <v>0</v>
      </c>
      <c r="BG148" s="788">
        <v>0</v>
      </c>
      <c r="BH148" s="788">
        <v>0</v>
      </c>
      <c r="BI148" s="788">
        <v>0</v>
      </c>
      <c r="BJ148" s="788">
        <v>0</v>
      </c>
      <c r="BK148" s="788">
        <v>0</v>
      </c>
      <c r="BL148" s="788">
        <v>0</v>
      </c>
      <c r="BM148" s="788">
        <v>0</v>
      </c>
      <c r="BN148" s="788">
        <v>0</v>
      </c>
      <c r="BO148" s="788">
        <v>0</v>
      </c>
      <c r="BP148" s="788">
        <v>0</v>
      </c>
      <c r="BQ148" s="788">
        <v>0</v>
      </c>
      <c r="BR148" s="788">
        <v>0</v>
      </c>
      <c r="BS148" s="788">
        <v>0</v>
      </c>
      <c r="BT148" s="789">
        <v>0</v>
      </c>
    </row>
    <row r="149" spans="2:72">
      <c r="B149" s="691"/>
      <c r="C149" s="691"/>
      <c r="D149" s="691" t="s">
        <v>117</v>
      </c>
      <c r="E149" s="691" t="s">
        <v>903</v>
      </c>
      <c r="F149" s="691"/>
      <c r="G149" s="691"/>
      <c r="H149" s="691">
        <v>2016</v>
      </c>
      <c r="I149" s="643" t="s">
        <v>579</v>
      </c>
      <c r="J149" s="643" t="s">
        <v>592</v>
      </c>
      <c r="K149" s="632"/>
      <c r="L149" s="692"/>
      <c r="M149" s="693"/>
      <c r="N149" s="693"/>
      <c r="O149" s="693"/>
      <c r="P149" s="693"/>
      <c r="Q149" s="788">
        <v>9</v>
      </c>
      <c r="R149" s="788">
        <v>9</v>
      </c>
      <c r="S149" s="788">
        <v>9</v>
      </c>
      <c r="T149" s="788">
        <v>9</v>
      </c>
      <c r="U149" s="788">
        <v>9</v>
      </c>
      <c r="V149" s="788">
        <v>9</v>
      </c>
      <c r="W149" s="788">
        <v>9</v>
      </c>
      <c r="X149" s="788">
        <v>9</v>
      </c>
      <c r="Y149" s="788">
        <v>9</v>
      </c>
      <c r="Z149" s="788">
        <v>9</v>
      </c>
      <c r="AA149" s="788">
        <v>2</v>
      </c>
      <c r="AB149" s="788">
        <v>0</v>
      </c>
      <c r="AC149" s="788">
        <v>0</v>
      </c>
      <c r="AD149" s="788">
        <v>0</v>
      </c>
      <c r="AE149" s="788">
        <v>0</v>
      </c>
      <c r="AF149" s="788">
        <v>0</v>
      </c>
      <c r="AG149" s="788">
        <v>0</v>
      </c>
      <c r="AH149" s="788">
        <v>0</v>
      </c>
      <c r="AI149" s="788">
        <v>0</v>
      </c>
      <c r="AJ149" s="788">
        <v>0</v>
      </c>
      <c r="AK149" s="788">
        <v>0</v>
      </c>
      <c r="AL149" s="788">
        <v>0</v>
      </c>
      <c r="AM149" s="788">
        <v>0</v>
      </c>
      <c r="AN149" s="788">
        <v>0</v>
      </c>
      <c r="AO149" s="788">
        <v>0</v>
      </c>
      <c r="AP149" s="632"/>
      <c r="AQ149" s="692"/>
      <c r="AR149" s="693"/>
      <c r="AS149" s="693"/>
      <c r="AT149" s="693"/>
      <c r="AU149" s="693"/>
      <c r="AV149" s="788">
        <v>65713</v>
      </c>
      <c r="AW149" s="788">
        <v>65713</v>
      </c>
      <c r="AX149" s="788">
        <v>65713</v>
      </c>
      <c r="AY149" s="788">
        <v>65713</v>
      </c>
      <c r="AZ149" s="788">
        <v>65713</v>
      </c>
      <c r="BA149" s="788">
        <v>65713</v>
      </c>
      <c r="BB149" s="788">
        <v>65713</v>
      </c>
      <c r="BC149" s="788">
        <v>65713</v>
      </c>
      <c r="BD149" s="788">
        <v>65713</v>
      </c>
      <c r="BE149" s="788">
        <v>65713</v>
      </c>
      <c r="BF149" s="788">
        <v>16224</v>
      </c>
      <c r="BG149" s="788">
        <v>0</v>
      </c>
      <c r="BH149" s="788">
        <v>0</v>
      </c>
      <c r="BI149" s="788">
        <v>0</v>
      </c>
      <c r="BJ149" s="788">
        <v>0</v>
      </c>
      <c r="BK149" s="788">
        <v>0</v>
      </c>
      <c r="BL149" s="788">
        <v>0</v>
      </c>
      <c r="BM149" s="788">
        <v>0</v>
      </c>
      <c r="BN149" s="788">
        <v>0</v>
      </c>
      <c r="BO149" s="788">
        <v>0</v>
      </c>
      <c r="BP149" s="788">
        <v>0</v>
      </c>
      <c r="BQ149" s="788">
        <v>0</v>
      </c>
      <c r="BR149" s="788">
        <v>0</v>
      </c>
      <c r="BS149" s="788">
        <v>0</v>
      </c>
      <c r="BT149" s="789">
        <v>0</v>
      </c>
    </row>
    <row r="150" spans="2:72">
      <c r="B150" s="691"/>
      <c r="C150" s="691"/>
      <c r="D150" s="691" t="s">
        <v>118</v>
      </c>
      <c r="E150" s="691" t="s">
        <v>903</v>
      </c>
      <c r="F150" s="691"/>
      <c r="G150" s="691"/>
      <c r="H150" s="691">
        <v>2016</v>
      </c>
      <c r="I150" s="643" t="s">
        <v>579</v>
      </c>
      <c r="J150" s="643" t="s">
        <v>592</v>
      </c>
      <c r="K150" s="632"/>
      <c r="L150" s="692"/>
      <c r="M150" s="693"/>
      <c r="N150" s="693"/>
      <c r="O150" s="693"/>
      <c r="P150" s="693"/>
      <c r="Q150" s="788">
        <v>2862</v>
      </c>
      <c r="R150" s="788">
        <v>2778</v>
      </c>
      <c r="S150" s="788">
        <v>2778</v>
      </c>
      <c r="T150" s="788">
        <v>2778</v>
      </c>
      <c r="U150" s="788">
        <v>2778</v>
      </c>
      <c r="V150" s="788">
        <v>2740</v>
      </c>
      <c r="W150" s="788">
        <v>2740</v>
      </c>
      <c r="X150" s="788">
        <v>2740</v>
      </c>
      <c r="Y150" s="788">
        <v>2695</v>
      </c>
      <c r="Z150" s="788">
        <v>2695</v>
      </c>
      <c r="AA150" s="788">
        <v>2655</v>
      </c>
      <c r="AB150" s="788">
        <v>1926</v>
      </c>
      <c r="AC150" s="788">
        <v>498</v>
      </c>
      <c r="AD150" s="788">
        <v>498</v>
      </c>
      <c r="AE150" s="788">
        <v>127</v>
      </c>
      <c r="AF150" s="788">
        <v>20</v>
      </c>
      <c r="AG150" s="788">
        <v>20</v>
      </c>
      <c r="AH150" s="788">
        <v>20</v>
      </c>
      <c r="AI150" s="788">
        <v>20</v>
      </c>
      <c r="AJ150" s="788">
        <v>20</v>
      </c>
      <c r="AK150" s="788">
        <v>0</v>
      </c>
      <c r="AL150" s="788">
        <v>0</v>
      </c>
      <c r="AM150" s="788">
        <v>0</v>
      </c>
      <c r="AN150" s="788">
        <v>0</v>
      </c>
      <c r="AO150" s="788">
        <v>0</v>
      </c>
      <c r="AP150" s="632"/>
      <c r="AQ150" s="692"/>
      <c r="AR150" s="693"/>
      <c r="AS150" s="693"/>
      <c r="AT150" s="693"/>
      <c r="AU150" s="693"/>
      <c r="AV150" s="788">
        <v>20646284</v>
      </c>
      <c r="AW150" s="788">
        <v>20148351</v>
      </c>
      <c r="AX150" s="788">
        <v>20148351</v>
      </c>
      <c r="AY150" s="788">
        <v>20148351</v>
      </c>
      <c r="AZ150" s="788">
        <v>20148351</v>
      </c>
      <c r="BA150" s="788">
        <v>19374454</v>
      </c>
      <c r="BB150" s="788">
        <v>19374454</v>
      </c>
      <c r="BC150" s="788">
        <v>19374454</v>
      </c>
      <c r="BD150" s="788">
        <v>18884877</v>
      </c>
      <c r="BE150" s="788">
        <v>18884877</v>
      </c>
      <c r="BF150" s="788">
        <v>18605172</v>
      </c>
      <c r="BG150" s="788">
        <v>13981079</v>
      </c>
      <c r="BH150" s="788">
        <v>3756838</v>
      </c>
      <c r="BI150" s="788">
        <v>3756838</v>
      </c>
      <c r="BJ150" s="788">
        <v>531115</v>
      </c>
      <c r="BK150" s="788">
        <v>12278</v>
      </c>
      <c r="BL150" s="788">
        <v>12278</v>
      </c>
      <c r="BM150" s="788">
        <v>12278</v>
      </c>
      <c r="BN150" s="788">
        <v>12278</v>
      </c>
      <c r="BO150" s="788">
        <v>12278</v>
      </c>
      <c r="BP150" s="788">
        <v>0</v>
      </c>
      <c r="BQ150" s="788">
        <v>0</v>
      </c>
      <c r="BR150" s="788">
        <v>0</v>
      </c>
      <c r="BS150" s="788">
        <v>0</v>
      </c>
      <c r="BT150" s="789">
        <v>0</v>
      </c>
    </row>
    <row r="151" spans="2:72">
      <c r="B151" s="691"/>
      <c r="C151" s="691"/>
      <c r="D151" s="691" t="s">
        <v>119</v>
      </c>
      <c r="E151" s="691" t="s">
        <v>903</v>
      </c>
      <c r="F151" s="691"/>
      <c r="G151" s="691"/>
      <c r="H151" s="691">
        <v>2016</v>
      </c>
      <c r="I151" s="643" t="s">
        <v>579</v>
      </c>
      <c r="J151" s="643" t="s">
        <v>592</v>
      </c>
      <c r="K151" s="632"/>
      <c r="L151" s="692"/>
      <c r="M151" s="693"/>
      <c r="N151" s="693"/>
      <c r="O151" s="693"/>
      <c r="P151" s="693"/>
      <c r="Q151" s="788">
        <v>23</v>
      </c>
      <c r="R151" s="788">
        <v>23</v>
      </c>
      <c r="S151" s="788">
        <v>23</v>
      </c>
      <c r="T151" s="788">
        <v>23</v>
      </c>
      <c r="U151" s="788">
        <v>21</v>
      </c>
      <c r="V151" s="788">
        <v>20</v>
      </c>
      <c r="W151" s="788">
        <v>19</v>
      </c>
      <c r="X151" s="788">
        <v>17</v>
      </c>
      <c r="Y151" s="788">
        <v>13</v>
      </c>
      <c r="Z151" s="788">
        <v>8</v>
      </c>
      <c r="AA151" s="788">
        <v>7</v>
      </c>
      <c r="AB151" s="788">
        <v>5</v>
      </c>
      <c r="AC151" s="788">
        <v>4</v>
      </c>
      <c r="AD151" s="788">
        <v>4</v>
      </c>
      <c r="AE151" s="788">
        <v>3</v>
      </c>
      <c r="AF151" s="788">
        <v>3</v>
      </c>
      <c r="AG151" s="788">
        <v>3</v>
      </c>
      <c r="AH151" s="788">
        <v>3</v>
      </c>
      <c r="AI151" s="788">
        <v>2</v>
      </c>
      <c r="AJ151" s="788">
        <v>2</v>
      </c>
      <c r="AK151" s="788">
        <v>2</v>
      </c>
      <c r="AL151" s="788">
        <v>2</v>
      </c>
      <c r="AM151" s="788">
        <v>0</v>
      </c>
      <c r="AN151" s="788">
        <v>0</v>
      </c>
      <c r="AO151" s="788">
        <v>0</v>
      </c>
      <c r="AP151" s="632"/>
      <c r="AQ151" s="692"/>
      <c r="AR151" s="693"/>
      <c r="AS151" s="693"/>
      <c r="AT151" s="693"/>
      <c r="AU151" s="693"/>
      <c r="AV151" s="788">
        <v>114712</v>
      </c>
      <c r="AW151" s="788">
        <v>114712</v>
      </c>
      <c r="AX151" s="788">
        <v>114712</v>
      </c>
      <c r="AY151" s="788">
        <v>114712</v>
      </c>
      <c r="AZ151" s="788">
        <v>101470</v>
      </c>
      <c r="BA151" s="788">
        <v>84244</v>
      </c>
      <c r="BB151" s="788">
        <v>80188</v>
      </c>
      <c r="BC151" s="788">
        <v>71219</v>
      </c>
      <c r="BD151" s="788">
        <v>52534</v>
      </c>
      <c r="BE151" s="788">
        <v>35319</v>
      </c>
      <c r="BF151" s="788">
        <v>28155</v>
      </c>
      <c r="BG151" s="788">
        <v>18712</v>
      </c>
      <c r="BH151" s="788">
        <v>11802</v>
      </c>
      <c r="BI151" s="788">
        <v>11802</v>
      </c>
      <c r="BJ151" s="788">
        <v>9849</v>
      </c>
      <c r="BK151" s="788">
        <v>9849</v>
      </c>
      <c r="BL151" s="788">
        <v>9849</v>
      </c>
      <c r="BM151" s="788">
        <v>9849</v>
      </c>
      <c r="BN151" s="788">
        <v>8287</v>
      </c>
      <c r="BO151" s="788">
        <v>7788</v>
      </c>
      <c r="BP151" s="788">
        <v>7788</v>
      </c>
      <c r="BQ151" s="788">
        <v>7788</v>
      </c>
      <c r="BR151" s="788">
        <v>1216</v>
      </c>
      <c r="BS151" s="788">
        <v>1216</v>
      </c>
      <c r="BT151" s="789">
        <v>1216</v>
      </c>
    </row>
    <row r="152" spans="2:72">
      <c r="B152" s="691"/>
      <c r="C152" s="691"/>
      <c r="D152" s="691" t="s">
        <v>120</v>
      </c>
      <c r="E152" s="691" t="s">
        <v>903</v>
      </c>
      <c r="F152" s="691"/>
      <c r="G152" s="691"/>
      <c r="H152" s="691">
        <v>2016</v>
      </c>
      <c r="I152" s="643" t="s">
        <v>579</v>
      </c>
      <c r="J152" s="643" t="s">
        <v>592</v>
      </c>
      <c r="K152" s="632"/>
      <c r="L152" s="692"/>
      <c r="M152" s="693"/>
      <c r="N152" s="693"/>
      <c r="O152" s="693"/>
      <c r="P152" s="693"/>
      <c r="Q152" s="788">
        <v>926</v>
      </c>
      <c r="R152" s="788">
        <v>926</v>
      </c>
      <c r="S152" s="788">
        <v>926</v>
      </c>
      <c r="T152" s="788">
        <v>926</v>
      </c>
      <c r="U152" s="788">
        <v>926</v>
      </c>
      <c r="V152" s="788">
        <v>926</v>
      </c>
      <c r="W152" s="788">
        <v>926</v>
      </c>
      <c r="X152" s="788">
        <v>926</v>
      </c>
      <c r="Y152" s="788">
        <v>926</v>
      </c>
      <c r="Z152" s="788">
        <v>926</v>
      </c>
      <c r="AA152" s="788">
        <v>926</v>
      </c>
      <c r="AB152" s="788">
        <v>926</v>
      </c>
      <c r="AC152" s="788">
        <v>926</v>
      </c>
      <c r="AD152" s="788">
        <v>926</v>
      </c>
      <c r="AE152" s="788">
        <v>926</v>
      </c>
      <c r="AF152" s="788">
        <v>918</v>
      </c>
      <c r="AG152" s="788">
        <v>914</v>
      </c>
      <c r="AH152" s="788">
        <v>673</v>
      </c>
      <c r="AI152" s="788">
        <v>549</v>
      </c>
      <c r="AJ152" s="788">
        <v>549</v>
      </c>
      <c r="AK152" s="788">
        <v>549</v>
      </c>
      <c r="AL152" s="788">
        <v>549</v>
      </c>
      <c r="AM152" s="788">
        <v>549</v>
      </c>
      <c r="AN152" s="788">
        <v>549</v>
      </c>
      <c r="AO152" s="788">
        <v>549</v>
      </c>
      <c r="AP152" s="632"/>
      <c r="AQ152" s="692"/>
      <c r="AR152" s="693"/>
      <c r="AS152" s="693"/>
      <c r="AT152" s="693"/>
      <c r="AU152" s="693"/>
      <c r="AV152" s="788">
        <v>4477229</v>
      </c>
      <c r="AW152" s="788">
        <v>4477229</v>
      </c>
      <c r="AX152" s="788">
        <v>4477229</v>
      </c>
      <c r="AY152" s="788">
        <v>4477229</v>
      </c>
      <c r="AZ152" s="788">
        <v>4477229</v>
      </c>
      <c r="BA152" s="788">
        <v>4477229</v>
      </c>
      <c r="BB152" s="788">
        <v>4477229</v>
      </c>
      <c r="BC152" s="788">
        <v>4477229</v>
      </c>
      <c r="BD152" s="788">
        <v>4477229</v>
      </c>
      <c r="BE152" s="788">
        <v>4477229</v>
      </c>
      <c r="BF152" s="788">
        <v>4477229</v>
      </c>
      <c r="BG152" s="788">
        <v>4477229</v>
      </c>
      <c r="BH152" s="788">
        <v>4477229</v>
      </c>
      <c r="BI152" s="788">
        <v>4477229</v>
      </c>
      <c r="BJ152" s="788">
        <v>4477229</v>
      </c>
      <c r="BK152" s="788">
        <v>4464868</v>
      </c>
      <c r="BL152" s="788">
        <v>4457935</v>
      </c>
      <c r="BM152" s="788">
        <v>2884334</v>
      </c>
      <c r="BN152" s="788">
        <v>2075597</v>
      </c>
      <c r="BO152" s="788">
        <v>2075597</v>
      </c>
      <c r="BP152" s="788">
        <v>2075597</v>
      </c>
      <c r="BQ152" s="788">
        <v>2075597</v>
      </c>
      <c r="BR152" s="788">
        <v>2075597</v>
      </c>
      <c r="BS152" s="788">
        <v>2075597</v>
      </c>
      <c r="BT152" s="789">
        <v>2075597</v>
      </c>
    </row>
    <row r="153" spans="2:72">
      <c r="B153" s="691"/>
      <c r="C153" s="691"/>
      <c r="D153" s="691" t="s">
        <v>758</v>
      </c>
      <c r="E153" s="691" t="s">
        <v>903</v>
      </c>
      <c r="F153" s="691"/>
      <c r="G153" s="691"/>
      <c r="H153" s="691">
        <v>2016</v>
      </c>
      <c r="I153" s="643" t="s">
        <v>579</v>
      </c>
      <c r="J153" s="643" t="s">
        <v>592</v>
      </c>
      <c r="K153" s="632"/>
      <c r="L153" s="692"/>
      <c r="M153" s="693"/>
      <c r="N153" s="693"/>
      <c r="O153" s="693"/>
      <c r="P153" s="693"/>
      <c r="Q153" s="788">
        <v>3</v>
      </c>
      <c r="R153" s="788">
        <v>3</v>
      </c>
      <c r="S153" s="788">
        <v>3</v>
      </c>
      <c r="T153" s="788">
        <v>3</v>
      </c>
      <c r="U153" s="788">
        <v>3</v>
      </c>
      <c r="V153" s="788">
        <v>3</v>
      </c>
      <c r="W153" s="788">
        <v>3</v>
      </c>
      <c r="X153" s="788">
        <v>3</v>
      </c>
      <c r="Y153" s="788">
        <v>3</v>
      </c>
      <c r="Z153" s="788">
        <v>3</v>
      </c>
      <c r="AA153" s="788">
        <v>3</v>
      </c>
      <c r="AB153" s="788">
        <v>3</v>
      </c>
      <c r="AC153" s="788">
        <v>3</v>
      </c>
      <c r="AD153" s="788">
        <v>3</v>
      </c>
      <c r="AE153" s="788">
        <v>1</v>
      </c>
      <c r="AF153" s="788">
        <v>1</v>
      </c>
      <c r="AG153" s="788">
        <v>1</v>
      </c>
      <c r="AH153" s="788">
        <v>1</v>
      </c>
      <c r="AI153" s="788">
        <v>0</v>
      </c>
      <c r="AJ153" s="788">
        <v>0</v>
      </c>
      <c r="AK153" s="788">
        <v>0</v>
      </c>
      <c r="AL153" s="788">
        <v>0</v>
      </c>
      <c r="AM153" s="788">
        <v>0</v>
      </c>
      <c r="AN153" s="788">
        <v>0</v>
      </c>
      <c r="AO153" s="788">
        <v>0</v>
      </c>
      <c r="AP153" s="632"/>
      <c r="AQ153" s="692"/>
      <c r="AR153" s="693"/>
      <c r="AS153" s="693"/>
      <c r="AT153" s="693"/>
      <c r="AU153" s="693"/>
      <c r="AV153" s="788">
        <v>2718</v>
      </c>
      <c r="AW153" s="788">
        <v>2718</v>
      </c>
      <c r="AX153" s="788">
        <v>2718</v>
      </c>
      <c r="AY153" s="788">
        <v>2718</v>
      </c>
      <c r="AZ153" s="788">
        <v>2718</v>
      </c>
      <c r="BA153" s="788">
        <v>2718</v>
      </c>
      <c r="BB153" s="788">
        <v>2718</v>
      </c>
      <c r="BC153" s="788">
        <v>2718</v>
      </c>
      <c r="BD153" s="788">
        <v>2718</v>
      </c>
      <c r="BE153" s="788">
        <v>2718</v>
      </c>
      <c r="BF153" s="788">
        <v>2718</v>
      </c>
      <c r="BG153" s="788">
        <v>2718</v>
      </c>
      <c r="BH153" s="788">
        <v>2718</v>
      </c>
      <c r="BI153" s="788">
        <v>2718</v>
      </c>
      <c r="BJ153" s="788">
        <v>1952</v>
      </c>
      <c r="BK153" s="788">
        <v>1952</v>
      </c>
      <c r="BL153" s="788">
        <v>1952</v>
      </c>
      <c r="BM153" s="788">
        <v>1952</v>
      </c>
      <c r="BN153" s="788">
        <v>0</v>
      </c>
      <c r="BO153" s="788">
        <v>0</v>
      </c>
      <c r="BP153" s="788">
        <v>0</v>
      </c>
      <c r="BQ153" s="788">
        <v>0</v>
      </c>
      <c r="BR153" s="788">
        <v>0</v>
      </c>
      <c r="BS153" s="788">
        <v>0</v>
      </c>
      <c r="BT153" s="789">
        <v>0</v>
      </c>
    </row>
    <row r="154" spans="2:72">
      <c r="B154" s="691"/>
      <c r="C154" s="691"/>
      <c r="D154" s="691" t="s">
        <v>759</v>
      </c>
      <c r="E154" s="691" t="s">
        <v>903</v>
      </c>
      <c r="F154" s="691"/>
      <c r="G154" s="691"/>
      <c r="H154" s="691">
        <v>2016</v>
      </c>
      <c r="I154" s="643" t="s">
        <v>579</v>
      </c>
      <c r="J154" s="643" t="s">
        <v>592</v>
      </c>
      <c r="K154" s="632"/>
      <c r="L154" s="692"/>
      <c r="M154" s="693"/>
      <c r="N154" s="693"/>
      <c r="O154" s="693"/>
      <c r="P154" s="693"/>
      <c r="Q154" s="788">
        <v>199</v>
      </c>
      <c r="R154" s="788">
        <v>199</v>
      </c>
      <c r="S154" s="788">
        <v>199</v>
      </c>
      <c r="T154" s="788">
        <v>199</v>
      </c>
      <c r="U154" s="788">
        <v>199</v>
      </c>
      <c r="V154" s="788">
        <v>199</v>
      </c>
      <c r="W154" s="788">
        <v>199</v>
      </c>
      <c r="X154" s="788">
        <v>199</v>
      </c>
      <c r="Y154" s="788">
        <v>199</v>
      </c>
      <c r="Z154" s="788">
        <v>199</v>
      </c>
      <c r="AA154" s="788">
        <v>0</v>
      </c>
      <c r="AB154" s="788">
        <v>0</v>
      </c>
      <c r="AC154" s="788">
        <v>0</v>
      </c>
      <c r="AD154" s="788">
        <v>0</v>
      </c>
      <c r="AE154" s="788">
        <v>0</v>
      </c>
      <c r="AF154" s="788">
        <v>0</v>
      </c>
      <c r="AG154" s="788">
        <v>0</v>
      </c>
      <c r="AH154" s="788">
        <v>0</v>
      </c>
      <c r="AI154" s="788">
        <v>0</v>
      </c>
      <c r="AJ154" s="788">
        <v>0</v>
      </c>
      <c r="AK154" s="788">
        <v>0</v>
      </c>
      <c r="AL154" s="788">
        <v>0</v>
      </c>
      <c r="AM154" s="788">
        <v>0</v>
      </c>
      <c r="AN154" s="788">
        <v>0</v>
      </c>
      <c r="AO154" s="788">
        <v>0</v>
      </c>
      <c r="AP154" s="632"/>
      <c r="AQ154" s="692"/>
      <c r="AR154" s="693"/>
      <c r="AS154" s="693"/>
      <c r="AT154" s="693"/>
      <c r="AU154" s="693"/>
      <c r="AV154" s="788">
        <v>178029</v>
      </c>
      <c r="AW154" s="788">
        <v>178029</v>
      </c>
      <c r="AX154" s="788">
        <v>178029</v>
      </c>
      <c r="AY154" s="788">
        <v>178029</v>
      </c>
      <c r="AZ154" s="788">
        <v>178029</v>
      </c>
      <c r="BA154" s="788">
        <v>178029</v>
      </c>
      <c r="BB154" s="788">
        <v>178029</v>
      </c>
      <c r="BC154" s="788">
        <v>178029</v>
      </c>
      <c r="BD154" s="788">
        <v>178029</v>
      </c>
      <c r="BE154" s="788">
        <v>178029</v>
      </c>
      <c r="BF154" s="788">
        <v>0</v>
      </c>
      <c r="BG154" s="788">
        <v>0</v>
      </c>
      <c r="BH154" s="788">
        <v>0</v>
      </c>
      <c r="BI154" s="788">
        <v>0</v>
      </c>
      <c r="BJ154" s="788">
        <v>0</v>
      </c>
      <c r="BK154" s="788">
        <v>0</v>
      </c>
      <c r="BL154" s="788">
        <v>0</v>
      </c>
      <c r="BM154" s="788">
        <v>0</v>
      </c>
      <c r="BN154" s="788">
        <v>0</v>
      </c>
      <c r="BO154" s="788">
        <v>0</v>
      </c>
      <c r="BP154" s="788">
        <v>0</v>
      </c>
      <c r="BQ154" s="788">
        <v>0</v>
      </c>
      <c r="BR154" s="788">
        <v>0</v>
      </c>
      <c r="BS154" s="788">
        <v>0</v>
      </c>
      <c r="BT154" s="789">
        <v>0</v>
      </c>
    </row>
    <row r="155" spans="2:72">
      <c r="B155" s="691"/>
      <c r="C155" s="691"/>
      <c r="D155" s="691" t="s">
        <v>760</v>
      </c>
      <c r="E155" s="691" t="s">
        <v>903</v>
      </c>
      <c r="F155" s="691"/>
      <c r="G155" s="691"/>
      <c r="H155" s="691">
        <v>2016</v>
      </c>
      <c r="I155" s="643" t="s">
        <v>579</v>
      </c>
      <c r="J155" s="643" t="s">
        <v>592</v>
      </c>
      <c r="K155" s="632"/>
      <c r="L155" s="692"/>
      <c r="M155" s="693"/>
      <c r="N155" s="693"/>
      <c r="O155" s="693"/>
      <c r="P155" s="693"/>
      <c r="Q155" s="788">
        <v>76</v>
      </c>
      <c r="R155" s="788">
        <v>76</v>
      </c>
      <c r="S155" s="788">
        <v>76</v>
      </c>
      <c r="T155" s="788">
        <v>76</v>
      </c>
      <c r="U155" s="788">
        <v>76</v>
      </c>
      <c r="V155" s="788">
        <v>76</v>
      </c>
      <c r="W155" s="788">
        <v>76</v>
      </c>
      <c r="X155" s="788">
        <v>76</v>
      </c>
      <c r="Y155" s="788">
        <v>76</v>
      </c>
      <c r="Z155" s="788">
        <v>76</v>
      </c>
      <c r="AA155" s="788">
        <v>76</v>
      </c>
      <c r="AB155" s="788">
        <v>76</v>
      </c>
      <c r="AC155" s="788">
        <v>76</v>
      </c>
      <c r="AD155" s="788">
        <v>68</v>
      </c>
      <c r="AE155" s="788">
        <v>68</v>
      </c>
      <c r="AF155" s="788">
        <v>31</v>
      </c>
      <c r="AG155" s="788">
        <v>31</v>
      </c>
      <c r="AH155" s="788">
        <v>0</v>
      </c>
      <c r="AI155" s="788">
        <v>0</v>
      </c>
      <c r="AJ155" s="788">
        <v>0</v>
      </c>
      <c r="AK155" s="788">
        <v>0</v>
      </c>
      <c r="AL155" s="788">
        <v>0</v>
      </c>
      <c r="AM155" s="788">
        <v>0</v>
      </c>
      <c r="AN155" s="788">
        <v>0</v>
      </c>
      <c r="AO155" s="788">
        <v>0</v>
      </c>
      <c r="AP155" s="632"/>
      <c r="AQ155" s="692"/>
      <c r="AR155" s="693"/>
      <c r="AS155" s="693"/>
      <c r="AT155" s="693"/>
      <c r="AU155" s="693"/>
      <c r="AV155" s="788">
        <v>1215835</v>
      </c>
      <c r="AW155" s="788">
        <v>1215835</v>
      </c>
      <c r="AX155" s="788">
        <v>1215835</v>
      </c>
      <c r="AY155" s="788">
        <v>1215835</v>
      </c>
      <c r="AZ155" s="788">
        <v>1215835</v>
      </c>
      <c r="BA155" s="788">
        <v>1215835</v>
      </c>
      <c r="BB155" s="788">
        <v>1215835</v>
      </c>
      <c r="BC155" s="788">
        <v>1215835</v>
      </c>
      <c r="BD155" s="788">
        <v>1215835</v>
      </c>
      <c r="BE155" s="788">
        <v>1215835</v>
      </c>
      <c r="BF155" s="788">
        <v>1215835</v>
      </c>
      <c r="BG155" s="788">
        <v>1215835</v>
      </c>
      <c r="BH155" s="788">
        <v>1215835</v>
      </c>
      <c r="BI155" s="788">
        <v>1082560</v>
      </c>
      <c r="BJ155" s="788">
        <v>1082560</v>
      </c>
      <c r="BK155" s="788">
        <v>492332</v>
      </c>
      <c r="BL155" s="788">
        <v>492332</v>
      </c>
      <c r="BM155" s="788">
        <v>0</v>
      </c>
      <c r="BN155" s="788">
        <v>0</v>
      </c>
      <c r="BO155" s="788">
        <v>0</v>
      </c>
      <c r="BP155" s="788">
        <v>0</v>
      </c>
      <c r="BQ155" s="788">
        <v>0</v>
      </c>
      <c r="BR155" s="788">
        <v>0</v>
      </c>
      <c r="BS155" s="788">
        <v>0</v>
      </c>
      <c r="BT155" s="789">
        <v>0</v>
      </c>
    </row>
    <row r="156" spans="2:72">
      <c r="B156" s="691"/>
      <c r="C156" s="691"/>
      <c r="D156" s="691" t="s">
        <v>113</v>
      </c>
      <c r="E156" s="691"/>
      <c r="F156" s="691"/>
      <c r="G156" s="691"/>
      <c r="H156" s="691" t="s">
        <v>971</v>
      </c>
      <c r="I156" s="643" t="s">
        <v>579</v>
      </c>
      <c r="J156" s="643" t="s">
        <v>592</v>
      </c>
      <c r="K156" s="632"/>
      <c r="L156" s="692"/>
      <c r="M156" s="693"/>
      <c r="N156" s="693"/>
      <c r="O156" s="693"/>
      <c r="P156" s="788">
        <v>0</v>
      </c>
      <c r="Q156" s="788">
        <v>0</v>
      </c>
      <c r="R156" s="788">
        <v>0</v>
      </c>
      <c r="S156" s="788">
        <v>0</v>
      </c>
      <c r="T156" s="788">
        <v>0</v>
      </c>
      <c r="U156" s="788">
        <v>0</v>
      </c>
      <c r="V156" s="788">
        <v>0</v>
      </c>
      <c r="W156" s="788">
        <v>0</v>
      </c>
      <c r="X156" s="788">
        <v>0</v>
      </c>
      <c r="Y156" s="788">
        <v>0</v>
      </c>
      <c r="Z156" s="788">
        <v>0</v>
      </c>
      <c r="AA156" s="788">
        <v>0</v>
      </c>
      <c r="AB156" s="788">
        <v>0</v>
      </c>
      <c r="AC156" s="788">
        <v>0</v>
      </c>
      <c r="AD156" s="788">
        <v>0</v>
      </c>
      <c r="AE156" s="788">
        <v>0</v>
      </c>
      <c r="AF156" s="788">
        <v>0</v>
      </c>
      <c r="AG156" s="788">
        <v>0</v>
      </c>
      <c r="AH156" s="788">
        <v>0</v>
      </c>
      <c r="AI156" s="788">
        <v>0</v>
      </c>
      <c r="AJ156" s="788">
        <v>0</v>
      </c>
      <c r="AK156" s="788">
        <v>0</v>
      </c>
      <c r="AL156" s="788">
        <v>0</v>
      </c>
      <c r="AM156" s="788">
        <v>0</v>
      </c>
      <c r="AN156" s="788">
        <v>0</v>
      </c>
      <c r="AO156" s="788"/>
      <c r="AP156" s="632"/>
      <c r="AQ156" s="692"/>
      <c r="AR156" s="693"/>
      <c r="AS156" s="693"/>
      <c r="AT156" s="693"/>
      <c r="AU156" s="791">
        <v>0</v>
      </c>
      <c r="AV156" s="792">
        <v>0</v>
      </c>
      <c r="AW156" s="792">
        <v>0</v>
      </c>
      <c r="AX156" s="792">
        <v>0</v>
      </c>
      <c r="AY156" s="792">
        <v>0</v>
      </c>
      <c r="AZ156" s="792">
        <v>0</v>
      </c>
      <c r="BA156" s="792">
        <v>0</v>
      </c>
      <c r="BB156" s="792">
        <v>0</v>
      </c>
      <c r="BC156" s="792">
        <v>0</v>
      </c>
      <c r="BD156" s="792">
        <v>0</v>
      </c>
      <c r="BE156" s="792">
        <v>0</v>
      </c>
      <c r="BF156" s="792">
        <v>0</v>
      </c>
      <c r="BG156" s="792">
        <v>0</v>
      </c>
      <c r="BH156" s="792">
        <v>0</v>
      </c>
      <c r="BI156" s="792">
        <v>0</v>
      </c>
      <c r="BJ156" s="792">
        <v>0</v>
      </c>
      <c r="BK156" s="792">
        <v>0</v>
      </c>
      <c r="BL156" s="792">
        <v>0</v>
      </c>
      <c r="BM156" s="792">
        <v>0</v>
      </c>
      <c r="BN156" s="792">
        <v>0</v>
      </c>
      <c r="BO156" s="792">
        <v>0</v>
      </c>
      <c r="BP156" s="792">
        <v>0</v>
      </c>
      <c r="BQ156" s="792">
        <v>0</v>
      </c>
      <c r="BR156" s="792">
        <v>0</v>
      </c>
      <c r="BS156" s="792">
        <v>0</v>
      </c>
      <c r="BT156" s="793">
        <v>0</v>
      </c>
    </row>
    <row r="157" spans="2:72">
      <c r="B157" s="691"/>
      <c r="C157" s="691"/>
      <c r="D157" s="691" t="s">
        <v>769</v>
      </c>
      <c r="E157" s="691"/>
      <c r="F157" s="691"/>
      <c r="G157" s="691"/>
      <c r="H157" s="691" t="s">
        <v>971</v>
      </c>
      <c r="I157" s="643" t="s">
        <v>579</v>
      </c>
      <c r="J157" s="643" t="s">
        <v>592</v>
      </c>
      <c r="K157" s="632"/>
      <c r="L157" s="692"/>
      <c r="M157" s="693"/>
      <c r="N157" s="693"/>
      <c r="O157" s="693"/>
      <c r="P157" s="788">
        <v>0</v>
      </c>
      <c r="Q157" s="788">
        <v>0</v>
      </c>
      <c r="R157" s="788">
        <v>0</v>
      </c>
      <c r="S157" s="788">
        <v>0</v>
      </c>
      <c r="T157" s="788">
        <v>0</v>
      </c>
      <c r="U157" s="788">
        <v>0</v>
      </c>
      <c r="V157" s="788">
        <v>0</v>
      </c>
      <c r="W157" s="788">
        <v>0</v>
      </c>
      <c r="X157" s="788">
        <v>0</v>
      </c>
      <c r="Y157" s="788">
        <v>0</v>
      </c>
      <c r="Z157" s="788">
        <v>0</v>
      </c>
      <c r="AA157" s="788">
        <v>0</v>
      </c>
      <c r="AB157" s="788">
        <v>0</v>
      </c>
      <c r="AC157" s="788">
        <v>0</v>
      </c>
      <c r="AD157" s="788">
        <v>0</v>
      </c>
      <c r="AE157" s="788">
        <v>0</v>
      </c>
      <c r="AF157" s="788">
        <v>0</v>
      </c>
      <c r="AG157" s="788">
        <v>0</v>
      </c>
      <c r="AH157" s="788">
        <v>0</v>
      </c>
      <c r="AI157" s="788">
        <v>0</v>
      </c>
      <c r="AJ157" s="788">
        <v>0</v>
      </c>
      <c r="AK157" s="788">
        <v>0</v>
      </c>
      <c r="AL157" s="788">
        <v>0</v>
      </c>
      <c r="AM157" s="788">
        <v>0</v>
      </c>
      <c r="AN157" s="788">
        <v>0</v>
      </c>
      <c r="AO157" s="788"/>
      <c r="AP157" s="632"/>
      <c r="AQ157" s="692"/>
      <c r="AR157" s="693"/>
      <c r="AS157" s="693"/>
      <c r="AT157" s="693"/>
      <c r="AU157" s="791">
        <v>0</v>
      </c>
      <c r="AV157" s="792">
        <v>0</v>
      </c>
      <c r="AW157" s="792">
        <v>0</v>
      </c>
      <c r="AX157" s="792">
        <v>0</v>
      </c>
      <c r="AY157" s="792">
        <v>0</v>
      </c>
      <c r="AZ157" s="792">
        <v>0</v>
      </c>
      <c r="BA157" s="792">
        <v>0</v>
      </c>
      <c r="BB157" s="792">
        <v>0</v>
      </c>
      <c r="BC157" s="792">
        <v>0</v>
      </c>
      <c r="BD157" s="792">
        <v>0</v>
      </c>
      <c r="BE157" s="792">
        <v>0</v>
      </c>
      <c r="BF157" s="792">
        <v>0</v>
      </c>
      <c r="BG157" s="792">
        <v>0</v>
      </c>
      <c r="BH157" s="792">
        <v>0</v>
      </c>
      <c r="BI157" s="792">
        <v>0</v>
      </c>
      <c r="BJ157" s="792">
        <v>0</v>
      </c>
      <c r="BK157" s="792">
        <v>0</v>
      </c>
      <c r="BL157" s="792">
        <v>0</v>
      </c>
      <c r="BM157" s="792">
        <v>0</v>
      </c>
      <c r="BN157" s="792">
        <v>0</v>
      </c>
      <c r="BO157" s="792">
        <v>0</v>
      </c>
      <c r="BP157" s="792">
        <v>0</v>
      </c>
      <c r="BQ157" s="792">
        <v>0</v>
      </c>
      <c r="BR157" s="792">
        <v>0</v>
      </c>
      <c r="BS157" s="792">
        <v>0</v>
      </c>
      <c r="BT157" s="793">
        <v>0</v>
      </c>
    </row>
    <row r="158" spans="2:72">
      <c r="B158" s="691"/>
      <c r="C158" s="691"/>
      <c r="D158" s="691" t="s">
        <v>115</v>
      </c>
      <c r="E158" s="691"/>
      <c r="F158" s="691"/>
      <c r="G158" s="691"/>
      <c r="H158" s="691" t="s">
        <v>971</v>
      </c>
      <c r="I158" s="643" t="s">
        <v>579</v>
      </c>
      <c r="J158" s="643" t="s">
        <v>592</v>
      </c>
      <c r="K158" s="632"/>
      <c r="L158" s="692"/>
      <c r="M158" s="693"/>
      <c r="N158" s="693"/>
      <c r="O158" s="693"/>
      <c r="P158" s="788">
        <v>0</v>
      </c>
      <c r="Q158" s="788">
        <v>0</v>
      </c>
      <c r="R158" s="788">
        <v>0</v>
      </c>
      <c r="S158" s="788">
        <v>0</v>
      </c>
      <c r="T158" s="788">
        <v>0</v>
      </c>
      <c r="U158" s="788">
        <v>0</v>
      </c>
      <c r="V158" s="788">
        <v>0</v>
      </c>
      <c r="W158" s="788">
        <v>0</v>
      </c>
      <c r="X158" s="788">
        <v>0</v>
      </c>
      <c r="Y158" s="788">
        <v>0</v>
      </c>
      <c r="Z158" s="788">
        <v>0</v>
      </c>
      <c r="AA158" s="788">
        <v>0</v>
      </c>
      <c r="AB158" s="788">
        <v>0</v>
      </c>
      <c r="AC158" s="788">
        <v>0</v>
      </c>
      <c r="AD158" s="788">
        <v>0</v>
      </c>
      <c r="AE158" s="788">
        <v>0</v>
      </c>
      <c r="AF158" s="788">
        <v>0</v>
      </c>
      <c r="AG158" s="788">
        <v>0</v>
      </c>
      <c r="AH158" s="788">
        <v>0</v>
      </c>
      <c r="AI158" s="788">
        <v>0</v>
      </c>
      <c r="AJ158" s="788">
        <v>0</v>
      </c>
      <c r="AK158" s="788">
        <v>0</v>
      </c>
      <c r="AL158" s="788">
        <v>0</v>
      </c>
      <c r="AM158" s="788">
        <v>0</v>
      </c>
      <c r="AN158" s="788">
        <v>0</v>
      </c>
      <c r="AO158" s="788"/>
      <c r="AP158" s="632"/>
      <c r="AQ158" s="692"/>
      <c r="AR158" s="693"/>
      <c r="AS158" s="693"/>
      <c r="AT158" s="693"/>
      <c r="AU158" s="791">
        <v>0</v>
      </c>
      <c r="AV158" s="792">
        <v>0</v>
      </c>
      <c r="AW158" s="792">
        <v>0</v>
      </c>
      <c r="AX158" s="792">
        <v>0</v>
      </c>
      <c r="AY158" s="792">
        <v>0</v>
      </c>
      <c r="AZ158" s="792">
        <v>0</v>
      </c>
      <c r="BA158" s="792">
        <v>0</v>
      </c>
      <c r="BB158" s="792">
        <v>0</v>
      </c>
      <c r="BC158" s="792">
        <v>0</v>
      </c>
      <c r="BD158" s="792">
        <v>0</v>
      </c>
      <c r="BE158" s="792">
        <v>0</v>
      </c>
      <c r="BF158" s="792">
        <v>0</v>
      </c>
      <c r="BG158" s="792">
        <v>0</v>
      </c>
      <c r="BH158" s="792">
        <v>0</v>
      </c>
      <c r="BI158" s="792">
        <v>0</v>
      </c>
      <c r="BJ158" s="792">
        <v>0</v>
      </c>
      <c r="BK158" s="792">
        <v>0</v>
      </c>
      <c r="BL158" s="792">
        <v>0</v>
      </c>
      <c r="BM158" s="792">
        <v>0</v>
      </c>
      <c r="BN158" s="792">
        <v>0</v>
      </c>
      <c r="BO158" s="792">
        <v>0</v>
      </c>
      <c r="BP158" s="792">
        <v>0</v>
      </c>
      <c r="BQ158" s="792">
        <v>0</v>
      </c>
      <c r="BR158" s="792">
        <v>0</v>
      </c>
      <c r="BS158" s="792">
        <v>0</v>
      </c>
      <c r="BT158" s="793">
        <v>0</v>
      </c>
    </row>
    <row r="159" spans="2:72">
      <c r="B159" s="691"/>
      <c r="C159" s="691"/>
      <c r="D159" s="691" t="s">
        <v>116</v>
      </c>
      <c r="E159" s="691"/>
      <c r="F159" s="691"/>
      <c r="G159" s="691"/>
      <c r="H159" s="691" t="s">
        <v>971</v>
      </c>
      <c r="I159" s="643" t="s">
        <v>579</v>
      </c>
      <c r="J159" s="643" t="s">
        <v>592</v>
      </c>
      <c r="K159" s="632"/>
      <c r="L159" s="692"/>
      <c r="M159" s="693"/>
      <c r="N159" s="693"/>
      <c r="O159" s="693"/>
      <c r="P159" s="788">
        <v>0</v>
      </c>
      <c r="Q159" s="788">
        <v>0</v>
      </c>
      <c r="R159" s="788">
        <v>0</v>
      </c>
      <c r="S159" s="788">
        <v>0</v>
      </c>
      <c r="T159" s="788">
        <v>0</v>
      </c>
      <c r="U159" s="788">
        <v>0</v>
      </c>
      <c r="V159" s="788">
        <v>0</v>
      </c>
      <c r="W159" s="788">
        <v>0</v>
      </c>
      <c r="X159" s="788">
        <v>0</v>
      </c>
      <c r="Y159" s="788">
        <v>0</v>
      </c>
      <c r="Z159" s="788">
        <v>0</v>
      </c>
      <c r="AA159" s="788">
        <v>0</v>
      </c>
      <c r="AB159" s="788">
        <v>0</v>
      </c>
      <c r="AC159" s="788">
        <v>0</v>
      </c>
      <c r="AD159" s="788">
        <v>0</v>
      </c>
      <c r="AE159" s="788">
        <v>0</v>
      </c>
      <c r="AF159" s="788">
        <v>0</v>
      </c>
      <c r="AG159" s="788">
        <v>0</v>
      </c>
      <c r="AH159" s="788">
        <v>0</v>
      </c>
      <c r="AI159" s="788">
        <v>0</v>
      </c>
      <c r="AJ159" s="788">
        <v>0</v>
      </c>
      <c r="AK159" s="788">
        <v>0</v>
      </c>
      <c r="AL159" s="788">
        <v>0</v>
      </c>
      <c r="AM159" s="788">
        <v>0</v>
      </c>
      <c r="AN159" s="788">
        <v>0</v>
      </c>
      <c r="AO159" s="788"/>
      <c r="AP159" s="632"/>
      <c r="AQ159" s="692"/>
      <c r="AR159" s="693"/>
      <c r="AS159" s="693"/>
      <c r="AT159" s="693"/>
      <c r="AU159" s="791">
        <v>0</v>
      </c>
      <c r="AV159" s="792">
        <v>0</v>
      </c>
      <c r="AW159" s="792">
        <v>0</v>
      </c>
      <c r="AX159" s="792">
        <v>0</v>
      </c>
      <c r="AY159" s="792">
        <v>0</v>
      </c>
      <c r="AZ159" s="792">
        <v>0</v>
      </c>
      <c r="BA159" s="792">
        <v>0</v>
      </c>
      <c r="BB159" s="792">
        <v>0</v>
      </c>
      <c r="BC159" s="792">
        <v>0</v>
      </c>
      <c r="BD159" s="792">
        <v>0</v>
      </c>
      <c r="BE159" s="792">
        <v>0</v>
      </c>
      <c r="BF159" s="792">
        <v>0</v>
      </c>
      <c r="BG159" s="792">
        <v>0</v>
      </c>
      <c r="BH159" s="792">
        <v>0</v>
      </c>
      <c r="BI159" s="792">
        <v>0</v>
      </c>
      <c r="BJ159" s="792">
        <v>0</v>
      </c>
      <c r="BK159" s="792">
        <v>0</v>
      </c>
      <c r="BL159" s="792">
        <v>0</v>
      </c>
      <c r="BM159" s="792">
        <v>0</v>
      </c>
      <c r="BN159" s="792">
        <v>0</v>
      </c>
      <c r="BO159" s="792">
        <v>0</v>
      </c>
      <c r="BP159" s="792">
        <v>0</v>
      </c>
      <c r="BQ159" s="792">
        <v>0</v>
      </c>
      <c r="BR159" s="792">
        <v>0</v>
      </c>
      <c r="BS159" s="792">
        <v>0</v>
      </c>
      <c r="BT159" s="793">
        <v>0</v>
      </c>
    </row>
    <row r="160" spans="2:72">
      <c r="B160" s="691"/>
      <c r="C160" s="691"/>
      <c r="D160" s="691" t="s">
        <v>117</v>
      </c>
      <c r="E160" s="691"/>
      <c r="F160" s="691"/>
      <c r="G160" s="691"/>
      <c r="H160" s="691" t="s">
        <v>971</v>
      </c>
      <c r="I160" s="643" t="s">
        <v>579</v>
      </c>
      <c r="J160" s="643" t="s">
        <v>592</v>
      </c>
      <c r="K160" s="632"/>
      <c r="L160" s="692"/>
      <c r="M160" s="693"/>
      <c r="N160" s="693"/>
      <c r="O160" s="693"/>
      <c r="P160" s="788">
        <v>33</v>
      </c>
      <c r="Q160" s="788">
        <v>33</v>
      </c>
      <c r="R160" s="788">
        <v>33</v>
      </c>
      <c r="S160" s="788">
        <v>33</v>
      </c>
      <c r="T160" s="788">
        <v>33</v>
      </c>
      <c r="U160" s="788">
        <v>33</v>
      </c>
      <c r="V160" s="788">
        <v>33</v>
      </c>
      <c r="W160" s="788">
        <v>33</v>
      </c>
      <c r="X160" s="788">
        <v>33</v>
      </c>
      <c r="Y160" s="788">
        <v>33</v>
      </c>
      <c r="Z160" s="788">
        <v>33</v>
      </c>
      <c r="AA160" s="788">
        <v>33</v>
      </c>
      <c r="AB160" s="788">
        <v>33</v>
      </c>
      <c r="AC160" s="788">
        <v>23</v>
      </c>
      <c r="AD160" s="788">
        <v>0</v>
      </c>
      <c r="AE160" s="788">
        <v>0</v>
      </c>
      <c r="AF160" s="788">
        <v>0</v>
      </c>
      <c r="AG160" s="788">
        <v>0</v>
      </c>
      <c r="AH160" s="788">
        <v>0</v>
      </c>
      <c r="AI160" s="788">
        <v>0</v>
      </c>
      <c r="AJ160" s="788">
        <v>0</v>
      </c>
      <c r="AK160" s="788">
        <v>0</v>
      </c>
      <c r="AL160" s="788">
        <v>0</v>
      </c>
      <c r="AM160" s="788">
        <v>0</v>
      </c>
      <c r="AN160" s="788">
        <v>0</v>
      </c>
      <c r="AO160" s="788"/>
      <c r="AP160" s="632"/>
      <c r="AQ160" s="692"/>
      <c r="AR160" s="693"/>
      <c r="AS160" s="693"/>
      <c r="AT160" s="693"/>
      <c r="AU160" s="791">
        <v>155667</v>
      </c>
      <c r="AV160" s="792">
        <v>155667</v>
      </c>
      <c r="AW160" s="792">
        <v>155667</v>
      </c>
      <c r="AX160" s="792">
        <v>155667</v>
      </c>
      <c r="AY160" s="792">
        <v>155667</v>
      </c>
      <c r="AZ160" s="792">
        <v>155667</v>
      </c>
      <c r="BA160" s="792">
        <v>155667</v>
      </c>
      <c r="BB160" s="792">
        <v>155667</v>
      </c>
      <c r="BC160" s="792">
        <v>155667</v>
      </c>
      <c r="BD160" s="792">
        <v>155667</v>
      </c>
      <c r="BE160" s="792">
        <v>155667</v>
      </c>
      <c r="BF160" s="792">
        <v>155667</v>
      </c>
      <c r="BG160" s="792">
        <v>155667</v>
      </c>
      <c r="BH160" s="792">
        <v>108967</v>
      </c>
      <c r="BI160" s="792">
        <v>0</v>
      </c>
      <c r="BJ160" s="792">
        <v>0</v>
      </c>
      <c r="BK160" s="792">
        <v>0</v>
      </c>
      <c r="BL160" s="792">
        <v>0</v>
      </c>
      <c r="BM160" s="792">
        <v>0</v>
      </c>
      <c r="BN160" s="792">
        <v>0</v>
      </c>
      <c r="BO160" s="792">
        <v>0</v>
      </c>
      <c r="BP160" s="792">
        <v>0</v>
      </c>
      <c r="BQ160" s="792">
        <v>0</v>
      </c>
      <c r="BR160" s="792">
        <v>0</v>
      </c>
      <c r="BS160" s="792">
        <v>0</v>
      </c>
      <c r="BT160" s="793">
        <v>0</v>
      </c>
    </row>
    <row r="161" spans="2:72">
      <c r="B161" s="691"/>
      <c r="C161" s="691"/>
      <c r="D161" s="691" t="s">
        <v>118</v>
      </c>
      <c r="E161" s="691"/>
      <c r="F161" s="691"/>
      <c r="G161" s="691"/>
      <c r="H161" s="691" t="s">
        <v>971</v>
      </c>
      <c r="I161" s="643" t="s">
        <v>579</v>
      </c>
      <c r="J161" s="643" t="s">
        <v>592</v>
      </c>
      <c r="K161" s="632"/>
      <c r="L161" s="692"/>
      <c r="M161" s="693"/>
      <c r="N161" s="693"/>
      <c r="O161" s="693"/>
      <c r="P161" s="788">
        <v>217</v>
      </c>
      <c r="Q161" s="788">
        <v>215</v>
      </c>
      <c r="R161" s="788">
        <v>215</v>
      </c>
      <c r="S161" s="788">
        <v>215</v>
      </c>
      <c r="T161" s="788">
        <v>215</v>
      </c>
      <c r="U161" s="788">
        <v>215</v>
      </c>
      <c r="V161" s="788">
        <v>209</v>
      </c>
      <c r="W161" s="788">
        <v>209</v>
      </c>
      <c r="X161" s="788">
        <v>204</v>
      </c>
      <c r="Y161" s="788">
        <v>184</v>
      </c>
      <c r="Z161" s="788">
        <v>125</v>
      </c>
      <c r="AA161" s="788">
        <v>116</v>
      </c>
      <c r="AB161" s="788">
        <v>99</v>
      </c>
      <c r="AC161" s="788">
        <v>99</v>
      </c>
      <c r="AD161" s="788">
        <v>99</v>
      </c>
      <c r="AE161" s="788">
        <v>69</v>
      </c>
      <c r="AF161" s="788">
        <v>6</v>
      </c>
      <c r="AG161" s="788">
        <v>6</v>
      </c>
      <c r="AH161" s="788">
        <v>6</v>
      </c>
      <c r="AI161" s="788">
        <v>6</v>
      </c>
      <c r="AJ161" s="788">
        <v>0</v>
      </c>
      <c r="AK161" s="788">
        <v>0</v>
      </c>
      <c r="AL161" s="788">
        <v>0</v>
      </c>
      <c r="AM161" s="788">
        <v>0</v>
      </c>
      <c r="AN161" s="788">
        <v>0</v>
      </c>
      <c r="AO161" s="788"/>
      <c r="AP161" s="632"/>
      <c r="AQ161" s="692"/>
      <c r="AR161" s="693"/>
      <c r="AS161" s="693"/>
      <c r="AT161" s="693"/>
      <c r="AU161" s="791">
        <v>2006088</v>
      </c>
      <c r="AV161" s="792">
        <v>2002656</v>
      </c>
      <c r="AW161" s="792">
        <v>2002656</v>
      </c>
      <c r="AX161" s="792">
        <v>2002656</v>
      </c>
      <c r="AY161" s="792">
        <v>2002656</v>
      </c>
      <c r="AZ161" s="792">
        <v>2002656</v>
      </c>
      <c r="BA161" s="792">
        <v>1979712</v>
      </c>
      <c r="BB161" s="792">
        <v>1979712</v>
      </c>
      <c r="BC161" s="792">
        <v>1959350</v>
      </c>
      <c r="BD161" s="792">
        <v>1885508</v>
      </c>
      <c r="BE161" s="792">
        <v>1644449</v>
      </c>
      <c r="BF161" s="792">
        <v>1598172</v>
      </c>
      <c r="BG161" s="792">
        <v>1316956</v>
      </c>
      <c r="BH161" s="792">
        <v>1316956</v>
      </c>
      <c r="BI161" s="792">
        <v>1316956</v>
      </c>
      <c r="BJ161" s="792">
        <v>907275</v>
      </c>
      <c r="BK161" s="792">
        <v>8632</v>
      </c>
      <c r="BL161" s="792">
        <v>8632</v>
      </c>
      <c r="BM161" s="792">
        <v>8632</v>
      </c>
      <c r="BN161" s="792">
        <v>8632</v>
      </c>
      <c r="BO161" s="792">
        <v>0</v>
      </c>
      <c r="BP161" s="792">
        <v>0</v>
      </c>
      <c r="BQ161" s="792">
        <v>0</v>
      </c>
      <c r="BR161" s="792">
        <v>0</v>
      </c>
      <c r="BS161" s="792">
        <v>0</v>
      </c>
      <c r="BT161" s="793">
        <v>0</v>
      </c>
    </row>
    <row r="162" spans="2:72">
      <c r="B162" s="691"/>
      <c r="C162" s="691"/>
      <c r="D162" s="691" t="s">
        <v>119</v>
      </c>
      <c r="E162" s="691"/>
      <c r="F162" s="691"/>
      <c r="G162" s="691"/>
      <c r="H162" s="691" t="s">
        <v>971</v>
      </c>
      <c r="I162" s="643" t="s">
        <v>579</v>
      </c>
      <c r="J162" s="643" t="s">
        <v>592</v>
      </c>
      <c r="K162" s="632"/>
      <c r="L162" s="692"/>
      <c r="M162" s="693"/>
      <c r="N162" s="693"/>
      <c r="O162" s="693"/>
      <c r="P162" s="788">
        <v>0</v>
      </c>
      <c r="Q162" s="788">
        <v>0</v>
      </c>
      <c r="R162" s="788">
        <v>0</v>
      </c>
      <c r="S162" s="788">
        <v>0</v>
      </c>
      <c r="T162" s="788">
        <v>0</v>
      </c>
      <c r="U162" s="788">
        <v>0</v>
      </c>
      <c r="V162" s="788">
        <v>0</v>
      </c>
      <c r="W162" s="788">
        <v>0</v>
      </c>
      <c r="X162" s="788">
        <v>0</v>
      </c>
      <c r="Y162" s="788">
        <v>0</v>
      </c>
      <c r="Z162" s="788">
        <v>0</v>
      </c>
      <c r="AA162" s="788">
        <v>0</v>
      </c>
      <c r="AB162" s="788">
        <v>0</v>
      </c>
      <c r="AC162" s="788">
        <v>0</v>
      </c>
      <c r="AD162" s="788">
        <v>0</v>
      </c>
      <c r="AE162" s="788">
        <v>0</v>
      </c>
      <c r="AF162" s="788">
        <v>0</v>
      </c>
      <c r="AG162" s="788">
        <v>0</v>
      </c>
      <c r="AH162" s="788">
        <v>0</v>
      </c>
      <c r="AI162" s="788">
        <v>0</v>
      </c>
      <c r="AJ162" s="788">
        <v>0</v>
      </c>
      <c r="AK162" s="788">
        <v>0</v>
      </c>
      <c r="AL162" s="788">
        <v>0</v>
      </c>
      <c r="AM162" s="788">
        <v>0</v>
      </c>
      <c r="AN162" s="788">
        <v>0</v>
      </c>
      <c r="AO162" s="788"/>
      <c r="AP162" s="632"/>
      <c r="AQ162" s="692"/>
      <c r="AR162" s="693"/>
      <c r="AS162" s="693"/>
      <c r="AT162" s="693"/>
      <c r="AU162" s="791">
        <v>0</v>
      </c>
      <c r="AV162" s="792">
        <v>0</v>
      </c>
      <c r="AW162" s="792">
        <v>0</v>
      </c>
      <c r="AX162" s="792">
        <v>0</v>
      </c>
      <c r="AY162" s="792">
        <v>0</v>
      </c>
      <c r="AZ162" s="792">
        <v>0</v>
      </c>
      <c r="BA162" s="792">
        <v>0</v>
      </c>
      <c r="BB162" s="792">
        <v>0</v>
      </c>
      <c r="BC162" s="792">
        <v>0</v>
      </c>
      <c r="BD162" s="792">
        <v>0</v>
      </c>
      <c r="BE162" s="792">
        <v>0</v>
      </c>
      <c r="BF162" s="792">
        <v>0</v>
      </c>
      <c r="BG162" s="792">
        <v>0</v>
      </c>
      <c r="BH162" s="792">
        <v>0</v>
      </c>
      <c r="BI162" s="792">
        <v>0</v>
      </c>
      <c r="BJ162" s="792">
        <v>0</v>
      </c>
      <c r="BK162" s="792">
        <v>0</v>
      </c>
      <c r="BL162" s="792">
        <v>0</v>
      </c>
      <c r="BM162" s="792">
        <v>0</v>
      </c>
      <c r="BN162" s="792">
        <v>0</v>
      </c>
      <c r="BO162" s="792">
        <v>0</v>
      </c>
      <c r="BP162" s="792">
        <v>0</v>
      </c>
      <c r="BQ162" s="792">
        <v>0</v>
      </c>
      <c r="BR162" s="792">
        <v>0</v>
      </c>
      <c r="BS162" s="792">
        <v>0</v>
      </c>
      <c r="BT162" s="793">
        <v>0</v>
      </c>
    </row>
    <row r="163" spans="2:72">
      <c r="B163" s="691"/>
      <c r="C163" s="691"/>
      <c r="D163" s="691" t="s">
        <v>120</v>
      </c>
      <c r="E163" s="691"/>
      <c r="F163" s="691"/>
      <c r="G163" s="691"/>
      <c r="H163" s="691" t="s">
        <v>971</v>
      </c>
      <c r="I163" s="643" t="s">
        <v>579</v>
      </c>
      <c r="J163" s="643" t="s">
        <v>592</v>
      </c>
      <c r="K163" s="632"/>
      <c r="L163" s="692"/>
      <c r="M163" s="693"/>
      <c r="N163" s="693"/>
      <c r="O163" s="693"/>
      <c r="P163" s="788">
        <v>50</v>
      </c>
      <c r="Q163" s="788">
        <v>50</v>
      </c>
      <c r="R163" s="788">
        <v>50</v>
      </c>
      <c r="S163" s="788">
        <v>50</v>
      </c>
      <c r="T163" s="788">
        <v>50</v>
      </c>
      <c r="U163" s="788">
        <v>50</v>
      </c>
      <c r="V163" s="788">
        <v>50</v>
      </c>
      <c r="W163" s="788">
        <v>50</v>
      </c>
      <c r="X163" s="788">
        <v>50</v>
      </c>
      <c r="Y163" s="788">
        <v>50</v>
      </c>
      <c r="Z163" s="788">
        <v>50</v>
      </c>
      <c r="AA163" s="788">
        <v>50</v>
      </c>
      <c r="AB163" s="788">
        <v>50</v>
      </c>
      <c r="AC163" s="788">
        <v>50</v>
      </c>
      <c r="AD163" s="788">
        <v>50</v>
      </c>
      <c r="AE163" s="788">
        <v>50</v>
      </c>
      <c r="AF163" s="788">
        <v>47</v>
      </c>
      <c r="AG163" s="788">
        <v>45</v>
      </c>
      <c r="AH163" s="788">
        <v>45</v>
      </c>
      <c r="AI163" s="788">
        <v>45</v>
      </c>
      <c r="AJ163" s="788">
        <v>45</v>
      </c>
      <c r="AK163" s="788">
        <v>45</v>
      </c>
      <c r="AL163" s="788">
        <v>45</v>
      </c>
      <c r="AM163" s="788">
        <v>45</v>
      </c>
      <c r="AN163" s="788">
        <v>45</v>
      </c>
      <c r="AO163" s="788"/>
      <c r="AP163" s="632"/>
      <c r="AQ163" s="692"/>
      <c r="AR163" s="693"/>
      <c r="AS163" s="693"/>
      <c r="AT163" s="693"/>
      <c r="AU163" s="791">
        <v>238180</v>
      </c>
      <c r="AV163" s="792">
        <v>238180</v>
      </c>
      <c r="AW163" s="792">
        <v>238180</v>
      </c>
      <c r="AX163" s="792">
        <v>238180</v>
      </c>
      <c r="AY163" s="792">
        <v>238180</v>
      </c>
      <c r="AZ163" s="792">
        <v>238180</v>
      </c>
      <c r="BA163" s="792">
        <v>238180</v>
      </c>
      <c r="BB163" s="792">
        <v>238180</v>
      </c>
      <c r="BC163" s="792">
        <v>238180</v>
      </c>
      <c r="BD163" s="792">
        <v>238180</v>
      </c>
      <c r="BE163" s="792">
        <v>238180</v>
      </c>
      <c r="BF163" s="792">
        <v>238180</v>
      </c>
      <c r="BG163" s="792">
        <v>238180</v>
      </c>
      <c r="BH163" s="792">
        <v>238180</v>
      </c>
      <c r="BI163" s="792">
        <v>238180</v>
      </c>
      <c r="BJ163" s="792">
        <v>238180</v>
      </c>
      <c r="BK163" s="792">
        <v>209528</v>
      </c>
      <c r="BL163" s="792">
        <v>193460</v>
      </c>
      <c r="BM163" s="792">
        <v>193460</v>
      </c>
      <c r="BN163" s="792">
        <v>193460</v>
      </c>
      <c r="BO163" s="792">
        <v>193460</v>
      </c>
      <c r="BP163" s="792">
        <v>193460</v>
      </c>
      <c r="BQ163" s="792">
        <v>193460</v>
      </c>
      <c r="BR163" s="792">
        <v>193460</v>
      </c>
      <c r="BS163" s="792">
        <v>193460</v>
      </c>
      <c r="BT163" s="793">
        <v>193460</v>
      </c>
    </row>
    <row r="164" spans="2:72">
      <c r="B164" s="691"/>
      <c r="C164" s="691"/>
      <c r="D164" s="691" t="s">
        <v>121</v>
      </c>
      <c r="E164" s="691"/>
      <c r="F164" s="691"/>
      <c r="G164" s="691"/>
      <c r="H164" s="691" t="s">
        <v>971</v>
      </c>
      <c r="I164" s="643" t="s">
        <v>579</v>
      </c>
      <c r="J164" s="643" t="s">
        <v>592</v>
      </c>
      <c r="K164" s="632"/>
      <c r="L164" s="692"/>
      <c r="M164" s="693"/>
      <c r="N164" s="693"/>
      <c r="O164" s="693"/>
      <c r="P164" s="788">
        <v>0</v>
      </c>
      <c r="Q164" s="788">
        <v>0</v>
      </c>
      <c r="R164" s="788">
        <v>0</v>
      </c>
      <c r="S164" s="788">
        <v>0</v>
      </c>
      <c r="T164" s="788">
        <v>0</v>
      </c>
      <c r="U164" s="788">
        <v>0</v>
      </c>
      <c r="V164" s="788">
        <v>0</v>
      </c>
      <c r="W164" s="788">
        <v>0</v>
      </c>
      <c r="X164" s="788">
        <v>0</v>
      </c>
      <c r="Y164" s="788">
        <v>0</v>
      </c>
      <c r="Z164" s="788">
        <v>0</v>
      </c>
      <c r="AA164" s="788">
        <v>0</v>
      </c>
      <c r="AB164" s="788">
        <v>0</v>
      </c>
      <c r="AC164" s="788">
        <v>0</v>
      </c>
      <c r="AD164" s="788">
        <v>0</v>
      </c>
      <c r="AE164" s="788">
        <v>0</v>
      </c>
      <c r="AF164" s="788">
        <v>0</v>
      </c>
      <c r="AG164" s="788">
        <v>0</v>
      </c>
      <c r="AH164" s="788">
        <v>0</v>
      </c>
      <c r="AI164" s="788">
        <v>0</v>
      </c>
      <c r="AJ164" s="788">
        <v>0</v>
      </c>
      <c r="AK164" s="788">
        <v>0</v>
      </c>
      <c r="AL164" s="788">
        <v>0</v>
      </c>
      <c r="AM164" s="788">
        <v>0</v>
      </c>
      <c r="AN164" s="788">
        <v>0</v>
      </c>
      <c r="AO164" s="788"/>
      <c r="AP164" s="632"/>
      <c r="AQ164" s="692"/>
      <c r="AR164" s="693"/>
      <c r="AS164" s="693"/>
      <c r="AT164" s="693"/>
      <c r="AU164" s="791">
        <v>0</v>
      </c>
      <c r="AV164" s="792">
        <v>0</v>
      </c>
      <c r="AW164" s="792">
        <v>0</v>
      </c>
      <c r="AX164" s="792">
        <v>0</v>
      </c>
      <c r="AY164" s="792">
        <v>0</v>
      </c>
      <c r="AZ164" s="792">
        <v>0</v>
      </c>
      <c r="BA164" s="792">
        <v>0</v>
      </c>
      <c r="BB164" s="792">
        <v>0</v>
      </c>
      <c r="BC164" s="792">
        <v>0</v>
      </c>
      <c r="BD164" s="792">
        <v>0</v>
      </c>
      <c r="BE164" s="792">
        <v>0</v>
      </c>
      <c r="BF164" s="792">
        <v>0</v>
      </c>
      <c r="BG164" s="792">
        <v>0</v>
      </c>
      <c r="BH164" s="792">
        <v>0</v>
      </c>
      <c r="BI164" s="792">
        <v>0</v>
      </c>
      <c r="BJ164" s="792">
        <v>0</v>
      </c>
      <c r="BK164" s="792">
        <v>0</v>
      </c>
      <c r="BL164" s="792">
        <v>0</v>
      </c>
      <c r="BM164" s="792">
        <v>0</v>
      </c>
      <c r="BN164" s="792">
        <v>0</v>
      </c>
      <c r="BO164" s="792">
        <v>0</v>
      </c>
      <c r="BP164" s="792">
        <v>0</v>
      </c>
      <c r="BQ164" s="792">
        <v>0</v>
      </c>
      <c r="BR164" s="792">
        <v>0</v>
      </c>
      <c r="BS164" s="792">
        <v>0</v>
      </c>
      <c r="BT164" s="793">
        <v>0</v>
      </c>
    </row>
    <row r="165" spans="2:72">
      <c r="B165" s="691"/>
      <c r="C165" s="691"/>
      <c r="D165" s="691" t="s">
        <v>122</v>
      </c>
      <c r="E165" s="691"/>
      <c r="F165" s="691"/>
      <c r="G165" s="691"/>
      <c r="H165" s="691" t="s">
        <v>971</v>
      </c>
      <c r="I165" s="643" t="s">
        <v>579</v>
      </c>
      <c r="J165" s="643" t="s">
        <v>592</v>
      </c>
      <c r="K165" s="632"/>
      <c r="L165" s="692"/>
      <c r="M165" s="693"/>
      <c r="N165" s="693"/>
      <c r="O165" s="693"/>
      <c r="P165" s="788">
        <v>0</v>
      </c>
      <c r="Q165" s="788">
        <v>0</v>
      </c>
      <c r="R165" s="788">
        <v>0</v>
      </c>
      <c r="S165" s="788">
        <v>0</v>
      </c>
      <c r="T165" s="788">
        <v>0</v>
      </c>
      <c r="U165" s="788">
        <v>0</v>
      </c>
      <c r="V165" s="788">
        <v>0</v>
      </c>
      <c r="W165" s="788">
        <v>0</v>
      </c>
      <c r="X165" s="788">
        <v>0</v>
      </c>
      <c r="Y165" s="788">
        <v>0</v>
      </c>
      <c r="Z165" s="788">
        <v>0</v>
      </c>
      <c r="AA165" s="788">
        <v>0</v>
      </c>
      <c r="AB165" s="788">
        <v>0</v>
      </c>
      <c r="AC165" s="788">
        <v>0</v>
      </c>
      <c r="AD165" s="788">
        <v>0</v>
      </c>
      <c r="AE165" s="788">
        <v>0</v>
      </c>
      <c r="AF165" s="788">
        <v>0</v>
      </c>
      <c r="AG165" s="788">
        <v>0</v>
      </c>
      <c r="AH165" s="788">
        <v>0</v>
      </c>
      <c r="AI165" s="788">
        <v>0</v>
      </c>
      <c r="AJ165" s="788">
        <v>0</v>
      </c>
      <c r="AK165" s="788">
        <v>0</v>
      </c>
      <c r="AL165" s="788">
        <v>0</v>
      </c>
      <c r="AM165" s="788">
        <v>0</v>
      </c>
      <c r="AN165" s="788">
        <v>0</v>
      </c>
      <c r="AO165" s="788"/>
      <c r="AP165" s="632"/>
      <c r="AQ165" s="692"/>
      <c r="AR165" s="693"/>
      <c r="AS165" s="693"/>
      <c r="AT165" s="693"/>
      <c r="AU165" s="791">
        <v>0</v>
      </c>
      <c r="AV165" s="792">
        <v>0</v>
      </c>
      <c r="AW165" s="792">
        <v>0</v>
      </c>
      <c r="AX165" s="792">
        <v>0</v>
      </c>
      <c r="AY165" s="792">
        <v>0</v>
      </c>
      <c r="AZ165" s="792">
        <v>0</v>
      </c>
      <c r="BA165" s="792">
        <v>0</v>
      </c>
      <c r="BB165" s="792">
        <v>0</v>
      </c>
      <c r="BC165" s="792">
        <v>0</v>
      </c>
      <c r="BD165" s="792">
        <v>0</v>
      </c>
      <c r="BE165" s="792">
        <v>0</v>
      </c>
      <c r="BF165" s="792">
        <v>0</v>
      </c>
      <c r="BG165" s="792">
        <v>0</v>
      </c>
      <c r="BH165" s="792">
        <v>0</v>
      </c>
      <c r="BI165" s="792">
        <v>0</v>
      </c>
      <c r="BJ165" s="792">
        <v>0</v>
      </c>
      <c r="BK165" s="792">
        <v>0</v>
      </c>
      <c r="BL165" s="792">
        <v>0</v>
      </c>
      <c r="BM165" s="792">
        <v>0</v>
      </c>
      <c r="BN165" s="792">
        <v>0</v>
      </c>
      <c r="BO165" s="792">
        <v>0</v>
      </c>
      <c r="BP165" s="792">
        <v>0</v>
      </c>
      <c r="BQ165" s="792">
        <v>0</v>
      </c>
      <c r="BR165" s="792">
        <v>0</v>
      </c>
      <c r="BS165" s="792">
        <v>0</v>
      </c>
      <c r="BT165" s="793">
        <v>0</v>
      </c>
    </row>
    <row r="166" spans="2:72">
      <c r="B166" s="691"/>
      <c r="C166" s="691"/>
      <c r="D166" s="691" t="s">
        <v>124</v>
      </c>
      <c r="E166" s="691"/>
      <c r="F166" s="691"/>
      <c r="G166" s="691"/>
      <c r="H166" s="691" t="s">
        <v>971</v>
      </c>
      <c r="I166" s="643" t="s">
        <v>579</v>
      </c>
      <c r="J166" s="643" t="s">
        <v>592</v>
      </c>
      <c r="K166" s="632"/>
      <c r="L166" s="692"/>
      <c r="M166" s="693"/>
      <c r="N166" s="693"/>
      <c r="O166" s="693"/>
      <c r="P166" s="788">
        <v>0</v>
      </c>
      <c r="Q166" s="788">
        <v>0</v>
      </c>
      <c r="R166" s="788">
        <v>0</v>
      </c>
      <c r="S166" s="788">
        <v>0</v>
      </c>
      <c r="T166" s="788">
        <v>0</v>
      </c>
      <c r="U166" s="788">
        <v>0</v>
      </c>
      <c r="V166" s="788">
        <v>0</v>
      </c>
      <c r="W166" s="788">
        <v>0</v>
      </c>
      <c r="X166" s="788">
        <v>0</v>
      </c>
      <c r="Y166" s="788">
        <v>0</v>
      </c>
      <c r="Z166" s="788">
        <v>0</v>
      </c>
      <c r="AA166" s="788">
        <v>0</v>
      </c>
      <c r="AB166" s="788">
        <v>0</v>
      </c>
      <c r="AC166" s="788">
        <v>0</v>
      </c>
      <c r="AD166" s="788">
        <v>0</v>
      </c>
      <c r="AE166" s="788">
        <v>0</v>
      </c>
      <c r="AF166" s="788">
        <v>0</v>
      </c>
      <c r="AG166" s="788">
        <v>0</v>
      </c>
      <c r="AH166" s="788">
        <v>0</v>
      </c>
      <c r="AI166" s="788">
        <v>0</v>
      </c>
      <c r="AJ166" s="788">
        <v>0</v>
      </c>
      <c r="AK166" s="788">
        <v>0</v>
      </c>
      <c r="AL166" s="788">
        <v>0</v>
      </c>
      <c r="AM166" s="788">
        <v>0</v>
      </c>
      <c r="AN166" s="788">
        <v>0</v>
      </c>
      <c r="AO166" s="788"/>
      <c r="AP166" s="632"/>
      <c r="AQ166" s="692"/>
      <c r="AR166" s="693"/>
      <c r="AS166" s="693"/>
      <c r="AT166" s="693"/>
      <c r="AU166" s="791">
        <v>0</v>
      </c>
      <c r="AV166" s="792">
        <v>0</v>
      </c>
      <c r="AW166" s="792">
        <v>0</v>
      </c>
      <c r="AX166" s="792">
        <v>0</v>
      </c>
      <c r="AY166" s="792">
        <v>0</v>
      </c>
      <c r="AZ166" s="792">
        <v>0</v>
      </c>
      <c r="BA166" s="792">
        <v>0</v>
      </c>
      <c r="BB166" s="792">
        <v>0</v>
      </c>
      <c r="BC166" s="792">
        <v>0</v>
      </c>
      <c r="BD166" s="792">
        <v>0</v>
      </c>
      <c r="BE166" s="792">
        <v>0</v>
      </c>
      <c r="BF166" s="792">
        <v>0</v>
      </c>
      <c r="BG166" s="792">
        <v>0</v>
      </c>
      <c r="BH166" s="792">
        <v>0</v>
      </c>
      <c r="BI166" s="792">
        <v>0</v>
      </c>
      <c r="BJ166" s="792">
        <v>0</v>
      </c>
      <c r="BK166" s="792">
        <v>0</v>
      </c>
      <c r="BL166" s="792">
        <v>0</v>
      </c>
      <c r="BM166" s="792">
        <v>0</v>
      </c>
      <c r="BN166" s="792">
        <v>0</v>
      </c>
      <c r="BO166" s="792">
        <v>0</v>
      </c>
      <c r="BP166" s="792">
        <v>0</v>
      </c>
      <c r="BQ166" s="792">
        <v>0</v>
      </c>
      <c r="BR166" s="792">
        <v>0</v>
      </c>
      <c r="BS166" s="792">
        <v>0</v>
      </c>
      <c r="BT166" s="793">
        <v>0</v>
      </c>
    </row>
    <row r="167" spans="2:72">
      <c r="B167" s="691"/>
      <c r="C167" s="691"/>
      <c r="D167" s="691" t="s">
        <v>123</v>
      </c>
      <c r="E167" s="691"/>
      <c r="F167" s="691"/>
      <c r="G167" s="691"/>
      <c r="H167" s="691" t="s">
        <v>971</v>
      </c>
      <c r="I167" s="643" t="s">
        <v>579</v>
      </c>
      <c r="J167" s="643" t="s">
        <v>592</v>
      </c>
      <c r="K167" s="632"/>
      <c r="L167" s="692"/>
      <c r="M167" s="693"/>
      <c r="N167" s="693"/>
      <c r="O167" s="693"/>
      <c r="P167" s="788">
        <v>0</v>
      </c>
      <c r="Q167" s="788">
        <v>0</v>
      </c>
      <c r="R167" s="788">
        <v>0</v>
      </c>
      <c r="S167" s="788">
        <v>0</v>
      </c>
      <c r="T167" s="788">
        <v>0</v>
      </c>
      <c r="U167" s="788">
        <v>0</v>
      </c>
      <c r="V167" s="788">
        <v>0</v>
      </c>
      <c r="W167" s="788">
        <v>0</v>
      </c>
      <c r="X167" s="788">
        <v>0</v>
      </c>
      <c r="Y167" s="788">
        <v>0</v>
      </c>
      <c r="Z167" s="788">
        <v>0</v>
      </c>
      <c r="AA167" s="788">
        <v>0</v>
      </c>
      <c r="AB167" s="788">
        <v>0</v>
      </c>
      <c r="AC167" s="788">
        <v>0</v>
      </c>
      <c r="AD167" s="788">
        <v>0</v>
      </c>
      <c r="AE167" s="788">
        <v>0</v>
      </c>
      <c r="AF167" s="788">
        <v>0</v>
      </c>
      <c r="AG167" s="788">
        <v>0</v>
      </c>
      <c r="AH167" s="788">
        <v>0</v>
      </c>
      <c r="AI167" s="788">
        <v>0</v>
      </c>
      <c r="AJ167" s="788">
        <v>0</v>
      </c>
      <c r="AK167" s="788">
        <v>0</v>
      </c>
      <c r="AL167" s="788">
        <v>0</v>
      </c>
      <c r="AM167" s="788">
        <v>0</v>
      </c>
      <c r="AN167" s="788">
        <v>0</v>
      </c>
      <c r="AO167" s="788"/>
      <c r="AP167" s="632"/>
      <c r="AQ167" s="692"/>
      <c r="AR167" s="693"/>
      <c r="AS167" s="693"/>
      <c r="AT167" s="693"/>
      <c r="AU167" s="791">
        <v>0</v>
      </c>
      <c r="AV167" s="792">
        <v>0</v>
      </c>
      <c r="AW167" s="792">
        <v>0</v>
      </c>
      <c r="AX167" s="792">
        <v>0</v>
      </c>
      <c r="AY167" s="792">
        <v>0</v>
      </c>
      <c r="AZ167" s="792">
        <v>0</v>
      </c>
      <c r="BA167" s="792">
        <v>0</v>
      </c>
      <c r="BB167" s="792">
        <v>0</v>
      </c>
      <c r="BC167" s="792">
        <v>0</v>
      </c>
      <c r="BD167" s="792">
        <v>0</v>
      </c>
      <c r="BE167" s="792">
        <v>0</v>
      </c>
      <c r="BF167" s="792">
        <v>0</v>
      </c>
      <c r="BG167" s="792">
        <v>0</v>
      </c>
      <c r="BH167" s="792">
        <v>0</v>
      </c>
      <c r="BI167" s="792">
        <v>0</v>
      </c>
      <c r="BJ167" s="792">
        <v>0</v>
      </c>
      <c r="BK167" s="792">
        <v>0</v>
      </c>
      <c r="BL167" s="792">
        <v>0</v>
      </c>
      <c r="BM167" s="792">
        <v>0</v>
      </c>
      <c r="BN167" s="792">
        <v>0</v>
      </c>
      <c r="BO167" s="792">
        <v>0</v>
      </c>
      <c r="BP167" s="792">
        <v>0</v>
      </c>
      <c r="BQ167" s="792">
        <v>0</v>
      </c>
      <c r="BR167" s="792">
        <v>0</v>
      </c>
      <c r="BS167" s="792">
        <v>0</v>
      </c>
      <c r="BT167" s="793">
        <v>0</v>
      </c>
    </row>
    <row r="168" spans="2:72">
      <c r="B168" s="691"/>
      <c r="C168" s="691"/>
      <c r="D168" s="691" t="s">
        <v>931</v>
      </c>
      <c r="E168" s="691"/>
      <c r="F168" s="691"/>
      <c r="G168" s="691"/>
      <c r="H168" s="691" t="s">
        <v>971</v>
      </c>
      <c r="I168" s="643" t="s">
        <v>579</v>
      </c>
      <c r="J168" s="643" t="s">
        <v>592</v>
      </c>
      <c r="K168" s="632"/>
      <c r="L168" s="692"/>
      <c r="M168" s="693"/>
      <c r="N168" s="693"/>
      <c r="O168" s="693"/>
      <c r="P168" s="788">
        <v>0</v>
      </c>
      <c r="Q168" s="788">
        <v>0</v>
      </c>
      <c r="R168" s="788">
        <v>0</v>
      </c>
      <c r="S168" s="788">
        <v>0</v>
      </c>
      <c r="T168" s="788">
        <v>0</v>
      </c>
      <c r="U168" s="788">
        <v>0</v>
      </c>
      <c r="V168" s="788">
        <v>0</v>
      </c>
      <c r="W168" s="788">
        <v>0</v>
      </c>
      <c r="X168" s="788">
        <v>0</v>
      </c>
      <c r="Y168" s="788">
        <v>0</v>
      </c>
      <c r="Z168" s="788">
        <v>0</v>
      </c>
      <c r="AA168" s="788">
        <v>0</v>
      </c>
      <c r="AB168" s="788">
        <v>0</v>
      </c>
      <c r="AC168" s="788">
        <v>0</v>
      </c>
      <c r="AD168" s="788">
        <v>0</v>
      </c>
      <c r="AE168" s="788">
        <v>0</v>
      </c>
      <c r="AF168" s="788">
        <v>0</v>
      </c>
      <c r="AG168" s="788">
        <v>0</v>
      </c>
      <c r="AH168" s="788">
        <v>0</v>
      </c>
      <c r="AI168" s="788">
        <v>0</v>
      </c>
      <c r="AJ168" s="788">
        <v>0</v>
      </c>
      <c r="AK168" s="788">
        <v>0</v>
      </c>
      <c r="AL168" s="788">
        <v>0</v>
      </c>
      <c r="AM168" s="788">
        <v>0</v>
      </c>
      <c r="AN168" s="788">
        <v>0</v>
      </c>
      <c r="AO168" s="788"/>
      <c r="AP168" s="632"/>
      <c r="AQ168" s="692"/>
      <c r="AR168" s="693"/>
      <c r="AS168" s="693"/>
      <c r="AT168" s="693"/>
      <c r="AU168" s="791">
        <v>0</v>
      </c>
      <c r="AV168" s="792">
        <v>0</v>
      </c>
      <c r="AW168" s="792">
        <v>0</v>
      </c>
      <c r="AX168" s="792">
        <v>0</v>
      </c>
      <c r="AY168" s="792">
        <v>0</v>
      </c>
      <c r="AZ168" s="792">
        <v>0</v>
      </c>
      <c r="BA168" s="792">
        <v>0</v>
      </c>
      <c r="BB168" s="792">
        <v>0</v>
      </c>
      <c r="BC168" s="792">
        <v>0</v>
      </c>
      <c r="BD168" s="792">
        <v>0</v>
      </c>
      <c r="BE168" s="792">
        <v>0</v>
      </c>
      <c r="BF168" s="792">
        <v>0</v>
      </c>
      <c r="BG168" s="792">
        <v>0</v>
      </c>
      <c r="BH168" s="792">
        <v>0</v>
      </c>
      <c r="BI168" s="792">
        <v>0</v>
      </c>
      <c r="BJ168" s="792">
        <v>0</v>
      </c>
      <c r="BK168" s="792">
        <v>0</v>
      </c>
      <c r="BL168" s="792">
        <v>0</v>
      </c>
      <c r="BM168" s="792">
        <v>0</v>
      </c>
      <c r="BN168" s="792">
        <v>0</v>
      </c>
      <c r="BO168" s="792">
        <v>0</v>
      </c>
      <c r="BP168" s="792">
        <v>0</v>
      </c>
      <c r="BQ168" s="792">
        <v>0</v>
      </c>
      <c r="BR168" s="792">
        <v>0</v>
      </c>
      <c r="BS168" s="792">
        <v>0</v>
      </c>
      <c r="BT168" s="793">
        <v>0</v>
      </c>
    </row>
    <row r="169" spans="2:72">
      <c r="B169" s="691"/>
      <c r="C169" s="691"/>
      <c r="D169" s="691" t="s">
        <v>932</v>
      </c>
      <c r="E169" s="691"/>
      <c r="F169" s="691"/>
      <c r="G169" s="691"/>
      <c r="H169" s="691" t="s">
        <v>971</v>
      </c>
      <c r="I169" s="643" t="s">
        <v>579</v>
      </c>
      <c r="J169" s="643" t="s">
        <v>592</v>
      </c>
      <c r="K169" s="632"/>
      <c r="L169" s="692"/>
      <c r="M169" s="693"/>
      <c r="N169" s="693"/>
      <c r="O169" s="693"/>
      <c r="P169" s="788">
        <v>0</v>
      </c>
      <c r="Q169" s="788">
        <v>0</v>
      </c>
      <c r="R169" s="788">
        <v>0</v>
      </c>
      <c r="S169" s="788">
        <v>0</v>
      </c>
      <c r="T169" s="788">
        <v>0</v>
      </c>
      <c r="U169" s="788">
        <v>0</v>
      </c>
      <c r="V169" s="788">
        <v>0</v>
      </c>
      <c r="W169" s="788">
        <v>0</v>
      </c>
      <c r="X169" s="788">
        <v>0</v>
      </c>
      <c r="Y169" s="788">
        <v>0</v>
      </c>
      <c r="Z169" s="788">
        <v>0</v>
      </c>
      <c r="AA169" s="788">
        <v>0</v>
      </c>
      <c r="AB169" s="788">
        <v>0</v>
      </c>
      <c r="AC169" s="788">
        <v>0</v>
      </c>
      <c r="AD169" s="788">
        <v>0</v>
      </c>
      <c r="AE169" s="788">
        <v>0</v>
      </c>
      <c r="AF169" s="788">
        <v>0</v>
      </c>
      <c r="AG169" s="788">
        <v>0</v>
      </c>
      <c r="AH169" s="788">
        <v>0</v>
      </c>
      <c r="AI169" s="788">
        <v>0</v>
      </c>
      <c r="AJ169" s="788">
        <v>0</v>
      </c>
      <c r="AK169" s="788">
        <v>0</v>
      </c>
      <c r="AL169" s="788">
        <v>0</v>
      </c>
      <c r="AM169" s="788">
        <v>0</v>
      </c>
      <c r="AN169" s="788">
        <v>0</v>
      </c>
      <c r="AO169" s="788"/>
      <c r="AP169" s="632"/>
      <c r="AQ169" s="692"/>
      <c r="AR169" s="693"/>
      <c r="AS169" s="693"/>
      <c r="AT169" s="693"/>
      <c r="AU169" s="791">
        <v>0</v>
      </c>
      <c r="AV169" s="792">
        <v>0</v>
      </c>
      <c r="AW169" s="792">
        <v>0</v>
      </c>
      <c r="AX169" s="792">
        <v>0</v>
      </c>
      <c r="AY169" s="792">
        <v>0</v>
      </c>
      <c r="AZ169" s="792">
        <v>0</v>
      </c>
      <c r="BA169" s="792">
        <v>0</v>
      </c>
      <c r="BB169" s="792">
        <v>0</v>
      </c>
      <c r="BC169" s="792">
        <v>0</v>
      </c>
      <c r="BD169" s="792">
        <v>0</v>
      </c>
      <c r="BE169" s="792">
        <v>0</v>
      </c>
      <c r="BF169" s="792">
        <v>0</v>
      </c>
      <c r="BG169" s="792">
        <v>0</v>
      </c>
      <c r="BH169" s="792">
        <v>0</v>
      </c>
      <c r="BI169" s="792">
        <v>0</v>
      </c>
      <c r="BJ169" s="792">
        <v>0</v>
      </c>
      <c r="BK169" s="792">
        <v>0</v>
      </c>
      <c r="BL169" s="792">
        <v>0</v>
      </c>
      <c r="BM169" s="792">
        <v>0</v>
      </c>
      <c r="BN169" s="792">
        <v>0</v>
      </c>
      <c r="BO169" s="792">
        <v>0</v>
      </c>
      <c r="BP169" s="792">
        <v>0</v>
      </c>
      <c r="BQ169" s="792">
        <v>0</v>
      </c>
      <c r="BR169" s="792">
        <v>0</v>
      </c>
      <c r="BS169" s="792">
        <v>0</v>
      </c>
      <c r="BT169" s="793">
        <v>0</v>
      </c>
    </row>
    <row r="170" spans="2:72">
      <c r="B170" s="691"/>
      <c r="C170" s="691"/>
      <c r="D170" s="691" t="s">
        <v>933</v>
      </c>
      <c r="E170" s="691"/>
      <c r="F170" s="691"/>
      <c r="G170" s="691"/>
      <c r="H170" s="691" t="s">
        <v>971</v>
      </c>
      <c r="I170" s="643" t="s">
        <v>579</v>
      </c>
      <c r="J170" s="643" t="s">
        <v>592</v>
      </c>
      <c r="K170" s="632"/>
      <c r="L170" s="692"/>
      <c r="M170" s="693"/>
      <c r="N170" s="693"/>
      <c r="O170" s="693"/>
      <c r="P170" s="788">
        <v>0</v>
      </c>
      <c r="Q170" s="788">
        <v>0</v>
      </c>
      <c r="R170" s="788">
        <v>0</v>
      </c>
      <c r="S170" s="788">
        <v>0</v>
      </c>
      <c r="T170" s="788">
        <v>0</v>
      </c>
      <c r="U170" s="788">
        <v>0</v>
      </c>
      <c r="V170" s="788">
        <v>0</v>
      </c>
      <c r="W170" s="788">
        <v>0</v>
      </c>
      <c r="X170" s="788">
        <v>0</v>
      </c>
      <c r="Y170" s="788">
        <v>0</v>
      </c>
      <c r="Z170" s="788">
        <v>0</v>
      </c>
      <c r="AA170" s="788">
        <v>0</v>
      </c>
      <c r="AB170" s="788">
        <v>0</v>
      </c>
      <c r="AC170" s="788">
        <v>0</v>
      </c>
      <c r="AD170" s="788">
        <v>0</v>
      </c>
      <c r="AE170" s="788">
        <v>0</v>
      </c>
      <c r="AF170" s="788">
        <v>0</v>
      </c>
      <c r="AG170" s="788">
        <v>0</v>
      </c>
      <c r="AH170" s="788">
        <v>0</v>
      </c>
      <c r="AI170" s="788">
        <v>0</v>
      </c>
      <c r="AJ170" s="788">
        <v>0</v>
      </c>
      <c r="AK170" s="788">
        <v>0</v>
      </c>
      <c r="AL170" s="788">
        <v>0</v>
      </c>
      <c r="AM170" s="788">
        <v>0</v>
      </c>
      <c r="AN170" s="788">
        <v>0</v>
      </c>
      <c r="AO170" s="788"/>
      <c r="AP170" s="632"/>
      <c r="AQ170" s="692"/>
      <c r="AR170" s="693"/>
      <c r="AS170" s="693"/>
      <c r="AT170" s="693"/>
      <c r="AU170" s="791">
        <v>0</v>
      </c>
      <c r="AV170" s="792">
        <v>0</v>
      </c>
      <c r="AW170" s="792">
        <v>0</v>
      </c>
      <c r="AX170" s="792">
        <v>0</v>
      </c>
      <c r="AY170" s="792">
        <v>0</v>
      </c>
      <c r="AZ170" s="792">
        <v>0</v>
      </c>
      <c r="BA170" s="792">
        <v>0</v>
      </c>
      <c r="BB170" s="792">
        <v>0</v>
      </c>
      <c r="BC170" s="792">
        <v>0</v>
      </c>
      <c r="BD170" s="792">
        <v>0</v>
      </c>
      <c r="BE170" s="792">
        <v>0</v>
      </c>
      <c r="BF170" s="792">
        <v>0</v>
      </c>
      <c r="BG170" s="792">
        <v>0</v>
      </c>
      <c r="BH170" s="792">
        <v>0</v>
      </c>
      <c r="BI170" s="792">
        <v>0</v>
      </c>
      <c r="BJ170" s="792">
        <v>0</v>
      </c>
      <c r="BK170" s="792">
        <v>0</v>
      </c>
      <c r="BL170" s="792">
        <v>0</v>
      </c>
      <c r="BM170" s="792">
        <v>0</v>
      </c>
      <c r="BN170" s="792">
        <v>0</v>
      </c>
      <c r="BO170" s="792">
        <v>0</v>
      </c>
      <c r="BP170" s="792">
        <v>0</v>
      </c>
      <c r="BQ170" s="792">
        <v>0</v>
      </c>
      <c r="BR170" s="792">
        <v>0</v>
      </c>
      <c r="BS170" s="792">
        <v>0</v>
      </c>
      <c r="BT170" s="793">
        <v>0</v>
      </c>
    </row>
    <row r="171" spans="2:72">
      <c r="B171" s="691"/>
      <c r="C171" s="691"/>
      <c r="D171" s="691" t="s">
        <v>934</v>
      </c>
      <c r="E171" s="691"/>
      <c r="F171" s="691"/>
      <c r="G171" s="691"/>
      <c r="H171" s="691" t="s">
        <v>971</v>
      </c>
      <c r="I171" s="643" t="s">
        <v>579</v>
      </c>
      <c r="J171" s="643" t="s">
        <v>592</v>
      </c>
      <c r="K171" s="632"/>
      <c r="L171" s="692"/>
      <c r="M171" s="693"/>
      <c r="N171" s="693"/>
      <c r="O171" s="693"/>
      <c r="P171" s="788">
        <v>0</v>
      </c>
      <c r="Q171" s="788">
        <v>0</v>
      </c>
      <c r="R171" s="788">
        <v>0</v>
      </c>
      <c r="S171" s="788">
        <v>0</v>
      </c>
      <c r="T171" s="788">
        <v>0</v>
      </c>
      <c r="U171" s="788">
        <v>0</v>
      </c>
      <c r="V171" s="788">
        <v>0</v>
      </c>
      <c r="W171" s="788">
        <v>0</v>
      </c>
      <c r="X171" s="788">
        <v>0</v>
      </c>
      <c r="Y171" s="788">
        <v>0</v>
      </c>
      <c r="Z171" s="788">
        <v>0</v>
      </c>
      <c r="AA171" s="788">
        <v>0</v>
      </c>
      <c r="AB171" s="788">
        <v>0</v>
      </c>
      <c r="AC171" s="788">
        <v>0</v>
      </c>
      <c r="AD171" s="788">
        <v>0</v>
      </c>
      <c r="AE171" s="788">
        <v>0</v>
      </c>
      <c r="AF171" s="788">
        <v>0</v>
      </c>
      <c r="AG171" s="788">
        <v>0</v>
      </c>
      <c r="AH171" s="788">
        <v>0</v>
      </c>
      <c r="AI171" s="788">
        <v>0</v>
      </c>
      <c r="AJ171" s="788">
        <v>0</v>
      </c>
      <c r="AK171" s="788">
        <v>0</v>
      </c>
      <c r="AL171" s="788">
        <v>0</v>
      </c>
      <c r="AM171" s="788">
        <v>0</v>
      </c>
      <c r="AN171" s="788">
        <v>0</v>
      </c>
      <c r="AO171" s="788"/>
      <c r="AP171" s="632"/>
      <c r="AQ171" s="692"/>
      <c r="AR171" s="693"/>
      <c r="AS171" s="693"/>
      <c r="AT171" s="693"/>
      <c r="AU171" s="791">
        <v>0</v>
      </c>
      <c r="AV171" s="792">
        <v>0</v>
      </c>
      <c r="AW171" s="792">
        <v>0</v>
      </c>
      <c r="AX171" s="792">
        <v>0</v>
      </c>
      <c r="AY171" s="792">
        <v>0</v>
      </c>
      <c r="AZ171" s="792">
        <v>0</v>
      </c>
      <c r="BA171" s="792">
        <v>0</v>
      </c>
      <c r="BB171" s="792">
        <v>0</v>
      </c>
      <c r="BC171" s="792">
        <v>0</v>
      </c>
      <c r="BD171" s="792">
        <v>0</v>
      </c>
      <c r="BE171" s="792">
        <v>0</v>
      </c>
      <c r="BF171" s="792">
        <v>0</v>
      </c>
      <c r="BG171" s="792">
        <v>0</v>
      </c>
      <c r="BH171" s="792">
        <v>0</v>
      </c>
      <c r="BI171" s="792">
        <v>0</v>
      </c>
      <c r="BJ171" s="792">
        <v>0</v>
      </c>
      <c r="BK171" s="792">
        <v>0</v>
      </c>
      <c r="BL171" s="792">
        <v>0</v>
      </c>
      <c r="BM171" s="792">
        <v>0</v>
      </c>
      <c r="BN171" s="792">
        <v>0</v>
      </c>
      <c r="BO171" s="792">
        <v>0</v>
      </c>
      <c r="BP171" s="792">
        <v>0</v>
      </c>
      <c r="BQ171" s="792">
        <v>0</v>
      </c>
      <c r="BR171" s="792">
        <v>0</v>
      </c>
      <c r="BS171" s="792">
        <v>0</v>
      </c>
      <c r="BT171" s="793">
        <v>0</v>
      </c>
    </row>
    <row r="172" spans="2:72">
      <c r="B172" s="691"/>
      <c r="C172" s="691"/>
      <c r="D172" s="691" t="s">
        <v>935</v>
      </c>
      <c r="E172" s="691"/>
      <c r="F172" s="691"/>
      <c r="G172" s="691"/>
      <c r="H172" s="691" t="s">
        <v>971</v>
      </c>
      <c r="I172" s="643" t="s">
        <v>579</v>
      </c>
      <c r="J172" s="643" t="s">
        <v>592</v>
      </c>
      <c r="K172" s="632"/>
      <c r="L172" s="692"/>
      <c r="M172" s="693"/>
      <c r="N172" s="693"/>
      <c r="O172" s="693"/>
      <c r="P172" s="788">
        <v>0</v>
      </c>
      <c r="Q172" s="788">
        <v>0</v>
      </c>
      <c r="R172" s="788">
        <v>0</v>
      </c>
      <c r="S172" s="788">
        <v>0</v>
      </c>
      <c r="T172" s="788">
        <v>0</v>
      </c>
      <c r="U172" s="788">
        <v>0</v>
      </c>
      <c r="V172" s="788">
        <v>0</v>
      </c>
      <c r="W172" s="788">
        <v>0</v>
      </c>
      <c r="X172" s="788">
        <v>0</v>
      </c>
      <c r="Y172" s="788">
        <v>0</v>
      </c>
      <c r="Z172" s="788">
        <v>0</v>
      </c>
      <c r="AA172" s="788">
        <v>0</v>
      </c>
      <c r="AB172" s="788">
        <v>0</v>
      </c>
      <c r="AC172" s="788">
        <v>0</v>
      </c>
      <c r="AD172" s="788">
        <v>0</v>
      </c>
      <c r="AE172" s="788">
        <v>0</v>
      </c>
      <c r="AF172" s="788">
        <v>0</v>
      </c>
      <c r="AG172" s="788">
        <v>0</v>
      </c>
      <c r="AH172" s="788">
        <v>0</v>
      </c>
      <c r="AI172" s="788">
        <v>0</v>
      </c>
      <c r="AJ172" s="788">
        <v>0</v>
      </c>
      <c r="AK172" s="788">
        <v>0</v>
      </c>
      <c r="AL172" s="788">
        <v>0</v>
      </c>
      <c r="AM172" s="788">
        <v>0</v>
      </c>
      <c r="AN172" s="788">
        <v>0</v>
      </c>
      <c r="AO172" s="788"/>
      <c r="AP172" s="632"/>
      <c r="AQ172" s="692"/>
      <c r="AR172" s="693"/>
      <c r="AS172" s="693"/>
      <c r="AT172" s="693"/>
      <c r="AU172" s="791">
        <v>0</v>
      </c>
      <c r="AV172" s="792">
        <v>0</v>
      </c>
      <c r="AW172" s="792">
        <v>0</v>
      </c>
      <c r="AX172" s="792">
        <v>0</v>
      </c>
      <c r="AY172" s="792">
        <v>0</v>
      </c>
      <c r="AZ172" s="792">
        <v>0</v>
      </c>
      <c r="BA172" s="792">
        <v>0</v>
      </c>
      <c r="BB172" s="792">
        <v>0</v>
      </c>
      <c r="BC172" s="792">
        <v>0</v>
      </c>
      <c r="BD172" s="792">
        <v>0</v>
      </c>
      <c r="BE172" s="792">
        <v>0</v>
      </c>
      <c r="BF172" s="792">
        <v>0</v>
      </c>
      <c r="BG172" s="792">
        <v>0</v>
      </c>
      <c r="BH172" s="792">
        <v>0</v>
      </c>
      <c r="BI172" s="792">
        <v>0</v>
      </c>
      <c r="BJ172" s="792">
        <v>0</v>
      </c>
      <c r="BK172" s="792">
        <v>0</v>
      </c>
      <c r="BL172" s="792">
        <v>0</v>
      </c>
      <c r="BM172" s="792">
        <v>0</v>
      </c>
      <c r="BN172" s="792">
        <v>0</v>
      </c>
      <c r="BO172" s="792">
        <v>0</v>
      </c>
      <c r="BP172" s="792">
        <v>0</v>
      </c>
      <c r="BQ172" s="792">
        <v>0</v>
      </c>
      <c r="BR172" s="792">
        <v>0</v>
      </c>
      <c r="BS172" s="792">
        <v>0</v>
      </c>
      <c r="BT172" s="793">
        <v>0</v>
      </c>
    </row>
    <row r="173" spans="2:72">
      <c r="B173" s="691"/>
      <c r="C173" s="691"/>
      <c r="D173" s="691" t="s">
        <v>936</v>
      </c>
      <c r="E173" s="691"/>
      <c r="F173" s="691"/>
      <c r="G173" s="691"/>
      <c r="H173" s="691" t="s">
        <v>971</v>
      </c>
      <c r="I173" s="643" t="s">
        <v>579</v>
      </c>
      <c r="J173" s="643" t="s">
        <v>592</v>
      </c>
      <c r="K173" s="632"/>
      <c r="L173" s="692"/>
      <c r="M173" s="693"/>
      <c r="N173" s="693"/>
      <c r="O173" s="693"/>
      <c r="P173" s="788">
        <v>0</v>
      </c>
      <c r="Q173" s="788">
        <v>0</v>
      </c>
      <c r="R173" s="788">
        <v>0</v>
      </c>
      <c r="S173" s="788">
        <v>0</v>
      </c>
      <c r="T173" s="788">
        <v>0</v>
      </c>
      <c r="U173" s="788">
        <v>0</v>
      </c>
      <c r="V173" s="788">
        <v>0</v>
      </c>
      <c r="W173" s="788">
        <v>0</v>
      </c>
      <c r="X173" s="788">
        <v>0</v>
      </c>
      <c r="Y173" s="788">
        <v>0</v>
      </c>
      <c r="Z173" s="788">
        <v>0</v>
      </c>
      <c r="AA173" s="788">
        <v>0</v>
      </c>
      <c r="AB173" s="788">
        <v>0</v>
      </c>
      <c r="AC173" s="788">
        <v>0</v>
      </c>
      <c r="AD173" s="788">
        <v>0</v>
      </c>
      <c r="AE173" s="788">
        <v>0</v>
      </c>
      <c r="AF173" s="788">
        <v>0</v>
      </c>
      <c r="AG173" s="788">
        <v>0</v>
      </c>
      <c r="AH173" s="788">
        <v>0</v>
      </c>
      <c r="AI173" s="788">
        <v>0</v>
      </c>
      <c r="AJ173" s="788">
        <v>0</v>
      </c>
      <c r="AK173" s="788">
        <v>0</v>
      </c>
      <c r="AL173" s="788">
        <v>0</v>
      </c>
      <c r="AM173" s="788">
        <v>0</v>
      </c>
      <c r="AN173" s="788">
        <v>0</v>
      </c>
      <c r="AO173" s="788"/>
      <c r="AP173" s="632"/>
      <c r="AQ173" s="692"/>
      <c r="AR173" s="693"/>
      <c r="AS173" s="693"/>
      <c r="AT173" s="693"/>
      <c r="AU173" s="791">
        <v>0</v>
      </c>
      <c r="AV173" s="792">
        <v>0</v>
      </c>
      <c r="AW173" s="792">
        <v>0</v>
      </c>
      <c r="AX173" s="792">
        <v>0</v>
      </c>
      <c r="AY173" s="792">
        <v>0</v>
      </c>
      <c r="AZ173" s="792">
        <v>0</v>
      </c>
      <c r="BA173" s="792">
        <v>0</v>
      </c>
      <c r="BB173" s="792">
        <v>0</v>
      </c>
      <c r="BC173" s="792">
        <v>0</v>
      </c>
      <c r="BD173" s="792">
        <v>0</v>
      </c>
      <c r="BE173" s="792">
        <v>0</v>
      </c>
      <c r="BF173" s="792">
        <v>0</v>
      </c>
      <c r="BG173" s="792">
        <v>0</v>
      </c>
      <c r="BH173" s="792">
        <v>0</v>
      </c>
      <c r="BI173" s="792">
        <v>0</v>
      </c>
      <c r="BJ173" s="792">
        <v>0</v>
      </c>
      <c r="BK173" s="792">
        <v>0</v>
      </c>
      <c r="BL173" s="792">
        <v>0</v>
      </c>
      <c r="BM173" s="792">
        <v>0</v>
      </c>
      <c r="BN173" s="792">
        <v>0</v>
      </c>
      <c r="BO173" s="792">
        <v>0</v>
      </c>
      <c r="BP173" s="792">
        <v>0</v>
      </c>
      <c r="BQ173" s="792">
        <v>0</v>
      </c>
      <c r="BR173" s="792">
        <v>0</v>
      </c>
      <c r="BS173" s="792">
        <v>0</v>
      </c>
      <c r="BT173" s="793">
        <v>0</v>
      </c>
    </row>
    <row r="174" spans="2:72">
      <c r="B174" s="691"/>
      <c r="C174" s="691"/>
      <c r="D174" s="691" t="s">
        <v>937</v>
      </c>
      <c r="E174" s="691"/>
      <c r="F174" s="691"/>
      <c r="G174" s="691"/>
      <c r="H174" s="691" t="s">
        <v>971</v>
      </c>
      <c r="I174" s="643" t="s">
        <v>579</v>
      </c>
      <c r="J174" s="643" t="s">
        <v>592</v>
      </c>
      <c r="K174" s="632"/>
      <c r="L174" s="692"/>
      <c r="M174" s="693"/>
      <c r="N174" s="693"/>
      <c r="O174" s="693"/>
      <c r="P174" s="788">
        <v>0</v>
      </c>
      <c r="Q174" s="788">
        <v>0</v>
      </c>
      <c r="R174" s="788">
        <v>0</v>
      </c>
      <c r="S174" s="788">
        <v>0</v>
      </c>
      <c r="T174" s="788">
        <v>0</v>
      </c>
      <c r="U174" s="788">
        <v>0</v>
      </c>
      <c r="V174" s="788">
        <v>0</v>
      </c>
      <c r="W174" s="788">
        <v>0</v>
      </c>
      <c r="X174" s="788">
        <v>0</v>
      </c>
      <c r="Y174" s="788">
        <v>0</v>
      </c>
      <c r="Z174" s="788">
        <v>0</v>
      </c>
      <c r="AA174" s="788">
        <v>0</v>
      </c>
      <c r="AB174" s="788">
        <v>0</v>
      </c>
      <c r="AC174" s="788">
        <v>0</v>
      </c>
      <c r="AD174" s="788">
        <v>0</v>
      </c>
      <c r="AE174" s="788">
        <v>0</v>
      </c>
      <c r="AF174" s="788">
        <v>0</v>
      </c>
      <c r="AG174" s="788">
        <v>0</v>
      </c>
      <c r="AH174" s="788">
        <v>0</v>
      </c>
      <c r="AI174" s="788">
        <v>0</v>
      </c>
      <c r="AJ174" s="788">
        <v>0</v>
      </c>
      <c r="AK174" s="788">
        <v>0</v>
      </c>
      <c r="AL174" s="788">
        <v>0</v>
      </c>
      <c r="AM174" s="788">
        <v>0</v>
      </c>
      <c r="AN174" s="788">
        <v>0</v>
      </c>
      <c r="AO174" s="788"/>
      <c r="AP174" s="632"/>
      <c r="AQ174" s="692"/>
      <c r="AR174" s="693"/>
      <c r="AS174" s="693"/>
      <c r="AT174" s="693"/>
      <c r="AU174" s="791">
        <v>0</v>
      </c>
      <c r="AV174" s="792">
        <v>0</v>
      </c>
      <c r="AW174" s="792">
        <v>0</v>
      </c>
      <c r="AX174" s="792">
        <v>0</v>
      </c>
      <c r="AY174" s="792">
        <v>0</v>
      </c>
      <c r="AZ174" s="792">
        <v>0</v>
      </c>
      <c r="BA174" s="792">
        <v>0</v>
      </c>
      <c r="BB174" s="792">
        <v>0</v>
      </c>
      <c r="BC174" s="792">
        <v>0</v>
      </c>
      <c r="BD174" s="792">
        <v>0</v>
      </c>
      <c r="BE174" s="792">
        <v>0</v>
      </c>
      <c r="BF174" s="792">
        <v>0</v>
      </c>
      <c r="BG174" s="792">
        <v>0</v>
      </c>
      <c r="BH174" s="792">
        <v>0</v>
      </c>
      <c r="BI174" s="792">
        <v>0</v>
      </c>
      <c r="BJ174" s="792">
        <v>0</v>
      </c>
      <c r="BK174" s="792">
        <v>0</v>
      </c>
      <c r="BL174" s="792">
        <v>0</v>
      </c>
      <c r="BM174" s="792">
        <v>0</v>
      </c>
      <c r="BN174" s="792">
        <v>0</v>
      </c>
      <c r="BO174" s="792">
        <v>0</v>
      </c>
      <c r="BP174" s="792">
        <v>0</v>
      </c>
      <c r="BQ174" s="792">
        <v>0</v>
      </c>
      <c r="BR174" s="792">
        <v>0</v>
      </c>
      <c r="BS174" s="792">
        <v>0</v>
      </c>
      <c r="BT174" s="793">
        <v>0</v>
      </c>
    </row>
    <row r="175" spans="2:72">
      <c r="B175" s="691"/>
      <c r="C175" s="691"/>
      <c r="D175" s="691" t="s">
        <v>938</v>
      </c>
      <c r="E175" s="691"/>
      <c r="F175" s="691"/>
      <c r="G175" s="691"/>
      <c r="H175" s="691" t="s">
        <v>971</v>
      </c>
      <c r="I175" s="643" t="s">
        <v>579</v>
      </c>
      <c r="J175" s="643" t="s">
        <v>592</v>
      </c>
      <c r="K175" s="632"/>
      <c r="L175" s="692"/>
      <c r="M175" s="693"/>
      <c r="N175" s="693"/>
      <c r="O175" s="693"/>
      <c r="P175" s="788">
        <v>0</v>
      </c>
      <c r="Q175" s="788">
        <v>0</v>
      </c>
      <c r="R175" s="788">
        <v>0</v>
      </c>
      <c r="S175" s="788">
        <v>0</v>
      </c>
      <c r="T175" s="788">
        <v>0</v>
      </c>
      <c r="U175" s="788">
        <v>0</v>
      </c>
      <c r="V175" s="788">
        <v>0</v>
      </c>
      <c r="W175" s="788">
        <v>0</v>
      </c>
      <c r="X175" s="788">
        <v>0</v>
      </c>
      <c r="Y175" s="788">
        <v>0</v>
      </c>
      <c r="Z175" s="788">
        <v>0</v>
      </c>
      <c r="AA175" s="788">
        <v>0</v>
      </c>
      <c r="AB175" s="788">
        <v>0</v>
      </c>
      <c r="AC175" s="788">
        <v>0</v>
      </c>
      <c r="AD175" s="788">
        <v>0</v>
      </c>
      <c r="AE175" s="788">
        <v>0</v>
      </c>
      <c r="AF175" s="788">
        <v>0</v>
      </c>
      <c r="AG175" s="788">
        <v>0</v>
      </c>
      <c r="AH175" s="788">
        <v>0</v>
      </c>
      <c r="AI175" s="788">
        <v>0</v>
      </c>
      <c r="AJ175" s="788">
        <v>0</v>
      </c>
      <c r="AK175" s="788">
        <v>0</v>
      </c>
      <c r="AL175" s="788">
        <v>0</v>
      </c>
      <c r="AM175" s="788">
        <v>0</v>
      </c>
      <c r="AN175" s="788">
        <v>0</v>
      </c>
      <c r="AO175" s="788"/>
      <c r="AP175" s="632"/>
      <c r="AQ175" s="692"/>
      <c r="AR175" s="693"/>
      <c r="AS175" s="693"/>
      <c r="AT175" s="693"/>
      <c r="AU175" s="791">
        <v>0</v>
      </c>
      <c r="AV175" s="792">
        <v>0</v>
      </c>
      <c r="AW175" s="792">
        <v>0</v>
      </c>
      <c r="AX175" s="792">
        <v>0</v>
      </c>
      <c r="AY175" s="792">
        <v>0</v>
      </c>
      <c r="AZ175" s="792">
        <v>0</v>
      </c>
      <c r="BA175" s="792">
        <v>0</v>
      </c>
      <c r="BB175" s="792">
        <v>0</v>
      </c>
      <c r="BC175" s="792">
        <v>0</v>
      </c>
      <c r="BD175" s="792">
        <v>0</v>
      </c>
      <c r="BE175" s="792">
        <v>0</v>
      </c>
      <c r="BF175" s="792">
        <v>0</v>
      </c>
      <c r="BG175" s="792">
        <v>0</v>
      </c>
      <c r="BH175" s="792">
        <v>0</v>
      </c>
      <c r="BI175" s="792">
        <v>0</v>
      </c>
      <c r="BJ175" s="792">
        <v>0</v>
      </c>
      <c r="BK175" s="792">
        <v>0</v>
      </c>
      <c r="BL175" s="792">
        <v>0</v>
      </c>
      <c r="BM175" s="792">
        <v>0</v>
      </c>
      <c r="BN175" s="792">
        <v>0</v>
      </c>
      <c r="BO175" s="792">
        <v>0</v>
      </c>
      <c r="BP175" s="792">
        <v>0</v>
      </c>
      <c r="BQ175" s="792">
        <v>0</v>
      </c>
      <c r="BR175" s="792">
        <v>0</v>
      </c>
      <c r="BS175" s="792">
        <v>0</v>
      </c>
      <c r="BT175" s="793">
        <v>0</v>
      </c>
    </row>
    <row r="176" spans="2:72">
      <c r="B176" s="691"/>
      <c r="C176" s="691"/>
      <c r="D176" s="691" t="s">
        <v>939</v>
      </c>
      <c r="E176" s="691"/>
      <c r="F176" s="691"/>
      <c r="G176" s="691"/>
      <c r="H176" s="691" t="s">
        <v>971</v>
      </c>
      <c r="I176" s="643" t="s">
        <v>579</v>
      </c>
      <c r="J176" s="643" t="s">
        <v>592</v>
      </c>
      <c r="K176" s="632"/>
      <c r="L176" s="692"/>
      <c r="M176" s="693"/>
      <c r="N176" s="693"/>
      <c r="O176" s="693"/>
      <c r="P176" s="788">
        <v>0</v>
      </c>
      <c r="Q176" s="788">
        <v>0</v>
      </c>
      <c r="R176" s="788">
        <v>0</v>
      </c>
      <c r="S176" s="788">
        <v>0</v>
      </c>
      <c r="T176" s="788">
        <v>0</v>
      </c>
      <c r="U176" s="788">
        <v>0</v>
      </c>
      <c r="V176" s="788">
        <v>0</v>
      </c>
      <c r="W176" s="788">
        <v>0</v>
      </c>
      <c r="X176" s="788">
        <v>0</v>
      </c>
      <c r="Y176" s="788">
        <v>0</v>
      </c>
      <c r="Z176" s="788">
        <v>0</v>
      </c>
      <c r="AA176" s="788">
        <v>0</v>
      </c>
      <c r="AB176" s="788">
        <v>0</v>
      </c>
      <c r="AC176" s="788">
        <v>0</v>
      </c>
      <c r="AD176" s="788">
        <v>0</v>
      </c>
      <c r="AE176" s="788">
        <v>0</v>
      </c>
      <c r="AF176" s="788">
        <v>0</v>
      </c>
      <c r="AG176" s="788">
        <v>0</v>
      </c>
      <c r="AH176" s="788">
        <v>0</v>
      </c>
      <c r="AI176" s="788">
        <v>0</v>
      </c>
      <c r="AJ176" s="788">
        <v>0</v>
      </c>
      <c r="AK176" s="788">
        <v>0</v>
      </c>
      <c r="AL176" s="788">
        <v>0</v>
      </c>
      <c r="AM176" s="788">
        <v>0</v>
      </c>
      <c r="AN176" s="788">
        <v>0</v>
      </c>
      <c r="AO176" s="788"/>
      <c r="AP176" s="632"/>
      <c r="AQ176" s="692"/>
      <c r="AR176" s="693"/>
      <c r="AS176" s="693"/>
      <c r="AT176" s="693"/>
      <c r="AU176" s="791">
        <v>0</v>
      </c>
      <c r="AV176" s="792">
        <v>0</v>
      </c>
      <c r="AW176" s="792">
        <v>0</v>
      </c>
      <c r="AX176" s="792">
        <v>0</v>
      </c>
      <c r="AY176" s="792">
        <v>0</v>
      </c>
      <c r="AZ176" s="792">
        <v>0</v>
      </c>
      <c r="BA176" s="792">
        <v>0</v>
      </c>
      <c r="BB176" s="792">
        <v>0</v>
      </c>
      <c r="BC176" s="792">
        <v>0</v>
      </c>
      <c r="BD176" s="792">
        <v>0</v>
      </c>
      <c r="BE176" s="792">
        <v>0</v>
      </c>
      <c r="BF176" s="792">
        <v>0</v>
      </c>
      <c r="BG176" s="792">
        <v>0</v>
      </c>
      <c r="BH176" s="792">
        <v>0</v>
      </c>
      <c r="BI176" s="792">
        <v>0</v>
      </c>
      <c r="BJ176" s="792">
        <v>0</v>
      </c>
      <c r="BK176" s="792">
        <v>0</v>
      </c>
      <c r="BL176" s="792">
        <v>0</v>
      </c>
      <c r="BM176" s="792">
        <v>0</v>
      </c>
      <c r="BN176" s="792">
        <v>0</v>
      </c>
      <c r="BO176" s="792">
        <v>0</v>
      </c>
      <c r="BP176" s="792">
        <v>0</v>
      </c>
      <c r="BQ176" s="792">
        <v>0</v>
      </c>
      <c r="BR176" s="792">
        <v>0</v>
      </c>
      <c r="BS176" s="792">
        <v>0</v>
      </c>
      <c r="BT176" s="793">
        <v>0</v>
      </c>
    </row>
    <row r="177" spans="2:72">
      <c r="B177" s="691"/>
      <c r="C177" s="691"/>
      <c r="D177" s="691" t="s">
        <v>940</v>
      </c>
      <c r="E177" s="691"/>
      <c r="F177" s="691"/>
      <c r="G177" s="691"/>
      <c r="H177" s="691" t="s">
        <v>971</v>
      </c>
      <c r="I177" s="643" t="s">
        <v>579</v>
      </c>
      <c r="J177" s="643" t="s">
        <v>592</v>
      </c>
      <c r="K177" s="632"/>
      <c r="L177" s="692"/>
      <c r="M177" s="693"/>
      <c r="N177" s="693"/>
      <c r="O177" s="693"/>
      <c r="P177" s="788">
        <v>0</v>
      </c>
      <c r="Q177" s="788">
        <v>0</v>
      </c>
      <c r="R177" s="788">
        <v>0</v>
      </c>
      <c r="S177" s="788">
        <v>0</v>
      </c>
      <c r="T177" s="788">
        <v>0</v>
      </c>
      <c r="U177" s="788">
        <v>0</v>
      </c>
      <c r="V177" s="788">
        <v>0</v>
      </c>
      <c r="W177" s="788">
        <v>0</v>
      </c>
      <c r="X177" s="788">
        <v>0</v>
      </c>
      <c r="Y177" s="788">
        <v>0</v>
      </c>
      <c r="Z177" s="788">
        <v>0</v>
      </c>
      <c r="AA177" s="788">
        <v>0</v>
      </c>
      <c r="AB177" s="788">
        <v>0</v>
      </c>
      <c r="AC177" s="788">
        <v>0</v>
      </c>
      <c r="AD177" s="788">
        <v>0</v>
      </c>
      <c r="AE177" s="788">
        <v>0</v>
      </c>
      <c r="AF177" s="788">
        <v>0</v>
      </c>
      <c r="AG177" s="788">
        <v>0</v>
      </c>
      <c r="AH177" s="788">
        <v>0</v>
      </c>
      <c r="AI177" s="788">
        <v>0</v>
      </c>
      <c r="AJ177" s="788">
        <v>0</v>
      </c>
      <c r="AK177" s="788">
        <v>0</v>
      </c>
      <c r="AL177" s="788">
        <v>0</v>
      </c>
      <c r="AM177" s="788">
        <v>0</v>
      </c>
      <c r="AN177" s="788">
        <v>0</v>
      </c>
      <c r="AO177" s="788"/>
      <c r="AP177" s="632"/>
      <c r="AQ177" s="692"/>
      <c r="AR177" s="693"/>
      <c r="AS177" s="693"/>
      <c r="AT177" s="693"/>
      <c r="AU177" s="791">
        <v>0</v>
      </c>
      <c r="AV177" s="792">
        <v>0</v>
      </c>
      <c r="AW177" s="792">
        <v>0</v>
      </c>
      <c r="AX177" s="792">
        <v>0</v>
      </c>
      <c r="AY177" s="792">
        <v>0</v>
      </c>
      <c r="AZ177" s="792">
        <v>0</v>
      </c>
      <c r="BA177" s="792">
        <v>0</v>
      </c>
      <c r="BB177" s="792">
        <v>0</v>
      </c>
      <c r="BC177" s="792">
        <v>0</v>
      </c>
      <c r="BD177" s="792">
        <v>0</v>
      </c>
      <c r="BE177" s="792">
        <v>0</v>
      </c>
      <c r="BF177" s="792">
        <v>0</v>
      </c>
      <c r="BG177" s="792">
        <v>0</v>
      </c>
      <c r="BH177" s="792">
        <v>0</v>
      </c>
      <c r="BI177" s="792">
        <v>0</v>
      </c>
      <c r="BJ177" s="792">
        <v>0</v>
      </c>
      <c r="BK177" s="792">
        <v>0</v>
      </c>
      <c r="BL177" s="792">
        <v>0</v>
      </c>
      <c r="BM177" s="792">
        <v>0</v>
      </c>
      <c r="BN177" s="792">
        <v>0</v>
      </c>
      <c r="BO177" s="792">
        <v>0</v>
      </c>
      <c r="BP177" s="792">
        <v>0</v>
      </c>
      <c r="BQ177" s="792">
        <v>0</v>
      </c>
      <c r="BR177" s="792">
        <v>0</v>
      </c>
      <c r="BS177" s="792">
        <v>0</v>
      </c>
      <c r="BT177" s="793">
        <v>0</v>
      </c>
    </row>
    <row r="178" spans="2:72">
      <c r="B178" s="691"/>
      <c r="C178" s="691"/>
      <c r="D178" s="691" t="s">
        <v>941</v>
      </c>
      <c r="E178" s="691"/>
      <c r="F178" s="691"/>
      <c r="G178" s="691"/>
      <c r="H178" s="691" t="s">
        <v>971</v>
      </c>
      <c r="I178" s="643" t="s">
        <v>579</v>
      </c>
      <c r="J178" s="643" t="s">
        <v>592</v>
      </c>
      <c r="K178" s="632"/>
      <c r="L178" s="692"/>
      <c r="M178" s="693"/>
      <c r="N178" s="693"/>
      <c r="O178" s="693"/>
      <c r="P178" s="788">
        <v>0</v>
      </c>
      <c r="Q178" s="788">
        <v>0</v>
      </c>
      <c r="R178" s="788">
        <v>0</v>
      </c>
      <c r="S178" s="788">
        <v>0</v>
      </c>
      <c r="T178" s="788">
        <v>0</v>
      </c>
      <c r="U178" s="788">
        <v>0</v>
      </c>
      <c r="V178" s="788">
        <v>0</v>
      </c>
      <c r="W178" s="788">
        <v>0</v>
      </c>
      <c r="X178" s="788">
        <v>0</v>
      </c>
      <c r="Y178" s="788">
        <v>0</v>
      </c>
      <c r="Z178" s="788">
        <v>0</v>
      </c>
      <c r="AA178" s="788">
        <v>0</v>
      </c>
      <c r="AB178" s="788">
        <v>0</v>
      </c>
      <c r="AC178" s="788">
        <v>0</v>
      </c>
      <c r="AD178" s="788">
        <v>0</v>
      </c>
      <c r="AE178" s="788">
        <v>0</v>
      </c>
      <c r="AF178" s="788">
        <v>0</v>
      </c>
      <c r="AG178" s="788">
        <v>0</v>
      </c>
      <c r="AH178" s="788">
        <v>0</v>
      </c>
      <c r="AI178" s="788">
        <v>0</v>
      </c>
      <c r="AJ178" s="788">
        <v>0</v>
      </c>
      <c r="AK178" s="788">
        <v>0</v>
      </c>
      <c r="AL178" s="788">
        <v>0</v>
      </c>
      <c r="AM178" s="788">
        <v>0</v>
      </c>
      <c r="AN178" s="788">
        <v>0</v>
      </c>
      <c r="AO178" s="788"/>
      <c r="AP178" s="632"/>
      <c r="AQ178" s="692"/>
      <c r="AR178" s="693"/>
      <c r="AS178" s="693"/>
      <c r="AT178" s="693"/>
      <c r="AU178" s="791">
        <v>0</v>
      </c>
      <c r="AV178" s="792">
        <v>0</v>
      </c>
      <c r="AW178" s="792">
        <v>0</v>
      </c>
      <c r="AX178" s="792">
        <v>0</v>
      </c>
      <c r="AY178" s="792">
        <v>0</v>
      </c>
      <c r="AZ178" s="792">
        <v>0</v>
      </c>
      <c r="BA178" s="792">
        <v>0</v>
      </c>
      <c r="BB178" s="792">
        <v>0</v>
      </c>
      <c r="BC178" s="792">
        <v>0</v>
      </c>
      <c r="BD178" s="792">
        <v>0</v>
      </c>
      <c r="BE178" s="792">
        <v>0</v>
      </c>
      <c r="BF178" s="792">
        <v>0</v>
      </c>
      <c r="BG178" s="792">
        <v>0</v>
      </c>
      <c r="BH178" s="792">
        <v>0</v>
      </c>
      <c r="BI178" s="792">
        <v>0</v>
      </c>
      <c r="BJ178" s="792">
        <v>0</v>
      </c>
      <c r="BK178" s="792">
        <v>0</v>
      </c>
      <c r="BL178" s="792">
        <v>0</v>
      </c>
      <c r="BM178" s="792">
        <v>0</v>
      </c>
      <c r="BN178" s="792">
        <v>0</v>
      </c>
      <c r="BO178" s="792">
        <v>0</v>
      </c>
      <c r="BP178" s="792">
        <v>0</v>
      </c>
      <c r="BQ178" s="792">
        <v>0</v>
      </c>
      <c r="BR178" s="792">
        <v>0</v>
      </c>
      <c r="BS178" s="792">
        <v>0</v>
      </c>
      <c r="BT178" s="793">
        <v>0</v>
      </c>
    </row>
    <row r="179" spans="2:72">
      <c r="B179" s="691"/>
      <c r="C179" s="691"/>
      <c r="D179" s="691" t="s">
        <v>127</v>
      </c>
      <c r="E179" s="691"/>
      <c r="F179" s="691"/>
      <c r="G179" s="691"/>
      <c r="H179" s="691" t="s">
        <v>971</v>
      </c>
      <c r="I179" s="643" t="s">
        <v>579</v>
      </c>
      <c r="J179" s="643" t="s">
        <v>592</v>
      </c>
      <c r="K179" s="632"/>
      <c r="L179" s="692"/>
      <c r="M179" s="693"/>
      <c r="N179" s="693"/>
      <c r="O179" s="693"/>
      <c r="P179" s="788">
        <v>0</v>
      </c>
      <c r="Q179" s="788">
        <v>0</v>
      </c>
      <c r="R179" s="788">
        <v>0</v>
      </c>
      <c r="S179" s="788">
        <v>0</v>
      </c>
      <c r="T179" s="788">
        <v>0</v>
      </c>
      <c r="U179" s="788">
        <v>0</v>
      </c>
      <c r="V179" s="788">
        <v>0</v>
      </c>
      <c r="W179" s="788">
        <v>0</v>
      </c>
      <c r="X179" s="788">
        <v>0</v>
      </c>
      <c r="Y179" s="788">
        <v>0</v>
      </c>
      <c r="Z179" s="788">
        <v>0</v>
      </c>
      <c r="AA179" s="788">
        <v>0</v>
      </c>
      <c r="AB179" s="788">
        <v>0</v>
      </c>
      <c r="AC179" s="788">
        <v>0</v>
      </c>
      <c r="AD179" s="788">
        <v>0</v>
      </c>
      <c r="AE179" s="788">
        <v>0</v>
      </c>
      <c r="AF179" s="788">
        <v>0</v>
      </c>
      <c r="AG179" s="788">
        <v>0</v>
      </c>
      <c r="AH179" s="788">
        <v>0</v>
      </c>
      <c r="AI179" s="788">
        <v>0</v>
      </c>
      <c r="AJ179" s="788">
        <v>0</v>
      </c>
      <c r="AK179" s="788">
        <v>0</v>
      </c>
      <c r="AL179" s="788">
        <v>0</v>
      </c>
      <c r="AM179" s="788">
        <v>0</v>
      </c>
      <c r="AN179" s="788">
        <v>0</v>
      </c>
      <c r="AO179" s="788"/>
      <c r="AP179" s="632"/>
      <c r="AQ179" s="692"/>
      <c r="AR179" s="693"/>
      <c r="AS179" s="693"/>
      <c r="AT179" s="693"/>
      <c r="AU179" s="791">
        <v>0</v>
      </c>
      <c r="AV179" s="792">
        <v>0</v>
      </c>
      <c r="AW179" s="792">
        <v>0</v>
      </c>
      <c r="AX179" s="792">
        <v>0</v>
      </c>
      <c r="AY179" s="792">
        <v>0</v>
      </c>
      <c r="AZ179" s="792">
        <v>0</v>
      </c>
      <c r="BA179" s="792">
        <v>0</v>
      </c>
      <c r="BB179" s="792">
        <v>0</v>
      </c>
      <c r="BC179" s="792">
        <v>0</v>
      </c>
      <c r="BD179" s="792">
        <v>0</v>
      </c>
      <c r="BE179" s="792">
        <v>0</v>
      </c>
      <c r="BF179" s="792">
        <v>0</v>
      </c>
      <c r="BG179" s="792">
        <v>0</v>
      </c>
      <c r="BH179" s="792">
        <v>0</v>
      </c>
      <c r="BI179" s="792">
        <v>0</v>
      </c>
      <c r="BJ179" s="792">
        <v>0</v>
      </c>
      <c r="BK179" s="792">
        <v>0</v>
      </c>
      <c r="BL179" s="792">
        <v>0</v>
      </c>
      <c r="BM179" s="792">
        <v>0</v>
      </c>
      <c r="BN179" s="792">
        <v>0</v>
      </c>
      <c r="BO179" s="792">
        <v>0</v>
      </c>
      <c r="BP179" s="792">
        <v>0</v>
      </c>
      <c r="BQ179" s="792">
        <v>0</v>
      </c>
      <c r="BR179" s="792">
        <v>0</v>
      </c>
      <c r="BS179" s="792">
        <v>0</v>
      </c>
      <c r="BT179" s="793">
        <v>0</v>
      </c>
    </row>
    <row r="180" spans="2:72">
      <c r="B180" s="691"/>
      <c r="C180" s="691"/>
      <c r="D180" s="691" t="s">
        <v>942</v>
      </c>
      <c r="E180" s="691"/>
      <c r="F180" s="691"/>
      <c r="G180" s="691"/>
      <c r="H180" s="691" t="s">
        <v>971</v>
      </c>
      <c r="I180" s="643" t="s">
        <v>579</v>
      </c>
      <c r="J180" s="643" t="s">
        <v>592</v>
      </c>
      <c r="K180" s="632"/>
      <c r="L180" s="692"/>
      <c r="M180" s="693"/>
      <c r="N180" s="693"/>
      <c r="O180" s="693"/>
      <c r="P180" s="788">
        <v>0</v>
      </c>
      <c r="Q180" s="788">
        <v>0</v>
      </c>
      <c r="R180" s="788">
        <v>0</v>
      </c>
      <c r="S180" s="788">
        <v>0</v>
      </c>
      <c r="T180" s="788">
        <v>0</v>
      </c>
      <c r="U180" s="788">
        <v>0</v>
      </c>
      <c r="V180" s="788">
        <v>0</v>
      </c>
      <c r="W180" s="788">
        <v>0</v>
      </c>
      <c r="X180" s="788">
        <v>0</v>
      </c>
      <c r="Y180" s="788">
        <v>0</v>
      </c>
      <c r="Z180" s="788">
        <v>0</v>
      </c>
      <c r="AA180" s="788">
        <v>0</v>
      </c>
      <c r="AB180" s="788">
        <v>0</v>
      </c>
      <c r="AC180" s="788">
        <v>0</v>
      </c>
      <c r="AD180" s="788">
        <v>0</v>
      </c>
      <c r="AE180" s="788">
        <v>0</v>
      </c>
      <c r="AF180" s="788">
        <v>0</v>
      </c>
      <c r="AG180" s="788">
        <v>0</v>
      </c>
      <c r="AH180" s="788">
        <v>0</v>
      </c>
      <c r="AI180" s="788">
        <v>0</v>
      </c>
      <c r="AJ180" s="788">
        <v>0</v>
      </c>
      <c r="AK180" s="788">
        <v>0</v>
      </c>
      <c r="AL180" s="788">
        <v>0</v>
      </c>
      <c r="AM180" s="788">
        <v>0</v>
      </c>
      <c r="AN180" s="788">
        <v>0</v>
      </c>
      <c r="AO180" s="788"/>
      <c r="AP180" s="632"/>
      <c r="AQ180" s="692"/>
      <c r="AR180" s="693"/>
      <c r="AS180" s="693"/>
      <c r="AT180" s="693"/>
      <c r="AU180" s="791">
        <v>0</v>
      </c>
      <c r="AV180" s="792">
        <v>0</v>
      </c>
      <c r="AW180" s="792">
        <v>0</v>
      </c>
      <c r="AX180" s="792">
        <v>0</v>
      </c>
      <c r="AY180" s="792">
        <v>0</v>
      </c>
      <c r="AZ180" s="792">
        <v>0</v>
      </c>
      <c r="BA180" s="792">
        <v>0</v>
      </c>
      <c r="BB180" s="792">
        <v>0</v>
      </c>
      <c r="BC180" s="792">
        <v>0</v>
      </c>
      <c r="BD180" s="792">
        <v>0</v>
      </c>
      <c r="BE180" s="792">
        <v>0</v>
      </c>
      <c r="BF180" s="792">
        <v>0</v>
      </c>
      <c r="BG180" s="792">
        <v>0</v>
      </c>
      <c r="BH180" s="792">
        <v>0</v>
      </c>
      <c r="BI180" s="792">
        <v>0</v>
      </c>
      <c r="BJ180" s="792">
        <v>0</v>
      </c>
      <c r="BK180" s="792">
        <v>0</v>
      </c>
      <c r="BL180" s="792">
        <v>0</v>
      </c>
      <c r="BM180" s="792">
        <v>0</v>
      </c>
      <c r="BN180" s="792">
        <v>0</v>
      </c>
      <c r="BO180" s="792">
        <v>0</v>
      </c>
      <c r="BP180" s="792">
        <v>0</v>
      </c>
      <c r="BQ180" s="792">
        <v>0</v>
      </c>
      <c r="BR180" s="792">
        <v>0</v>
      </c>
      <c r="BS180" s="792">
        <v>0</v>
      </c>
      <c r="BT180" s="793">
        <v>0</v>
      </c>
    </row>
    <row r="181" spans="2:72">
      <c r="B181" s="691"/>
      <c r="C181" s="691"/>
      <c r="D181" s="691" t="s">
        <v>943</v>
      </c>
      <c r="E181" s="691"/>
      <c r="F181" s="691"/>
      <c r="G181" s="691"/>
      <c r="H181" s="691" t="s">
        <v>971</v>
      </c>
      <c r="I181" s="643" t="s">
        <v>579</v>
      </c>
      <c r="J181" s="643" t="s">
        <v>592</v>
      </c>
      <c r="K181" s="632"/>
      <c r="L181" s="692"/>
      <c r="M181" s="693"/>
      <c r="N181" s="693"/>
      <c r="O181" s="693"/>
      <c r="P181" s="788">
        <v>0</v>
      </c>
      <c r="Q181" s="788">
        <v>0</v>
      </c>
      <c r="R181" s="788">
        <v>0</v>
      </c>
      <c r="S181" s="788">
        <v>0</v>
      </c>
      <c r="T181" s="788">
        <v>0</v>
      </c>
      <c r="U181" s="788">
        <v>0</v>
      </c>
      <c r="V181" s="788">
        <v>0</v>
      </c>
      <c r="W181" s="788">
        <v>0</v>
      </c>
      <c r="X181" s="788">
        <v>0</v>
      </c>
      <c r="Y181" s="788">
        <v>0</v>
      </c>
      <c r="Z181" s="788">
        <v>0</v>
      </c>
      <c r="AA181" s="788">
        <v>0</v>
      </c>
      <c r="AB181" s="788">
        <v>0</v>
      </c>
      <c r="AC181" s="788">
        <v>0</v>
      </c>
      <c r="AD181" s="788">
        <v>0</v>
      </c>
      <c r="AE181" s="788">
        <v>0</v>
      </c>
      <c r="AF181" s="788">
        <v>0</v>
      </c>
      <c r="AG181" s="788">
        <v>0</v>
      </c>
      <c r="AH181" s="788">
        <v>0</v>
      </c>
      <c r="AI181" s="788">
        <v>0</v>
      </c>
      <c r="AJ181" s="788">
        <v>0</v>
      </c>
      <c r="AK181" s="788">
        <v>0</v>
      </c>
      <c r="AL181" s="788">
        <v>0</v>
      </c>
      <c r="AM181" s="788">
        <v>0</v>
      </c>
      <c r="AN181" s="788">
        <v>0</v>
      </c>
      <c r="AO181" s="788"/>
      <c r="AP181" s="632"/>
      <c r="AQ181" s="692"/>
      <c r="AR181" s="693"/>
      <c r="AS181" s="693"/>
      <c r="AT181" s="693"/>
      <c r="AU181" s="791">
        <v>0</v>
      </c>
      <c r="AV181" s="792">
        <v>0</v>
      </c>
      <c r="AW181" s="792">
        <v>0</v>
      </c>
      <c r="AX181" s="792">
        <v>0</v>
      </c>
      <c r="AY181" s="792">
        <v>0</v>
      </c>
      <c r="AZ181" s="792">
        <v>0</v>
      </c>
      <c r="BA181" s="792">
        <v>0</v>
      </c>
      <c r="BB181" s="792">
        <v>0</v>
      </c>
      <c r="BC181" s="792">
        <v>0</v>
      </c>
      <c r="BD181" s="792">
        <v>0</v>
      </c>
      <c r="BE181" s="792">
        <v>0</v>
      </c>
      <c r="BF181" s="792">
        <v>0</v>
      </c>
      <c r="BG181" s="792">
        <v>0</v>
      </c>
      <c r="BH181" s="792">
        <v>0</v>
      </c>
      <c r="BI181" s="792">
        <v>0</v>
      </c>
      <c r="BJ181" s="792">
        <v>0</v>
      </c>
      <c r="BK181" s="792">
        <v>0</v>
      </c>
      <c r="BL181" s="792">
        <v>0</v>
      </c>
      <c r="BM181" s="792">
        <v>0</v>
      </c>
      <c r="BN181" s="792">
        <v>0</v>
      </c>
      <c r="BO181" s="792">
        <v>0</v>
      </c>
      <c r="BP181" s="792">
        <v>0</v>
      </c>
      <c r="BQ181" s="792">
        <v>0</v>
      </c>
      <c r="BR181" s="792">
        <v>0</v>
      </c>
      <c r="BS181" s="792">
        <v>0</v>
      </c>
      <c r="BT181" s="793">
        <v>0</v>
      </c>
    </row>
    <row r="182" spans="2:72">
      <c r="B182" s="691"/>
      <c r="C182" s="691"/>
      <c r="D182" s="691" t="s">
        <v>944</v>
      </c>
      <c r="E182" s="691"/>
      <c r="F182" s="691"/>
      <c r="G182" s="691"/>
      <c r="H182" s="691" t="s">
        <v>971</v>
      </c>
      <c r="I182" s="643" t="s">
        <v>579</v>
      </c>
      <c r="J182" s="643" t="s">
        <v>592</v>
      </c>
      <c r="K182" s="632"/>
      <c r="L182" s="692"/>
      <c r="M182" s="693"/>
      <c r="N182" s="693"/>
      <c r="O182" s="693"/>
      <c r="P182" s="788">
        <v>0</v>
      </c>
      <c r="Q182" s="788">
        <v>0</v>
      </c>
      <c r="R182" s="788">
        <v>0</v>
      </c>
      <c r="S182" s="788">
        <v>0</v>
      </c>
      <c r="T182" s="788">
        <v>0</v>
      </c>
      <c r="U182" s="788">
        <v>0</v>
      </c>
      <c r="V182" s="788">
        <v>0</v>
      </c>
      <c r="W182" s="788">
        <v>0</v>
      </c>
      <c r="X182" s="788">
        <v>0</v>
      </c>
      <c r="Y182" s="788">
        <v>0</v>
      </c>
      <c r="Z182" s="788">
        <v>0</v>
      </c>
      <c r="AA182" s="788">
        <v>0</v>
      </c>
      <c r="AB182" s="788">
        <v>0</v>
      </c>
      <c r="AC182" s="788">
        <v>0</v>
      </c>
      <c r="AD182" s="788">
        <v>0</v>
      </c>
      <c r="AE182" s="788">
        <v>0</v>
      </c>
      <c r="AF182" s="788">
        <v>0</v>
      </c>
      <c r="AG182" s="788">
        <v>0</v>
      </c>
      <c r="AH182" s="788">
        <v>0</v>
      </c>
      <c r="AI182" s="788">
        <v>0</v>
      </c>
      <c r="AJ182" s="788">
        <v>0</v>
      </c>
      <c r="AK182" s="788">
        <v>0</v>
      </c>
      <c r="AL182" s="788">
        <v>0</v>
      </c>
      <c r="AM182" s="788">
        <v>0</v>
      </c>
      <c r="AN182" s="788">
        <v>0</v>
      </c>
      <c r="AO182" s="788"/>
      <c r="AP182" s="632"/>
      <c r="AQ182" s="692"/>
      <c r="AR182" s="693"/>
      <c r="AS182" s="693"/>
      <c r="AT182" s="693"/>
      <c r="AU182" s="791">
        <v>0</v>
      </c>
      <c r="AV182" s="792">
        <v>0</v>
      </c>
      <c r="AW182" s="792">
        <v>0</v>
      </c>
      <c r="AX182" s="792">
        <v>0</v>
      </c>
      <c r="AY182" s="792">
        <v>0</v>
      </c>
      <c r="AZ182" s="792">
        <v>0</v>
      </c>
      <c r="BA182" s="792">
        <v>0</v>
      </c>
      <c r="BB182" s="792">
        <v>0</v>
      </c>
      <c r="BC182" s="792">
        <v>0</v>
      </c>
      <c r="BD182" s="792">
        <v>0</v>
      </c>
      <c r="BE182" s="792">
        <v>0</v>
      </c>
      <c r="BF182" s="792">
        <v>0</v>
      </c>
      <c r="BG182" s="792">
        <v>0</v>
      </c>
      <c r="BH182" s="792">
        <v>0</v>
      </c>
      <c r="BI182" s="792">
        <v>0</v>
      </c>
      <c r="BJ182" s="792">
        <v>0</v>
      </c>
      <c r="BK182" s="792">
        <v>0</v>
      </c>
      <c r="BL182" s="792">
        <v>0</v>
      </c>
      <c r="BM182" s="792">
        <v>0</v>
      </c>
      <c r="BN182" s="792">
        <v>0</v>
      </c>
      <c r="BO182" s="792">
        <v>0</v>
      </c>
      <c r="BP182" s="792">
        <v>0</v>
      </c>
      <c r="BQ182" s="792">
        <v>0</v>
      </c>
      <c r="BR182" s="792">
        <v>0</v>
      </c>
      <c r="BS182" s="792">
        <v>0</v>
      </c>
      <c r="BT182" s="793">
        <v>0</v>
      </c>
    </row>
    <row r="183" spans="2:72">
      <c r="B183" s="691"/>
      <c r="C183" s="691"/>
      <c r="D183" s="691" t="s">
        <v>945</v>
      </c>
      <c r="E183" s="691"/>
      <c r="F183" s="691"/>
      <c r="G183" s="691"/>
      <c r="H183" s="691" t="s">
        <v>971</v>
      </c>
      <c r="I183" s="643" t="s">
        <v>579</v>
      </c>
      <c r="J183" s="643" t="s">
        <v>592</v>
      </c>
      <c r="K183" s="632"/>
      <c r="L183" s="692"/>
      <c r="M183" s="693"/>
      <c r="N183" s="693"/>
      <c r="O183" s="693"/>
      <c r="P183" s="788">
        <v>0</v>
      </c>
      <c r="Q183" s="788">
        <v>0</v>
      </c>
      <c r="R183" s="788">
        <v>0</v>
      </c>
      <c r="S183" s="788">
        <v>0</v>
      </c>
      <c r="T183" s="788">
        <v>0</v>
      </c>
      <c r="U183" s="788">
        <v>0</v>
      </c>
      <c r="V183" s="788">
        <v>0</v>
      </c>
      <c r="W183" s="788">
        <v>0</v>
      </c>
      <c r="X183" s="788">
        <v>0</v>
      </c>
      <c r="Y183" s="788">
        <v>0</v>
      </c>
      <c r="Z183" s="788">
        <v>0</v>
      </c>
      <c r="AA183" s="788">
        <v>0</v>
      </c>
      <c r="AB183" s="788">
        <v>0</v>
      </c>
      <c r="AC183" s="788">
        <v>0</v>
      </c>
      <c r="AD183" s="788">
        <v>0</v>
      </c>
      <c r="AE183" s="788">
        <v>0</v>
      </c>
      <c r="AF183" s="788">
        <v>0</v>
      </c>
      <c r="AG183" s="788">
        <v>0</v>
      </c>
      <c r="AH183" s="788">
        <v>0</v>
      </c>
      <c r="AI183" s="788">
        <v>0</v>
      </c>
      <c r="AJ183" s="788">
        <v>0</v>
      </c>
      <c r="AK183" s="788">
        <v>0</v>
      </c>
      <c r="AL183" s="788">
        <v>0</v>
      </c>
      <c r="AM183" s="788">
        <v>0</v>
      </c>
      <c r="AN183" s="788">
        <v>0</v>
      </c>
      <c r="AO183" s="788"/>
      <c r="AP183" s="632"/>
      <c r="AQ183" s="692"/>
      <c r="AR183" s="693"/>
      <c r="AS183" s="693"/>
      <c r="AT183" s="693"/>
      <c r="AU183" s="791">
        <v>0</v>
      </c>
      <c r="AV183" s="792">
        <v>0</v>
      </c>
      <c r="AW183" s="792">
        <v>0</v>
      </c>
      <c r="AX183" s="792">
        <v>0</v>
      </c>
      <c r="AY183" s="792">
        <v>0</v>
      </c>
      <c r="AZ183" s="792">
        <v>0</v>
      </c>
      <c r="BA183" s="792">
        <v>0</v>
      </c>
      <c r="BB183" s="792">
        <v>0</v>
      </c>
      <c r="BC183" s="792">
        <v>0</v>
      </c>
      <c r="BD183" s="792">
        <v>0</v>
      </c>
      <c r="BE183" s="792">
        <v>0</v>
      </c>
      <c r="BF183" s="792">
        <v>0</v>
      </c>
      <c r="BG183" s="792">
        <v>0</v>
      </c>
      <c r="BH183" s="792">
        <v>0</v>
      </c>
      <c r="BI183" s="792">
        <v>0</v>
      </c>
      <c r="BJ183" s="792">
        <v>0</v>
      </c>
      <c r="BK183" s="792">
        <v>0</v>
      </c>
      <c r="BL183" s="792">
        <v>0</v>
      </c>
      <c r="BM183" s="792">
        <v>0</v>
      </c>
      <c r="BN183" s="792">
        <v>0</v>
      </c>
      <c r="BO183" s="792">
        <v>0</v>
      </c>
      <c r="BP183" s="792">
        <v>0</v>
      </c>
      <c r="BQ183" s="792">
        <v>0</v>
      </c>
      <c r="BR183" s="792">
        <v>0</v>
      </c>
      <c r="BS183" s="792">
        <v>0</v>
      </c>
      <c r="BT183" s="793">
        <v>0</v>
      </c>
    </row>
    <row r="184" spans="2:72">
      <c r="B184" s="691"/>
      <c r="C184" s="691"/>
      <c r="D184" s="691" t="s">
        <v>946</v>
      </c>
      <c r="E184" s="691"/>
      <c r="F184" s="691"/>
      <c r="G184" s="691"/>
      <c r="H184" s="691" t="s">
        <v>971</v>
      </c>
      <c r="I184" s="643" t="s">
        <v>579</v>
      </c>
      <c r="J184" s="643" t="s">
        <v>592</v>
      </c>
      <c r="K184" s="632"/>
      <c r="L184" s="692"/>
      <c r="M184" s="693"/>
      <c r="N184" s="693"/>
      <c r="O184" s="693"/>
      <c r="P184" s="788">
        <v>0</v>
      </c>
      <c r="Q184" s="788">
        <v>0</v>
      </c>
      <c r="R184" s="788">
        <v>0</v>
      </c>
      <c r="S184" s="788">
        <v>0</v>
      </c>
      <c r="T184" s="788">
        <v>0</v>
      </c>
      <c r="U184" s="788">
        <v>0</v>
      </c>
      <c r="V184" s="788">
        <v>0</v>
      </c>
      <c r="W184" s="788">
        <v>0</v>
      </c>
      <c r="X184" s="788">
        <v>0</v>
      </c>
      <c r="Y184" s="788">
        <v>0</v>
      </c>
      <c r="Z184" s="788">
        <v>0</v>
      </c>
      <c r="AA184" s="788">
        <v>0</v>
      </c>
      <c r="AB184" s="788">
        <v>0</v>
      </c>
      <c r="AC184" s="788">
        <v>0</v>
      </c>
      <c r="AD184" s="788">
        <v>0</v>
      </c>
      <c r="AE184" s="788">
        <v>0</v>
      </c>
      <c r="AF184" s="788">
        <v>0</v>
      </c>
      <c r="AG184" s="788">
        <v>0</v>
      </c>
      <c r="AH184" s="788">
        <v>0</v>
      </c>
      <c r="AI184" s="788">
        <v>0</v>
      </c>
      <c r="AJ184" s="788">
        <v>0</v>
      </c>
      <c r="AK184" s="788">
        <v>0</v>
      </c>
      <c r="AL184" s="788">
        <v>0</v>
      </c>
      <c r="AM184" s="788">
        <v>0</v>
      </c>
      <c r="AN184" s="788">
        <v>0</v>
      </c>
      <c r="AO184" s="788"/>
      <c r="AP184" s="632"/>
      <c r="AQ184" s="692"/>
      <c r="AR184" s="693"/>
      <c r="AS184" s="693"/>
      <c r="AT184" s="693"/>
      <c r="AU184" s="791">
        <v>0</v>
      </c>
      <c r="AV184" s="792">
        <v>0</v>
      </c>
      <c r="AW184" s="792">
        <v>0</v>
      </c>
      <c r="AX184" s="792">
        <v>0</v>
      </c>
      <c r="AY184" s="792">
        <v>0</v>
      </c>
      <c r="AZ184" s="792">
        <v>0</v>
      </c>
      <c r="BA184" s="792">
        <v>0</v>
      </c>
      <c r="BB184" s="792">
        <v>0</v>
      </c>
      <c r="BC184" s="792">
        <v>0</v>
      </c>
      <c r="BD184" s="792">
        <v>0</v>
      </c>
      <c r="BE184" s="792">
        <v>0</v>
      </c>
      <c r="BF184" s="792">
        <v>0</v>
      </c>
      <c r="BG184" s="792">
        <v>0</v>
      </c>
      <c r="BH184" s="792">
        <v>0</v>
      </c>
      <c r="BI184" s="792">
        <v>0</v>
      </c>
      <c r="BJ184" s="792">
        <v>0</v>
      </c>
      <c r="BK184" s="792">
        <v>0</v>
      </c>
      <c r="BL184" s="792">
        <v>0</v>
      </c>
      <c r="BM184" s="792">
        <v>0</v>
      </c>
      <c r="BN184" s="792">
        <v>0</v>
      </c>
      <c r="BO184" s="792">
        <v>0</v>
      </c>
      <c r="BP184" s="792">
        <v>0</v>
      </c>
      <c r="BQ184" s="792">
        <v>0</v>
      </c>
      <c r="BR184" s="792">
        <v>0</v>
      </c>
      <c r="BS184" s="792">
        <v>0</v>
      </c>
      <c r="BT184" s="793">
        <v>0</v>
      </c>
    </row>
    <row r="185" spans="2:72">
      <c r="B185" s="691"/>
      <c r="C185" s="691"/>
      <c r="D185" s="691" t="s">
        <v>947</v>
      </c>
      <c r="E185" s="691"/>
      <c r="F185" s="691"/>
      <c r="G185" s="691"/>
      <c r="H185" s="691" t="s">
        <v>971</v>
      </c>
      <c r="I185" s="643" t="s">
        <v>579</v>
      </c>
      <c r="J185" s="643" t="s">
        <v>592</v>
      </c>
      <c r="K185" s="632"/>
      <c r="L185" s="692"/>
      <c r="M185" s="693"/>
      <c r="N185" s="693"/>
      <c r="O185" s="693"/>
      <c r="P185" s="788">
        <v>0</v>
      </c>
      <c r="Q185" s="788">
        <v>0</v>
      </c>
      <c r="R185" s="788">
        <v>0</v>
      </c>
      <c r="S185" s="788">
        <v>0</v>
      </c>
      <c r="T185" s="788">
        <v>0</v>
      </c>
      <c r="U185" s="788">
        <v>0</v>
      </c>
      <c r="V185" s="788">
        <v>0</v>
      </c>
      <c r="W185" s="788">
        <v>0</v>
      </c>
      <c r="X185" s="788">
        <v>0</v>
      </c>
      <c r="Y185" s="788">
        <v>0</v>
      </c>
      <c r="Z185" s="788">
        <v>0</v>
      </c>
      <c r="AA185" s="788">
        <v>0</v>
      </c>
      <c r="AB185" s="788">
        <v>0</v>
      </c>
      <c r="AC185" s="788">
        <v>0</v>
      </c>
      <c r="AD185" s="788">
        <v>0</v>
      </c>
      <c r="AE185" s="788">
        <v>0</v>
      </c>
      <c r="AF185" s="788">
        <v>0</v>
      </c>
      <c r="AG185" s="788">
        <v>0</v>
      </c>
      <c r="AH185" s="788">
        <v>0</v>
      </c>
      <c r="AI185" s="788">
        <v>0</v>
      </c>
      <c r="AJ185" s="788">
        <v>0</v>
      </c>
      <c r="AK185" s="788">
        <v>0</v>
      </c>
      <c r="AL185" s="788">
        <v>0</v>
      </c>
      <c r="AM185" s="788">
        <v>0</v>
      </c>
      <c r="AN185" s="788">
        <v>0</v>
      </c>
      <c r="AO185" s="788"/>
      <c r="AP185" s="632"/>
      <c r="AQ185" s="692"/>
      <c r="AR185" s="693"/>
      <c r="AS185" s="693"/>
      <c r="AT185" s="693"/>
      <c r="AU185" s="791">
        <v>0</v>
      </c>
      <c r="AV185" s="792">
        <v>0</v>
      </c>
      <c r="AW185" s="792">
        <v>0</v>
      </c>
      <c r="AX185" s="792">
        <v>0</v>
      </c>
      <c r="AY185" s="792">
        <v>0</v>
      </c>
      <c r="AZ185" s="792">
        <v>0</v>
      </c>
      <c r="BA185" s="792">
        <v>0</v>
      </c>
      <c r="BB185" s="792">
        <v>0</v>
      </c>
      <c r="BC185" s="792">
        <v>0</v>
      </c>
      <c r="BD185" s="792">
        <v>0</v>
      </c>
      <c r="BE185" s="792">
        <v>0</v>
      </c>
      <c r="BF185" s="792">
        <v>0</v>
      </c>
      <c r="BG185" s="792">
        <v>0</v>
      </c>
      <c r="BH185" s="792">
        <v>0</v>
      </c>
      <c r="BI185" s="792">
        <v>0</v>
      </c>
      <c r="BJ185" s="792">
        <v>0</v>
      </c>
      <c r="BK185" s="792">
        <v>0</v>
      </c>
      <c r="BL185" s="792">
        <v>0</v>
      </c>
      <c r="BM185" s="792">
        <v>0</v>
      </c>
      <c r="BN185" s="792">
        <v>0</v>
      </c>
      <c r="BO185" s="792">
        <v>0</v>
      </c>
      <c r="BP185" s="792">
        <v>0</v>
      </c>
      <c r="BQ185" s="792">
        <v>0</v>
      </c>
      <c r="BR185" s="792">
        <v>0</v>
      </c>
      <c r="BS185" s="792">
        <v>0</v>
      </c>
      <c r="BT185" s="793">
        <v>0</v>
      </c>
    </row>
    <row r="186" spans="2:72">
      <c r="B186" s="691"/>
      <c r="C186" s="691"/>
      <c r="D186" s="691" t="s">
        <v>948</v>
      </c>
      <c r="E186" s="691"/>
      <c r="F186" s="691"/>
      <c r="G186" s="691"/>
      <c r="H186" s="691" t="s">
        <v>971</v>
      </c>
      <c r="I186" s="643" t="s">
        <v>579</v>
      </c>
      <c r="J186" s="643" t="s">
        <v>592</v>
      </c>
      <c r="K186" s="632"/>
      <c r="L186" s="692"/>
      <c r="M186" s="693"/>
      <c r="N186" s="693"/>
      <c r="O186" s="693"/>
      <c r="P186" s="788">
        <v>0</v>
      </c>
      <c r="Q186" s="788">
        <v>0</v>
      </c>
      <c r="R186" s="788">
        <v>0</v>
      </c>
      <c r="S186" s="788">
        <v>0</v>
      </c>
      <c r="T186" s="788">
        <v>0</v>
      </c>
      <c r="U186" s="788">
        <v>0</v>
      </c>
      <c r="V186" s="788">
        <v>0</v>
      </c>
      <c r="W186" s="788">
        <v>0</v>
      </c>
      <c r="X186" s="788">
        <v>0</v>
      </c>
      <c r="Y186" s="788">
        <v>0</v>
      </c>
      <c r="Z186" s="788">
        <v>0</v>
      </c>
      <c r="AA186" s="788">
        <v>0</v>
      </c>
      <c r="AB186" s="788">
        <v>0</v>
      </c>
      <c r="AC186" s="788">
        <v>0</v>
      </c>
      <c r="AD186" s="788">
        <v>0</v>
      </c>
      <c r="AE186" s="788">
        <v>0</v>
      </c>
      <c r="AF186" s="788">
        <v>0</v>
      </c>
      <c r="AG186" s="788">
        <v>0</v>
      </c>
      <c r="AH186" s="788">
        <v>0</v>
      </c>
      <c r="AI186" s="788">
        <v>0</v>
      </c>
      <c r="AJ186" s="788">
        <v>0</v>
      </c>
      <c r="AK186" s="788">
        <v>0</v>
      </c>
      <c r="AL186" s="788">
        <v>0</v>
      </c>
      <c r="AM186" s="788">
        <v>0</v>
      </c>
      <c r="AN186" s="788">
        <v>0</v>
      </c>
      <c r="AO186" s="788"/>
      <c r="AP186" s="632"/>
      <c r="AQ186" s="692"/>
      <c r="AR186" s="693"/>
      <c r="AS186" s="693"/>
      <c r="AT186" s="693"/>
      <c r="AU186" s="791">
        <v>0</v>
      </c>
      <c r="AV186" s="792">
        <v>0</v>
      </c>
      <c r="AW186" s="792">
        <v>0</v>
      </c>
      <c r="AX186" s="792">
        <v>0</v>
      </c>
      <c r="AY186" s="792">
        <v>0</v>
      </c>
      <c r="AZ186" s="792">
        <v>0</v>
      </c>
      <c r="BA186" s="792">
        <v>0</v>
      </c>
      <c r="BB186" s="792">
        <v>0</v>
      </c>
      <c r="BC186" s="792">
        <v>0</v>
      </c>
      <c r="BD186" s="792">
        <v>0</v>
      </c>
      <c r="BE186" s="792">
        <v>0</v>
      </c>
      <c r="BF186" s="792">
        <v>0</v>
      </c>
      <c r="BG186" s="792">
        <v>0</v>
      </c>
      <c r="BH186" s="792">
        <v>0</v>
      </c>
      <c r="BI186" s="792">
        <v>0</v>
      </c>
      <c r="BJ186" s="792">
        <v>0</v>
      </c>
      <c r="BK186" s="792">
        <v>0</v>
      </c>
      <c r="BL186" s="792">
        <v>0</v>
      </c>
      <c r="BM186" s="792">
        <v>0</v>
      </c>
      <c r="BN186" s="792">
        <v>0</v>
      </c>
      <c r="BO186" s="792">
        <v>0</v>
      </c>
      <c r="BP186" s="792">
        <v>0</v>
      </c>
      <c r="BQ186" s="792">
        <v>0</v>
      </c>
      <c r="BR186" s="792">
        <v>0</v>
      </c>
      <c r="BS186" s="792">
        <v>0</v>
      </c>
      <c r="BT186" s="793">
        <v>0</v>
      </c>
    </row>
    <row r="187" spans="2:72">
      <c r="B187" s="691"/>
      <c r="C187" s="691"/>
      <c r="D187" s="691" t="s">
        <v>949</v>
      </c>
      <c r="E187" s="691"/>
      <c r="F187" s="691"/>
      <c r="G187" s="691"/>
      <c r="H187" s="691" t="s">
        <v>971</v>
      </c>
      <c r="I187" s="643" t="s">
        <v>579</v>
      </c>
      <c r="J187" s="643" t="s">
        <v>592</v>
      </c>
      <c r="K187" s="632"/>
      <c r="L187" s="692"/>
      <c r="M187" s="693"/>
      <c r="N187" s="693"/>
      <c r="O187" s="693"/>
      <c r="P187" s="788">
        <v>0</v>
      </c>
      <c r="Q187" s="788">
        <v>0</v>
      </c>
      <c r="R187" s="788">
        <v>0</v>
      </c>
      <c r="S187" s="788">
        <v>0</v>
      </c>
      <c r="T187" s="788">
        <v>0</v>
      </c>
      <c r="U187" s="788">
        <v>0</v>
      </c>
      <c r="V187" s="788">
        <v>0</v>
      </c>
      <c r="W187" s="788">
        <v>0</v>
      </c>
      <c r="X187" s="788">
        <v>0</v>
      </c>
      <c r="Y187" s="788">
        <v>0</v>
      </c>
      <c r="Z187" s="788">
        <v>0</v>
      </c>
      <c r="AA187" s="788">
        <v>0</v>
      </c>
      <c r="AB187" s="788">
        <v>0</v>
      </c>
      <c r="AC187" s="788">
        <v>0</v>
      </c>
      <c r="AD187" s="788">
        <v>0</v>
      </c>
      <c r="AE187" s="788">
        <v>0</v>
      </c>
      <c r="AF187" s="788">
        <v>0</v>
      </c>
      <c r="AG187" s="788">
        <v>0</v>
      </c>
      <c r="AH187" s="788">
        <v>0</v>
      </c>
      <c r="AI187" s="788">
        <v>0</v>
      </c>
      <c r="AJ187" s="788">
        <v>0</v>
      </c>
      <c r="AK187" s="788">
        <v>0</v>
      </c>
      <c r="AL187" s="788">
        <v>0</v>
      </c>
      <c r="AM187" s="788">
        <v>0</v>
      </c>
      <c r="AN187" s="788">
        <v>0</v>
      </c>
      <c r="AO187" s="788"/>
      <c r="AP187" s="632"/>
      <c r="AQ187" s="692"/>
      <c r="AR187" s="693"/>
      <c r="AS187" s="693"/>
      <c r="AT187" s="693"/>
      <c r="AU187" s="791">
        <v>0</v>
      </c>
      <c r="AV187" s="792">
        <v>0</v>
      </c>
      <c r="AW187" s="792">
        <v>0</v>
      </c>
      <c r="AX187" s="792">
        <v>0</v>
      </c>
      <c r="AY187" s="792">
        <v>0</v>
      </c>
      <c r="AZ187" s="792">
        <v>0</v>
      </c>
      <c r="BA187" s="792">
        <v>0</v>
      </c>
      <c r="BB187" s="792">
        <v>0</v>
      </c>
      <c r="BC187" s="792">
        <v>0</v>
      </c>
      <c r="BD187" s="792">
        <v>0</v>
      </c>
      <c r="BE187" s="792">
        <v>0</v>
      </c>
      <c r="BF187" s="792">
        <v>0</v>
      </c>
      <c r="BG187" s="792">
        <v>0</v>
      </c>
      <c r="BH187" s="792">
        <v>0</v>
      </c>
      <c r="BI187" s="792">
        <v>0</v>
      </c>
      <c r="BJ187" s="792">
        <v>0</v>
      </c>
      <c r="BK187" s="792">
        <v>0</v>
      </c>
      <c r="BL187" s="792">
        <v>0</v>
      </c>
      <c r="BM187" s="792">
        <v>0</v>
      </c>
      <c r="BN187" s="792">
        <v>0</v>
      </c>
      <c r="BO187" s="792">
        <v>0</v>
      </c>
      <c r="BP187" s="792">
        <v>0</v>
      </c>
      <c r="BQ187" s="792">
        <v>0</v>
      </c>
      <c r="BR187" s="792">
        <v>0</v>
      </c>
      <c r="BS187" s="792">
        <v>0</v>
      </c>
      <c r="BT187" s="793">
        <v>0</v>
      </c>
    </row>
    <row r="188" spans="2:72">
      <c r="B188" s="691"/>
      <c r="C188" s="691"/>
      <c r="D188" s="691" t="s">
        <v>950</v>
      </c>
      <c r="E188" s="691"/>
      <c r="F188" s="691"/>
      <c r="G188" s="691"/>
      <c r="H188" s="691" t="s">
        <v>971</v>
      </c>
      <c r="I188" s="643" t="s">
        <v>579</v>
      </c>
      <c r="J188" s="643" t="s">
        <v>592</v>
      </c>
      <c r="K188" s="632"/>
      <c r="L188" s="692"/>
      <c r="M188" s="693"/>
      <c r="N188" s="693"/>
      <c r="O188" s="693"/>
      <c r="P188" s="788">
        <v>0</v>
      </c>
      <c r="Q188" s="788">
        <v>0</v>
      </c>
      <c r="R188" s="788">
        <v>0</v>
      </c>
      <c r="S188" s="788">
        <v>0</v>
      </c>
      <c r="T188" s="788">
        <v>0</v>
      </c>
      <c r="U188" s="788">
        <v>0</v>
      </c>
      <c r="V188" s="788">
        <v>0</v>
      </c>
      <c r="W188" s="788">
        <v>0</v>
      </c>
      <c r="X188" s="788">
        <v>0</v>
      </c>
      <c r="Y188" s="788">
        <v>0</v>
      </c>
      <c r="Z188" s="788">
        <v>0</v>
      </c>
      <c r="AA188" s="788">
        <v>0</v>
      </c>
      <c r="AB188" s="788">
        <v>0</v>
      </c>
      <c r="AC188" s="788">
        <v>0</v>
      </c>
      <c r="AD188" s="788">
        <v>0</v>
      </c>
      <c r="AE188" s="788">
        <v>0</v>
      </c>
      <c r="AF188" s="788">
        <v>0</v>
      </c>
      <c r="AG188" s="788">
        <v>0</v>
      </c>
      <c r="AH188" s="788">
        <v>0</v>
      </c>
      <c r="AI188" s="788">
        <v>0</v>
      </c>
      <c r="AJ188" s="788">
        <v>0</v>
      </c>
      <c r="AK188" s="788">
        <v>0</v>
      </c>
      <c r="AL188" s="788">
        <v>0</v>
      </c>
      <c r="AM188" s="788">
        <v>0</v>
      </c>
      <c r="AN188" s="788">
        <v>0</v>
      </c>
      <c r="AO188" s="788"/>
      <c r="AP188" s="632"/>
      <c r="AQ188" s="692"/>
      <c r="AR188" s="693"/>
      <c r="AS188" s="693"/>
      <c r="AT188" s="693"/>
      <c r="AU188" s="791">
        <v>0</v>
      </c>
      <c r="AV188" s="792">
        <v>0</v>
      </c>
      <c r="AW188" s="792">
        <v>0</v>
      </c>
      <c r="AX188" s="792">
        <v>0</v>
      </c>
      <c r="AY188" s="792">
        <v>0</v>
      </c>
      <c r="AZ188" s="792">
        <v>0</v>
      </c>
      <c r="BA188" s="792">
        <v>0</v>
      </c>
      <c r="BB188" s="792">
        <v>0</v>
      </c>
      <c r="BC188" s="792">
        <v>0</v>
      </c>
      <c r="BD188" s="792">
        <v>0</v>
      </c>
      <c r="BE188" s="792">
        <v>0</v>
      </c>
      <c r="BF188" s="792">
        <v>0</v>
      </c>
      <c r="BG188" s="792">
        <v>0</v>
      </c>
      <c r="BH188" s="792">
        <v>0</v>
      </c>
      <c r="BI188" s="792">
        <v>0</v>
      </c>
      <c r="BJ188" s="792">
        <v>0</v>
      </c>
      <c r="BK188" s="792">
        <v>0</v>
      </c>
      <c r="BL188" s="792">
        <v>0</v>
      </c>
      <c r="BM188" s="792">
        <v>0</v>
      </c>
      <c r="BN188" s="792">
        <v>0</v>
      </c>
      <c r="BO188" s="792">
        <v>0</v>
      </c>
      <c r="BP188" s="792">
        <v>0</v>
      </c>
      <c r="BQ188" s="792">
        <v>0</v>
      </c>
      <c r="BR188" s="792">
        <v>0</v>
      </c>
      <c r="BS188" s="792">
        <v>0</v>
      </c>
      <c r="BT188" s="793">
        <v>0</v>
      </c>
    </row>
    <row r="189" spans="2:72">
      <c r="B189" s="691"/>
      <c r="C189" s="691"/>
      <c r="D189" s="691" t="s">
        <v>951</v>
      </c>
      <c r="E189" s="691"/>
      <c r="F189" s="691"/>
      <c r="G189" s="691"/>
      <c r="H189" s="691" t="s">
        <v>971</v>
      </c>
      <c r="I189" s="643" t="s">
        <v>579</v>
      </c>
      <c r="J189" s="643" t="s">
        <v>592</v>
      </c>
      <c r="K189" s="632"/>
      <c r="L189" s="692"/>
      <c r="M189" s="693"/>
      <c r="N189" s="693"/>
      <c r="O189" s="693"/>
      <c r="P189" s="788">
        <v>0</v>
      </c>
      <c r="Q189" s="788">
        <v>0</v>
      </c>
      <c r="R189" s="788">
        <v>0</v>
      </c>
      <c r="S189" s="788">
        <v>0</v>
      </c>
      <c r="T189" s="788">
        <v>0</v>
      </c>
      <c r="U189" s="788">
        <v>0</v>
      </c>
      <c r="V189" s="788">
        <v>0</v>
      </c>
      <c r="W189" s="788">
        <v>0</v>
      </c>
      <c r="X189" s="788">
        <v>0</v>
      </c>
      <c r="Y189" s="788">
        <v>0</v>
      </c>
      <c r="Z189" s="788">
        <v>0</v>
      </c>
      <c r="AA189" s="788">
        <v>0</v>
      </c>
      <c r="AB189" s="788">
        <v>0</v>
      </c>
      <c r="AC189" s="788">
        <v>0</v>
      </c>
      <c r="AD189" s="788">
        <v>0</v>
      </c>
      <c r="AE189" s="788">
        <v>0</v>
      </c>
      <c r="AF189" s="788">
        <v>0</v>
      </c>
      <c r="AG189" s="788">
        <v>0</v>
      </c>
      <c r="AH189" s="788">
        <v>0</v>
      </c>
      <c r="AI189" s="788">
        <v>0</v>
      </c>
      <c r="AJ189" s="788">
        <v>0</v>
      </c>
      <c r="AK189" s="788">
        <v>0</v>
      </c>
      <c r="AL189" s="788">
        <v>0</v>
      </c>
      <c r="AM189" s="788">
        <v>0</v>
      </c>
      <c r="AN189" s="788">
        <v>0</v>
      </c>
      <c r="AO189" s="788"/>
      <c r="AP189" s="632"/>
      <c r="AQ189" s="692"/>
      <c r="AR189" s="693"/>
      <c r="AS189" s="693"/>
      <c r="AT189" s="693"/>
      <c r="AU189" s="791">
        <v>0</v>
      </c>
      <c r="AV189" s="792">
        <v>0</v>
      </c>
      <c r="AW189" s="792">
        <v>0</v>
      </c>
      <c r="AX189" s="792">
        <v>0</v>
      </c>
      <c r="AY189" s="792">
        <v>0</v>
      </c>
      <c r="AZ189" s="792">
        <v>0</v>
      </c>
      <c r="BA189" s="792">
        <v>0</v>
      </c>
      <c r="BB189" s="792">
        <v>0</v>
      </c>
      <c r="BC189" s="792">
        <v>0</v>
      </c>
      <c r="BD189" s="792">
        <v>0</v>
      </c>
      <c r="BE189" s="792">
        <v>0</v>
      </c>
      <c r="BF189" s="792">
        <v>0</v>
      </c>
      <c r="BG189" s="792">
        <v>0</v>
      </c>
      <c r="BH189" s="792">
        <v>0</v>
      </c>
      <c r="BI189" s="792">
        <v>0</v>
      </c>
      <c r="BJ189" s="792">
        <v>0</v>
      </c>
      <c r="BK189" s="792">
        <v>0</v>
      </c>
      <c r="BL189" s="792">
        <v>0</v>
      </c>
      <c r="BM189" s="792">
        <v>0</v>
      </c>
      <c r="BN189" s="792">
        <v>0</v>
      </c>
      <c r="BO189" s="792">
        <v>0</v>
      </c>
      <c r="BP189" s="792">
        <v>0</v>
      </c>
      <c r="BQ189" s="792">
        <v>0</v>
      </c>
      <c r="BR189" s="792">
        <v>0</v>
      </c>
      <c r="BS189" s="792">
        <v>0</v>
      </c>
      <c r="BT189" s="793">
        <v>0</v>
      </c>
    </row>
    <row r="190" spans="2:72">
      <c r="B190" s="691"/>
      <c r="C190" s="691"/>
      <c r="D190" s="691" t="s">
        <v>952</v>
      </c>
      <c r="E190" s="691"/>
      <c r="F190" s="691"/>
      <c r="G190" s="691"/>
      <c r="H190" s="691" t="s">
        <v>971</v>
      </c>
      <c r="I190" s="643" t="s">
        <v>579</v>
      </c>
      <c r="J190" s="643" t="s">
        <v>592</v>
      </c>
      <c r="K190" s="632"/>
      <c r="L190" s="692"/>
      <c r="M190" s="693"/>
      <c r="N190" s="693"/>
      <c r="O190" s="693"/>
      <c r="P190" s="788">
        <v>0</v>
      </c>
      <c r="Q190" s="788">
        <v>0</v>
      </c>
      <c r="R190" s="788">
        <v>0</v>
      </c>
      <c r="S190" s="788">
        <v>0</v>
      </c>
      <c r="T190" s="788">
        <v>0</v>
      </c>
      <c r="U190" s="788">
        <v>0</v>
      </c>
      <c r="V190" s="788">
        <v>0</v>
      </c>
      <c r="W190" s="788">
        <v>0</v>
      </c>
      <c r="X190" s="788">
        <v>0</v>
      </c>
      <c r="Y190" s="788">
        <v>0</v>
      </c>
      <c r="Z190" s="788">
        <v>0</v>
      </c>
      <c r="AA190" s="788">
        <v>0</v>
      </c>
      <c r="AB190" s="788">
        <v>0</v>
      </c>
      <c r="AC190" s="788">
        <v>0</v>
      </c>
      <c r="AD190" s="788">
        <v>0</v>
      </c>
      <c r="AE190" s="788">
        <v>0</v>
      </c>
      <c r="AF190" s="788">
        <v>0</v>
      </c>
      <c r="AG190" s="788">
        <v>0</v>
      </c>
      <c r="AH190" s="788">
        <v>0</v>
      </c>
      <c r="AI190" s="788">
        <v>0</v>
      </c>
      <c r="AJ190" s="788">
        <v>0</v>
      </c>
      <c r="AK190" s="788">
        <v>0</v>
      </c>
      <c r="AL190" s="788">
        <v>0</v>
      </c>
      <c r="AM190" s="788">
        <v>0</v>
      </c>
      <c r="AN190" s="788">
        <v>0</v>
      </c>
      <c r="AO190" s="788"/>
      <c r="AP190" s="632"/>
      <c r="AQ190" s="692"/>
      <c r="AR190" s="693"/>
      <c r="AS190" s="693"/>
      <c r="AT190" s="693"/>
      <c r="AU190" s="791">
        <v>0</v>
      </c>
      <c r="AV190" s="792">
        <v>0</v>
      </c>
      <c r="AW190" s="792">
        <v>0</v>
      </c>
      <c r="AX190" s="792">
        <v>0</v>
      </c>
      <c r="AY190" s="792">
        <v>0</v>
      </c>
      <c r="AZ190" s="792">
        <v>0</v>
      </c>
      <c r="BA190" s="792">
        <v>0</v>
      </c>
      <c r="BB190" s="792">
        <v>0</v>
      </c>
      <c r="BC190" s="792">
        <v>0</v>
      </c>
      <c r="BD190" s="792">
        <v>0</v>
      </c>
      <c r="BE190" s="792">
        <v>0</v>
      </c>
      <c r="BF190" s="792">
        <v>0</v>
      </c>
      <c r="BG190" s="792">
        <v>0</v>
      </c>
      <c r="BH190" s="792">
        <v>0</v>
      </c>
      <c r="BI190" s="792">
        <v>0</v>
      </c>
      <c r="BJ190" s="792">
        <v>0</v>
      </c>
      <c r="BK190" s="792">
        <v>0</v>
      </c>
      <c r="BL190" s="792">
        <v>0</v>
      </c>
      <c r="BM190" s="792">
        <v>0</v>
      </c>
      <c r="BN190" s="792">
        <v>0</v>
      </c>
      <c r="BO190" s="792">
        <v>0</v>
      </c>
      <c r="BP190" s="792">
        <v>0</v>
      </c>
      <c r="BQ190" s="792">
        <v>0</v>
      </c>
      <c r="BR190" s="792">
        <v>0</v>
      </c>
      <c r="BS190" s="792">
        <v>0</v>
      </c>
      <c r="BT190" s="793">
        <v>0</v>
      </c>
    </row>
    <row r="191" spans="2:72">
      <c r="B191" s="691"/>
      <c r="C191" s="691"/>
      <c r="D191" s="691" t="s">
        <v>953</v>
      </c>
      <c r="E191" s="691"/>
      <c r="F191" s="691"/>
      <c r="G191" s="691"/>
      <c r="H191" s="691" t="s">
        <v>971</v>
      </c>
      <c r="I191" s="643" t="s">
        <v>579</v>
      </c>
      <c r="J191" s="643" t="s">
        <v>592</v>
      </c>
      <c r="K191" s="632"/>
      <c r="L191" s="692"/>
      <c r="M191" s="693"/>
      <c r="N191" s="693"/>
      <c r="O191" s="693"/>
      <c r="P191" s="788">
        <v>0</v>
      </c>
      <c r="Q191" s="788">
        <v>0</v>
      </c>
      <c r="R191" s="788">
        <v>0</v>
      </c>
      <c r="S191" s="788">
        <v>0</v>
      </c>
      <c r="T191" s="788">
        <v>0</v>
      </c>
      <c r="U191" s="788">
        <v>0</v>
      </c>
      <c r="V191" s="788">
        <v>0</v>
      </c>
      <c r="W191" s="788">
        <v>0</v>
      </c>
      <c r="X191" s="788">
        <v>0</v>
      </c>
      <c r="Y191" s="788">
        <v>0</v>
      </c>
      <c r="Z191" s="788">
        <v>0</v>
      </c>
      <c r="AA191" s="788">
        <v>0</v>
      </c>
      <c r="AB191" s="788">
        <v>0</v>
      </c>
      <c r="AC191" s="788">
        <v>0</v>
      </c>
      <c r="AD191" s="788">
        <v>0</v>
      </c>
      <c r="AE191" s="788">
        <v>0</v>
      </c>
      <c r="AF191" s="788">
        <v>0</v>
      </c>
      <c r="AG191" s="788">
        <v>0</v>
      </c>
      <c r="AH191" s="788">
        <v>0</v>
      </c>
      <c r="AI191" s="788">
        <v>0</v>
      </c>
      <c r="AJ191" s="788">
        <v>0</v>
      </c>
      <c r="AK191" s="788">
        <v>0</v>
      </c>
      <c r="AL191" s="788">
        <v>0</v>
      </c>
      <c r="AM191" s="788">
        <v>0</v>
      </c>
      <c r="AN191" s="788">
        <v>0</v>
      </c>
      <c r="AO191" s="788"/>
      <c r="AP191" s="632"/>
      <c r="AQ191" s="692"/>
      <c r="AR191" s="693"/>
      <c r="AS191" s="693"/>
      <c r="AT191" s="693"/>
      <c r="AU191" s="791">
        <v>0</v>
      </c>
      <c r="AV191" s="792">
        <v>0</v>
      </c>
      <c r="AW191" s="792">
        <v>0</v>
      </c>
      <c r="AX191" s="792">
        <v>0</v>
      </c>
      <c r="AY191" s="792">
        <v>0</v>
      </c>
      <c r="AZ191" s="792">
        <v>0</v>
      </c>
      <c r="BA191" s="792">
        <v>0</v>
      </c>
      <c r="BB191" s="792">
        <v>0</v>
      </c>
      <c r="BC191" s="792">
        <v>0</v>
      </c>
      <c r="BD191" s="792">
        <v>0</v>
      </c>
      <c r="BE191" s="792">
        <v>0</v>
      </c>
      <c r="BF191" s="792">
        <v>0</v>
      </c>
      <c r="BG191" s="792">
        <v>0</v>
      </c>
      <c r="BH191" s="792">
        <v>0</v>
      </c>
      <c r="BI191" s="792">
        <v>0</v>
      </c>
      <c r="BJ191" s="792">
        <v>0</v>
      </c>
      <c r="BK191" s="792">
        <v>0</v>
      </c>
      <c r="BL191" s="792">
        <v>0</v>
      </c>
      <c r="BM191" s="792">
        <v>0</v>
      </c>
      <c r="BN191" s="792">
        <v>0</v>
      </c>
      <c r="BO191" s="792">
        <v>0</v>
      </c>
      <c r="BP191" s="792">
        <v>0</v>
      </c>
      <c r="BQ191" s="792">
        <v>0</v>
      </c>
      <c r="BR191" s="792">
        <v>0</v>
      </c>
      <c r="BS191" s="792">
        <v>0</v>
      </c>
      <c r="BT191" s="793">
        <v>0</v>
      </c>
    </row>
    <row r="192" spans="2:72">
      <c r="B192" s="691"/>
      <c r="C192" s="691"/>
      <c r="D192" s="691" t="s">
        <v>954</v>
      </c>
      <c r="E192" s="691"/>
      <c r="F192" s="691"/>
      <c r="G192" s="691"/>
      <c r="H192" s="691" t="s">
        <v>971</v>
      </c>
      <c r="I192" s="643" t="s">
        <v>579</v>
      </c>
      <c r="J192" s="643" t="s">
        <v>592</v>
      </c>
      <c r="K192" s="632"/>
      <c r="L192" s="692"/>
      <c r="M192" s="693"/>
      <c r="N192" s="693"/>
      <c r="O192" s="693"/>
      <c r="P192" s="788">
        <v>0</v>
      </c>
      <c r="Q192" s="788">
        <v>0</v>
      </c>
      <c r="R192" s="788">
        <v>0</v>
      </c>
      <c r="S192" s="788">
        <v>0</v>
      </c>
      <c r="T192" s="788">
        <v>0</v>
      </c>
      <c r="U192" s="788">
        <v>0</v>
      </c>
      <c r="V192" s="788">
        <v>0</v>
      </c>
      <c r="W192" s="788">
        <v>0</v>
      </c>
      <c r="X192" s="788">
        <v>0</v>
      </c>
      <c r="Y192" s="788">
        <v>0</v>
      </c>
      <c r="Z192" s="788">
        <v>0</v>
      </c>
      <c r="AA192" s="788">
        <v>0</v>
      </c>
      <c r="AB192" s="788">
        <v>0</v>
      </c>
      <c r="AC192" s="788">
        <v>0</v>
      </c>
      <c r="AD192" s="788">
        <v>0</v>
      </c>
      <c r="AE192" s="788">
        <v>0</v>
      </c>
      <c r="AF192" s="788">
        <v>0</v>
      </c>
      <c r="AG192" s="788">
        <v>0</v>
      </c>
      <c r="AH192" s="788">
        <v>0</v>
      </c>
      <c r="AI192" s="788">
        <v>0</v>
      </c>
      <c r="AJ192" s="788">
        <v>0</v>
      </c>
      <c r="AK192" s="788">
        <v>0</v>
      </c>
      <c r="AL192" s="788">
        <v>0</v>
      </c>
      <c r="AM192" s="788">
        <v>0</v>
      </c>
      <c r="AN192" s="788">
        <v>0</v>
      </c>
      <c r="AO192" s="788"/>
      <c r="AP192" s="632"/>
      <c r="AQ192" s="692"/>
      <c r="AR192" s="693"/>
      <c r="AS192" s="693"/>
      <c r="AT192" s="693"/>
      <c r="AU192" s="791">
        <v>0</v>
      </c>
      <c r="AV192" s="792">
        <v>0</v>
      </c>
      <c r="AW192" s="792">
        <v>0</v>
      </c>
      <c r="AX192" s="792">
        <v>0</v>
      </c>
      <c r="AY192" s="792">
        <v>0</v>
      </c>
      <c r="AZ192" s="792">
        <v>0</v>
      </c>
      <c r="BA192" s="792">
        <v>0</v>
      </c>
      <c r="BB192" s="792">
        <v>0</v>
      </c>
      <c r="BC192" s="792">
        <v>0</v>
      </c>
      <c r="BD192" s="792">
        <v>0</v>
      </c>
      <c r="BE192" s="792">
        <v>0</v>
      </c>
      <c r="BF192" s="792">
        <v>0</v>
      </c>
      <c r="BG192" s="792">
        <v>0</v>
      </c>
      <c r="BH192" s="792">
        <v>0</v>
      </c>
      <c r="BI192" s="792">
        <v>0</v>
      </c>
      <c r="BJ192" s="792">
        <v>0</v>
      </c>
      <c r="BK192" s="792">
        <v>0</v>
      </c>
      <c r="BL192" s="792">
        <v>0</v>
      </c>
      <c r="BM192" s="792">
        <v>0</v>
      </c>
      <c r="BN192" s="792">
        <v>0</v>
      </c>
      <c r="BO192" s="792">
        <v>0</v>
      </c>
      <c r="BP192" s="792">
        <v>0</v>
      </c>
      <c r="BQ192" s="792">
        <v>0</v>
      </c>
      <c r="BR192" s="792">
        <v>0</v>
      </c>
      <c r="BS192" s="792">
        <v>0</v>
      </c>
      <c r="BT192" s="793">
        <v>0</v>
      </c>
    </row>
    <row r="193" spans="2:72">
      <c r="B193" s="691"/>
      <c r="C193" s="691"/>
      <c r="D193" s="691" t="s">
        <v>955</v>
      </c>
      <c r="E193" s="691"/>
      <c r="F193" s="691"/>
      <c r="G193" s="691"/>
      <c r="H193" s="691" t="s">
        <v>971</v>
      </c>
      <c r="I193" s="643" t="s">
        <v>579</v>
      </c>
      <c r="J193" s="643" t="s">
        <v>592</v>
      </c>
      <c r="K193" s="632"/>
      <c r="L193" s="692"/>
      <c r="M193" s="693"/>
      <c r="N193" s="693"/>
      <c r="O193" s="693"/>
      <c r="P193" s="788">
        <v>0</v>
      </c>
      <c r="Q193" s="788">
        <v>0</v>
      </c>
      <c r="R193" s="788">
        <v>0</v>
      </c>
      <c r="S193" s="788">
        <v>0</v>
      </c>
      <c r="T193" s="788">
        <v>0</v>
      </c>
      <c r="U193" s="788">
        <v>0</v>
      </c>
      <c r="V193" s="788">
        <v>0</v>
      </c>
      <c r="W193" s="788">
        <v>0</v>
      </c>
      <c r="X193" s="788">
        <v>0</v>
      </c>
      <c r="Y193" s="788">
        <v>0</v>
      </c>
      <c r="Z193" s="788">
        <v>0</v>
      </c>
      <c r="AA193" s="788">
        <v>0</v>
      </c>
      <c r="AB193" s="788">
        <v>0</v>
      </c>
      <c r="AC193" s="788">
        <v>0</v>
      </c>
      <c r="AD193" s="788">
        <v>0</v>
      </c>
      <c r="AE193" s="788">
        <v>0</v>
      </c>
      <c r="AF193" s="788">
        <v>0</v>
      </c>
      <c r="AG193" s="788">
        <v>0</v>
      </c>
      <c r="AH193" s="788">
        <v>0</v>
      </c>
      <c r="AI193" s="788">
        <v>0</v>
      </c>
      <c r="AJ193" s="788">
        <v>0</v>
      </c>
      <c r="AK193" s="788">
        <v>0</v>
      </c>
      <c r="AL193" s="788">
        <v>0</v>
      </c>
      <c r="AM193" s="788">
        <v>0</v>
      </c>
      <c r="AN193" s="788">
        <v>0</v>
      </c>
      <c r="AO193" s="788"/>
      <c r="AP193" s="632"/>
      <c r="AQ193" s="692"/>
      <c r="AR193" s="693"/>
      <c r="AS193" s="693"/>
      <c r="AT193" s="693"/>
      <c r="AU193" s="791">
        <v>0</v>
      </c>
      <c r="AV193" s="792">
        <v>0</v>
      </c>
      <c r="AW193" s="792">
        <v>0</v>
      </c>
      <c r="AX193" s="792">
        <v>0</v>
      </c>
      <c r="AY193" s="792">
        <v>0</v>
      </c>
      <c r="AZ193" s="792">
        <v>0</v>
      </c>
      <c r="BA193" s="792">
        <v>0</v>
      </c>
      <c r="BB193" s="792">
        <v>0</v>
      </c>
      <c r="BC193" s="792">
        <v>0</v>
      </c>
      <c r="BD193" s="792">
        <v>0</v>
      </c>
      <c r="BE193" s="792">
        <v>0</v>
      </c>
      <c r="BF193" s="792">
        <v>0</v>
      </c>
      <c r="BG193" s="792">
        <v>0</v>
      </c>
      <c r="BH193" s="792">
        <v>0</v>
      </c>
      <c r="BI193" s="792">
        <v>0</v>
      </c>
      <c r="BJ193" s="792">
        <v>0</v>
      </c>
      <c r="BK193" s="792">
        <v>0</v>
      </c>
      <c r="BL193" s="792">
        <v>0</v>
      </c>
      <c r="BM193" s="792">
        <v>0</v>
      </c>
      <c r="BN193" s="792">
        <v>0</v>
      </c>
      <c r="BO193" s="792">
        <v>0</v>
      </c>
      <c r="BP193" s="792">
        <v>0</v>
      </c>
      <c r="BQ193" s="792">
        <v>0</v>
      </c>
      <c r="BR193" s="792">
        <v>0</v>
      </c>
      <c r="BS193" s="792">
        <v>0</v>
      </c>
      <c r="BT193" s="793">
        <v>0</v>
      </c>
    </row>
    <row r="194" spans="2:72">
      <c r="B194" s="691"/>
      <c r="C194" s="691"/>
      <c r="D194" s="691" t="s">
        <v>956</v>
      </c>
      <c r="E194" s="691"/>
      <c r="F194" s="691"/>
      <c r="G194" s="691"/>
      <c r="H194" s="691" t="s">
        <v>971</v>
      </c>
      <c r="I194" s="643" t="s">
        <v>579</v>
      </c>
      <c r="J194" s="643" t="s">
        <v>592</v>
      </c>
      <c r="K194" s="632"/>
      <c r="L194" s="692"/>
      <c r="M194" s="693"/>
      <c r="N194" s="693"/>
      <c r="O194" s="693"/>
      <c r="P194" s="788">
        <v>0</v>
      </c>
      <c r="Q194" s="788">
        <v>0</v>
      </c>
      <c r="R194" s="788">
        <v>0</v>
      </c>
      <c r="S194" s="788">
        <v>0</v>
      </c>
      <c r="T194" s="788">
        <v>0</v>
      </c>
      <c r="U194" s="788">
        <v>0</v>
      </c>
      <c r="V194" s="788">
        <v>0</v>
      </c>
      <c r="W194" s="788">
        <v>0</v>
      </c>
      <c r="X194" s="788">
        <v>0</v>
      </c>
      <c r="Y194" s="788">
        <v>0</v>
      </c>
      <c r="Z194" s="788">
        <v>0</v>
      </c>
      <c r="AA194" s="788">
        <v>0</v>
      </c>
      <c r="AB194" s="788">
        <v>0</v>
      </c>
      <c r="AC194" s="788">
        <v>0</v>
      </c>
      <c r="AD194" s="788">
        <v>0</v>
      </c>
      <c r="AE194" s="788">
        <v>0</v>
      </c>
      <c r="AF194" s="788">
        <v>0</v>
      </c>
      <c r="AG194" s="788">
        <v>0</v>
      </c>
      <c r="AH194" s="788">
        <v>0</v>
      </c>
      <c r="AI194" s="788">
        <v>0</v>
      </c>
      <c r="AJ194" s="788">
        <v>0</v>
      </c>
      <c r="AK194" s="788">
        <v>0</v>
      </c>
      <c r="AL194" s="788">
        <v>0</v>
      </c>
      <c r="AM194" s="788">
        <v>0</v>
      </c>
      <c r="AN194" s="788">
        <v>0</v>
      </c>
      <c r="AO194" s="788"/>
      <c r="AP194" s="632"/>
      <c r="AQ194" s="692"/>
      <c r="AR194" s="693"/>
      <c r="AS194" s="693"/>
      <c r="AT194" s="693"/>
      <c r="AU194" s="791">
        <v>0</v>
      </c>
      <c r="AV194" s="792">
        <v>0</v>
      </c>
      <c r="AW194" s="792">
        <v>0</v>
      </c>
      <c r="AX194" s="792">
        <v>0</v>
      </c>
      <c r="AY194" s="792">
        <v>0</v>
      </c>
      <c r="AZ194" s="792">
        <v>0</v>
      </c>
      <c r="BA194" s="792">
        <v>0</v>
      </c>
      <c r="BB194" s="792">
        <v>0</v>
      </c>
      <c r="BC194" s="792">
        <v>0</v>
      </c>
      <c r="BD194" s="792">
        <v>0</v>
      </c>
      <c r="BE194" s="792">
        <v>0</v>
      </c>
      <c r="BF194" s="792">
        <v>0</v>
      </c>
      <c r="BG194" s="792">
        <v>0</v>
      </c>
      <c r="BH194" s="792">
        <v>0</v>
      </c>
      <c r="BI194" s="792">
        <v>0</v>
      </c>
      <c r="BJ194" s="792">
        <v>0</v>
      </c>
      <c r="BK194" s="792">
        <v>0</v>
      </c>
      <c r="BL194" s="792">
        <v>0</v>
      </c>
      <c r="BM194" s="792">
        <v>0</v>
      </c>
      <c r="BN194" s="792">
        <v>0</v>
      </c>
      <c r="BO194" s="792">
        <v>0</v>
      </c>
      <c r="BP194" s="792">
        <v>0</v>
      </c>
      <c r="BQ194" s="792">
        <v>0</v>
      </c>
      <c r="BR194" s="792">
        <v>0</v>
      </c>
      <c r="BS194" s="792">
        <v>0</v>
      </c>
      <c r="BT194" s="793">
        <v>0</v>
      </c>
    </row>
    <row r="195" spans="2:72">
      <c r="B195" s="691"/>
      <c r="C195" s="691"/>
      <c r="D195" s="691" t="s">
        <v>957</v>
      </c>
      <c r="E195" s="691"/>
      <c r="F195" s="691"/>
      <c r="G195" s="691"/>
      <c r="H195" s="691" t="s">
        <v>971</v>
      </c>
      <c r="I195" s="643" t="s">
        <v>579</v>
      </c>
      <c r="J195" s="643" t="s">
        <v>592</v>
      </c>
      <c r="K195" s="632"/>
      <c r="L195" s="692"/>
      <c r="M195" s="693"/>
      <c r="N195" s="693"/>
      <c r="O195" s="693"/>
      <c r="P195" s="788">
        <v>0</v>
      </c>
      <c r="Q195" s="788">
        <v>0</v>
      </c>
      <c r="R195" s="788">
        <v>0</v>
      </c>
      <c r="S195" s="788">
        <v>0</v>
      </c>
      <c r="T195" s="788">
        <v>0</v>
      </c>
      <c r="U195" s="788">
        <v>0</v>
      </c>
      <c r="V195" s="788">
        <v>0</v>
      </c>
      <c r="W195" s="788">
        <v>0</v>
      </c>
      <c r="X195" s="788">
        <v>0</v>
      </c>
      <c r="Y195" s="788">
        <v>0</v>
      </c>
      <c r="Z195" s="788">
        <v>0</v>
      </c>
      <c r="AA195" s="788">
        <v>0</v>
      </c>
      <c r="AB195" s="788">
        <v>0</v>
      </c>
      <c r="AC195" s="788">
        <v>0</v>
      </c>
      <c r="AD195" s="788">
        <v>0</v>
      </c>
      <c r="AE195" s="788">
        <v>0</v>
      </c>
      <c r="AF195" s="788">
        <v>0</v>
      </c>
      <c r="AG195" s="788">
        <v>0</v>
      </c>
      <c r="AH195" s="788">
        <v>0</v>
      </c>
      <c r="AI195" s="788">
        <v>0</v>
      </c>
      <c r="AJ195" s="788">
        <v>0</v>
      </c>
      <c r="AK195" s="788">
        <v>0</v>
      </c>
      <c r="AL195" s="788">
        <v>0</v>
      </c>
      <c r="AM195" s="788">
        <v>0</v>
      </c>
      <c r="AN195" s="788">
        <v>0</v>
      </c>
      <c r="AO195" s="788"/>
      <c r="AP195" s="632"/>
      <c r="AQ195" s="692"/>
      <c r="AR195" s="693"/>
      <c r="AS195" s="693"/>
      <c r="AT195" s="693"/>
      <c r="AU195" s="791">
        <v>0</v>
      </c>
      <c r="AV195" s="792">
        <v>0</v>
      </c>
      <c r="AW195" s="792">
        <v>0</v>
      </c>
      <c r="AX195" s="792">
        <v>0</v>
      </c>
      <c r="AY195" s="792">
        <v>0</v>
      </c>
      <c r="AZ195" s="792">
        <v>0</v>
      </c>
      <c r="BA195" s="792">
        <v>0</v>
      </c>
      <c r="BB195" s="792">
        <v>0</v>
      </c>
      <c r="BC195" s="792">
        <v>0</v>
      </c>
      <c r="BD195" s="792">
        <v>0</v>
      </c>
      <c r="BE195" s="792">
        <v>0</v>
      </c>
      <c r="BF195" s="792">
        <v>0</v>
      </c>
      <c r="BG195" s="792">
        <v>0</v>
      </c>
      <c r="BH195" s="792">
        <v>0</v>
      </c>
      <c r="BI195" s="792">
        <v>0</v>
      </c>
      <c r="BJ195" s="792">
        <v>0</v>
      </c>
      <c r="BK195" s="792">
        <v>0</v>
      </c>
      <c r="BL195" s="792">
        <v>0</v>
      </c>
      <c r="BM195" s="792">
        <v>0</v>
      </c>
      <c r="BN195" s="792">
        <v>0</v>
      </c>
      <c r="BO195" s="792">
        <v>0</v>
      </c>
      <c r="BP195" s="792">
        <v>0</v>
      </c>
      <c r="BQ195" s="792">
        <v>0</v>
      </c>
      <c r="BR195" s="792">
        <v>0</v>
      </c>
      <c r="BS195" s="792">
        <v>0</v>
      </c>
      <c r="BT195" s="793">
        <v>0</v>
      </c>
    </row>
    <row r="196" spans="2:72">
      <c r="B196" s="691"/>
      <c r="C196" s="691"/>
      <c r="D196" s="691" t="s">
        <v>958</v>
      </c>
      <c r="E196" s="691"/>
      <c r="F196" s="691"/>
      <c r="G196" s="691"/>
      <c r="H196" s="691" t="s">
        <v>971</v>
      </c>
      <c r="I196" s="643" t="s">
        <v>579</v>
      </c>
      <c r="J196" s="643" t="s">
        <v>592</v>
      </c>
      <c r="K196" s="632"/>
      <c r="L196" s="692"/>
      <c r="M196" s="693"/>
      <c r="N196" s="693"/>
      <c r="O196" s="693"/>
      <c r="P196" s="788">
        <v>0</v>
      </c>
      <c r="Q196" s="788">
        <v>0</v>
      </c>
      <c r="R196" s="788">
        <v>0</v>
      </c>
      <c r="S196" s="788">
        <v>0</v>
      </c>
      <c r="T196" s="788">
        <v>0</v>
      </c>
      <c r="U196" s="788">
        <v>0</v>
      </c>
      <c r="V196" s="788">
        <v>0</v>
      </c>
      <c r="W196" s="788">
        <v>0</v>
      </c>
      <c r="X196" s="788">
        <v>0</v>
      </c>
      <c r="Y196" s="788">
        <v>0</v>
      </c>
      <c r="Z196" s="788">
        <v>0</v>
      </c>
      <c r="AA196" s="788">
        <v>0</v>
      </c>
      <c r="AB196" s="788">
        <v>0</v>
      </c>
      <c r="AC196" s="788">
        <v>0</v>
      </c>
      <c r="AD196" s="788">
        <v>0</v>
      </c>
      <c r="AE196" s="788">
        <v>0</v>
      </c>
      <c r="AF196" s="788">
        <v>0</v>
      </c>
      <c r="AG196" s="788">
        <v>0</v>
      </c>
      <c r="AH196" s="788">
        <v>0</v>
      </c>
      <c r="AI196" s="788">
        <v>0</v>
      </c>
      <c r="AJ196" s="788">
        <v>0</v>
      </c>
      <c r="AK196" s="788">
        <v>0</v>
      </c>
      <c r="AL196" s="788">
        <v>0</v>
      </c>
      <c r="AM196" s="788">
        <v>0</v>
      </c>
      <c r="AN196" s="788">
        <v>0</v>
      </c>
      <c r="AO196" s="788"/>
      <c r="AP196" s="632"/>
      <c r="AQ196" s="692"/>
      <c r="AR196" s="693"/>
      <c r="AS196" s="693"/>
      <c r="AT196" s="693"/>
      <c r="AU196" s="791">
        <v>0</v>
      </c>
      <c r="AV196" s="792">
        <v>0</v>
      </c>
      <c r="AW196" s="792">
        <v>0</v>
      </c>
      <c r="AX196" s="792">
        <v>0</v>
      </c>
      <c r="AY196" s="792">
        <v>0</v>
      </c>
      <c r="AZ196" s="792">
        <v>0</v>
      </c>
      <c r="BA196" s="792">
        <v>0</v>
      </c>
      <c r="BB196" s="792">
        <v>0</v>
      </c>
      <c r="BC196" s="792">
        <v>0</v>
      </c>
      <c r="BD196" s="792">
        <v>0</v>
      </c>
      <c r="BE196" s="792">
        <v>0</v>
      </c>
      <c r="BF196" s="792">
        <v>0</v>
      </c>
      <c r="BG196" s="792">
        <v>0</v>
      </c>
      <c r="BH196" s="792">
        <v>0</v>
      </c>
      <c r="BI196" s="792">
        <v>0</v>
      </c>
      <c r="BJ196" s="792">
        <v>0</v>
      </c>
      <c r="BK196" s="792">
        <v>0</v>
      </c>
      <c r="BL196" s="792">
        <v>0</v>
      </c>
      <c r="BM196" s="792">
        <v>0</v>
      </c>
      <c r="BN196" s="792">
        <v>0</v>
      </c>
      <c r="BO196" s="792">
        <v>0</v>
      </c>
      <c r="BP196" s="792">
        <v>0</v>
      </c>
      <c r="BQ196" s="792">
        <v>0</v>
      </c>
      <c r="BR196" s="792">
        <v>0</v>
      </c>
      <c r="BS196" s="792">
        <v>0</v>
      </c>
      <c r="BT196" s="793">
        <v>0</v>
      </c>
    </row>
    <row r="197" spans="2:72">
      <c r="B197" s="691"/>
      <c r="C197" s="691"/>
      <c r="D197" s="691" t="s">
        <v>959</v>
      </c>
      <c r="E197" s="691"/>
      <c r="F197" s="691"/>
      <c r="G197" s="691"/>
      <c r="H197" s="691" t="s">
        <v>971</v>
      </c>
      <c r="I197" s="643" t="s">
        <v>579</v>
      </c>
      <c r="J197" s="643" t="s">
        <v>592</v>
      </c>
      <c r="K197" s="632"/>
      <c r="L197" s="692"/>
      <c r="M197" s="693"/>
      <c r="N197" s="693"/>
      <c r="O197" s="693"/>
      <c r="P197" s="788">
        <v>0</v>
      </c>
      <c r="Q197" s="788">
        <v>0</v>
      </c>
      <c r="R197" s="788">
        <v>0</v>
      </c>
      <c r="S197" s="788">
        <v>0</v>
      </c>
      <c r="T197" s="788">
        <v>0</v>
      </c>
      <c r="U197" s="788">
        <v>0</v>
      </c>
      <c r="V197" s="788">
        <v>0</v>
      </c>
      <c r="W197" s="788">
        <v>0</v>
      </c>
      <c r="X197" s="788">
        <v>0</v>
      </c>
      <c r="Y197" s="788">
        <v>0</v>
      </c>
      <c r="Z197" s="788">
        <v>0</v>
      </c>
      <c r="AA197" s="788">
        <v>0</v>
      </c>
      <c r="AB197" s="788">
        <v>0</v>
      </c>
      <c r="AC197" s="788">
        <v>0</v>
      </c>
      <c r="AD197" s="788">
        <v>0</v>
      </c>
      <c r="AE197" s="788">
        <v>0</v>
      </c>
      <c r="AF197" s="788">
        <v>0</v>
      </c>
      <c r="AG197" s="788">
        <v>0</v>
      </c>
      <c r="AH197" s="788">
        <v>0</v>
      </c>
      <c r="AI197" s="788">
        <v>0</v>
      </c>
      <c r="AJ197" s="788">
        <v>0</v>
      </c>
      <c r="AK197" s="788">
        <v>0</v>
      </c>
      <c r="AL197" s="788">
        <v>0</v>
      </c>
      <c r="AM197" s="788">
        <v>0</v>
      </c>
      <c r="AN197" s="788">
        <v>0</v>
      </c>
      <c r="AO197" s="788"/>
      <c r="AP197" s="632"/>
      <c r="AQ197" s="692"/>
      <c r="AR197" s="693"/>
      <c r="AS197" s="693"/>
      <c r="AT197" s="693"/>
      <c r="AU197" s="791">
        <v>0</v>
      </c>
      <c r="AV197" s="792">
        <v>0</v>
      </c>
      <c r="AW197" s="792">
        <v>0</v>
      </c>
      <c r="AX197" s="792">
        <v>0</v>
      </c>
      <c r="AY197" s="792">
        <v>0</v>
      </c>
      <c r="AZ197" s="792">
        <v>0</v>
      </c>
      <c r="BA197" s="792">
        <v>0</v>
      </c>
      <c r="BB197" s="792">
        <v>0</v>
      </c>
      <c r="BC197" s="792">
        <v>0</v>
      </c>
      <c r="BD197" s="792">
        <v>0</v>
      </c>
      <c r="BE197" s="792">
        <v>0</v>
      </c>
      <c r="BF197" s="792">
        <v>0</v>
      </c>
      <c r="BG197" s="792">
        <v>0</v>
      </c>
      <c r="BH197" s="792">
        <v>0</v>
      </c>
      <c r="BI197" s="792">
        <v>0</v>
      </c>
      <c r="BJ197" s="792">
        <v>0</v>
      </c>
      <c r="BK197" s="792">
        <v>0</v>
      </c>
      <c r="BL197" s="792">
        <v>0</v>
      </c>
      <c r="BM197" s="792">
        <v>0</v>
      </c>
      <c r="BN197" s="792">
        <v>0</v>
      </c>
      <c r="BO197" s="792">
        <v>0</v>
      </c>
      <c r="BP197" s="792">
        <v>0</v>
      </c>
      <c r="BQ197" s="792">
        <v>0</v>
      </c>
      <c r="BR197" s="792">
        <v>0</v>
      </c>
      <c r="BS197" s="792">
        <v>0</v>
      </c>
      <c r="BT197" s="793">
        <v>0</v>
      </c>
    </row>
    <row r="198" spans="2:72">
      <c r="B198" s="691"/>
      <c r="C198" s="691"/>
      <c r="D198" s="691" t="s">
        <v>960</v>
      </c>
      <c r="E198" s="691"/>
      <c r="F198" s="691"/>
      <c r="G198" s="691"/>
      <c r="H198" s="691" t="s">
        <v>971</v>
      </c>
      <c r="I198" s="643" t="s">
        <v>579</v>
      </c>
      <c r="J198" s="643" t="s">
        <v>592</v>
      </c>
      <c r="K198" s="632"/>
      <c r="L198" s="692"/>
      <c r="M198" s="693"/>
      <c r="N198" s="693"/>
      <c r="O198" s="693"/>
      <c r="P198" s="788">
        <v>0</v>
      </c>
      <c r="Q198" s="788">
        <v>0</v>
      </c>
      <c r="R198" s="788">
        <v>0</v>
      </c>
      <c r="S198" s="788">
        <v>0</v>
      </c>
      <c r="T198" s="788">
        <v>0</v>
      </c>
      <c r="U198" s="788">
        <v>0</v>
      </c>
      <c r="V198" s="788">
        <v>0</v>
      </c>
      <c r="W198" s="788">
        <v>0</v>
      </c>
      <c r="X198" s="788">
        <v>0</v>
      </c>
      <c r="Y198" s="788">
        <v>0</v>
      </c>
      <c r="Z198" s="788">
        <v>0</v>
      </c>
      <c r="AA198" s="788">
        <v>0</v>
      </c>
      <c r="AB198" s="788">
        <v>0</v>
      </c>
      <c r="AC198" s="788">
        <v>0</v>
      </c>
      <c r="AD198" s="788">
        <v>0</v>
      </c>
      <c r="AE198" s="788">
        <v>0</v>
      </c>
      <c r="AF198" s="788">
        <v>0</v>
      </c>
      <c r="AG198" s="788">
        <v>0</v>
      </c>
      <c r="AH198" s="788">
        <v>0</v>
      </c>
      <c r="AI198" s="788">
        <v>0</v>
      </c>
      <c r="AJ198" s="788">
        <v>0</v>
      </c>
      <c r="AK198" s="788">
        <v>0</v>
      </c>
      <c r="AL198" s="788">
        <v>0</v>
      </c>
      <c r="AM198" s="788">
        <v>0</v>
      </c>
      <c r="AN198" s="788">
        <v>0</v>
      </c>
      <c r="AO198" s="788"/>
      <c r="AP198" s="632"/>
      <c r="AQ198" s="692"/>
      <c r="AR198" s="693"/>
      <c r="AS198" s="693"/>
      <c r="AT198" s="693"/>
      <c r="AU198" s="791">
        <v>0</v>
      </c>
      <c r="AV198" s="792">
        <v>0</v>
      </c>
      <c r="AW198" s="792">
        <v>0</v>
      </c>
      <c r="AX198" s="792">
        <v>0</v>
      </c>
      <c r="AY198" s="792">
        <v>0</v>
      </c>
      <c r="AZ198" s="792">
        <v>0</v>
      </c>
      <c r="BA198" s="792">
        <v>0</v>
      </c>
      <c r="BB198" s="792">
        <v>0</v>
      </c>
      <c r="BC198" s="792">
        <v>0</v>
      </c>
      <c r="BD198" s="792">
        <v>0</v>
      </c>
      <c r="BE198" s="792">
        <v>0</v>
      </c>
      <c r="BF198" s="792">
        <v>0</v>
      </c>
      <c r="BG198" s="792">
        <v>0</v>
      </c>
      <c r="BH198" s="792">
        <v>0</v>
      </c>
      <c r="BI198" s="792">
        <v>0</v>
      </c>
      <c r="BJ198" s="792">
        <v>0</v>
      </c>
      <c r="BK198" s="792">
        <v>0</v>
      </c>
      <c r="BL198" s="792">
        <v>0</v>
      </c>
      <c r="BM198" s="792">
        <v>0</v>
      </c>
      <c r="BN198" s="792">
        <v>0</v>
      </c>
      <c r="BO198" s="792">
        <v>0</v>
      </c>
      <c r="BP198" s="792">
        <v>0</v>
      </c>
      <c r="BQ198" s="792">
        <v>0</v>
      </c>
      <c r="BR198" s="792">
        <v>0</v>
      </c>
      <c r="BS198" s="792">
        <v>0</v>
      </c>
      <c r="BT198" s="793">
        <v>0</v>
      </c>
    </row>
    <row r="199" spans="2:72">
      <c r="B199" s="691"/>
      <c r="C199" s="691"/>
      <c r="D199" s="691" t="s">
        <v>759</v>
      </c>
      <c r="E199" s="691"/>
      <c r="F199" s="691"/>
      <c r="G199" s="691"/>
      <c r="H199" s="691" t="s">
        <v>971</v>
      </c>
      <c r="I199" s="643" t="s">
        <v>579</v>
      </c>
      <c r="J199" s="643" t="s">
        <v>592</v>
      </c>
      <c r="K199" s="632"/>
      <c r="L199" s="692"/>
      <c r="M199" s="693"/>
      <c r="N199" s="693"/>
      <c r="O199" s="693"/>
      <c r="P199" s="788">
        <v>0</v>
      </c>
      <c r="Q199" s="788">
        <v>0</v>
      </c>
      <c r="R199" s="788">
        <v>0</v>
      </c>
      <c r="S199" s="788">
        <v>0</v>
      </c>
      <c r="T199" s="788">
        <v>0</v>
      </c>
      <c r="U199" s="788">
        <v>0</v>
      </c>
      <c r="V199" s="788">
        <v>0</v>
      </c>
      <c r="W199" s="788">
        <v>0</v>
      </c>
      <c r="X199" s="788">
        <v>0</v>
      </c>
      <c r="Y199" s="788">
        <v>0</v>
      </c>
      <c r="Z199" s="788">
        <v>0</v>
      </c>
      <c r="AA199" s="788">
        <v>0</v>
      </c>
      <c r="AB199" s="788">
        <v>0</v>
      </c>
      <c r="AC199" s="788">
        <v>0</v>
      </c>
      <c r="AD199" s="788">
        <v>0</v>
      </c>
      <c r="AE199" s="788">
        <v>0</v>
      </c>
      <c r="AF199" s="788">
        <v>0</v>
      </c>
      <c r="AG199" s="788">
        <v>0</v>
      </c>
      <c r="AH199" s="788">
        <v>0</v>
      </c>
      <c r="AI199" s="788">
        <v>0</v>
      </c>
      <c r="AJ199" s="788">
        <v>0</v>
      </c>
      <c r="AK199" s="788">
        <v>0</v>
      </c>
      <c r="AL199" s="788">
        <v>0</v>
      </c>
      <c r="AM199" s="788">
        <v>0</v>
      </c>
      <c r="AN199" s="788">
        <v>0</v>
      </c>
      <c r="AO199" s="788"/>
      <c r="AP199" s="632"/>
      <c r="AQ199" s="692"/>
      <c r="AR199" s="693"/>
      <c r="AS199" s="693"/>
      <c r="AT199" s="693"/>
      <c r="AU199" s="791">
        <v>0</v>
      </c>
      <c r="AV199" s="792">
        <v>0</v>
      </c>
      <c r="AW199" s="792">
        <v>0</v>
      </c>
      <c r="AX199" s="792">
        <v>0</v>
      </c>
      <c r="AY199" s="792">
        <v>0</v>
      </c>
      <c r="AZ199" s="792">
        <v>0</v>
      </c>
      <c r="BA199" s="792">
        <v>0</v>
      </c>
      <c r="BB199" s="792">
        <v>0</v>
      </c>
      <c r="BC199" s="792">
        <v>0</v>
      </c>
      <c r="BD199" s="792">
        <v>0</v>
      </c>
      <c r="BE199" s="792">
        <v>0</v>
      </c>
      <c r="BF199" s="792">
        <v>0</v>
      </c>
      <c r="BG199" s="792">
        <v>0</v>
      </c>
      <c r="BH199" s="792">
        <v>0</v>
      </c>
      <c r="BI199" s="792">
        <v>0</v>
      </c>
      <c r="BJ199" s="792">
        <v>0</v>
      </c>
      <c r="BK199" s="792">
        <v>0</v>
      </c>
      <c r="BL199" s="792">
        <v>0</v>
      </c>
      <c r="BM199" s="792">
        <v>0</v>
      </c>
      <c r="BN199" s="792">
        <v>0</v>
      </c>
      <c r="BO199" s="792">
        <v>0</v>
      </c>
      <c r="BP199" s="792">
        <v>0</v>
      </c>
      <c r="BQ199" s="792">
        <v>0</v>
      </c>
      <c r="BR199" s="792">
        <v>0</v>
      </c>
      <c r="BS199" s="792">
        <v>0</v>
      </c>
      <c r="BT199" s="793">
        <v>0</v>
      </c>
    </row>
    <row r="200" spans="2:72">
      <c r="B200" s="691"/>
      <c r="C200" s="691"/>
      <c r="D200" s="691" t="s">
        <v>760</v>
      </c>
      <c r="E200" s="691"/>
      <c r="F200" s="691"/>
      <c r="G200" s="691"/>
      <c r="H200" s="691" t="s">
        <v>971</v>
      </c>
      <c r="I200" s="643" t="s">
        <v>579</v>
      </c>
      <c r="J200" s="643" t="s">
        <v>592</v>
      </c>
      <c r="K200" s="632"/>
      <c r="L200" s="692"/>
      <c r="M200" s="693"/>
      <c r="N200" s="693"/>
      <c r="O200" s="693"/>
      <c r="P200" s="788">
        <v>0</v>
      </c>
      <c r="Q200" s="788">
        <v>0</v>
      </c>
      <c r="R200" s="788">
        <v>0</v>
      </c>
      <c r="S200" s="788">
        <v>0</v>
      </c>
      <c r="T200" s="788">
        <v>0</v>
      </c>
      <c r="U200" s="788">
        <v>0</v>
      </c>
      <c r="V200" s="788">
        <v>0</v>
      </c>
      <c r="W200" s="788">
        <v>0</v>
      </c>
      <c r="X200" s="788">
        <v>0</v>
      </c>
      <c r="Y200" s="788">
        <v>0</v>
      </c>
      <c r="Z200" s="788">
        <v>0</v>
      </c>
      <c r="AA200" s="788">
        <v>0</v>
      </c>
      <c r="AB200" s="788">
        <v>0</v>
      </c>
      <c r="AC200" s="788">
        <v>0</v>
      </c>
      <c r="AD200" s="788">
        <v>0</v>
      </c>
      <c r="AE200" s="788">
        <v>0</v>
      </c>
      <c r="AF200" s="788">
        <v>0</v>
      </c>
      <c r="AG200" s="788">
        <v>0</v>
      </c>
      <c r="AH200" s="788">
        <v>0</v>
      </c>
      <c r="AI200" s="788">
        <v>0</v>
      </c>
      <c r="AJ200" s="788">
        <v>0</v>
      </c>
      <c r="AK200" s="788">
        <v>0</v>
      </c>
      <c r="AL200" s="788">
        <v>0</v>
      </c>
      <c r="AM200" s="788">
        <v>0</v>
      </c>
      <c r="AN200" s="788">
        <v>0</v>
      </c>
      <c r="AO200" s="788"/>
      <c r="AP200" s="632"/>
      <c r="AQ200" s="692"/>
      <c r="AR200" s="693"/>
      <c r="AS200" s="693"/>
      <c r="AT200" s="693"/>
      <c r="AU200" s="791">
        <v>0</v>
      </c>
      <c r="AV200" s="792">
        <v>0</v>
      </c>
      <c r="AW200" s="792">
        <v>0</v>
      </c>
      <c r="AX200" s="792">
        <v>0</v>
      </c>
      <c r="AY200" s="792">
        <v>0</v>
      </c>
      <c r="AZ200" s="792">
        <v>0</v>
      </c>
      <c r="BA200" s="792">
        <v>0</v>
      </c>
      <c r="BB200" s="792">
        <v>0</v>
      </c>
      <c r="BC200" s="792">
        <v>0</v>
      </c>
      <c r="BD200" s="792">
        <v>0</v>
      </c>
      <c r="BE200" s="792">
        <v>0</v>
      </c>
      <c r="BF200" s="792">
        <v>0</v>
      </c>
      <c r="BG200" s="792">
        <v>0</v>
      </c>
      <c r="BH200" s="792">
        <v>0</v>
      </c>
      <c r="BI200" s="792">
        <v>0</v>
      </c>
      <c r="BJ200" s="792">
        <v>0</v>
      </c>
      <c r="BK200" s="792">
        <v>0</v>
      </c>
      <c r="BL200" s="792">
        <v>0</v>
      </c>
      <c r="BM200" s="792">
        <v>0</v>
      </c>
      <c r="BN200" s="792">
        <v>0</v>
      </c>
      <c r="BO200" s="792">
        <v>0</v>
      </c>
      <c r="BP200" s="792">
        <v>0</v>
      </c>
      <c r="BQ200" s="792">
        <v>0</v>
      </c>
      <c r="BR200" s="792">
        <v>0</v>
      </c>
      <c r="BS200" s="792">
        <v>0</v>
      </c>
      <c r="BT200" s="793">
        <v>0</v>
      </c>
    </row>
    <row r="201" spans="2:72">
      <c r="B201" s="691"/>
      <c r="C201" s="691"/>
      <c r="D201" s="691" t="s">
        <v>961</v>
      </c>
      <c r="E201" s="691"/>
      <c r="F201" s="691"/>
      <c r="G201" s="691"/>
      <c r="H201" s="691" t="s">
        <v>971</v>
      </c>
      <c r="I201" s="643" t="s">
        <v>579</v>
      </c>
      <c r="J201" s="643" t="s">
        <v>592</v>
      </c>
      <c r="K201" s="632"/>
      <c r="L201" s="692"/>
      <c r="M201" s="693"/>
      <c r="N201" s="693"/>
      <c r="O201" s="693"/>
      <c r="P201" s="788">
        <v>0</v>
      </c>
      <c r="Q201" s="788">
        <v>0</v>
      </c>
      <c r="R201" s="788">
        <v>0</v>
      </c>
      <c r="S201" s="788">
        <v>0</v>
      </c>
      <c r="T201" s="788">
        <v>0</v>
      </c>
      <c r="U201" s="788">
        <v>0</v>
      </c>
      <c r="V201" s="788">
        <v>0</v>
      </c>
      <c r="W201" s="788">
        <v>0</v>
      </c>
      <c r="X201" s="788">
        <v>0</v>
      </c>
      <c r="Y201" s="788">
        <v>0</v>
      </c>
      <c r="Z201" s="788">
        <v>0</v>
      </c>
      <c r="AA201" s="788">
        <v>0</v>
      </c>
      <c r="AB201" s="788">
        <v>0</v>
      </c>
      <c r="AC201" s="788">
        <v>0</v>
      </c>
      <c r="AD201" s="788">
        <v>0</v>
      </c>
      <c r="AE201" s="788">
        <v>0</v>
      </c>
      <c r="AF201" s="788">
        <v>0</v>
      </c>
      <c r="AG201" s="788">
        <v>0</v>
      </c>
      <c r="AH201" s="788">
        <v>0</v>
      </c>
      <c r="AI201" s="788">
        <v>0</v>
      </c>
      <c r="AJ201" s="788">
        <v>0</v>
      </c>
      <c r="AK201" s="788">
        <v>0</v>
      </c>
      <c r="AL201" s="788">
        <v>0</v>
      </c>
      <c r="AM201" s="788">
        <v>0</v>
      </c>
      <c r="AN201" s="788">
        <v>0</v>
      </c>
      <c r="AO201" s="788"/>
      <c r="AP201" s="632"/>
      <c r="AQ201" s="692"/>
      <c r="AR201" s="693"/>
      <c r="AS201" s="693"/>
      <c r="AT201" s="693"/>
      <c r="AU201" s="791">
        <v>0</v>
      </c>
      <c r="AV201" s="792">
        <v>0</v>
      </c>
      <c r="AW201" s="792">
        <v>0</v>
      </c>
      <c r="AX201" s="792">
        <v>0</v>
      </c>
      <c r="AY201" s="792">
        <v>0</v>
      </c>
      <c r="AZ201" s="792">
        <v>0</v>
      </c>
      <c r="BA201" s="792">
        <v>0</v>
      </c>
      <c r="BB201" s="792">
        <v>0</v>
      </c>
      <c r="BC201" s="792">
        <v>0</v>
      </c>
      <c r="BD201" s="792">
        <v>0</v>
      </c>
      <c r="BE201" s="792">
        <v>0</v>
      </c>
      <c r="BF201" s="792">
        <v>0</v>
      </c>
      <c r="BG201" s="792">
        <v>0</v>
      </c>
      <c r="BH201" s="792">
        <v>0</v>
      </c>
      <c r="BI201" s="792">
        <v>0</v>
      </c>
      <c r="BJ201" s="792">
        <v>0</v>
      </c>
      <c r="BK201" s="792">
        <v>0</v>
      </c>
      <c r="BL201" s="792">
        <v>0</v>
      </c>
      <c r="BM201" s="792">
        <v>0</v>
      </c>
      <c r="BN201" s="792">
        <v>0</v>
      </c>
      <c r="BO201" s="792">
        <v>0</v>
      </c>
      <c r="BP201" s="792">
        <v>0</v>
      </c>
      <c r="BQ201" s="792">
        <v>0</v>
      </c>
      <c r="BR201" s="792">
        <v>0</v>
      </c>
      <c r="BS201" s="792">
        <v>0</v>
      </c>
      <c r="BT201" s="793">
        <v>0</v>
      </c>
    </row>
    <row r="202" spans="2:72">
      <c r="B202" s="691"/>
      <c r="C202" s="691"/>
      <c r="D202" s="691" t="s">
        <v>962</v>
      </c>
      <c r="E202" s="691"/>
      <c r="F202" s="691"/>
      <c r="G202" s="691"/>
      <c r="H202" s="691" t="s">
        <v>971</v>
      </c>
      <c r="I202" s="643" t="s">
        <v>579</v>
      </c>
      <c r="J202" s="643" t="s">
        <v>592</v>
      </c>
      <c r="K202" s="632"/>
      <c r="L202" s="692"/>
      <c r="M202" s="693"/>
      <c r="N202" s="693"/>
      <c r="O202" s="693"/>
      <c r="P202" s="788">
        <v>0</v>
      </c>
      <c r="Q202" s="788">
        <v>0</v>
      </c>
      <c r="R202" s="788">
        <v>0</v>
      </c>
      <c r="S202" s="788">
        <v>0</v>
      </c>
      <c r="T202" s="788">
        <v>0</v>
      </c>
      <c r="U202" s="788">
        <v>0</v>
      </c>
      <c r="V202" s="788">
        <v>0</v>
      </c>
      <c r="W202" s="788">
        <v>0</v>
      </c>
      <c r="X202" s="788">
        <v>0</v>
      </c>
      <c r="Y202" s="788">
        <v>0</v>
      </c>
      <c r="Z202" s="788">
        <v>0</v>
      </c>
      <c r="AA202" s="788">
        <v>0</v>
      </c>
      <c r="AB202" s="788">
        <v>0</v>
      </c>
      <c r="AC202" s="788">
        <v>0</v>
      </c>
      <c r="AD202" s="788">
        <v>0</v>
      </c>
      <c r="AE202" s="788">
        <v>0</v>
      </c>
      <c r="AF202" s="788">
        <v>0</v>
      </c>
      <c r="AG202" s="788">
        <v>0</v>
      </c>
      <c r="AH202" s="788">
        <v>0</v>
      </c>
      <c r="AI202" s="788">
        <v>0</v>
      </c>
      <c r="AJ202" s="788">
        <v>0</v>
      </c>
      <c r="AK202" s="788">
        <v>0</v>
      </c>
      <c r="AL202" s="788">
        <v>0</v>
      </c>
      <c r="AM202" s="788">
        <v>0</v>
      </c>
      <c r="AN202" s="788">
        <v>0</v>
      </c>
      <c r="AO202" s="788"/>
      <c r="AP202" s="632"/>
      <c r="AQ202" s="692"/>
      <c r="AR202" s="693"/>
      <c r="AS202" s="693"/>
      <c r="AT202" s="693"/>
      <c r="AU202" s="791">
        <v>0</v>
      </c>
      <c r="AV202" s="792">
        <v>0</v>
      </c>
      <c r="AW202" s="792">
        <v>0</v>
      </c>
      <c r="AX202" s="792">
        <v>0</v>
      </c>
      <c r="AY202" s="792">
        <v>0</v>
      </c>
      <c r="AZ202" s="792">
        <v>0</v>
      </c>
      <c r="BA202" s="792">
        <v>0</v>
      </c>
      <c r="BB202" s="792">
        <v>0</v>
      </c>
      <c r="BC202" s="792">
        <v>0</v>
      </c>
      <c r="BD202" s="792">
        <v>0</v>
      </c>
      <c r="BE202" s="792">
        <v>0</v>
      </c>
      <c r="BF202" s="792">
        <v>0</v>
      </c>
      <c r="BG202" s="792">
        <v>0</v>
      </c>
      <c r="BH202" s="792">
        <v>0</v>
      </c>
      <c r="BI202" s="792">
        <v>0</v>
      </c>
      <c r="BJ202" s="792">
        <v>0</v>
      </c>
      <c r="BK202" s="792">
        <v>0</v>
      </c>
      <c r="BL202" s="792">
        <v>0</v>
      </c>
      <c r="BM202" s="792">
        <v>0</v>
      </c>
      <c r="BN202" s="792">
        <v>0</v>
      </c>
      <c r="BO202" s="792">
        <v>0</v>
      </c>
      <c r="BP202" s="792">
        <v>0</v>
      </c>
      <c r="BQ202" s="792">
        <v>0</v>
      </c>
      <c r="BR202" s="792">
        <v>0</v>
      </c>
      <c r="BS202" s="792">
        <v>0</v>
      </c>
      <c r="BT202" s="793">
        <v>0</v>
      </c>
    </row>
    <row r="203" spans="2:72">
      <c r="B203" s="691"/>
      <c r="C203" s="691"/>
      <c r="D203" s="691" t="s">
        <v>963</v>
      </c>
      <c r="E203" s="691"/>
      <c r="F203" s="691"/>
      <c r="G203" s="691"/>
      <c r="H203" s="691" t="s">
        <v>971</v>
      </c>
      <c r="I203" s="643" t="s">
        <v>579</v>
      </c>
      <c r="J203" s="643" t="s">
        <v>592</v>
      </c>
      <c r="K203" s="632"/>
      <c r="L203" s="692"/>
      <c r="M203" s="693"/>
      <c r="N203" s="693"/>
      <c r="O203" s="693"/>
      <c r="P203" s="788">
        <v>0</v>
      </c>
      <c r="Q203" s="788">
        <v>0</v>
      </c>
      <c r="R203" s="788">
        <v>0</v>
      </c>
      <c r="S203" s="788">
        <v>0</v>
      </c>
      <c r="T203" s="788">
        <v>0</v>
      </c>
      <c r="U203" s="788">
        <v>0</v>
      </c>
      <c r="V203" s="788">
        <v>0</v>
      </c>
      <c r="W203" s="788">
        <v>0</v>
      </c>
      <c r="X203" s="788">
        <v>0</v>
      </c>
      <c r="Y203" s="788">
        <v>0</v>
      </c>
      <c r="Z203" s="788">
        <v>0</v>
      </c>
      <c r="AA203" s="788">
        <v>0</v>
      </c>
      <c r="AB203" s="788">
        <v>0</v>
      </c>
      <c r="AC203" s="788">
        <v>0</v>
      </c>
      <c r="AD203" s="788">
        <v>0</v>
      </c>
      <c r="AE203" s="788">
        <v>0</v>
      </c>
      <c r="AF203" s="788">
        <v>0</v>
      </c>
      <c r="AG203" s="788">
        <v>0</v>
      </c>
      <c r="AH203" s="788">
        <v>0</v>
      </c>
      <c r="AI203" s="788">
        <v>0</v>
      </c>
      <c r="AJ203" s="788">
        <v>0</v>
      </c>
      <c r="AK203" s="788">
        <v>0</v>
      </c>
      <c r="AL203" s="788">
        <v>0</v>
      </c>
      <c r="AM203" s="788">
        <v>0</v>
      </c>
      <c r="AN203" s="788">
        <v>0</v>
      </c>
      <c r="AO203" s="788"/>
      <c r="AP203" s="632"/>
      <c r="AQ203" s="692"/>
      <c r="AR203" s="693"/>
      <c r="AS203" s="693"/>
      <c r="AT203" s="693"/>
      <c r="AU203" s="791">
        <v>0</v>
      </c>
      <c r="AV203" s="792">
        <v>0</v>
      </c>
      <c r="AW203" s="792">
        <v>0</v>
      </c>
      <c r="AX203" s="792">
        <v>0</v>
      </c>
      <c r="AY203" s="792">
        <v>0</v>
      </c>
      <c r="AZ203" s="792">
        <v>0</v>
      </c>
      <c r="BA203" s="792">
        <v>0</v>
      </c>
      <c r="BB203" s="792">
        <v>0</v>
      </c>
      <c r="BC203" s="792">
        <v>0</v>
      </c>
      <c r="BD203" s="792">
        <v>0</v>
      </c>
      <c r="BE203" s="792">
        <v>0</v>
      </c>
      <c r="BF203" s="792">
        <v>0</v>
      </c>
      <c r="BG203" s="792">
        <v>0</v>
      </c>
      <c r="BH203" s="792">
        <v>0</v>
      </c>
      <c r="BI203" s="792">
        <v>0</v>
      </c>
      <c r="BJ203" s="792">
        <v>0</v>
      </c>
      <c r="BK203" s="792">
        <v>0</v>
      </c>
      <c r="BL203" s="792">
        <v>0</v>
      </c>
      <c r="BM203" s="792">
        <v>0</v>
      </c>
      <c r="BN203" s="792">
        <v>0</v>
      </c>
      <c r="BO203" s="792">
        <v>0</v>
      </c>
      <c r="BP203" s="792">
        <v>0</v>
      </c>
      <c r="BQ203" s="792">
        <v>0</v>
      </c>
      <c r="BR203" s="792">
        <v>0</v>
      </c>
      <c r="BS203" s="792">
        <v>0</v>
      </c>
      <c r="BT203" s="793">
        <v>0</v>
      </c>
    </row>
    <row r="204" spans="2:72">
      <c r="B204" s="691"/>
      <c r="C204" s="691"/>
      <c r="D204" s="691" t="s">
        <v>964</v>
      </c>
      <c r="E204" s="691"/>
      <c r="F204" s="691"/>
      <c r="G204" s="691"/>
      <c r="H204" s="691" t="s">
        <v>971</v>
      </c>
      <c r="I204" s="643" t="s">
        <v>579</v>
      </c>
      <c r="J204" s="643" t="s">
        <v>592</v>
      </c>
      <c r="K204" s="632"/>
      <c r="L204" s="692"/>
      <c r="M204" s="693"/>
      <c r="N204" s="693"/>
      <c r="O204" s="693"/>
      <c r="P204" s="788">
        <v>0</v>
      </c>
      <c r="Q204" s="788">
        <v>0</v>
      </c>
      <c r="R204" s="788">
        <v>0</v>
      </c>
      <c r="S204" s="788">
        <v>0</v>
      </c>
      <c r="T204" s="788">
        <v>0</v>
      </c>
      <c r="U204" s="788">
        <v>0</v>
      </c>
      <c r="V204" s="788">
        <v>0</v>
      </c>
      <c r="W204" s="788">
        <v>0</v>
      </c>
      <c r="X204" s="788">
        <v>0</v>
      </c>
      <c r="Y204" s="788">
        <v>0</v>
      </c>
      <c r="Z204" s="788">
        <v>0</v>
      </c>
      <c r="AA204" s="788">
        <v>0</v>
      </c>
      <c r="AB204" s="788">
        <v>0</v>
      </c>
      <c r="AC204" s="788">
        <v>0</v>
      </c>
      <c r="AD204" s="788">
        <v>0</v>
      </c>
      <c r="AE204" s="788">
        <v>0</v>
      </c>
      <c r="AF204" s="788">
        <v>0</v>
      </c>
      <c r="AG204" s="788">
        <v>0</v>
      </c>
      <c r="AH204" s="788">
        <v>0</v>
      </c>
      <c r="AI204" s="788">
        <v>0</v>
      </c>
      <c r="AJ204" s="788">
        <v>0</v>
      </c>
      <c r="AK204" s="788">
        <v>0</v>
      </c>
      <c r="AL204" s="788">
        <v>0</v>
      </c>
      <c r="AM204" s="788">
        <v>0</v>
      </c>
      <c r="AN204" s="788">
        <v>0</v>
      </c>
      <c r="AO204" s="788"/>
      <c r="AP204" s="632"/>
      <c r="AQ204" s="692"/>
      <c r="AR204" s="693"/>
      <c r="AS204" s="693"/>
      <c r="AT204" s="693"/>
      <c r="AU204" s="791">
        <v>0</v>
      </c>
      <c r="AV204" s="792">
        <v>0</v>
      </c>
      <c r="AW204" s="792">
        <v>0</v>
      </c>
      <c r="AX204" s="792">
        <v>0</v>
      </c>
      <c r="AY204" s="792">
        <v>0</v>
      </c>
      <c r="AZ204" s="792">
        <v>0</v>
      </c>
      <c r="BA204" s="792">
        <v>0</v>
      </c>
      <c r="BB204" s="792">
        <v>0</v>
      </c>
      <c r="BC204" s="792">
        <v>0</v>
      </c>
      <c r="BD204" s="792">
        <v>0</v>
      </c>
      <c r="BE204" s="792">
        <v>0</v>
      </c>
      <c r="BF204" s="792">
        <v>0</v>
      </c>
      <c r="BG204" s="792">
        <v>0</v>
      </c>
      <c r="BH204" s="792">
        <v>0</v>
      </c>
      <c r="BI204" s="792">
        <v>0</v>
      </c>
      <c r="BJ204" s="792">
        <v>0</v>
      </c>
      <c r="BK204" s="792">
        <v>0</v>
      </c>
      <c r="BL204" s="792">
        <v>0</v>
      </c>
      <c r="BM204" s="792">
        <v>0</v>
      </c>
      <c r="BN204" s="792">
        <v>0</v>
      </c>
      <c r="BO204" s="792">
        <v>0</v>
      </c>
      <c r="BP204" s="792">
        <v>0</v>
      </c>
      <c r="BQ204" s="792">
        <v>0</v>
      </c>
      <c r="BR204" s="792">
        <v>0</v>
      </c>
      <c r="BS204" s="792">
        <v>0</v>
      </c>
      <c r="BT204" s="793">
        <v>0</v>
      </c>
    </row>
    <row r="205" spans="2:72">
      <c r="B205" s="691"/>
      <c r="C205" s="691"/>
      <c r="D205" s="691" t="s">
        <v>965</v>
      </c>
      <c r="E205" s="691"/>
      <c r="F205" s="691"/>
      <c r="G205" s="691"/>
      <c r="H205" s="691" t="s">
        <v>971</v>
      </c>
      <c r="I205" s="643" t="s">
        <v>579</v>
      </c>
      <c r="J205" s="643" t="s">
        <v>592</v>
      </c>
      <c r="K205" s="632"/>
      <c r="L205" s="692"/>
      <c r="M205" s="693"/>
      <c r="N205" s="693"/>
      <c r="O205" s="693"/>
      <c r="P205" s="788">
        <v>0</v>
      </c>
      <c r="Q205" s="788">
        <v>0</v>
      </c>
      <c r="R205" s="788">
        <v>0</v>
      </c>
      <c r="S205" s="788">
        <v>0</v>
      </c>
      <c r="T205" s="788">
        <v>0</v>
      </c>
      <c r="U205" s="788">
        <v>0</v>
      </c>
      <c r="V205" s="788">
        <v>0</v>
      </c>
      <c r="W205" s="788">
        <v>0</v>
      </c>
      <c r="X205" s="788">
        <v>0</v>
      </c>
      <c r="Y205" s="788">
        <v>0</v>
      </c>
      <c r="Z205" s="788">
        <v>0</v>
      </c>
      <c r="AA205" s="788">
        <v>0</v>
      </c>
      <c r="AB205" s="788">
        <v>0</v>
      </c>
      <c r="AC205" s="788">
        <v>0</v>
      </c>
      <c r="AD205" s="788">
        <v>0</v>
      </c>
      <c r="AE205" s="788">
        <v>0</v>
      </c>
      <c r="AF205" s="788">
        <v>0</v>
      </c>
      <c r="AG205" s="788">
        <v>0</v>
      </c>
      <c r="AH205" s="788">
        <v>0</v>
      </c>
      <c r="AI205" s="788">
        <v>0</v>
      </c>
      <c r="AJ205" s="788">
        <v>0</v>
      </c>
      <c r="AK205" s="788">
        <v>0</v>
      </c>
      <c r="AL205" s="788">
        <v>0</v>
      </c>
      <c r="AM205" s="788">
        <v>0</v>
      </c>
      <c r="AN205" s="788">
        <v>0</v>
      </c>
      <c r="AO205" s="788"/>
      <c r="AP205" s="632"/>
      <c r="AQ205" s="692"/>
      <c r="AR205" s="693"/>
      <c r="AS205" s="693"/>
      <c r="AT205" s="693"/>
      <c r="AU205" s="791">
        <v>0</v>
      </c>
      <c r="AV205" s="792">
        <v>0</v>
      </c>
      <c r="AW205" s="792">
        <v>0</v>
      </c>
      <c r="AX205" s="792">
        <v>0</v>
      </c>
      <c r="AY205" s="792">
        <v>0</v>
      </c>
      <c r="AZ205" s="792">
        <v>0</v>
      </c>
      <c r="BA205" s="792">
        <v>0</v>
      </c>
      <c r="BB205" s="792">
        <v>0</v>
      </c>
      <c r="BC205" s="792">
        <v>0</v>
      </c>
      <c r="BD205" s="792">
        <v>0</v>
      </c>
      <c r="BE205" s="792">
        <v>0</v>
      </c>
      <c r="BF205" s="792">
        <v>0</v>
      </c>
      <c r="BG205" s="792">
        <v>0</v>
      </c>
      <c r="BH205" s="792">
        <v>0</v>
      </c>
      <c r="BI205" s="792">
        <v>0</v>
      </c>
      <c r="BJ205" s="792">
        <v>0</v>
      </c>
      <c r="BK205" s="792">
        <v>0</v>
      </c>
      <c r="BL205" s="792">
        <v>0</v>
      </c>
      <c r="BM205" s="792">
        <v>0</v>
      </c>
      <c r="BN205" s="792">
        <v>0</v>
      </c>
      <c r="BO205" s="792">
        <v>0</v>
      </c>
      <c r="BP205" s="792">
        <v>0</v>
      </c>
      <c r="BQ205" s="792">
        <v>0</v>
      </c>
      <c r="BR205" s="792">
        <v>0</v>
      </c>
      <c r="BS205" s="792">
        <v>0</v>
      </c>
      <c r="BT205" s="793">
        <v>0</v>
      </c>
    </row>
    <row r="206" spans="2:72">
      <c r="B206" s="691"/>
      <c r="C206" s="691"/>
      <c r="D206" s="691" t="s">
        <v>966</v>
      </c>
      <c r="E206" s="691"/>
      <c r="F206" s="691"/>
      <c r="G206" s="691"/>
      <c r="H206" s="691" t="s">
        <v>971</v>
      </c>
      <c r="I206" s="643" t="s">
        <v>579</v>
      </c>
      <c r="J206" s="643" t="s">
        <v>592</v>
      </c>
      <c r="K206" s="632"/>
      <c r="L206" s="692"/>
      <c r="M206" s="693"/>
      <c r="N206" s="693"/>
      <c r="O206" s="693"/>
      <c r="P206" s="788">
        <v>0</v>
      </c>
      <c r="Q206" s="788">
        <v>0</v>
      </c>
      <c r="R206" s="788">
        <v>0</v>
      </c>
      <c r="S206" s="788">
        <v>0</v>
      </c>
      <c r="T206" s="788">
        <v>0</v>
      </c>
      <c r="U206" s="788">
        <v>0</v>
      </c>
      <c r="V206" s="788">
        <v>0</v>
      </c>
      <c r="W206" s="788">
        <v>0</v>
      </c>
      <c r="X206" s="788">
        <v>0</v>
      </c>
      <c r="Y206" s="788">
        <v>0</v>
      </c>
      <c r="Z206" s="788">
        <v>0</v>
      </c>
      <c r="AA206" s="788">
        <v>0</v>
      </c>
      <c r="AB206" s="788">
        <v>0</v>
      </c>
      <c r="AC206" s="788">
        <v>0</v>
      </c>
      <c r="AD206" s="788">
        <v>0</v>
      </c>
      <c r="AE206" s="788">
        <v>0</v>
      </c>
      <c r="AF206" s="788">
        <v>0</v>
      </c>
      <c r="AG206" s="788">
        <v>0</v>
      </c>
      <c r="AH206" s="788">
        <v>0</v>
      </c>
      <c r="AI206" s="788">
        <v>0</v>
      </c>
      <c r="AJ206" s="788">
        <v>0</v>
      </c>
      <c r="AK206" s="788">
        <v>0</v>
      </c>
      <c r="AL206" s="788">
        <v>0</v>
      </c>
      <c r="AM206" s="788">
        <v>0</v>
      </c>
      <c r="AN206" s="788">
        <v>0</v>
      </c>
      <c r="AO206" s="788"/>
      <c r="AP206" s="632"/>
      <c r="AQ206" s="692"/>
      <c r="AR206" s="693"/>
      <c r="AS206" s="693"/>
      <c r="AT206" s="693"/>
      <c r="AU206" s="791">
        <v>0</v>
      </c>
      <c r="AV206" s="792">
        <v>0</v>
      </c>
      <c r="AW206" s="792">
        <v>0</v>
      </c>
      <c r="AX206" s="792">
        <v>0</v>
      </c>
      <c r="AY206" s="792">
        <v>0</v>
      </c>
      <c r="AZ206" s="792">
        <v>0</v>
      </c>
      <c r="BA206" s="792">
        <v>0</v>
      </c>
      <c r="BB206" s="792">
        <v>0</v>
      </c>
      <c r="BC206" s="792">
        <v>0</v>
      </c>
      <c r="BD206" s="792">
        <v>0</v>
      </c>
      <c r="BE206" s="792">
        <v>0</v>
      </c>
      <c r="BF206" s="792">
        <v>0</v>
      </c>
      <c r="BG206" s="792">
        <v>0</v>
      </c>
      <c r="BH206" s="792">
        <v>0</v>
      </c>
      <c r="BI206" s="792">
        <v>0</v>
      </c>
      <c r="BJ206" s="792">
        <v>0</v>
      </c>
      <c r="BK206" s="792">
        <v>0</v>
      </c>
      <c r="BL206" s="792">
        <v>0</v>
      </c>
      <c r="BM206" s="792">
        <v>0</v>
      </c>
      <c r="BN206" s="792">
        <v>0</v>
      </c>
      <c r="BO206" s="792">
        <v>0</v>
      </c>
      <c r="BP206" s="792">
        <v>0</v>
      </c>
      <c r="BQ206" s="792">
        <v>0</v>
      </c>
      <c r="BR206" s="792">
        <v>0</v>
      </c>
      <c r="BS206" s="792">
        <v>0</v>
      </c>
      <c r="BT206" s="793">
        <v>0</v>
      </c>
    </row>
    <row r="207" spans="2:72">
      <c r="B207" s="691"/>
      <c r="C207" s="691"/>
      <c r="D207" s="691" t="s">
        <v>758</v>
      </c>
      <c r="E207" s="691"/>
      <c r="F207" s="691"/>
      <c r="G207" s="691"/>
      <c r="H207" s="691" t="s">
        <v>971</v>
      </c>
      <c r="I207" s="643" t="s">
        <v>579</v>
      </c>
      <c r="J207" s="643" t="s">
        <v>592</v>
      </c>
      <c r="K207" s="632"/>
      <c r="L207" s="692"/>
      <c r="M207" s="693"/>
      <c r="N207" s="693"/>
      <c r="O207" s="693"/>
      <c r="P207" s="788">
        <v>0</v>
      </c>
      <c r="Q207" s="788">
        <v>0</v>
      </c>
      <c r="R207" s="788">
        <v>0</v>
      </c>
      <c r="S207" s="788">
        <v>0</v>
      </c>
      <c r="T207" s="788">
        <v>0</v>
      </c>
      <c r="U207" s="788">
        <v>0</v>
      </c>
      <c r="V207" s="788">
        <v>0</v>
      </c>
      <c r="W207" s="788">
        <v>0</v>
      </c>
      <c r="X207" s="788">
        <v>0</v>
      </c>
      <c r="Y207" s="788">
        <v>0</v>
      </c>
      <c r="Z207" s="788">
        <v>0</v>
      </c>
      <c r="AA207" s="788">
        <v>0</v>
      </c>
      <c r="AB207" s="788">
        <v>0</v>
      </c>
      <c r="AC207" s="788">
        <v>0</v>
      </c>
      <c r="AD207" s="788">
        <v>0</v>
      </c>
      <c r="AE207" s="788">
        <v>0</v>
      </c>
      <c r="AF207" s="788">
        <v>0</v>
      </c>
      <c r="AG207" s="788">
        <v>0</v>
      </c>
      <c r="AH207" s="788">
        <v>0</v>
      </c>
      <c r="AI207" s="788">
        <v>0</v>
      </c>
      <c r="AJ207" s="788">
        <v>0</v>
      </c>
      <c r="AK207" s="788">
        <v>0</v>
      </c>
      <c r="AL207" s="788">
        <v>0</v>
      </c>
      <c r="AM207" s="788">
        <v>0</v>
      </c>
      <c r="AN207" s="788">
        <v>0</v>
      </c>
      <c r="AO207" s="788"/>
      <c r="AP207" s="632"/>
      <c r="AQ207" s="692"/>
      <c r="AR207" s="693"/>
      <c r="AS207" s="693"/>
      <c r="AT207" s="693"/>
      <c r="AU207" s="791">
        <v>0</v>
      </c>
      <c r="AV207" s="792">
        <v>0</v>
      </c>
      <c r="AW207" s="792">
        <v>0</v>
      </c>
      <c r="AX207" s="792">
        <v>0</v>
      </c>
      <c r="AY207" s="792">
        <v>0</v>
      </c>
      <c r="AZ207" s="792">
        <v>0</v>
      </c>
      <c r="BA207" s="792">
        <v>0</v>
      </c>
      <c r="BB207" s="792">
        <v>0</v>
      </c>
      <c r="BC207" s="792">
        <v>0</v>
      </c>
      <c r="BD207" s="792">
        <v>0</v>
      </c>
      <c r="BE207" s="792">
        <v>0</v>
      </c>
      <c r="BF207" s="792">
        <v>0</v>
      </c>
      <c r="BG207" s="792">
        <v>0</v>
      </c>
      <c r="BH207" s="792">
        <v>0</v>
      </c>
      <c r="BI207" s="792">
        <v>0</v>
      </c>
      <c r="BJ207" s="792">
        <v>0</v>
      </c>
      <c r="BK207" s="792">
        <v>0</v>
      </c>
      <c r="BL207" s="792">
        <v>0</v>
      </c>
      <c r="BM207" s="792">
        <v>0</v>
      </c>
      <c r="BN207" s="792">
        <v>0</v>
      </c>
      <c r="BO207" s="792">
        <v>0</v>
      </c>
      <c r="BP207" s="792">
        <v>0</v>
      </c>
      <c r="BQ207" s="792">
        <v>0</v>
      </c>
      <c r="BR207" s="792">
        <v>0</v>
      </c>
      <c r="BS207" s="792">
        <v>0</v>
      </c>
      <c r="BT207" s="793">
        <v>0</v>
      </c>
    </row>
    <row r="208" spans="2:72">
      <c r="B208" s="691"/>
      <c r="C208" s="691"/>
      <c r="D208" s="691" t="s">
        <v>967</v>
      </c>
      <c r="E208" s="691"/>
      <c r="F208" s="691"/>
      <c r="G208" s="691"/>
      <c r="H208" s="691" t="s">
        <v>971</v>
      </c>
      <c r="I208" s="643" t="s">
        <v>579</v>
      </c>
      <c r="J208" s="643" t="s">
        <v>592</v>
      </c>
      <c r="K208" s="632"/>
      <c r="L208" s="692"/>
      <c r="M208" s="693"/>
      <c r="N208" s="693"/>
      <c r="O208" s="693"/>
      <c r="P208" s="788">
        <v>0</v>
      </c>
      <c r="Q208" s="788">
        <v>0</v>
      </c>
      <c r="R208" s="788">
        <v>0</v>
      </c>
      <c r="S208" s="788">
        <v>0</v>
      </c>
      <c r="T208" s="788">
        <v>0</v>
      </c>
      <c r="U208" s="788">
        <v>0</v>
      </c>
      <c r="V208" s="788">
        <v>0</v>
      </c>
      <c r="W208" s="788">
        <v>0</v>
      </c>
      <c r="X208" s="788">
        <v>0</v>
      </c>
      <c r="Y208" s="788">
        <v>0</v>
      </c>
      <c r="Z208" s="788">
        <v>0</v>
      </c>
      <c r="AA208" s="788">
        <v>0</v>
      </c>
      <c r="AB208" s="788">
        <v>0</v>
      </c>
      <c r="AC208" s="788">
        <v>0</v>
      </c>
      <c r="AD208" s="788">
        <v>0</v>
      </c>
      <c r="AE208" s="788">
        <v>0</v>
      </c>
      <c r="AF208" s="788">
        <v>0</v>
      </c>
      <c r="AG208" s="788">
        <v>0</v>
      </c>
      <c r="AH208" s="788">
        <v>0</v>
      </c>
      <c r="AI208" s="788">
        <v>0</v>
      </c>
      <c r="AJ208" s="788">
        <v>0</v>
      </c>
      <c r="AK208" s="788">
        <v>0</v>
      </c>
      <c r="AL208" s="788">
        <v>0</v>
      </c>
      <c r="AM208" s="788">
        <v>0</v>
      </c>
      <c r="AN208" s="788">
        <v>0</v>
      </c>
      <c r="AO208" s="788"/>
      <c r="AP208" s="632"/>
      <c r="AQ208" s="692"/>
      <c r="AR208" s="693"/>
      <c r="AS208" s="693"/>
      <c r="AT208" s="693"/>
      <c r="AU208" s="791">
        <v>0</v>
      </c>
      <c r="AV208" s="792">
        <v>0</v>
      </c>
      <c r="AW208" s="792">
        <v>0</v>
      </c>
      <c r="AX208" s="792">
        <v>0</v>
      </c>
      <c r="AY208" s="792">
        <v>0</v>
      </c>
      <c r="AZ208" s="792">
        <v>0</v>
      </c>
      <c r="BA208" s="792">
        <v>0</v>
      </c>
      <c r="BB208" s="792">
        <v>0</v>
      </c>
      <c r="BC208" s="792">
        <v>0</v>
      </c>
      <c r="BD208" s="792">
        <v>0</v>
      </c>
      <c r="BE208" s="792">
        <v>0</v>
      </c>
      <c r="BF208" s="792">
        <v>0</v>
      </c>
      <c r="BG208" s="792">
        <v>0</v>
      </c>
      <c r="BH208" s="792">
        <v>0</v>
      </c>
      <c r="BI208" s="792">
        <v>0</v>
      </c>
      <c r="BJ208" s="792">
        <v>0</v>
      </c>
      <c r="BK208" s="792">
        <v>0</v>
      </c>
      <c r="BL208" s="792">
        <v>0</v>
      </c>
      <c r="BM208" s="792">
        <v>0</v>
      </c>
      <c r="BN208" s="792">
        <v>0</v>
      </c>
      <c r="BO208" s="792">
        <v>0</v>
      </c>
      <c r="BP208" s="792">
        <v>0</v>
      </c>
      <c r="BQ208" s="792">
        <v>0</v>
      </c>
      <c r="BR208" s="792">
        <v>0</v>
      </c>
      <c r="BS208" s="792">
        <v>0</v>
      </c>
      <c r="BT208" s="793">
        <v>0</v>
      </c>
    </row>
    <row r="209" spans="2:72">
      <c r="B209" s="691"/>
      <c r="C209" s="691"/>
      <c r="D209" s="691" t="s">
        <v>968</v>
      </c>
      <c r="E209" s="691"/>
      <c r="F209" s="691"/>
      <c r="G209" s="691"/>
      <c r="H209" s="691" t="s">
        <v>971</v>
      </c>
      <c r="I209" s="643" t="s">
        <v>579</v>
      </c>
      <c r="J209" s="643" t="s">
        <v>592</v>
      </c>
      <c r="K209" s="632"/>
      <c r="L209" s="692"/>
      <c r="M209" s="693"/>
      <c r="N209" s="693"/>
      <c r="O209" s="693"/>
      <c r="P209" s="788">
        <v>0</v>
      </c>
      <c r="Q209" s="788">
        <v>0</v>
      </c>
      <c r="R209" s="788">
        <v>0</v>
      </c>
      <c r="S209" s="788">
        <v>0</v>
      </c>
      <c r="T209" s="788">
        <v>0</v>
      </c>
      <c r="U209" s="788">
        <v>0</v>
      </c>
      <c r="V209" s="788">
        <v>0</v>
      </c>
      <c r="W209" s="788">
        <v>0</v>
      </c>
      <c r="X209" s="788">
        <v>0</v>
      </c>
      <c r="Y209" s="788">
        <v>0</v>
      </c>
      <c r="Z209" s="788">
        <v>0</v>
      </c>
      <c r="AA209" s="788">
        <v>0</v>
      </c>
      <c r="AB209" s="788">
        <v>0</v>
      </c>
      <c r="AC209" s="788">
        <v>0</v>
      </c>
      <c r="AD209" s="788">
        <v>0</v>
      </c>
      <c r="AE209" s="788">
        <v>0</v>
      </c>
      <c r="AF209" s="788">
        <v>0</v>
      </c>
      <c r="AG209" s="788">
        <v>0</v>
      </c>
      <c r="AH209" s="788">
        <v>0</v>
      </c>
      <c r="AI209" s="788">
        <v>0</v>
      </c>
      <c r="AJ209" s="788">
        <v>0</v>
      </c>
      <c r="AK209" s="788">
        <v>0</v>
      </c>
      <c r="AL209" s="788">
        <v>0</v>
      </c>
      <c r="AM209" s="788">
        <v>0</v>
      </c>
      <c r="AN209" s="788">
        <v>0</v>
      </c>
      <c r="AO209" s="788"/>
      <c r="AP209" s="632"/>
      <c r="AQ209" s="692"/>
      <c r="AR209" s="693"/>
      <c r="AS209" s="693"/>
      <c r="AT209" s="693"/>
      <c r="AU209" s="791">
        <v>0</v>
      </c>
      <c r="AV209" s="792">
        <v>0</v>
      </c>
      <c r="AW209" s="792">
        <v>0</v>
      </c>
      <c r="AX209" s="792">
        <v>0</v>
      </c>
      <c r="AY209" s="792">
        <v>0</v>
      </c>
      <c r="AZ209" s="792">
        <v>0</v>
      </c>
      <c r="BA209" s="792">
        <v>0</v>
      </c>
      <c r="BB209" s="792">
        <v>0</v>
      </c>
      <c r="BC209" s="792">
        <v>0</v>
      </c>
      <c r="BD209" s="792">
        <v>0</v>
      </c>
      <c r="BE209" s="792">
        <v>0</v>
      </c>
      <c r="BF209" s="792">
        <v>0</v>
      </c>
      <c r="BG209" s="792">
        <v>0</v>
      </c>
      <c r="BH209" s="792">
        <v>0</v>
      </c>
      <c r="BI209" s="792">
        <v>0</v>
      </c>
      <c r="BJ209" s="792">
        <v>0</v>
      </c>
      <c r="BK209" s="792">
        <v>0</v>
      </c>
      <c r="BL209" s="792">
        <v>0</v>
      </c>
      <c r="BM209" s="792">
        <v>0</v>
      </c>
      <c r="BN209" s="792">
        <v>0</v>
      </c>
      <c r="BO209" s="792">
        <v>0</v>
      </c>
      <c r="BP209" s="792">
        <v>0</v>
      </c>
      <c r="BQ209" s="792">
        <v>0</v>
      </c>
      <c r="BR209" s="792">
        <v>0</v>
      </c>
      <c r="BS209" s="792">
        <v>0</v>
      </c>
      <c r="BT209" s="793">
        <v>0</v>
      </c>
    </row>
    <row r="210" spans="2:72">
      <c r="B210" s="691"/>
      <c r="C210" s="691"/>
      <c r="D210" s="691" t="s">
        <v>969</v>
      </c>
      <c r="E210" s="691"/>
      <c r="F210" s="691"/>
      <c r="G210" s="691"/>
      <c r="H210" s="691" t="s">
        <v>971</v>
      </c>
      <c r="I210" s="643" t="s">
        <v>579</v>
      </c>
      <c r="J210" s="643" t="s">
        <v>592</v>
      </c>
      <c r="K210" s="632"/>
      <c r="L210" s="692"/>
      <c r="M210" s="693"/>
      <c r="N210" s="693"/>
      <c r="O210" s="693"/>
      <c r="P210" s="788">
        <v>0</v>
      </c>
      <c r="Q210" s="788">
        <v>0</v>
      </c>
      <c r="R210" s="788">
        <v>0</v>
      </c>
      <c r="S210" s="788">
        <v>0</v>
      </c>
      <c r="T210" s="788">
        <v>0</v>
      </c>
      <c r="U210" s="788">
        <v>0</v>
      </c>
      <c r="V210" s="788">
        <v>0</v>
      </c>
      <c r="W210" s="788">
        <v>0</v>
      </c>
      <c r="X210" s="788">
        <v>0</v>
      </c>
      <c r="Y210" s="788">
        <v>0</v>
      </c>
      <c r="Z210" s="788">
        <v>0</v>
      </c>
      <c r="AA210" s="788">
        <v>0</v>
      </c>
      <c r="AB210" s="788">
        <v>0</v>
      </c>
      <c r="AC210" s="788">
        <v>0</v>
      </c>
      <c r="AD210" s="788">
        <v>0</v>
      </c>
      <c r="AE210" s="788">
        <v>0</v>
      </c>
      <c r="AF210" s="788">
        <v>0</v>
      </c>
      <c r="AG210" s="788">
        <v>0</v>
      </c>
      <c r="AH210" s="788">
        <v>0</v>
      </c>
      <c r="AI210" s="788">
        <v>0</v>
      </c>
      <c r="AJ210" s="788">
        <v>0</v>
      </c>
      <c r="AK210" s="788">
        <v>0</v>
      </c>
      <c r="AL210" s="788">
        <v>0</v>
      </c>
      <c r="AM210" s="788">
        <v>0</v>
      </c>
      <c r="AN210" s="788">
        <v>0</v>
      </c>
      <c r="AO210" s="788"/>
      <c r="AP210" s="632"/>
      <c r="AQ210" s="692"/>
      <c r="AR210" s="693"/>
      <c r="AS210" s="693"/>
      <c r="AT210" s="693"/>
      <c r="AU210" s="791">
        <v>0</v>
      </c>
      <c r="AV210" s="792">
        <v>0</v>
      </c>
      <c r="AW210" s="792">
        <v>0</v>
      </c>
      <c r="AX210" s="792">
        <v>0</v>
      </c>
      <c r="AY210" s="792">
        <v>0</v>
      </c>
      <c r="AZ210" s="792">
        <v>0</v>
      </c>
      <c r="BA210" s="792">
        <v>0</v>
      </c>
      <c r="BB210" s="792">
        <v>0</v>
      </c>
      <c r="BC210" s="792">
        <v>0</v>
      </c>
      <c r="BD210" s="792">
        <v>0</v>
      </c>
      <c r="BE210" s="792">
        <v>0</v>
      </c>
      <c r="BF210" s="792">
        <v>0</v>
      </c>
      <c r="BG210" s="792">
        <v>0</v>
      </c>
      <c r="BH210" s="792">
        <v>0</v>
      </c>
      <c r="BI210" s="792">
        <v>0</v>
      </c>
      <c r="BJ210" s="792">
        <v>0</v>
      </c>
      <c r="BK210" s="792">
        <v>0</v>
      </c>
      <c r="BL210" s="792">
        <v>0</v>
      </c>
      <c r="BM210" s="792">
        <v>0</v>
      </c>
      <c r="BN210" s="792">
        <v>0</v>
      </c>
      <c r="BO210" s="792">
        <v>0</v>
      </c>
      <c r="BP210" s="792">
        <v>0</v>
      </c>
      <c r="BQ210" s="792">
        <v>0</v>
      </c>
      <c r="BR210" s="792">
        <v>0</v>
      </c>
      <c r="BS210" s="792">
        <v>0</v>
      </c>
      <c r="BT210" s="793">
        <v>0</v>
      </c>
    </row>
    <row r="211" spans="2:72">
      <c r="B211" s="691"/>
      <c r="C211" s="691"/>
      <c r="D211" s="691" t="s">
        <v>970</v>
      </c>
      <c r="E211" s="691"/>
      <c r="F211" s="691"/>
      <c r="G211" s="691"/>
      <c r="H211" s="691" t="s">
        <v>971</v>
      </c>
      <c r="I211" s="643" t="s">
        <v>579</v>
      </c>
      <c r="J211" s="643" t="s">
        <v>592</v>
      </c>
      <c r="K211" s="632"/>
      <c r="L211" s="692"/>
      <c r="M211" s="693"/>
      <c r="N211" s="693"/>
      <c r="O211" s="693"/>
      <c r="P211" s="788">
        <v>0</v>
      </c>
      <c r="Q211" s="788">
        <v>0</v>
      </c>
      <c r="R211" s="788">
        <v>0</v>
      </c>
      <c r="S211" s="788">
        <v>0</v>
      </c>
      <c r="T211" s="788">
        <v>0</v>
      </c>
      <c r="U211" s="788">
        <v>0</v>
      </c>
      <c r="V211" s="788">
        <v>0</v>
      </c>
      <c r="W211" s="788">
        <v>0</v>
      </c>
      <c r="X211" s="788">
        <v>0</v>
      </c>
      <c r="Y211" s="788">
        <v>0</v>
      </c>
      <c r="Z211" s="788">
        <v>0</v>
      </c>
      <c r="AA211" s="788">
        <v>0</v>
      </c>
      <c r="AB211" s="788">
        <v>0</v>
      </c>
      <c r="AC211" s="788">
        <v>0</v>
      </c>
      <c r="AD211" s="788">
        <v>0</v>
      </c>
      <c r="AE211" s="788">
        <v>0</v>
      </c>
      <c r="AF211" s="788">
        <v>0</v>
      </c>
      <c r="AG211" s="788">
        <v>0</v>
      </c>
      <c r="AH211" s="788">
        <v>0</v>
      </c>
      <c r="AI211" s="788">
        <v>0</v>
      </c>
      <c r="AJ211" s="788">
        <v>0</v>
      </c>
      <c r="AK211" s="788">
        <v>0</v>
      </c>
      <c r="AL211" s="788">
        <v>0</v>
      </c>
      <c r="AM211" s="788">
        <v>0</v>
      </c>
      <c r="AN211" s="788">
        <v>0</v>
      </c>
      <c r="AO211" s="788"/>
      <c r="AP211" s="632"/>
      <c r="AQ211" s="692"/>
      <c r="AR211" s="693"/>
      <c r="AS211" s="693"/>
      <c r="AT211" s="693"/>
      <c r="AU211" s="791">
        <v>0</v>
      </c>
      <c r="AV211" s="792">
        <v>0</v>
      </c>
      <c r="AW211" s="792">
        <v>0</v>
      </c>
      <c r="AX211" s="792">
        <v>0</v>
      </c>
      <c r="AY211" s="792">
        <v>0</v>
      </c>
      <c r="AZ211" s="792">
        <v>0</v>
      </c>
      <c r="BA211" s="792">
        <v>0</v>
      </c>
      <c r="BB211" s="792">
        <v>0</v>
      </c>
      <c r="BC211" s="792">
        <v>0</v>
      </c>
      <c r="BD211" s="792">
        <v>0</v>
      </c>
      <c r="BE211" s="792">
        <v>0</v>
      </c>
      <c r="BF211" s="792">
        <v>0</v>
      </c>
      <c r="BG211" s="792">
        <v>0</v>
      </c>
      <c r="BH211" s="792">
        <v>0</v>
      </c>
      <c r="BI211" s="792">
        <v>0</v>
      </c>
      <c r="BJ211" s="792">
        <v>0</v>
      </c>
      <c r="BK211" s="792">
        <v>0</v>
      </c>
      <c r="BL211" s="792">
        <v>0</v>
      </c>
      <c r="BM211" s="792">
        <v>0</v>
      </c>
      <c r="BN211" s="792">
        <v>0</v>
      </c>
      <c r="BO211" s="792">
        <v>0</v>
      </c>
      <c r="BP211" s="792">
        <v>0</v>
      </c>
      <c r="BQ211" s="792">
        <v>0</v>
      </c>
      <c r="BR211" s="792">
        <v>0</v>
      </c>
      <c r="BS211" s="792">
        <v>0</v>
      </c>
      <c r="BT211" s="793">
        <v>0</v>
      </c>
    </row>
    <row r="212" spans="2:72">
      <c r="B212" s="691"/>
      <c r="C212" s="691"/>
      <c r="D212" s="691" t="s">
        <v>97</v>
      </c>
      <c r="E212" s="691"/>
      <c r="F212" s="691"/>
      <c r="G212" s="691"/>
      <c r="H212" s="691" t="s">
        <v>971</v>
      </c>
      <c r="I212" s="643" t="s">
        <v>579</v>
      </c>
      <c r="J212" s="643" t="s">
        <v>592</v>
      </c>
      <c r="K212" s="632"/>
      <c r="L212" s="692"/>
      <c r="M212" s="693"/>
      <c r="N212" s="693"/>
      <c r="O212" s="693"/>
      <c r="P212" s="788">
        <v>0</v>
      </c>
      <c r="Q212" s="788">
        <v>0</v>
      </c>
      <c r="R212" s="788">
        <v>0</v>
      </c>
      <c r="S212" s="788">
        <v>0</v>
      </c>
      <c r="T212" s="788">
        <v>0</v>
      </c>
      <c r="U212" s="788">
        <v>0</v>
      </c>
      <c r="V212" s="788">
        <v>0</v>
      </c>
      <c r="W212" s="788">
        <v>0</v>
      </c>
      <c r="X212" s="788">
        <v>0</v>
      </c>
      <c r="Y212" s="788">
        <v>0</v>
      </c>
      <c r="Z212" s="788">
        <v>0</v>
      </c>
      <c r="AA212" s="788">
        <v>0</v>
      </c>
      <c r="AB212" s="788">
        <v>0</v>
      </c>
      <c r="AC212" s="788">
        <v>0</v>
      </c>
      <c r="AD212" s="788">
        <v>0</v>
      </c>
      <c r="AE212" s="788">
        <v>0</v>
      </c>
      <c r="AF212" s="788">
        <v>0</v>
      </c>
      <c r="AG212" s="788">
        <v>0</v>
      </c>
      <c r="AH212" s="788">
        <v>0</v>
      </c>
      <c r="AI212" s="788">
        <v>0</v>
      </c>
      <c r="AJ212" s="788">
        <v>0</v>
      </c>
      <c r="AK212" s="788">
        <v>0</v>
      </c>
      <c r="AL212" s="788">
        <v>0</v>
      </c>
      <c r="AM212" s="788">
        <v>0</v>
      </c>
      <c r="AN212" s="788">
        <v>0</v>
      </c>
      <c r="AO212" s="788"/>
      <c r="AP212" s="632"/>
      <c r="AQ212" s="692"/>
      <c r="AR212" s="693"/>
      <c r="AS212" s="693"/>
      <c r="AT212" s="693"/>
      <c r="AU212" s="791">
        <v>0</v>
      </c>
      <c r="AV212" s="792">
        <v>0</v>
      </c>
      <c r="AW212" s="792">
        <v>0</v>
      </c>
      <c r="AX212" s="792">
        <v>0</v>
      </c>
      <c r="AY212" s="792">
        <v>0</v>
      </c>
      <c r="AZ212" s="792">
        <v>0</v>
      </c>
      <c r="BA212" s="792">
        <v>0</v>
      </c>
      <c r="BB212" s="792">
        <v>0</v>
      </c>
      <c r="BC212" s="792">
        <v>0</v>
      </c>
      <c r="BD212" s="792">
        <v>0</v>
      </c>
      <c r="BE212" s="792">
        <v>0</v>
      </c>
      <c r="BF212" s="792">
        <v>0</v>
      </c>
      <c r="BG212" s="792">
        <v>0</v>
      </c>
      <c r="BH212" s="792">
        <v>0</v>
      </c>
      <c r="BI212" s="792">
        <v>0</v>
      </c>
      <c r="BJ212" s="792">
        <v>0</v>
      </c>
      <c r="BK212" s="792">
        <v>0</v>
      </c>
      <c r="BL212" s="792">
        <v>0</v>
      </c>
      <c r="BM212" s="792">
        <v>0</v>
      </c>
      <c r="BN212" s="792">
        <v>0</v>
      </c>
      <c r="BO212" s="792">
        <v>0</v>
      </c>
      <c r="BP212" s="792">
        <v>0</v>
      </c>
      <c r="BQ212" s="792">
        <v>0</v>
      </c>
      <c r="BR212" s="792">
        <v>0</v>
      </c>
      <c r="BS212" s="792">
        <v>0</v>
      </c>
      <c r="BT212" s="793">
        <v>0</v>
      </c>
    </row>
    <row r="213" spans="2:72">
      <c r="B213" s="691"/>
      <c r="C213" s="691"/>
      <c r="D213" s="691" t="s">
        <v>95</v>
      </c>
      <c r="E213" s="691"/>
      <c r="F213" s="691"/>
      <c r="G213" s="691"/>
      <c r="H213" s="691" t="s">
        <v>971</v>
      </c>
      <c r="I213" s="643" t="s">
        <v>579</v>
      </c>
      <c r="J213" s="643" t="s">
        <v>592</v>
      </c>
      <c r="K213" s="632"/>
      <c r="L213" s="692"/>
      <c r="M213" s="693"/>
      <c r="N213" s="693"/>
      <c r="O213" s="693"/>
      <c r="P213" s="788">
        <v>16</v>
      </c>
      <c r="Q213" s="788">
        <v>16</v>
      </c>
      <c r="R213" s="788">
        <v>16</v>
      </c>
      <c r="S213" s="788">
        <v>16</v>
      </c>
      <c r="T213" s="788">
        <v>16</v>
      </c>
      <c r="U213" s="788">
        <v>16</v>
      </c>
      <c r="V213" s="788">
        <v>16</v>
      </c>
      <c r="W213" s="788">
        <v>16</v>
      </c>
      <c r="X213" s="788">
        <v>16</v>
      </c>
      <c r="Y213" s="788">
        <v>16</v>
      </c>
      <c r="Z213" s="788">
        <v>15</v>
      </c>
      <c r="AA213" s="788">
        <v>15</v>
      </c>
      <c r="AB213" s="788">
        <v>15</v>
      </c>
      <c r="AC213" s="788">
        <v>15</v>
      </c>
      <c r="AD213" s="788">
        <v>15</v>
      </c>
      <c r="AE213" s="788">
        <v>15</v>
      </c>
      <c r="AF213" s="788">
        <v>8</v>
      </c>
      <c r="AG213" s="788">
        <v>8</v>
      </c>
      <c r="AH213" s="788">
        <v>8</v>
      </c>
      <c r="AI213" s="788">
        <v>8</v>
      </c>
      <c r="AJ213" s="788">
        <v>0</v>
      </c>
      <c r="AK213" s="788">
        <v>0</v>
      </c>
      <c r="AL213" s="788">
        <v>0</v>
      </c>
      <c r="AM213" s="788">
        <v>0</v>
      </c>
      <c r="AN213" s="788">
        <v>0</v>
      </c>
      <c r="AO213" s="788"/>
      <c r="AP213" s="632"/>
      <c r="AQ213" s="692"/>
      <c r="AR213" s="693"/>
      <c r="AS213" s="693"/>
      <c r="AT213" s="693"/>
      <c r="AU213" s="791">
        <v>254356</v>
      </c>
      <c r="AV213" s="792">
        <v>250748</v>
      </c>
      <c r="AW213" s="792">
        <v>250748</v>
      </c>
      <c r="AX213" s="792">
        <v>250748</v>
      </c>
      <c r="AY213" s="792">
        <v>250748</v>
      </c>
      <c r="AZ213" s="792">
        <v>250748</v>
      </c>
      <c r="BA213" s="792">
        <v>250748</v>
      </c>
      <c r="BB213" s="792">
        <v>250648</v>
      </c>
      <c r="BC213" s="792">
        <v>250648</v>
      </c>
      <c r="BD213" s="792">
        <v>250648</v>
      </c>
      <c r="BE213" s="792">
        <v>243997</v>
      </c>
      <c r="BF213" s="792">
        <v>240430</v>
      </c>
      <c r="BG213" s="792">
        <v>240430</v>
      </c>
      <c r="BH213" s="792">
        <v>239766</v>
      </c>
      <c r="BI213" s="792">
        <v>239766</v>
      </c>
      <c r="BJ213" s="792">
        <v>239328</v>
      </c>
      <c r="BK213" s="792">
        <v>123897</v>
      </c>
      <c r="BL213" s="792">
        <v>123897</v>
      </c>
      <c r="BM213" s="792">
        <v>123897</v>
      </c>
      <c r="BN213" s="792">
        <v>123897</v>
      </c>
      <c r="BO213" s="792">
        <v>0</v>
      </c>
      <c r="BP213" s="792">
        <v>0</v>
      </c>
      <c r="BQ213" s="792">
        <v>0</v>
      </c>
      <c r="BR213" s="792">
        <v>0</v>
      </c>
      <c r="BS213" s="792">
        <v>0</v>
      </c>
      <c r="BT213" s="793">
        <v>0</v>
      </c>
    </row>
    <row r="214" spans="2:72">
      <c r="B214" s="691"/>
      <c r="C214" s="691"/>
      <c r="D214" s="691" t="s">
        <v>96</v>
      </c>
      <c r="E214" s="691"/>
      <c r="F214" s="691"/>
      <c r="G214" s="691"/>
      <c r="H214" s="691" t="s">
        <v>971</v>
      </c>
      <c r="I214" s="643" t="s">
        <v>579</v>
      </c>
      <c r="J214" s="643" t="s">
        <v>592</v>
      </c>
      <c r="K214" s="632"/>
      <c r="L214" s="692"/>
      <c r="M214" s="693"/>
      <c r="N214" s="693"/>
      <c r="O214" s="693"/>
      <c r="P214" s="788">
        <v>2</v>
      </c>
      <c r="Q214" s="788">
        <v>2</v>
      </c>
      <c r="R214" s="788">
        <v>2</v>
      </c>
      <c r="S214" s="788">
        <v>2</v>
      </c>
      <c r="T214" s="788">
        <v>2</v>
      </c>
      <c r="U214" s="788">
        <v>2</v>
      </c>
      <c r="V214" s="788">
        <v>2</v>
      </c>
      <c r="W214" s="788">
        <v>2</v>
      </c>
      <c r="X214" s="788">
        <v>2</v>
      </c>
      <c r="Y214" s="788">
        <v>2</v>
      </c>
      <c r="Z214" s="788">
        <v>1</v>
      </c>
      <c r="AA214" s="788">
        <v>1</v>
      </c>
      <c r="AB214" s="788">
        <v>1</v>
      </c>
      <c r="AC214" s="788">
        <v>1</v>
      </c>
      <c r="AD214" s="788">
        <v>1</v>
      </c>
      <c r="AE214" s="788">
        <v>1</v>
      </c>
      <c r="AF214" s="788">
        <v>1</v>
      </c>
      <c r="AG214" s="788">
        <v>1</v>
      </c>
      <c r="AH214" s="788">
        <v>1</v>
      </c>
      <c r="AI214" s="788">
        <v>1</v>
      </c>
      <c r="AJ214" s="788">
        <v>0</v>
      </c>
      <c r="AK214" s="788">
        <v>0</v>
      </c>
      <c r="AL214" s="788">
        <v>0</v>
      </c>
      <c r="AM214" s="788">
        <v>0</v>
      </c>
      <c r="AN214" s="788">
        <v>0</v>
      </c>
      <c r="AO214" s="788"/>
      <c r="AP214" s="632"/>
      <c r="AQ214" s="692"/>
      <c r="AR214" s="693"/>
      <c r="AS214" s="693"/>
      <c r="AT214" s="693"/>
      <c r="AU214" s="791">
        <v>28604</v>
      </c>
      <c r="AV214" s="792">
        <v>28268</v>
      </c>
      <c r="AW214" s="792">
        <v>28268</v>
      </c>
      <c r="AX214" s="792">
        <v>28268</v>
      </c>
      <c r="AY214" s="792">
        <v>28268</v>
      </c>
      <c r="AZ214" s="792">
        <v>28268</v>
      </c>
      <c r="BA214" s="792">
        <v>28268</v>
      </c>
      <c r="BB214" s="792">
        <v>28198</v>
      </c>
      <c r="BC214" s="792">
        <v>28198</v>
      </c>
      <c r="BD214" s="792">
        <v>28198</v>
      </c>
      <c r="BE214" s="792">
        <v>23915</v>
      </c>
      <c r="BF214" s="792">
        <v>23719</v>
      </c>
      <c r="BG214" s="792">
        <v>23719</v>
      </c>
      <c r="BH214" s="792">
        <v>22990</v>
      </c>
      <c r="BI214" s="792">
        <v>22990</v>
      </c>
      <c r="BJ214" s="792">
        <v>22905</v>
      </c>
      <c r="BK214" s="792">
        <v>9571</v>
      </c>
      <c r="BL214" s="792">
        <v>9571</v>
      </c>
      <c r="BM214" s="792">
        <v>9571</v>
      </c>
      <c r="BN214" s="792">
        <v>9571</v>
      </c>
      <c r="BO214" s="792">
        <v>0</v>
      </c>
      <c r="BP214" s="792">
        <v>0</v>
      </c>
      <c r="BQ214" s="792">
        <v>0</v>
      </c>
      <c r="BR214" s="792">
        <v>0</v>
      </c>
      <c r="BS214" s="792">
        <v>0</v>
      </c>
      <c r="BT214" s="793">
        <v>0</v>
      </c>
    </row>
    <row r="215" spans="2:72">
      <c r="B215" s="691"/>
      <c r="C215" s="691"/>
      <c r="D215" s="691" t="s">
        <v>675</v>
      </c>
      <c r="E215" s="691"/>
      <c r="F215" s="691"/>
      <c r="G215" s="691"/>
      <c r="H215" s="691" t="s">
        <v>971</v>
      </c>
      <c r="I215" s="643" t="s">
        <v>579</v>
      </c>
      <c r="J215" s="643" t="s">
        <v>592</v>
      </c>
      <c r="K215" s="632"/>
      <c r="L215" s="692"/>
      <c r="M215" s="693"/>
      <c r="N215" s="693"/>
      <c r="O215" s="693"/>
      <c r="P215" s="788">
        <v>37</v>
      </c>
      <c r="Q215" s="788">
        <v>37</v>
      </c>
      <c r="R215" s="788">
        <v>37</v>
      </c>
      <c r="S215" s="788">
        <v>37</v>
      </c>
      <c r="T215" s="788">
        <v>37</v>
      </c>
      <c r="U215" s="788">
        <v>37</v>
      </c>
      <c r="V215" s="788">
        <v>37</v>
      </c>
      <c r="W215" s="788">
        <v>37</v>
      </c>
      <c r="X215" s="788">
        <v>37</v>
      </c>
      <c r="Y215" s="788">
        <v>37</v>
      </c>
      <c r="Z215" s="788">
        <v>37</v>
      </c>
      <c r="AA215" s="788">
        <v>37</v>
      </c>
      <c r="AB215" s="788">
        <v>37</v>
      </c>
      <c r="AC215" s="788">
        <v>37</v>
      </c>
      <c r="AD215" s="788">
        <v>37</v>
      </c>
      <c r="AE215" s="788">
        <v>37</v>
      </c>
      <c r="AF215" s="788">
        <v>37</v>
      </c>
      <c r="AG215" s="788">
        <v>37</v>
      </c>
      <c r="AH215" s="788">
        <v>34</v>
      </c>
      <c r="AI215" s="788">
        <v>0</v>
      </c>
      <c r="AJ215" s="788">
        <v>0</v>
      </c>
      <c r="AK215" s="788">
        <v>0</v>
      </c>
      <c r="AL215" s="788">
        <v>0</v>
      </c>
      <c r="AM215" s="788">
        <v>0</v>
      </c>
      <c r="AN215" s="788">
        <v>0</v>
      </c>
      <c r="AO215" s="788"/>
      <c r="AP215" s="632"/>
      <c r="AQ215" s="692"/>
      <c r="AR215" s="693"/>
      <c r="AS215" s="693"/>
      <c r="AT215" s="693"/>
      <c r="AU215" s="791">
        <v>70927</v>
      </c>
      <c r="AV215" s="792">
        <v>70927</v>
      </c>
      <c r="AW215" s="792">
        <v>70927</v>
      </c>
      <c r="AX215" s="792">
        <v>70927</v>
      </c>
      <c r="AY215" s="792">
        <v>70927</v>
      </c>
      <c r="AZ215" s="792">
        <v>70927</v>
      </c>
      <c r="BA215" s="792">
        <v>70927</v>
      </c>
      <c r="BB215" s="792">
        <v>70927</v>
      </c>
      <c r="BC215" s="792">
        <v>70927</v>
      </c>
      <c r="BD215" s="792">
        <v>70927</v>
      </c>
      <c r="BE215" s="792">
        <v>70927</v>
      </c>
      <c r="BF215" s="792">
        <v>70927</v>
      </c>
      <c r="BG215" s="792">
        <v>70927</v>
      </c>
      <c r="BH215" s="792">
        <v>70927</v>
      </c>
      <c r="BI215" s="792">
        <v>70927</v>
      </c>
      <c r="BJ215" s="792">
        <v>70927</v>
      </c>
      <c r="BK215" s="792">
        <v>70927</v>
      </c>
      <c r="BL215" s="792">
        <v>70927</v>
      </c>
      <c r="BM215" s="792">
        <v>68402</v>
      </c>
      <c r="BN215" s="792">
        <v>0</v>
      </c>
      <c r="BO215" s="792">
        <v>0</v>
      </c>
      <c r="BP215" s="792">
        <v>0</v>
      </c>
      <c r="BQ215" s="792">
        <v>0</v>
      </c>
      <c r="BR215" s="792">
        <v>0</v>
      </c>
      <c r="BS215" s="792">
        <v>0</v>
      </c>
      <c r="BT215" s="793">
        <v>0</v>
      </c>
    </row>
    <row r="216" spans="2:72">
      <c r="B216" s="691"/>
      <c r="C216" s="691"/>
      <c r="D216" s="691" t="s">
        <v>98</v>
      </c>
      <c r="E216" s="691"/>
      <c r="F216" s="691"/>
      <c r="G216" s="691"/>
      <c r="H216" s="691" t="s">
        <v>971</v>
      </c>
      <c r="I216" s="643" t="s">
        <v>579</v>
      </c>
      <c r="J216" s="643" t="s">
        <v>592</v>
      </c>
      <c r="K216" s="632"/>
      <c r="L216" s="692"/>
      <c r="M216" s="693"/>
      <c r="N216" s="693"/>
      <c r="O216" s="693"/>
      <c r="P216" s="788">
        <v>63</v>
      </c>
      <c r="Q216" s="788">
        <v>63</v>
      </c>
      <c r="R216" s="788">
        <v>63</v>
      </c>
      <c r="S216" s="788">
        <v>63</v>
      </c>
      <c r="T216" s="788">
        <v>63</v>
      </c>
      <c r="U216" s="788">
        <v>63</v>
      </c>
      <c r="V216" s="788">
        <v>63</v>
      </c>
      <c r="W216" s="788">
        <v>63</v>
      </c>
      <c r="X216" s="788">
        <v>63</v>
      </c>
      <c r="Y216" s="788">
        <v>63</v>
      </c>
      <c r="Z216" s="788">
        <v>63</v>
      </c>
      <c r="AA216" s="788">
        <v>63</v>
      </c>
      <c r="AB216" s="788">
        <v>63</v>
      </c>
      <c r="AC216" s="788">
        <v>63</v>
      </c>
      <c r="AD216" s="788">
        <v>63</v>
      </c>
      <c r="AE216" s="788">
        <v>63</v>
      </c>
      <c r="AF216" s="788">
        <v>16</v>
      </c>
      <c r="AG216" s="788">
        <v>16</v>
      </c>
      <c r="AH216" s="788">
        <v>16</v>
      </c>
      <c r="AI216" s="788">
        <v>16</v>
      </c>
      <c r="AJ216" s="788">
        <v>15</v>
      </c>
      <c r="AK216" s="788">
        <v>15</v>
      </c>
      <c r="AL216" s="788">
        <v>15</v>
      </c>
      <c r="AM216" s="788">
        <v>0</v>
      </c>
      <c r="AN216" s="788">
        <v>0</v>
      </c>
      <c r="AO216" s="788"/>
      <c r="AP216" s="632"/>
      <c r="AQ216" s="692"/>
      <c r="AR216" s="693"/>
      <c r="AS216" s="693"/>
      <c r="AT216" s="693"/>
      <c r="AU216" s="791">
        <v>1077435</v>
      </c>
      <c r="AV216" s="792">
        <v>1077435</v>
      </c>
      <c r="AW216" s="792">
        <v>1077435</v>
      </c>
      <c r="AX216" s="792">
        <v>1077435</v>
      </c>
      <c r="AY216" s="792">
        <v>1077435</v>
      </c>
      <c r="AZ216" s="792">
        <v>1077435</v>
      </c>
      <c r="BA216" s="792">
        <v>1077435</v>
      </c>
      <c r="BB216" s="792">
        <v>1077435</v>
      </c>
      <c r="BC216" s="792">
        <v>1077435</v>
      </c>
      <c r="BD216" s="792">
        <v>1077435</v>
      </c>
      <c r="BE216" s="792">
        <v>1077151</v>
      </c>
      <c r="BF216" s="792">
        <v>1077151</v>
      </c>
      <c r="BG216" s="792">
        <v>1077151</v>
      </c>
      <c r="BH216" s="792">
        <v>1077151</v>
      </c>
      <c r="BI216" s="792">
        <v>1077151</v>
      </c>
      <c r="BJ216" s="792">
        <v>1077151</v>
      </c>
      <c r="BK216" s="792">
        <v>333605</v>
      </c>
      <c r="BL216" s="792">
        <v>333605</v>
      </c>
      <c r="BM216" s="792">
        <v>333605</v>
      </c>
      <c r="BN216" s="792">
        <v>333605</v>
      </c>
      <c r="BO216" s="792">
        <v>325125</v>
      </c>
      <c r="BP216" s="792">
        <v>325125</v>
      </c>
      <c r="BQ216" s="792">
        <v>325125</v>
      </c>
      <c r="BR216" s="792">
        <v>0</v>
      </c>
      <c r="BS216" s="792">
        <v>0</v>
      </c>
      <c r="BT216" s="793">
        <v>0</v>
      </c>
    </row>
    <row r="217" spans="2:72">
      <c r="B217" s="691"/>
      <c r="C217" s="691"/>
      <c r="D217" s="691" t="s">
        <v>99</v>
      </c>
      <c r="E217" s="691"/>
      <c r="F217" s="691"/>
      <c r="G217" s="691"/>
      <c r="H217" s="691" t="s">
        <v>971</v>
      </c>
      <c r="I217" s="643" t="s">
        <v>579</v>
      </c>
      <c r="J217" s="643" t="s">
        <v>592</v>
      </c>
      <c r="K217" s="632"/>
      <c r="L217" s="692"/>
      <c r="M217" s="693"/>
      <c r="N217" s="693"/>
      <c r="O217" s="693"/>
      <c r="P217" s="788">
        <v>28</v>
      </c>
      <c r="Q217" s="788">
        <v>28</v>
      </c>
      <c r="R217" s="788">
        <v>28</v>
      </c>
      <c r="S217" s="788">
        <v>28</v>
      </c>
      <c r="T217" s="788">
        <v>201</v>
      </c>
      <c r="U217" s="788">
        <v>201</v>
      </c>
      <c r="V217" s="788">
        <v>201</v>
      </c>
      <c r="W217" s="788">
        <v>201</v>
      </c>
      <c r="X217" s="788">
        <v>201</v>
      </c>
      <c r="Y217" s="788">
        <v>201</v>
      </c>
      <c r="Z217" s="788">
        <v>201</v>
      </c>
      <c r="AA217" s="788">
        <v>201</v>
      </c>
      <c r="AB217" s="788">
        <v>201</v>
      </c>
      <c r="AC217" s="788">
        <v>141</v>
      </c>
      <c r="AD217" s="788">
        <v>0</v>
      </c>
      <c r="AE217" s="788">
        <v>0</v>
      </c>
      <c r="AF217" s="788">
        <v>0</v>
      </c>
      <c r="AG217" s="788">
        <v>0</v>
      </c>
      <c r="AH217" s="788">
        <v>0</v>
      </c>
      <c r="AI217" s="788">
        <v>0</v>
      </c>
      <c r="AJ217" s="788">
        <v>0</v>
      </c>
      <c r="AK217" s="788">
        <v>0</v>
      </c>
      <c r="AL217" s="788">
        <v>0</v>
      </c>
      <c r="AM217" s="788">
        <v>0</v>
      </c>
      <c r="AN217" s="788">
        <v>0</v>
      </c>
      <c r="AO217" s="788"/>
      <c r="AP217" s="632"/>
      <c r="AQ217" s="692"/>
      <c r="AR217" s="693"/>
      <c r="AS217" s="693"/>
      <c r="AT217" s="693"/>
      <c r="AU217" s="791">
        <v>131814</v>
      </c>
      <c r="AV217" s="792">
        <v>131814</v>
      </c>
      <c r="AW217" s="792">
        <v>131814</v>
      </c>
      <c r="AX217" s="792">
        <v>131814</v>
      </c>
      <c r="AY217" s="792">
        <v>934004</v>
      </c>
      <c r="AZ217" s="792">
        <v>934004</v>
      </c>
      <c r="BA217" s="792">
        <v>934004</v>
      </c>
      <c r="BB217" s="792">
        <v>934004</v>
      </c>
      <c r="BC217" s="792">
        <v>934004</v>
      </c>
      <c r="BD217" s="792">
        <v>934004</v>
      </c>
      <c r="BE217" s="792">
        <v>934004</v>
      </c>
      <c r="BF217" s="792">
        <v>934004</v>
      </c>
      <c r="BG217" s="792">
        <v>934004</v>
      </c>
      <c r="BH217" s="792">
        <v>653803</v>
      </c>
      <c r="BI217" s="792">
        <v>0</v>
      </c>
      <c r="BJ217" s="792">
        <v>0</v>
      </c>
      <c r="BK217" s="792">
        <v>0</v>
      </c>
      <c r="BL217" s="792">
        <v>0</v>
      </c>
      <c r="BM217" s="792">
        <v>0</v>
      </c>
      <c r="BN217" s="792">
        <v>0</v>
      </c>
      <c r="BO217" s="792">
        <v>0</v>
      </c>
      <c r="BP217" s="792">
        <v>0</v>
      </c>
      <c r="BQ217" s="792">
        <v>0</v>
      </c>
      <c r="BR217" s="792">
        <v>0</v>
      </c>
      <c r="BS217" s="792">
        <v>0</v>
      </c>
      <c r="BT217" s="793">
        <v>0</v>
      </c>
    </row>
    <row r="218" spans="2:72">
      <c r="B218" s="691"/>
      <c r="C218" s="691"/>
      <c r="D218" s="691" t="s">
        <v>100</v>
      </c>
      <c r="E218" s="691"/>
      <c r="F218" s="691"/>
      <c r="G218" s="691"/>
      <c r="H218" s="691" t="s">
        <v>971</v>
      </c>
      <c r="I218" s="643" t="s">
        <v>579</v>
      </c>
      <c r="J218" s="643" t="s">
        <v>592</v>
      </c>
      <c r="K218" s="632"/>
      <c r="L218" s="692"/>
      <c r="M218" s="693"/>
      <c r="N218" s="693"/>
      <c r="O218" s="693"/>
      <c r="P218" s="788">
        <v>119</v>
      </c>
      <c r="Q218" s="788">
        <v>119</v>
      </c>
      <c r="R218" s="788">
        <v>119</v>
      </c>
      <c r="S218" s="788">
        <v>118</v>
      </c>
      <c r="T218" s="788">
        <v>118</v>
      </c>
      <c r="U218" s="788">
        <v>118</v>
      </c>
      <c r="V218" s="788">
        <v>107</v>
      </c>
      <c r="W218" s="788">
        <v>107</v>
      </c>
      <c r="X218" s="788">
        <v>107</v>
      </c>
      <c r="Y218" s="788">
        <v>58</v>
      </c>
      <c r="Z218" s="788">
        <v>11</v>
      </c>
      <c r="AA218" s="788">
        <v>11</v>
      </c>
      <c r="AB218" s="788">
        <v>4</v>
      </c>
      <c r="AC218" s="788">
        <v>4</v>
      </c>
      <c r="AD218" s="788">
        <v>4</v>
      </c>
      <c r="AE218" s="788">
        <v>4</v>
      </c>
      <c r="AF218" s="788">
        <v>4</v>
      </c>
      <c r="AG218" s="788">
        <v>4</v>
      </c>
      <c r="AH218" s="788">
        <v>4</v>
      </c>
      <c r="AI218" s="788">
        <v>4</v>
      </c>
      <c r="AJ218" s="788">
        <v>0</v>
      </c>
      <c r="AK218" s="788">
        <v>0</v>
      </c>
      <c r="AL218" s="788">
        <v>0</v>
      </c>
      <c r="AM218" s="788">
        <v>0</v>
      </c>
      <c r="AN218" s="788">
        <v>0</v>
      </c>
      <c r="AO218" s="788"/>
      <c r="AP218" s="632"/>
      <c r="AQ218" s="692"/>
      <c r="AR218" s="693"/>
      <c r="AS218" s="693"/>
      <c r="AT218" s="693"/>
      <c r="AU218" s="791">
        <v>1001960</v>
      </c>
      <c r="AV218" s="792">
        <v>1001960</v>
      </c>
      <c r="AW218" s="792">
        <v>1001960</v>
      </c>
      <c r="AX218" s="792">
        <v>997371</v>
      </c>
      <c r="AY218" s="792">
        <v>997371</v>
      </c>
      <c r="AZ218" s="792">
        <v>997371</v>
      </c>
      <c r="BA218" s="792">
        <v>939705</v>
      </c>
      <c r="BB218" s="792">
        <v>939705</v>
      </c>
      <c r="BC218" s="792">
        <v>939705</v>
      </c>
      <c r="BD218" s="792">
        <v>695406</v>
      </c>
      <c r="BE218" s="792">
        <v>454686</v>
      </c>
      <c r="BF218" s="792">
        <v>454686</v>
      </c>
      <c r="BG218" s="792">
        <v>337525</v>
      </c>
      <c r="BH218" s="792">
        <v>337525</v>
      </c>
      <c r="BI218" s="792">
        <v>337525</v>
      </c>
      <c r="BJ218" s="792">
        <v>267755</v>
      </c>
      <c r="BK218" s="792">
        <v>12599</v>
      </c>
      <c r="BL218" s="792">
        <v>12599</v>
      </c>
      <c r="BM218" s="792">
        <v>12599</v>
      </c>
      <c r="BN218" s="792">
        <v>12599</v>
      </c>
      <c r="BO218" s="792">
        <v>0</v>
      </c>
      <c r="BP218" s="792">
        <v>0</v>
      </c>
      <c r="BQ218" s="792">
        <v>0</v>
      </c>
      <c r="BR218" s="792">
        <v>0</v>
      </c>
      <c r="BS218" s="792">
        <v>0</v>
      </c>
      <c r="BT218" s="793">
        <v>0</v>
      </c>
    </row>
    <row r="219" spans="2:72">
      <c r="B219" s="691"/>
      <c r="C219" s="691"/>
      <c r="D219" s="691" t="s">
        <v>101</v>
      </c>
      <c r="E219" s="691"/>
      <c r="F219" s="691"/>
      <c r="G219" s="691"/>
      <c r="H219" s="691" t="s">
        <v>971</v>
      </c>
      <c r="I219" s="643" t="s">
        <v>579</v>
      </c>
      <c r="J219" s="643" t="s">
        <v>592</v>
      </c>
      <c r="K219" s="632"/>
      <c r="L219" s="692"/>
      <c r="M219" s="693"/>
      <c r="N219" s="693"/>
      <c r="O219" s="693"/>
      <c r="P219" s="788">
        <v>0</v>
      </c>
      <c r="Q219" s="788">
        <v>0</v>
      </c>
      <c r="R219" s="788">
        <v>0</v>
      </c>
      <c r="S219" s="788">
        <v>0</v>
      </c>
      <c r="T219" s="788">
        <v>0</v>
      </c>
      <c r="U219" s="788">
        <v>0</v>
      </c>
      <c r="V219" s="788">
        <v>0</v>
      </c>
      <c r="W219" s="788">
        <v>0</v>
      </c>
      <c r="X219" s="788">
        <v>0</v>
      </c>
      <c r="Y219" s="788">
        <v>0</v>
      </c>
      <c r="Z219" s="788">
        <v>0</v>
      </c>
      <c r="AA219" s="788">
        <v>0</v>
      </c>
      <c r="AB219" s="788">
        <v>0</v>
      </c>
      <c r="AC219" s="788">
        <v>0</v>
      </c>
      <c r="AD219" s="788">
        <v>0</v>
      </c>
      <c r="AE219" s="788">
        <v>0</v>
      </c>
      <c r="AF219" s="788">
        <v>0</v>
      </c>
      <c r="AG219" s="788">
        <v>0</v>
      </c>
      <c r="AH219" s="788">
        <v>0</v>
      </c>
      <c r="AI219" s="788">
        <v>0</v>
      </c>
      <c r="AJ219" s="788">
        <v>0</v>
      </c>
      <c r="AK219" s="788">
        <v>0</v>
      </c>
      <c r="AL219" s="788">
        <v>0</v>
      </c>
      <c r="AM219" s="788">
        <v>0</v>
      </c>
      <c r="AN219" s="788">
        <v>0</v>
      </c>
      <c r="AO219" s="788"/>
      <c r="AP219" s="632"/>
      <c r="AQ219" s="692"/>
      <c r="AR219" s="693"/>
      <c r="AS219" s="693"/>
      <c r="AT219" s="693"/>
      <c r="AU219" s="791">
        <v>0</v>
      </c>
      <c r="AV219" s="792">
        <v>0</v>
      </c>
      <c r="AW219" s="792">
        <v>0</v>
      </c>
      <c r="AX219" s="792">
        <v>0</v>
      </c>
      <c r="AY219" s="792">
        <v>0</v>
      </c>
      <c r="AZ219" s="792">
        <v>0</v>
      </c>
      <c r="BA219" s="792">
        <v>0</v>
      </c>
      <c r="BB219" s="792">
        <v>0</v>
      </c>
      <c r="BC219" s="792">
        <v>0</v>
      </c>
      <c r="BD219" s="792">
        <v>0</v>
      </c>
      <c r="BE219" s="792">
        <v>0</v>
      </c>
      <c r="BF219" s="792">
        <v>0</v>
      </c>
      <c r="BG219" s="792">
        <v>0</v>
      </c>
      <c r="BH219" s="792">
        <v>0</v>
      </c>
      <c r="BI219" s="792">
        <v>0</v>
      </c>
      <c r="BJ219" s="792">
        <v>0</v>
      </c>
      <c r="BK219" s="792">
        <v>0</v>
      </c>
      <c r="BL219" s="792">
        <v>0</v>
      </c>
      <c r="BM219" s="792">
        <v>0</v>
      </c>
      <c r="BN219" s="792">
        <v>0</v>
      </c>
      <c r="BO219" s="792">
        <v>0</v>
      </c>
      <c r="BP219" s="792">
        <v>0</v>
      </c>
      <c r="BQ219" s="792">
        <v>0</v>
      </c>
      <c r="BR219" s="792">
        <v>0</v>
      </c>
      <c r="BS219" s="792">
        <v>0</v>
      </c>
      <c r="BT219" s="793">
        <v>0</v>
      </c>
    </row>
    <row r="220" spans="2:72">
      <c r="B220" s="691"/>
      <c r="C220" s="691"/>
      <c r="D220" s="691" t="s">
        <v>102</v>
      </c>
      <c r="E220" s="691"/>
      <c r="F220" s="691"/>
      <c r="G220" s="691"/>
      <c r="H220" s="691" t="s">
        <v>971</v>
      </c>
      <c r="I220" s="643" t="s">
        <v>579</v>
      </c>
      <c r="J220" s="643" t="s">
        <v>592</v>
      </c>
      <c r="K220" s="632"/>
      <c r="L220" s="692"/>
      <c r="M220" s="693"/>
      <c r="N220" s="693"/>
      <c r="O220" s="693"/>
      <c r="P220" s="788">
        <v>195</v>
      </c>
      <c r="Q220" s="788">
        <v>195</v>
      </c>
      <c r="R220" s="788">
        <v>195</v>
      </c>
      <c r="S220" s="788">
        <v>195</v>
      </c>
      <c r="T220" s="788">
        <v>195</v>
      </c>
      <c r="U220" s="788">
        <v>195</v>
      </c>
      <c r="V220" s="788">
        <v>195</v>
      </c>
      <c r="W220" s="788">
        <v>195</v>
      </c>
      <c r="X220" s="788">
        <v>195</v>
      </c>
      <c r="Y220" s="788">
        <v>195</v>
      </c>
      <c r="Z220" s="788">
        <v>195</v>
      </c>
      <c r="AA220" s="788">
        <v>195</v>
      </c>
      <c r="AB220" s="788">
        <v>195</v>
      </c>
      <c r="AC220" s="788">
        <v>195</v>
      </c>
      <c r="AD220" s="788">
        <v>85</v>
      </c>
      <c r="AE220" s="788">
        <v>0</v>
      </c>
      <c r="AF220" s="788">
        <v>0</v>
      </c>
      <c r="AG220" s="788">
        <v>0</v>
      </c>
      <c r="AH220" s="788">
        <v>0</v>
      </c>
      <c r="AI220" s="788">
        <v>0</v>
      </c>
      <c r="AJ220" s="788">
        <v>0</v>
      </c>
      <c r="AK220" s="788">
        <v>0</v>
      </c>
      <c r="AL220" s="788">
        <v>0</v>
      </c>
      <c r="AM220" s="788">
        <v>0</v>
      </c>
      <c r="AN220" s="788">
        <v>0</v>
      </c>
      <c r="AO220" s="788"/>
      <c r="AP220" s="632"/>
      <c r="AQ220" s="692"/>
      <c r="AR220" s="693"/>
      <c r="AS220" s="693"/>
      <c r="AT220" s="693"/>
      <c r="AU220" s="791">
        <v>547010</v>
      </c>
      <c r="AV220" s="792">
        <v>547010</v>
      </c>
      <c r="AW220" s="792">
        <v>547010</v>
      </c>
      <c r="AX220" s="792">
        <v>547010</v>
      </c>
      <c r="AY220" s="792">
        <v>547010</v>
      </c>
      <c r="AZ220" s="792">
        <v>547010</v>
      </c>
      <c r="BA220" s="792">
        <v>547010</v>
      </c>
      <c r="BB220" s="792">
        <v>547010</v>
      </c>
      <c r="BC220" s="792">
        <v>547010</v>
      </c>
      <c r="BD220" s="792">
        <v>547010</v>
      </c>
      <c r="BE220" s="792">
        <v>547010</v>
      </c>
      <c r="BF220" s="792">
        <v>547010</v>
      </c>
      <c r="BG220" s="792">
        <v>547010</v>
      </c>
      <c r="BH220" s="792">
        <v>547010</v>
      </c>
      <c r="BI220" s="792">
        <v>237352</v>
      </c>
      <c r="BJ220" s="792">
        <v>0</v>
      </c>
      <c r="BK220" s="792">
        <v>0</v>
      </c>
      <c r="BL220" s="792">
        <v>0</v>
      </c>
      <c r="BM220" s="792">
        <v>0</v>
      </c>
      <c r="BN220" s="792">
        <v>0</v>
      </c>
      <c r="BO220" s="792">
        <v>0</v>
      </c>
      <c r="BP220" s="792">
        <v>0</v>
      </c>
      <c r="BQ220" s="792">
        <v>0</v>
      </c>
      <c r="BR220" s="792">
        <v>0</v>
      </c>
      <c r="BS220" s="792">
        <v>0</v>
      </c>
      <c r="BT220" s="793">
        <v>0</v>
      </c>
    </row>
    <row r="221" spans="2:72">
      <c r="B221" s="691"/>
      <c r="C221" s="691"/>
      <c r="D221" s="691"/>
      <c r="E221" s="691"/>
      <c r="F221" s="691"/>
      <c r="G221" s="691"/>
      <c r="H221" s="691"/>
      <c r="I221" s="643"/>
      <c r="J221" s="643"/>
      <c r="K221" s="632"/>
      <c r="L221" s="692"/>
      <c r="M221" s="693"/>
      <c r="N221" s="693"/>
      <c r="O221" s="693"/>
      <c r="P221" s="693"/>
      <c r="Q221" s="788"/>
      <c r="R221" s="788"/>
      <c r="S221" s="788"/>
      <c r="T221" s="788"/>
      <c r="U221" s="788"/>
      <c r="V221" s="788"/>
      <c r="W221" s="788"/>
      <c r="X221" s="788"/>
      <c r="Y221" s="788"/>
      <c r="Z221" s="788"/>
      <c r="AA221" s="788"/>
      <c r="AB221" s="788"/>
      <c r="AC221" s="788"/>
      <c r="AD221" s="788"/>
      <c r="AE221" s="788"/>
      <c r="AF221" s="788"/>
      <c r="AG221" s="788"/>
      <c r="AH221" s="788"/>
      <c r="AI221" s="788"/>
      <c r="AJ221" s="788"/>
      <c r="AK221" s="788"/>
      <c r="AL221" s="788"/>
      <c r="AM221" s="788"/>
      <c r="AN221" s="788"/>
      <c r="AO221" s="788"/>
      <c r="AP221" s="632"/>
      <c r="AQ221" s="692"/>
      <c r="AR221" s="693"/>
      <c r="AS221" s="693"/>
      <c r="AT221" s="693"/>
      <c r="AU221" s="693"/>
      <c r="AV221" s="788"/>
      <c r="AW221" s="788"/>
      <c r="AX221" s="788"/>
      <c r="AY221" s="788"/>
      <c r="AZ221" s="788"/>
      <c r="BA221" s="788"/>
      <c r="BB221" s="788"/>
      <c r="BC221" s="788"/>
      <c r="BD221" s="788"/>
      <c r="BE221" s="788"/>
      <c r="BF221" s="788"/>
      <c r="BG221" s="788"/>
      <c r="BH221" s="788"/>
      <c r="BI221" s="788"/>
      <c r="BJ221" s="788"/>
      <c r="BK221" s="788"/>
      <c r="BL221" s="788"/>
      <c r="BM221" s="788"/>
      <c r="BN221" s="788"/>
      <c r="BO221" s="788"/>
      <c r="BP221" s="788"/>
      <c r="BQ221" s="788"/>
      <c r="BR221" s="788"/>
      <c r="BS221" s="788"/>
      <c r="BT221" s="789"/>
    </row>
    <row r="222" spans="2:72">
      <c r="B222" s="691"/>
      <c r="C222" s="691"/>
      <c r="D222" s="691"/>
      <c r="E222" s="691"/>
      <c r="F222" s="691"/>
      <c r="G222" s="691"/>
      <c r="H222" s="691"/>
      <c r="I222" s="643"/>
      <c r="J222" s="643"/>
      <c r="K222" s="632"/>
      <c r="L222" s="692"/>
      <c r="M222" s="693"/>
      <c r="N222" s="693"/>
      <c r="O222" s="693"/>
      <c r="P222" s="693"/>
      <c r="Q222" s="693"/>
      <c r="R222" s="693"/>
      <c r="S222" s="693"/>
      <c r="T222" s="693"/>
      <c r="U222" s="693"/>
      <c r="V222" s="693"/>
      <c r="W222" s="693"/>
      <c r="X222" s="693"/>
      <c r="Y222" s="693"/>
      <c r="Z222" s="693"/>
      <c r="AA222" s="693"/>
      <c r="AB222" s="693"/>
      <c r="AC222" s="693"/>
      <c r="AD222" s="693"/>
      <c r="AE222" s="693"/>
      <c r="AF222" s="693"/>
      <c r="AG222" s="693"/>
      <c r="AH222" s="693"/>
      <c r="AI222" s="693"/>
      <c r="AJ222" s="693"/>
      <c r="AK222" s="693"/>
      <c r="AL222" s="693"/>
      <c r="AM222" s="693"/>
      <c r="AN222" s="693"/>
      <c r="AO222" s="693"/>
      <c r="AP222" s="632"/>
      <c r="AQ222" s="692"/>
      <c r="AR222" s="693"/>
      <c r="AS222" s="693"/>
      <c r="AT222" s="693"/>
      <c r="AU222" s="693"/>
      <c r="AV222" s="693"/>
      <c r="AW222" s="693"/>
      <c r="AX222" s="693"/>
      <c r="AY222" s="693"/>
      <c r="AZ222" s="693"/>
      <c r="BA222" s="693"/>
      <c r="BB222" s="693"/>
      <c r="BC222" s="693"/>
      <c r="BD222" s="693"/>
      <c r="BE222" s="693"/>
      <c r="BF222" s="693"/>
      <c r="BG222" s="693"/>
      <c r="BH222" s="693"/>
      <c r="BI222" s="693"/>
      <c r="BJ222" s="693"/>
      <c r="BK222" s="693"/>
      <c r="BL222" s="693"/>
      <c r="BM222" s="693"/>
      <c r="BN222" s="693"/>
      <c r="BO222" s="693"/>
      <c r="BP222" s="693"/>
      <c r="BQ222" s="693"/>
      <c r="BR222" s="693"/>
      <c r="BS222" s="693"/>
      <c r="BT222" s="694"/>
    </row>
    <row r="223" spans="2:72">
      <c r="B223" s="691"/>
      <c r="C223" s="691"/>
      <c r="D223" s="691"/>
      <c r="E223" s="691"/>
      <c r="F223" s="691"/>
      <c r="G223" s="691"/>
      <c r="H223" s="691"/>
      <c r="I223" s="643"/>
      <c r="J223" s="643"/>
      <c r="K223" s="632"/>
      <c r="L223" s="692"/>
      <c r="M223" s="693"/>
      <c r="N223" s="693"/>
      <c r="O223" s="693"/>
      <c r="P223" s="693"/>
      <c r="Q223" s="693"/>
      <c r="R223" s="693"/>
      <c r="S223" s="693"/>
      <c r="T223" s="693"/>
      <c r="U223" s="693"/>
      <c r="V223" s="693"/>
      <c r="W223" s="693"/>
      <c r="X223" s="693"/>
      <c r="Y223" s="693"/>
      <c r="Z223" s="693"/>
      <c r="AA223" s="693"/>
      <c r="AB223" s="693"/>
      <c r="AC223" s="693"/>
      <c r="AD223" s="693"/>
      <c r="AE223" s="693"/>
      <c r="AF223" s="693"/>
      <c r="AG223" s="693"/>
      <c r="AH223" s="693"/>
      <c r="AI223" s="693"/>
      <c r="AJ223" s="693"/>
      <c r="AK223" s="693"/>
      <c r="AL223" s="693"/>
      <c r="AM223" s="693"/>
      <c r="AN223" s="693"/>
      <c r="AO223" s="693"/>
      <c r="AP223" s="632"/>
      <c r="AQ223" s="692"/>
      <c r="AR223" s="693"/>
      <c r="AS223" s="693"/>
      <c r="AT223" s="693"/>
      <c r="AU223" s="693"/>
      <c r="AV223" s="693"/>
      <c r="AW223" s="693"/>
      <c r="AX223" s="693"/>
      <c r="AY223" s="693"/>
      <c r="AZ223" s="693"/>
      <c r="BA223" s="693"/>
      <c r="BB223" s="693"/>
      <c r="BC223" s="693"/>
      <c r="BD223" s="693"/>
      <c r="BE223" s="693"/>
      <c r="BF223" s="693"/>
      <c r="BG223" s="693"/>
      <c r="BH223" s="693"/>
      <c r="BI223" s="693"/>
      <c r="BJ223" s="693"/>
      <c r="BK223" s="693"/>
      <c r="BL223" s="693"/>
      <c r="BM223" s="693"/>
      <c r="BN223" s="693"/>
      <c r="BO223" s="693"/>
      <c r="BP223" s="693"/>
      <c r="BQ223" s="693"/>
      <c r="BR223" s="693"/>
      <c r="BS223" s="693"/>
      <c r="BT223" s="694"/>
    </row>
    <row r="224" spans="2:72">
      <c r="B224" s="691"/>
      <c r="C224" s="691"/>
      <c r="D224" s="691"/>
      <c r="E224" s="691"/>
      <c r="F224" s="691"/>
      <c r="G224" s="691"/>
      <c r="H224" s="691"/>
      <c r="I224" s="643"/>
      <c r="J224" s="643"/>
      <c r="K224" s="632"/>
      <c r="L224" s="692"/>
      <c r="M224" s="693"/>
      <c r="N224" s="693"/>
      <c r="O224" s="693"/>
      <c r="P224" s="693"/>
      <c r="Q224" s="693"/>
      <c r="R224" s="693"/>
      <c r="S224" s="693"/>
      <c r="T224" s="693"/>
      <c r="U224" s="693"/>
      <c r="V224" s="693"/>
      <c r="W224" s="693"/>
      <c r="X224" s="693"/>
      <c r="Y224" s="693"/>
      <c r="Z224" s="693"/>
      <c r="AA224" s="693"/>
      <c r="AB224" s="693"/>
      <c r="AC224" s="693"/>
      <c r="AD224" s="693"/>
      <c r="AE224" s="693"/>
      <c r="AF224" s="693"/>
      <c r="AG224" s="693"/>
      <c r="AH224" s="693"/>
      <c r="AI224" s="693"/>
      <c r="AJ224" s="693"/>
      <c r="AK224" s="693"/>
      <c r="AL224" s="693"/>
      <c r="AM224" s="693"/>
      <c r="AN224" s="693"/>
      <c r="AO224" s="693"/>
      <c r="AP224" s="632"/>
      <c r="AQ224" s="692"/>
      <c r="AR224" s="693"/>
      <c r="AS224" s="693"/>
      <c r="AT224" s="693"/>
      <c r="AU224" s="693"/>
      <c r="AV224" s="693"/>
      <c r="AW224" s="693"/>
      <c r="AX224" s="693"/>
      <c r="AY224" s="693"/>
      <c r="AZ224" s="693"/>
      <c r="BA224" s="693"/>
      <c r="BB224" s="693"/>
      <c r="BC224" s="693"/>
      <c r="BD224" s="693"/>
      <c r="BE224" s="693"/>
      <c r="BF224" s="693"/>
      <c r="BG224" s="693"/>
      <c r="BH224" s="693"/>
      <c r="BI224" s="693"/>
      <c r="BJ224" s="693"/>
      <c r="BK224" s="693"/>
      <c r="BL224" s="693"/>
      <c r="BM224" s="693"/>
      <c r="BN224" s="693"/>
      <c r="BO224" s="693"/>
      <c r="BP224" s="693"/>
      <c r="BQ224" s="693"/>
      <c r="BR224" s="693"/>
      <c r="BS224" s="693"/>
      <c r="BT224" s="694"/>
    </row>
  </sheetData>
  <autoFilter ref="C26:BT220" xr:uid="{00000000-0009-0000-0000-00000C000000}">
    <sortState xmlns:xlrd2="http://schemas.microsoft.com/office/spreadsheetml/2017/richdata2" ref="C26:BT42">
      <sortCondition ref="H25"/>
    </sortState>
  </autoFilter>
  <mergeCells count="1">
    <mergeCell ref="C24:G24"/>
  </mergeCells>
  <phoneticPr fontId="246" type="noConversion"/>
  <conditionalFormatting sqref="L27:AM50 AQ27:BT51 L121:AM144 AQ121:BT144 L222:AM224 L145:P155 AQ145:AU145 Q221:AM221 P156:AM220">
    <cfRule type="cellIs" dxfId="31" priority="62" operator="equal">
      <formula>0</formula>
    </cfRule>
  </conditionalFormatting>
  <conditionalFormatting sqref="L55:AM67 AQ55:BT68">
    <cfRule type="cellIs" dxfId="30" priority="61" operator="equal">
      <formula>0</formula>
    </cfRule>
  </conditionalFormatting>
  <conditionalFormatting sqref="L73:AM76 AQ73:BT76">
    <cfRule type="cellIs" dxfId="29" priority="60" operator="equal">
      <formula>0</formula>
    </cfRule>
  </conditionalFormatting>
  <conditionalFormatting sqref="L51:AM51">
    <cfRule type="cellIs" dxfId="28" priority="56" operator="equal">
      <formula>0</formula>
    </cfRule>
  </conditionalFormatting>
  <conditionalFormatting sqref="L68:AM68">
    <cfRule type="cellIs" dxfId="27" priority="55" operator="equal">
      <formula>0</formula>
    </cfRule>
  </conditionalFormatting>
  <conditionalFormatting sqref="L52:AM54 AQ52:BT54">
    <cfRule type="cellIs" dxfId="26" priority="45" operator="equal">
      <formula>0</formula>
    </cfRule>
  </conditionalFormatting>
  <conditionalFormatting sqref="AQ69:BT72">
    <cfRule type="cellIs" dxfId="25" priority="44" operator="equal">
      <formula>0</formula>
    </cfRule>
  </conditionalFormatting>
  <conditionalFormatting sqref="L69:AM72">
    <cfRule type="cellIs" dxfId="24" priority="43" operator="equal">
      <formula>0</formula>
    </cfRule>
  </conditionalFormatting>
  <conditionalFormatting sqref="L77:AM119 AQ77:BT119 AQ222:BT224 AQ146:AU155">
    <cfRule type="cellIs" dxfId="23" priority="42" operator="equal">
      <formula>0</formula>
    </cfRule>
  </conditionalFormatting>
  <conditionalFormatting sqref="L120:AM120 AQ120:BT120">
    <cfRule type="cellIs" dxfId="22" priority="37" operator="equal">
      <formula>0</formula>
    </cfRule>
  </conditionalFormatting>
  <conditionalFormatting sqref="Q145:AM155">
    <cfRule type="cellIs" dxfId="21" priority="36" operator="equal">
      <formula>0</formula>
    </cfRule>
  </conditionalFormatting>
  <conditionalFormatting sqref="Q145:AM150">
    <cfRule type="cellIs" dxfId="20" priority="35" operator="equal">
      <formula>0</formula>
    </cfRule>
  </conditionalFormatting>
  <conditionalFormatting sqref="Q151:AM155">
    <cfRule type="cellIs" dxfId="19" priority="34" operator="equal">
      <formula>0</formula>
    </cfRule>
  </conditionalFormatting>
  <conditionalFormatting sqref="AV155:BT155">
    <cfRule type="cellIs" dxfId="18" priority="33" operator="equal">
      <formula>0</formula>
    </cfRule>
  </conditionalFormatting>
  <conditionalFormatting sqref="AV145:BT146">
    <cfRule type="cellIs" dxfId="17" priority="32" operator="equal">
      <formula>0</formula>
    </cfRule>
  </conditionalFormatting>
  <conditionalFormatting sqref="AV147:BT155">
    <cfRule type="cellIs" dxfId="16" priority="31" operator="equal">
      <formula>0</formula>
    </cfRule>
  </conditionalFormatting>
  <conditionalFormatting sqref="L156:P221">
    <cfRule type="cellIs" dxfId="15" priority="30" operator="equal">
      <formula>0</formula>
    </cfRule>
  </conditionalFormatting>
  <conditionalFormatting sqref="AQ156:AU221">
    <cfRule type="cellIs" dxfId="14" priority="29" operator="equal">
      <formula>0</formula>
    </cfRule>
  </conditionalFormatting>
  <conditionalFormatting sqref="AV156:BT221">
    <cfRule type="cellIs" dxfId="13" priority="26" operator="equal">
      <formula>0</formula>
    </cfRule>
  </conditionalFormatting>
  <conditionalFormatting sqref="AV156:BT221">
    <cfRule type="cellIs" dxfId="12" priority="25" operator="equal">
      <formula>0</formula>
    </cfRule>
  </conditionalFormatting>
  <conditionalFormatting sqref="AN27:AO50 AN121:AO144 AN156:AO224">
    <cfRule type="cellIs" dxfId="11" priority="12" operator="equal">
      <formula>0</formula>
    </cfRule>
  </conditionalFormatting>
  <conditionalFormatting sqref="AN55:AO67">
    <cfRule type="cellIs" dxfId="10" priority="11" operator="equal">
      <formula>0</formula>
    </cfRule>
  </conditionalFormatting>
  <conditionalFormatting sqref="AN73:AO76">
    <cfRule type="cellIs" dxfId="9" priority="10" operator="equal">
      <formula>0</formula>
    </cfRule>
  </conditionalFormatting>
  <conditionalFormatting sqref="AN51:AO51">
    <cfRule type="cellIs" dxfId="8" priority="9" operator="equal">
      <formula>0</formula>
    </cfRule>
  </conditionalFormatting>
  <conditionalFormatting sqref="AN68:AO68">
    <cfRule type="cellIs" dxfId="7" priority="8" operator="equal">
      <formula>0</formula>
    </cfRule>
  </conditionalFormatting>
  <conditionalFormatting sqref="AN52:AO54">
    <cfRule type="cellIs" dxfId="6" priority="7" operator="equal">
      <formula>0</formula>
    </cfRule>
  </conditionalFormatting>
  <conditionalFormatting sqref="AN69:AO72">
    <cfRule type="cellIs" dxfId="5" priority="6" operator="equal">
      <formula>0</formula>
    </cfRule>
  </conditionalFormatting>
  <conditionalFormatting sqref="AN77:AO119">
    <cfRule type="cellIs" dxfId="4" priority="5" operator="equal">
      <formula>0</formula>
    </cfRule>
  </conditionalFormatting>
  <conditionalFormatting sqref="AN120:AO120">
    <cfRule type="cellIs" dxfId="3" priority="4" operator="equal">
      <formula>0</formula>
    </cfRule>
  </conditionalFormatting>
  <conditionalFormatting sqref="AN145:AO155">
    <cfRule type="cellIs" dxfId="2" priority="3" operator="equal">
      <formula>0</formula>
    </cfRule>
  </conditionalFormatting>
  <conditionalFormatting sqref="AN145:AO150">
    <cfRule type="cellIs" dxfId="1" priority="2" operator="equal">
      <formula>0</formula>
    </cfRule>
  </conditionalFormatting>
  <conditionalFormatting sqref="AN151:AO155">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I145:I1048576</xm:sqref>
        </x14:dataValidation>
        <x14:dataValidation type="list" allowBlank="1" showInputMessage="1" showErrorMessage="1" xr:uid="{00000000-0002-0000-0C00-000001000000}">
          <x14:formula1>
            <xm:f>DropDownList!$H$2:$H$3</xm:f>
          </x14:formula1>
          <xm:sqref>J145:J1048576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339"/>
  <sheetViews>
    <sheetView tabSelected="1" topLeftCell="A27" zoomScale="85" zoomScaleNormal="85" workbookViewId="0">
      <selection activeCell="C27" sqref="C27"/>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7"/>
      <c r="B13" s="587" t="s">
        <v>171</v>
      </c>
      <c r="D13" s="126" t="s">
        <v>175</v>
      </c>
      <c r="E13" s="739"/>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7" t="s">
        <v>504</v>
      </c>
    </row>
    <row r="16" spans="1:17" ht="15.75">
      <c r="B16" s="587"/>
    </row>
    <row r="17" spans="2:21" s="667" customFormat="1" ht="20.45" customHeight="1">
      <c r="B17" s="665" t="s">
        <v>663</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60" t="s">
        <v>701</v>
      </c>
      <c r="C18" s="860"/>
      <c r="D18" s="860"/>
      <c r="E18" s="860"/>
      <c r="F18" s="860"/>
      <c r="G18" s="860"/>
      <c r="H18" s="860"/>
      <c r="I18" s="860"/>
      <c r="J18" s="860"/>
      <c r="K18" s="860"/>
      <c r="L18" s="860"/>
      <c r="M18" s="860"/>
      <c r="N18" s="860"/>
      <c r="O18" s="860"/>
      <c r="P18" s="860"/>
      <c r="Q18" s="860"/>
      <c r="R18" s="860"/>
      <c r="S18" s="860"/>
      <c r="T18" s="860"/>
      <c r="U18" s="860"/>
    </row>
    <row r="21" spans="2:21" ht="21">
      <c r="B21" s="737" t="s">
        <v>770</v>
      </c>
    </row>
    <row r="23" spans="2:21" ht="21">
      <c r="B23" s="737" t="s">
        <v>771</v>
      </c>
      <c r="C23" s="738"/>
      <c r="E23" s="738"/>
      <c r="F23" s="738"/>
      <c r="H23" s="737" t="s">
        <v>772</v>
      </c>
    </row>
    <row r="24" spans="2:21" ht="18.75" customHeight="1">
      <c r="B24" s="859" t="s">
        <v>679</v>
      </c>
      <c r="C24" s="859"/>
      <c r="D24" s="859"/>
      <c r="E24" s="859"/>
      <c r="F24" s="859"/>
      <c r="H24" s="12" t="s">
        <v>687</v>
      </c>
      <c r="M24" s="12" t="s">
        <v>688</v>
      </c>
    </row>
    <row r="25" spans="2:21" ht="45">
      <c r="B25" s="734" t="s">
        <v>62</v>
      </c>
      <c r="C25" s="734" t="s">
        <v>680</v>
      </c>
      <c r="D25" s="734" t="s">
        <v>681</v>
      </c>
      <c r="E25" s="734" t="s">
        <v>683</v>
      </c>
      <c r="F25" s="734" t="s">
        <v>682</v>
      </c>
      <c r="H25" s="734" t="s">
        <v>684</v>
      </c>
      <c r="I25" s="734" t="s">
        <v>685</v>
      </c>
      <c r="J25" s="734" t="s">
        <v>686</v>
      </c>
      <c r="K25" s="734" t="s">
        <v>680</v>
      </c>
      <c r="M25" s="734" t="s">
        <v>684</v>
      </c>
      <c r="N25" s="734" t="s">
        <v>685</v>
      </c>
      <c r="O25" s="734" t="s">
        <v>686</v>
      </c>
      <c r="P25" s="734" t="s">
        <v>680</v>
      </c>
    </row>
    <row r="26" spans="2:21" ht="18">
      <c r="B26" s="741"/>
      <c r="C26" s="741" t="s">
        <v>690</v>
      </c>
      <c r="D26" s="741" t="s">
        <v>691</v>
      </c>
      <c r="E26" s="741" t="s">
        <v>692</v>
      </c>
      <c r="F26" s="741" t="s">
        <v>693</v>
      </c>
      <c r="H26" s="741"/>
      <c r="I26" s="741" t="s">
        <v>694</v>
      </c>
      <c r="J26" s="741" t="s">
        <v>695</v>
      </c>
      <c r="K26" s="741" t="s">
        <v>696</v>
      </c>
      <c r="M26" s="741"/>
      <c r="N26" s="741" t="s">
        <v>697</v>
      </c>
      <c r="O26" s="741" t="s">
        <v>698</v>
      </c>
      <c r="P26" s="741" t="s">
        <v>699</v>
      </c>
    </row>
    <row r="27" spans="2:21" ht="15.75" customHeight="1">
      <c r="B27" s="736">
        <v>43101</v>
      </c>
      <c r="C27" s="743">
        <f>K97</f>
        <v>693.76799999999992</v>
      </c>
      <c r="D27" s="742"/>
      <c r="E27" s="735">
        <v>0.90039999999999998</v>
      </c>
      <c r="F27" s="735"/>
      <c r="H27" s="735" t="s">
        <v>773</v>
      </c>
      <c r="I27" s="735">
        <v>0.30499999999999999</v>
      </c>
      <c r="J27" s="735">
        <v>19</v>
      </c>
      <c r="K27" s="735">
        <f>I27*J27</f>
        <v>5.7949999999999999</v>
      </c>
      <c r="M27" s="735" t="s">
        <v>780</v>
      </c>
      <c r="N27" s="735">
        <v>0.10299999999999999</v>
      </c>
      <c r="O27" s="735">
        <v>19</v>
      </c>
      <c r="P27" s="735">
        <v>1.9569999999999999</v>
      </c>
    </row>
    <row r="28" spans="2:21" ht="15.75" customHeight="1">
      <c r="B28" s="736">
        <v>43132</v>
      </c>
      <c r="C28" s="744">
        <f>$P$97</f>
        <v>202.81299999999987</v>
      </c>
      <c r="D28" s="745">
        <f>C28-$C$27</f>
        <v>-490.95500000000004</v>
      </c>
      <c r="E28" s="735">
        <v>0.90039999999999998</v>
      </c>
      <c r="F28" s="775">
        <f>D28*E28</f>
        <v>-442.05588200000005</v>
      </c>
      <c r="H28" s="735" t="s">
        <v>774</v>
      </c>
      <c r="I28" s="735">
        <v>0.46</v>
      </c>
      <c r="J28" s="735">
        <v>17</v>
      </c>
      <c r="K28" s="735">
        <f t="shared" ref="K28:K91" si="0">I28*J28</f>
        <v>7.82</v>
      </c>
      <c r="M28" s="735" t="s">
        <v>780</v>
      </c>
      <c r="N28" s="735">
        <v>0.10299999999999999</v>
      </c>
      <c r="O28" s="735">
        <v>17</v>
      </c>
      <c r="P28" s="735">
        <v>1.7509999999999999</v>
      </c>
    </row>
    <row r="29" spans="2:21" ht="15.75" customHeight="1">
      <c r="B29" s="736">
        <v>43160</v>
      </c>
      <c r="C29" s="744">
        <f t="shared" ref="C29:C38" si="1">$P$97</f>
        <v>202.81299999999987</v>
      </c>
      <c r="D29" s="745">
        <f t="shared" ref="D29:D38" si="2">C29-$C$27</f>
        <v>-490.95500000000004</v>
      </c>
      <c r="E29" s="735">
        <v>0.90039999999999998</v>
      </c>
      <c r="F29" s="775">
        <f t="shared" ref="F29:F38" si="3">D29*E29</f>
        <v>-442.05588200000005</v>
      </c>
      <c r="H29" s="735" t="s">
        <v>775</v>
      </c>
      <c r="I29" s="735">
        <v>0.19</v>
      </c>
      <c r="J29" s="735">
        <v>2</v>
      </c>
      <c r="K29" s="735">
        <f t="shared" si="0"/>
        <v>0.38</v>
      </c>
      <c r="M29" s="735" t="s">
        <v>781</v>
      </c>
      <c r="N29" s="735">
        <v>0.10299999999999999</v>
      </c>
      <c r="O29" s="735">
        <v>2</v>
      </c>
      <c r="P29" s="735">
        <v>0.20599999999999999</v>
      </c>
    </row>
    <row r="30" spans="2:21" ht="15.75" customHeight="1">
      <c r="B30" s="736">
        <v>43191</v>
      </c>
      <c r="C30" s="744">
        <f t="shared" si="1"/>
        <v>202.81299999999987</v>
      </c>
      <c r="D30" s="745">
        <f t="shared" si="2"/>
        <v>-490.95500000000004</v>
      </c>
      <c r="E30" s="735">
        <v>0.90039999999999998</v>
      </c>
      <c r="F30" s="775">
        <f t="shared" si="3"/>
        <v>-442.05588200000005</v>
      </c>
      <c r="H30" s="735" t="s">
        <v>773</v>
      </c>
      <c r="I30" s="735">
        <v>0.30499999999999999</v>
      </c>
      <c r="J30" s="735">
        <v>7</v>
      </c>
      <c r="K30" s="735">
        <f t="shared" si="0"/>
        <v>2.1349999999999998</v>
      </c>
      <c r="M30" s="735" t="s">
        <v>781</v>
      </c>
      <c r="N30" s="735">
        <v>0.10299999999999999</v>
      </c>
      <c r="O30" s="735">
        <v>7</v>
      </c>
      <c r="P30" s="735">
        <v>0.72099999999999997</v>
      </c>
    </row>
    <row r="31" spans="2:21" ht="15.75" customHeight="1">
      <c r="B31" s="736">
        <v>43221</v>
      </c>
      <c r="C31" s="744">
        <f t="shared" si="1"/>
        <v>202.81299999999987</v>
      </c>
      <c r="D31" s="745">
        <f t="shared" si="2"/>
        <v>-490.95500000000004</v>
      </c>
      <c r="E31" s="735">
        <v>0.90039999999999998</v>
      </c>
      <c r="F31" s="775">
        <f t="shared" si="3"/>
        <v>-442.05588200000005</v>
      </c>
      <c r="H31" s="735" t="s">
        <v>774</v>
      </c>
      <c r="I31" s="735">
        <v>0.46</v>
      </c>
      <c r="J31" s="735">
        <v>2</v>
      </c>
      <c r="K31" s="735">
        <f t="shared" si="0"/>
        <v>0.92</v>
      </c>
      <c r="M31" s="735" t="s">
        <v>781</v>
      </c>
      <c r="N31" s="735">
        <v>0.10299999999999999</v>
      </c>
      <c r="O31" s="735">
        <v>2</v>
      </c>
      <c r="P31" s="735">
        <v>0.20599999999999999</v>
      </c>
    </row>
    <row r="32" spans="2:21" ht="15.75" customHeight="1">
      <c r="B32" s="736">
        <v>43252</v>
      </c>
      <c r="C32" s="744">
        <f t="shared" si="1"/>
        <v>202.81299999999987</v>
      </c>
      <c r="D32" s="745">
        <f t="shared" si="2"/>
        <v>-490.95500000000004</v>
      </c>
      <c r="E32" s="735">
        <v>0.90039999999999998</v>
      </c>
      <c r="F32" s="775">
        <f t="shared" si="3"/>
        <v>-442.05588200000005</v>
      </c>
      <c r="H32" s="735" t="s">
        <v>773</v>
      </c>
      <c r="I32" s="735">
        <v>0.30499999999999999</v>
      </c>
      <c r="J32" s="735">
        <v>2</v>
      </c>
      <c r="K32" s="735">
        <f t="shared" si="0"/>
        <v>0.61</v>
      </c>
      <c r="M32" s="735" t="s">
        <v>782</v>
      </c>
      <c r="N32" s="735">
        <v>0.11600000000000001</v>
      </c>
      <c r="O32" s="735">
        <v>2</v>
      </c>
      <c r="P32" s="735">
        <v>0.23200000000000001</v>
      </c>
    </row>
    <row r="33" spans="2:16" ht="15.75" customHeight="1">
      <c r="B33" s="736">
        <v>43282</v>
      </c>
      <c r="C33" s="744">
        <f t="shared" si="1"/>
        <v>202.81299999999987</v>
      </c>
      <c r="D33" s="745">
        <f t="shared" si="2"/>
        <v>-490.95500000000004</v>
      </c>
      <c r="E33" s="735">
        <v>0.90039999999999998</v>
      </c>
      <c r="F33" s="775">
        <f t="shared" si="3"/>
        <v>-442.05588200000005</v>
      </c>
      <c r="H33" s="735" t="s">
        <v>774</v>
      </c>
      <c r="I33" s="735">
        <v>0.46</v>
      </c>
      <c r="J33" s="735">
        <v>18</v>
      </c>
      <c r="K33" s="735">
        <f t="shared" si="0"/>
        <v>8.2800000000000011</v>
      </c>
      <c r="M33" s="735" t="s">
        <v>782</v>
      </c>
      <c r="N33" s="735">
        <v>0.11600000000000001</v>
      </c>
      <c r="O33" s="735">
        <v>18</v>
      </c>
      <c r="P33" s="735">
        <v>2.0880000000000001</v>
      </c>
    </row>
    <row r="34" spans="2:16" ht="15.75" customHeight="1">
      <c r="B34" s="736">
        <v>43313</v>
      </c>
      <c r="C34" s="744">
        <f t="shared" si="1"/>
        <v>202.81299999999987</v>
      </c>
      <c r="D34" s="745">
        <f t="shared" si="2"/>
        <v>-490.95500000000004</v>
      </c>
      <c r="E34" s="735">
        <v>0.90039999999999998</v>
      </c>
      <c r="F34" s="775">
        <f t="shared" si="3"/>
        <v>-442.05588200000005</v>
      </c>
      <c r="H34" s="735" t="s">
        <v>773</v>
      </c>
      <c r="I34" s="735">
        <v>0.30499999999999999</v>
      </c>
      <c r="J34" s="735">
        <v>1</v>
      </c>
      <c r="K34" s="735">
        <f t="shared" si="0"/>
        <v>0.30499999999999999</v>
      </c>
      <c r="M34" s="735" t="s">
        <v>783</v>
      </c>
      <c r="N34" s="735">
        <v>0.128</v>
      </c>
      <c r="O34" s="735">
        <v>1</v>
      </c>
      <c r="P34" s="735">
        <v>0.128</v>
      </c>
    </row>
    <row r="35" spans="2:16" ht="15.75" customHeight="1">
      <c r="B35" s="736">
        <v>43344</v>
      </c>
      <c r="C35" s="744">
        <f t="shared" si="1"/>
        <v>202.81299999999987</v>
      </c>
      <c r="D35" s="745">
        <f t="shared" si="2"/>
        <v>-490.95500000000004</v>
      </c>
      <c r="E35" s="735">
        <v>0.90039999999999998</v>
      </c>
      <c r="F35" s="775">
        <f t="shared" si="3"/>
        <v>-442.05588200000005</v>
      </c>
      <c r="H35" s="735" t="s">
        <v>775</v>
      </c>
      <c r="I35" s="735">
        <v>0.19</v>
      </c>
      <c r="J35" s="735">
        <v>2</v>
      </c>
      <c r="K35" s="735">
        <f t="shared" si="0"/>
        <v>0.38</v>
      </c>
      <c r="M35" s="735" t="s">
        <v>784</v>
      </c>
      <c r="N35" s="735">
        <v>0.128</v>
      </c>
      <c r="O35" s="735">
        <v>2</v>
      </c>
      <c r="P35" s="735">
        <v>0.25600000000000001</v>
      </c>
    </row>
    <row r="36" spans="2:16" ht="15.75" customHeight="1">
      <c r="B36" s="736">
        <v>43374</v>
      </c>
      <c r="C36" s="744">
        <f t="shared" si="1"/>
        <v>202.81299999999987</v>
      </c>
      <c r="D36" s="745">
        <f t="shared" si="2"/>
        <v>-490.95500000000004</v>
      </c>
      <c r="E36" s="735">
        <v>0.90039999999999998</v>
      </c>
      <c r="F36" s="775">
        <f t="shared" si="3"/>
        <v>-442.05588200000005</v>
      </c>
      <c r="H36" s="735" t="s">
        <v>773</v>
      </c>
      <c r="I36" s="735">
        <v>0.30499999999999999</v>
      </c>
      <c r="J36" s="735">
        <v>6</v>
      </c>
      <c r="K36" s="735">
        <f t="shared" si="0"/>
        <v>1.83</v>
      </c>
      <c r="M36" s="735" t="s">
        <v>784</v>
      </c>
      <c r="N36" s="735">
        <v>0.128</v>
      </c>
      <c r="O36" s="735">
        <v>6</v>
      </c>
      <c r="P36" s="735">
        <v>0.76800000000000002</v>
      </c>
    </row>
    <row r="37" spans="2:16" ht="15.75" customHeight="1">
      <c r="B37" s="736">
        <v>43405</v>
      </c>
      <c r="C37" s="744">
        <f t="shared" si="1"/>
        <v>202.81299999999987</v>
      </c>
      <c r="D37" s="745">
        <f t="shared" si="2"/>
        <v>-490.95500000000004</v>
      </c>
      <c r="E37" s="735">
        <v>0.90039999999999998</v>
      </c>
      <c r="F37" s="775">
        <f t="shared" si="3"/>
        <v>-442.05588200000005</v>
      </c>
      <c r="H37" s="735" t="s">
        <v>774</v>
      </c>
      <c r="I37" s="735">
        <v>0.46</v>
      </c>
      <c r="J37" s="735">
        <v>15</v>
      </c>
      <c r="K37" s="735">
        <f t="shared" si="0"/>
        <v>6.9</v>
      </c>
      <c r="M37" s="735" t="s">
        <v>784</v>
      </c>
      <c r="N37" s="735">
        <v>0.128</v>
      </c>
      <c r="O37" s="735">
        <v>15</v>
      </c>
      <c r="P37" s="735">
        <v>1.92</v>
      </c>
    </row>
    <row r="38" spans="2:16" ht="15.75" customHeight="1">
      <c r="B38" s="736">
        <v>43435</v>
      </c>
      <c r="C38" s="744">
        <f t="shared" si="1"/>
        <v>202.81299999999987</v>
      </c>
      <c r="D38" s="745">
        <f t="shared" si="2"/>
        <v>-490.95500000000004</v>
      </c>
      <c r="E38" s="735">
        <v>0.90039999999999998</v>
      </c>
      <c r="F38" s="775">
        <f t="shared" si="3"/>
        <v>-442.05588200000005</v>
      </c>
      <c r="H38" s="735" t="s">
        <v>773</v>
      </c>
      <c r="I38" s="735">
        <v>0.30499999999999999</v>
      </c>
      <c r="J38" s="735">
        <v>6</v>
      </c>
      <c r="K38" s="735">
        <f t="shared" si="0"/>
        <v>1.83</v>
      </c>
      <c r="M38" s="735" t="s">
        <v>785</v>
      </c>
      <c r="N38" s="735">
        <v>0.156</v>
      </c>
      <c r="O38" s="735">
        <v>6</v>
      </c>
      <c r="P38" s="735">
        <v>0.93599999999999994</v>
      </c>
    </row>
    <row r="39" spans="2:16" ht="16.350000000000001" customHeight="1">
      <c r="B39" s="746" t="s">
        <v>26</v>
      </c>
      <c r="C39" s="747"/>
      <c r="D39" s="747"/>
      <c r="E39" s="747"/>
      <c r="F39" s="784">
        <f>SUM(F28:F38)</f>
        <v>-4862.6147019999999</v>
      </c>
      <c r="H39" s="735" t="s">
        <v>774</v>
      </c>
      <c r="I39" s="735">
        <v>0.46</v>
      </c>
      <c r="J39" s="735">
        <v>27</v>
      </c>
      <c r="K39" s="735">
        <f t="shared" si="0"/>
        <v>12.42</v>
      </c>
      <c r="M39" s="735" t="s">
        <v>785</v>
      </c>
      <c r="N39" s="735">
        <v>0.156</v>
      </c>
      <c r="O39" s="735">
        <v>27</v>
      </c>
      <c r="P39" s="735">
        <v>4.2119999999999997</v>
      </c>
    </row>
    <row r="40" spans="2:16">
      <c r="B40" s="736" t="s">
        <v>805</v>
      </c>
      <c r="C40" s="735"/>
      <c r="D40" s="735"/>
      <c r="E40" s="735"/>
      <c r="F40" s="780">
        <f>F39/11*12</f>
        <v>-5304.6705839999995</v>
      </c>
      <c r="H40" s="735" t="s">
        <v>776</v>
      </c>
      <c r="I40" s="735">
        <v>9.6000000000000002E-2</v>
      </c>
      <c r="J40" s="735">
        <v>63</v>
      </c>
      <c r="K40" s="735">
        <f t="shared" si="0"/>
        <v>6.048</v>
      </c>
      <c r="M40" s="735" t="s">
        <v>786</v>
      </c>
      <c r="N40" s="735">
        <v>0.03</v>
      </c>
      <c r="O40" s="735">
        <v>63</v>
      </c>
      <c r="P40" s="735">
        <v>1.89</v>
      </c>
    </row>
    <row r="41" spans="2:16">
      <c r="B41" s="736" t="s">
        <v>700</v>
      </c>
      <c r="C41" s="735"/>
      <c r="D41" s="735"/>
      <c r="E41" s="735"/>
      <c r="F41" s="735"/>
      <c r="H41" s="735" t="s">
        <v>777</v>
      </c>
      <c r="I41" s="735">
        <v>0.13</v>
      </c>
      <c r="J41" s="735">
        <v>52</v>
      </c>
      <c r="K41" s="735">
        <f t="shared" si="0"/>
        <v>6.76</v>
      </c>
      <c r="M41" s="735" t="s">
        <v>786</v>
      </c>
      <c r="N41" s="735">
        <v>0.03</v>
      </c>
      <c r="O41" s="735">
        <v>52</v>
      </c>
      <c r="P41" s="735">
        <v>1.56</v>
      </c>
    </row>
    <row r="42" spans="2:16">
      <c r="B42" s="736" t="s">
        <v>700</v>
      </c>
      <c r="C42" s="735"/>
      <c r="D42" s="735"/>
      <c r="E42" s="735"/>
      <c r="F42" s="735"/>
      <c r="H42" s="735" t="s">
        <v>775</v>
      </c>
      <c r="I42" s="735">
        <v>0.19</v>
      </c>
      <c r="J42" s="735">
        <v>13</v>
      </c>
      <c r="K42" s="735">
        <f t="shared" si="0"/>
        <v>2.4700000000000002</v>
      </c>
      <c r="M42" s="735" t="s">
        <v>786</v>
      </c>
      <c r="N42" s="735">
        <v>0.03</v>
      </c>
      <c r="O42" s="735">
        <v>13</v>
      </c>
      <c r="P42" s="735">
        <v>0.39</v>
      </c>
    </row>
    <row r="43" spans="2:16">
      <c r="B43" s="736" t="s">
        <v>700</v>
      </c>
      <c r="C43" s="735"/>
      <c r="D43" s="735"/>
      <c r="E43" s="735"/>
      <c r="F43" s="735"/>
      <c r="H43" s="735" t="s">
        <v>773</v>
      </c>
      <c r="I43" s="735">
        <v>0.30499999999999999</v>
      </c>
      <c r="J43" s="735">
        <v>35</v>
      </c>
      <c r="K43" s="735">
        <f t="shared" si="0"/>
        <v>10.674999999999999</v>
      </c>
      <c r="M43" s="735" t="s">
        <v>786</v>
      </c>
      <c r="N43" s="735">
        <v>0.03</v>
      </c>
      <c r="O43" s="735">
        <v>35</v>
      </c>
      <c r="P43" s="735">
        <v>1.05</v>
      </c>
    </row>
    <row r="44" spans="2:16">
      <c r="B44" s="773"/>
      <c r="C44" s="774"/>
      <c r="D44" s="774"/>
      <c r="E44" s="774"/>
      <c r="F44" s="774"/>
      <c r="H44" s="735" t="s">
        <v>778</v>
      </c>
      <c r="I44" s="735">
        <v>5.2999999999999999E-2</v>
      </c>
      <c r="J44" s="735">
        <v>19</v>
      </c>
      <c r="K44" s="735">
        <f t="shared" si="0"/>
        <v>1.0069999999999999</v>
      </c>
      <c r="M44" s="735" t="s">
        <v>787</v>
      </c>
      <c r="N44" s="735">
        <v>2.7E-2</v>
      </c>
      <c r="O44" s="735">
        <v>19</v>
      </c>
      <c r="P44" s="735">
        <v>0.51300000000000001</v>
      </c>
    </row>
    <row r="45" spans="2:16">
      <c r="B45" s="773"/>
      <c r="C45" s="774"/>
      <c r="D45" s="774"/>
      <c r="E45" s="774"/>
      <c r="F45" s="774"/>
      <c r="H45" s="735" t="s">
        <v>776</v>
      </c>
      <c r="I45" s="735">
        <v>9.6000000000000002E-2</v>
      </c>
      <c r="J45" s="735">
        <v>24</v>
      </c>
      <c r="K45" s="735">
        <f t="shared" si="0"/>
        <v>2.3040000000000003</v>
      </c>
      <c r="M45" s="735" t="s">
        <v>788</v>
      </c>
      <c r="N45" s="735">
        <v>6.2E-2</v>
      </c>
      <c r="O45" s="735">
        <v>24</v>
      </c>
      <c r="P45" s="735">
        <v>1.488</v>
      </c>
    </row>
    <row r="46" spans="2:16">
      <c r="B46" s="773"/>
      <c r="C46" s="774"/>
      <c r="D46" s="774"/>
      <c r="E46" s="774"/>
      <c r="F46" s="774"/>
      <c r="H46" s="735" t="s">
        <v>775</v>
      </c>
      <c r="I46" s="735">
        <v>0.19</v>
      </c>
      <c r="J46" s="735">
        <v>115</v>
      </c>
      <c r="K46" s="735">
        <f t="shared" si="0"/>
        <v>21.85</v>
      </c>
      <c r="M46" s="735" t="s">
        <v>788</v>
      </c>
      <c r="N46" s="735">
        <v>6.2E-2</v>
      </c>
      <c r="O46" s="735">
        <v>115</v>
      </c>
      <c r="P46" s="735">
        <v>7.13</v>
      </c>
    </row>
    <row r="47" spans="2:16">
      <c r="B47" s="773"/>
      <c r="C47" s="774"/>
      <c r="D47" s="774"/>
      <c r="E47" s="774"/>
      <c r="F47" s="774"/>
      <c r="H47" s="735" t="s">
        <v>773</v>
      </c>
      <c r="I47" s="735">
        <v>0.30499999999999999</v>
      </c>
      <c r="J47" s="735">
        <v>12</v>
      </c>
      <c r="K47" s="735">
        <f t="shared" si="0"/>
        <v>3.66</v>
      </c>
      <c r="M47" s="735" t="s">
        <v>788</v>
      </c>
      <c r="N47" s="735">
        <v>6.2E-2</v>
      </c>
      <c r="O47" s="735">
        <v>12</v>
      </c>
      <c r="P47" s="735">
        <v>0.74399999999999999</v>
      </c>
    </row>
    <row r="48" spans="2:16">
      <c r="B48" s="773"/>
      <c r="C48" s="774"/>
      <c r="D48" s="774"/>
      <c r="E48" s="774"/>
      <c r="F48" s="774"/>
      <c r="H48" s="735" t="s">
        <v>775</v>
      </c>
      <c r="I48" s="735">
        <v>0.19</v>
      </c>
      <c r="J48" s="735">
        <v>23</v>
      </c>
      <c r="K48" s="735">
        <f t="shared" si="0"/>
        <v>4.37</v>
      </c>
      <c r="M48" s="735" t="s">
        <v>789</v>
      </c>
      <c r="N48" s="735">
        <v>6.2E-2</v>
      </c>
      <c r="O48" s="735">
        <v>23</v>
      </c>
      <c r="P48" s="735">
        <v>1.4259999999999999</v>
      </c>
    </row>
    <row r="49" spans="2:16">
      <c r="B49" s="773"/>
      <c r="C49" s="774"/>
      <c r="D49" s="774"/>
      <c r="E49" s="774"/>
      <c r="F49" s="774"/>
      <c r="H49" s="735" t="s">
        <v>775</v>
      </c>
      <c r="I49" s="735">
        <v>0.19</v>
      </c>
      <c r="J49" s="735">
        <v>64</v>
      </c>
      <c r="K49" s="735">
        <f t="shared" si="0"/>
        <v>12.16</v>
      </c>
      <c r="M49" s="735" t="s">
        <v>790</v>
      </c>
      <c r="N49" s="735">
        <v>6.2E-2</v>
      </c>
      <c r="O49" s="735">
        <v>64</v>
      </c>
      <c r="P49" s="735">
        <v>3.968</v>
      </c>
    </row>
    <row r="50" spans="2:16">
      <c r="B50" s="773"/>
      <c r="C50" s="774"/>
      <c r="D50" s="774"/>
      <c r="E50" s="774"/>
      <c r="F50" s="774"/>
      <c r="H50" s="735" t="s">
        <v>773</v>
      </c>
      <c r="I50" s="735">
        <v>0.30499999999999999</v>
      </c>
      <c r="J50" s="735">
        <v>47</v>
      </c>
      <c r="K50" s="735">
        <f t="shared" si="0"/>
        <v>14.334999999999999</v>
      </c>
      <c r="M50" s="735" t="s">
        <v>790</v>
      </c>
      <c r="N50" s="735">
        <v>6.2E-2</v>
      </c>
      <c r="O50" s="735">
        <v>47</v>
      </c>
      <c r="P50" s="735">
        <v>2.9140000000000001</v>
      </c>
    </row>
    <row r="51" spans="2:16">
      <c r="B51" s="773"/>
      <c r="C51" s="774"/>
      <c r="D51" s="774"/>
      <c r="E51" s="774"/>
      <c r="F51" s="774"/>
      <c r="H51" s="735" t="s">
        <v>774</v>
      </c>
      <c r="I51" s="735">
        <v>0.46</v>
      </c>
      <c r="J51" s="735">
        <v>1</v>
      </c>
      <c r="K51" s="735">
        <f t="shared" si="0"/>
        <v>0.46</v>
      </c>
      <c r="M51" s="735" t="s">
        <v>790</v>
      </c>
      <c r="N51" s="735">
        <v>6.2E-2</v>
      </c>
      <c r="O51" s="735">
        <v>1</v>
      </c>
      <c r="P51" s="735">
        <v>6.2E-2</v>
      </c>
    </row>
    <row r="52" spans="2:16">
      <c r="B52" s="773"/>
      <c r="C52" s="774"/>
      <c r="D52" s="774"/>
      <c r="E52" s="774"/>
      <c r="F52" s="774"/>
      <c r="H52" s="735" t="s">
        <v>776</v>
      </c>
      <c r="I52" s="735">
        <v>9.6000000000000002E-2</v>
      </c>
      <c r="J52" s="735">
        <v>1</v>
      </c>
      <c r="K52" s="735">
        <f t="shared" si="0"/>
        <v>9.6000000000000002E-2</v>
      </c>
      <c r="M52" s="735" t="s">
        <v>791</v>
      </c>
      <c r="N52" s="735">
        <v>6.5000000000000002E-2</v>
      </c>
      <c r="O52" s="735">
        <v>1</v>
      </c>
      <c r="P52" s="735">
        <v>6.5000000000000002E-2</v>
      </c>
    </row>
    <row r="53" spans="2:16">
      <c r="B53" s="773"/>
      <c r="C53" s="774"/>
      <c r="D53" s="774"/>
      <c r="E53" s="774"/>
      <c r="F53" s="774"/>
      <c r="H53" s="735" t="s">
        <v>775</v>
      </c>
      <c r="I53" s="735">
        <v>0.19</v>
      </c>
      <c r="J53" s="735">
        <v>36</v>
      </c>
      <c r="K53" s="735">
        <f t="shared" si="0"/>
        <v>6.84</v>
      </c>
      <c r="M53" s="735" t="s">
        <v>791</v>
      </c>
      <c r="N53" s="735">
        <v>6.5000000000000002E-2</v>
      </c>
      <c r="O53" s="735">
        <v>36</v>
      </c>
      <c r="P53" s="735">
        <v>2.34</v>
      </c>
    </row>
    <row r="54" spans="2:16">
      <c r="B54" s="773"/>
      <c r="C54" s="774"/>
      <c r="D54" s="774"/>
      <c r="E54" s="774"/>
      <c r="F54" s="774"/>
      <c r="H54" s="735" t="s">
        <v>773</v>
      </c>
      <c r="I54" s="735">
        <v>0.30499999999999999</v>
      </c>
      <c r="J54" s="735">
        <v>18</v>
      </c>
      <c r="K54" s="735">
        <f t="shared" si="0"/>
        <v>5.49</v>
      </c>
      <c r="M54" s="735" t="s">
        <v>791</v>
      </c>
      <c r="N54" s="735">
        <v>6.5000000000000002E-2</v>
      </c>
      <c r="O54" s="735">
        <v>18</v>
      </c>
      <c r="P54" s="735">
        <v>1.17</v>
      </c>
    </row>
    <row r="55" spans="2:16">
      <c r="B55" s="773"/>
      <c r="C55" s="774"/>
      <c r="D55" s="774"/>
      <c r="E55" s="774"/>
      <c r="F55" s="774"/>
      <c r="H55" s="735" t="s">
        <v>775</v>
      </c>
      <c r="I55" s="735">
        <v>0.19</v>
      </c>
      <c r="J55" s="735">
        <v>21</v>
      </c>
      <c r="K55" s="735">
        <f t="shared" si="0"/>
        <v>3.99</v>
      </c>
      <c r="M55" s="735" t="s">
        <v>792</v>
      </c>
      <c r="N55" s="735">
        <v>6.5000000000000002E-2</v>
      </c>
      <c r="O55" s="735">
        <v>21</v>
      </c>
      <c r="P55" s="735">
        <v>1.365</v>
      </c>
    </row>
    <row r="56" spans="2:16">
      <c r="B56" s="773"/>
      <c r="C56" s="774"/>
      <c r="D56" s="774"/>
      <c r="E56" s="774"/>
      <c r="F56" s="774"/>
      <c r="H56" s="735" t="s">
        <v>773</v>
      </c>
      <c r="I56" s="735">
        <v>0.30499999999999999</v>
      </c>
      <c r="J56" s="735">
        <v>83</v>
      </c>
      <c r="K56" s="735">
        <f t="shared" si="0"/>
        <v>25.314999999999998</v>
      </c>
      <c r="M56" s="735" t="s">
        <v>792</v>
      </c>
      <c r="N56" s="735">
        <v>6.5000000000000002E-2</v>
      </c>
      <c r="O56" s="735">
        <v>83</v>
      </c>
      <c r="P56" s="735">
        <v>5.3950000000000005</v>
      </c>
    </row>
    <row r="57" spans="2:16">
      <c r="B57" s="773"/>
      <c r="C57" s="774"/>
      <c r="D57" s="774"/>
      <c r="E57" s="774"/>
      <c r="F57" s="774"/>
      <c r="H57" s="735" t="s">
        <v>775</v>
      </c>
      <c r="I57" s="735">
        <v>0.19</v>
      </c>
      <c r="J57" s="735">
        <v>195</v>
      </c>
      <c r="K57" s="735">
        <f t="shared" si="0"/>
        <v>37.049999999999997</v>
      </c>
      <c r="M57" s="735" t="s">
        <v>793</v>
      </c>
      <c r="N57" s="735">
        <v>6.7000000000000004E-2</v>
      </c>
      <c r="O57" s="735">
        <v>195</v>
      </c>
      <c r="P57" s="735">
        <v>13.065000000000001</v>
      </c>
    </row>
    <row r="58" spans="2:16">
      <c r="B58" s="773"/>
      <c r="C58" s="774"/>
      <c r="D58" s="774"/>
      <c r="E58" s="774"/>
      <c r="F58" s="774"/>
      <c r="H58" s="735" t="s">
        <v>773</v>
      </c>
      <c r="I58" s="735">
        <v>0.30499999999999999</v>
      </c>
      <c r="J58" s="735">
        <v>72</v>
      </c>
      <c r="K58" s="735">
        <f t="shared" si="0"/>
        <v>21.96</v>
      </c>
      <c r="M58" s="735" t="s">
        <v>793</v>
      </c>
      <c r="N58" s="735">
        <v>6.7000000000000004E-2</v>
      </c>
      <c r="O58" s="735">
        <v>72</v>
      </c>
      <c r="P58" s="735">
        <v>4.8239999999999998</v>
      </c>
    </row>
    <row r="59" spans="2:16">
      <c r="B59" s="773"/>
      <c r="C59" s="774"/>
      <c r="D59" s="774"/>
      <c r="E59" s="774"/>
      <c r="F59" s="774"/>
      <c r="H59" s="735" t="s">
        <v>774</v>
      </c>
      <c r="I59" s="735">
        <v>0.46</v>
      </c>
      <c r="J59" s="735">
        <v>3</v>
      </c>
      <c r="K59" s="735">
        <f t="shared" si="0"/>
        <v>1.3800000000000001</v>
      </c>
      <c r="M59" s="735" t="s">
        <v>793</v>
      </c>
      <c r="N59" s="735">
        <v>6.7000000000000004E-2</v>
      </c>
      <c r="O59" s="735">
        <v>3</v>
      </c>
      <c r="P59" s="735">
        <v>0.20100000000000001</v>
      </c>
    </row>
    <row r="60" spans="2:16">
      <c r="B60" s="773"/>
      <c r="C60" s="774"/>
      <c r="D60" s="774"/>
      <c r="E60" s="774"/>
      <c r="F60" s="774"/>
      <c r="H60" s="735" t="s">
        <v>776</v>
      </c>
      <c r="I60" s="735">
        <v>9.6000000000000002E-2</v>
      </c>
      <c r="J60" s="735">
        <v>27</v>
      </c>
      <c r="K60" s="735">
        <f t="shared" si="0"/>
        <v>2.5920000000000001</v>
      </c>
      <c r="M60" s="735" t="s">
        <v>794</v>
      </c>
      <c r="N60" s="735">
        <v>6.7000000000000004E-2</v>
      </c>
      <c r="O60" s="735">
        <v>27</v>
      </c>
      <c r="P60" s="735">
        <v>1.8090000000000002</v>
      </c>
    </row>
    <row r="61" spans="2:16">
      <c r="B61" s="773"/>
      <c r="C61" s="774"/>
      <c r="D61" s="774"/>
      <c r="E61" s="774"/>
      <c r="F61" s="774"/>
      <c r="H61" s="735" t="s">
        <v>775</v>
      </c>
      <c r="I61" s="735">
        <v>0.19</v>
      </c>
      <c r="J61" s="735">
        <v>452</v>
      </c>
      <c r="K61" s="735">
        <f t="shared" si="0"/>
        <v>85.88</v>
      </c>
      <c r="M61" s="735" t="s">
        <v>794</v>
      </c>
      <c r="N61" s="735">
        <v>6.7000000000000004E-2</v>
      </c>
      <c r="O61" s="735">
        <v>452</v>
      </c>
      <c r="P61" s="735">
        <v>30.284000000000002</v>
      </c>
    </row>
    <row r="62" spans="2:16">
      <c r="B62" s="773"/>
      <c r="C62" s="774"/>
      <c r="D62" s="774"/>
      <c r="E62" s="774"/>
      <c r="F62" s="774"/>
      <c r="H62" s="735" t="s">
        <v>773</v>
      </c>
      <c r="I62" s="735">
        <v>0.30499999999999999</v>
      </c>
      <c r="J62" s="735">
        <v>247</v>
      </c>
      <c r="K62" s="735">
        <f t="shared" si="0"/>
        <v>75.334999999999994</v>
      </c>
      <c r="M62" s="735" t="s">
        <v>794</v>
      </c>
      <c r="N62" s="735">
        <v>6.7000000000000004E-2</v>
      </c>
      <c r="O62" s="735">
        <v>247</v>
      </c>
      <c r="P62" s="735">
        <v>16.548999999999999</v>
      </c>
    </row>
    <row r="63" spans="2:16">
      <c r="B63" s="773"/>
      <c r="C63" s="774"/>
      <c r="D63" s="774"/>
      <c r="E63" s="774"/>
      <c r="F63" s="774"/>
      <c r="H63" s="735" t="s">
        <v>774</v>
      </c>
      <c r="I63" s="735">
        <v>0.46</v>
      </c>
      <c r="J63" s="735">
        <v>5</v>
      </c>
      <c r="K63" s="735">
        <f t="shared" si="0"/>
        <v>2.3000000000000003</v>
      </c>
      <c r="M63" s="735" t="s">
        <v>794</v>
      </c>
      <c r="N63" s="735">
        <v>6.7000000000000004E-2</v>
      </c>
      <c r="O63" s="735">
        <v>5</v>
      </c>
      <c r="P63" s="735">
        <v>0.33500000000000002</v>
      </c>
    </row>
    <row r="64" spans="2:16">
      <c r="B64" s="773"/>
      <c r="C64" s="774"/>
      <c r="D64" s="774"/>
      <c r="E64" s="774"/>
      <c r="F64" s="774"/>
      <c r="H64" s="735" t="s">
        <v>776</v>
      </c>
      <c r="I64" s="735">
        <v>9.6000000000000002E-2</v>
      </c>
      <c r="J64" s="735">
        <v>1</v>
      </c>
      <c r="K64" s="735">
        <f t="shared" si="0"/>
        <v>9.6000000000000002E-2</v>
      </c>
      <c r="M64" s="735" t="s">
        <v>795</v>
      </c>
      <c r="N64" s="735">
        <v>6.9000000000000006E-2</v>
      </c>
      <c r="O64" s="735">
        <v>1</v>
      </c>
      <c r="P64" s="735">
        <v>6.9000000000000006E-2</v>
      </c>
    </row>
    <row r="65" spans="2:16">
      <c r="B65" s="773"/>
      <c r="C65" s="774"/>
      <c r="D65" s="774"/>
      <c r="E65" s="774"/>
      <c r="F65" s="774"/>
      <c r="H65" s="735" t="s">
        <v>775</v>
      </c>
      <c r="I65" s="735">
        <v>0.19</v>
      </c>
      <c r="J65" s="735">
        <v>44</v>
      </c>
      <c r="K65" s="735">
        <f t="shared" si="0"/>
        <v>8.36</v>
      </c>
      <c r="M65" s="735" t="s">
        <v>795</v>
      </c>
      <c r="N65" s="735">
        <v>6.9000000000000006E-2</v>
      </c>
      <c r="O65" s="735">
        <v>44</v>
      </c>
      <c r="P65" s="735">
        <v>3.0360000000000005</v>
      </c>
    </row>
    <row r="66" spans="2:16">
      <c r="B66" s="773"/>
      <c r="C66" s="774"/>
      <c r="D66" s="774"/>
      <c r="E66" s="774"/>
      <c r="F66" s="774"/>
      <c r="H66" s="735" t="s">
        <v>779</v>
      </c>
      <c r="I66" s="735">
        <v>0.25</v>
      </c>
      <c r="J66" s="735">
        <v>1</v>
      </c>
      <c r="K66" s="735">
        <f t="shared" si="0"/>
        <v>0.25</v>
      </c>
      <c r="M66" s="735" t="s">
        <v>795</v>
      </c>
      <c r="N66" s="735">
        <v>6.9000000000000006E-2</v>
      </c>
      <c r="O66" s="735">
        <v>1</v>
      </c>
      <c r="P66" s="735">
        <v>6.9000000000000006E-2</v>
      </c>
    </row>
    <row r="67" spans="2:16">
      <c r="B67" s="773"/>
      <c r="C67" s="774"/>
      <c r="D67" s="774"/>
      <c r="E67" s="774"/>
      <c r="F67" s="774"/>
      <c r="H67" s="735" t="s">
        <v>773</v>
      </c>
      <c r="I67" s="735">
        <v>0.30499999999999999</v>
      </c>
      <c r="J67" s="735">
        <v>17</v>
      </c>
      <c r="K67" s="735">
        <f t="shared" si="0"/>
        <v>5.1849999999999996</v>
      </c>
      <c r="M67" s="735" t="s">
        <v>795</v>
      </c>
      <c r="N67" s="735">
        <v>6.9000000000000006E-2</v>
      </c>
      <c r="O67" s="735">
        <v>17</v>
      </c>
      <c r="P67" s="735">
        <v>1.173</v>
      </c>
    </row>
    <row r="68" spans="2:16">
      <c r="B68" s="773"/>
      <c r="C68" s="774"/>
      <c r="D68" s="774"/>
      <c r="E68" s="774"/>
      <c r="F68" s="774"/>
      <c r="H68" s="735" t="s">
        <v>776</v>
      </c>
      <c r="I68" s="735">
        <v>9.6000000000000002E-2</v>
      </c>
      <c r="J68" s="735">
        <v>3</v>
      </c>
      <c r="K68" s="735">
        <f t="shared" si="0"/>
        <v>0.28800000000000003</v>
      </c>
      <c r="M68" s="735" t="s">
        <v>796</v>
      </c>
      <c r="N68" s="735">
        <v>6.9000000000000006E-2</v>
      </c>
      <c r="O68" s="735">
        <v>3</v>
      </c>
      <c r="P68" s="735">
        <v>0.20700000000000002</v>
      </c>
    </row>
    <row r="69" spans="2:16">
      <c r="B69" s="773"/>
      <c r="C69" s="774"/>
      <c r="D69" s="774"/>
      <c r="E69" s="774"/>
      <c r="F69" s="774"/>
      <c r="H69" s="735" t="s">
        <v>775</v>
      </c>
      <c r="I69" s="735">
        <v>0.19</v>
      </c>
      <c r="J69" s="735">
        <v>53</v>
      </c>
      <c r="K69" s="735">
        <f t="shared" si="0"/>
        <v>10.07</v>
      </c>
      <c r="M69" s="735" t="s">
        <v>796</v>
      </c>
      <c r="N69" s="735">
        <v>6.9000000000000006E-2</v>
      </c>
      <c r="O69" s="735">
        <v>53</v>
      </c>
      <c r="P69" s="735">
        <v>3.6570000000000005</v>
      </c>
    </row>
    <row r="70" spans="2:16">
      <c r="B70" s="773"/>
      <c r="C70" s="774"/>
      <c r="D70" s="774"/>
      <c r="E70" s="774"/>
      <c r="F70" s="774"/>
      <c r="H70" s="735" t="s">
        <v>773</v>
      </c>
      <c r="I70" s="735">
        <v>0.30499999999999999</v>
      </c>
      <c r="J70" s="735">
        <v>3</v>
      </c>
      <c r="K70" s="735">
        <f t="shared" si="0"/>
        <v>0.91500000000000004</v>
      </c>
      <c r="M70" s="735" t="s">
        <v>796</v>
      </c>
      <c r="N70" s="735">
        <v>6.9000000000000006E-2</v>
      </c>
      <c r="O70" s="735">
        <v>3</v>
      </c>
      <c r="P70" s="735">
        <v>0.20700000000000002</v>
      </c>
    </row>
    <row r="71" spans="2:16">
      <c r="B71" s="773"/>
      <c r="C71" s="774"/>
      <c r="D71" s="774"/>
      <c r="E71" s="774"/>
      <c r="F71" s="774"/>
      <c r="H71" s="735" t="s">
        <v>775</v>
      </c>
      <c r="I71" s="735">
        <v>0.19</v>
      </c>
      <c r="J71" s="735">
        <v>12</v>
      </c>
      <c r="K71" s="735">
        <f t="shared" si="0"/>
        <v>2.2800000000000002</v>
      </c>
      <c r="M71" s="735" t="s">
        <v>797</v>
      </c>
      <c r="N71" s="735">
        <v>7.3999999999999996E-2</v>
      </c>
      <c r="O71" s="735">
        <v>12</v>
      </c>
      <c r="P71" s="735">
        <v>0.8879999999999999</v>
      </c>
    </row>
    <row r="72" spans="2:16">
      <c r="B72" s="773"/>
      <c r="C72" s="774"/>
      <c r="D72" s="774"/>
      <c r="E72" s="774"/>
      <c r="F72" s="774"/>
      <c r="H72" s="735" t="s">
        <v>773</v>
      </c>
      <c r="I72" s="735">
        <v>0.30499999999999999</v>
      </c>
      <c r="J72" s="735">
        <v>93</v>
      </c>
      <c r="K72" s="735">
        <f t="shared" si="0"/>
        <v>28.364999999999998</v>
      </c>
      <c r="M72" s="735" t="s">
        <v>797</v>
      </c>
      <c r="N72" s="735">
        <v>7.3999999999999996E-2</v>
      </c>
      <c r="O72" s="735">
        <v>93</v>
      </c>
      <c r="P72" s="735">
        <v>6.8819999999999997</v>
      </c>
    </row>
    <row r="73" spans="2:16">
      <c r="B73" s="773"/>
      <c r="C73" s="774"/>
      <c r="D73" s="774"/>
      <c r="E73" s="774"/>
      <c r="F73" s="774"/>
      <c r="H73" s="735" t="s">
        <v>774</v>
      </c>
      <c r="I73" s="735">
        <v>0.46</v>
      </c>
      <c r="J73" s="735">
        <v>2</v>
      </c>
      <c r="K73" s="735">
        <f t="shared" si="0"/>
        <v>0.92</v>
      </c>
      <c r="M73" s="735" t="s">
        <v>797</v>
      </c>
      <c r="N73" s="735">
        <v>7.3999999999999996E-2</v>
      </c>
      <c r="O73" s="735">
        <v>2</v>
      </c>
      <c r="P73" s="735">
        <v>0.14799999999999999</v>
      </c>
    </row>
    <row r="74" spans="2:16">
      <c r="B74" s="773"/>
      <c r="C74" s="774"/>
      <c r="D74" s="774"/>
      <c r="E74" s="774"/>
      <c r="F74" s="774"/>
      <c r="H74" s="735" t="s">
        <v>775</v>
      </c>
      <c r="I74" s="735">
        <v>0.19</v>
      </c>
      <c r="J74" s="735">
        <v>2</v>
      </c>
      <c r="K74" s="735">
        <f t="shared" si="0"/>
        <v>0.38</v>
      </c>
      <c r="M74" s="735" t="s">
        <v>798</v>
      </c>
      <c r="N74" s="735">
        <v>7.3999999999999996E-2</v>
      </c>
      <c r="O74" s="735">
        <v>2</v>
      </c>
      <c r="P74" s="735">
        <v>0.14799999999999999</v>
      </c>
    </row>
    <row r="75" spans="2:16">
      <c r="B75" s="773"/>
      <c r="C75" s="774"/>
      <c r="D75" s="774"/>
      <c r="E75" s="774"/>
      <c r="F75" s="774"/>
      <c r="H75" s="735" t="s">
        <v>773</v>
      </c>
      <c r="I75" s="735">
        <v>0.30499999999999999</v>
      </c>
      <c r="J75" s="735">
        <v>36</v>
      </c>
      <c r="K75" s="735">
        <f t="shared" si="0"/>
        <v>10.98</v>
      </c>
      <c r="M75" s="735" t="s">
        <v>798</v>
      </c>
      <c r="N75" s="735">
        <v>7.3999999999999996E-2</v>
      </c>
      <c r="O75" s="735">
        <v>36</v>
      </c>
      <c r="P75" s="735">
        <v>2.6639999999999997</v>
      </c>
    </row>
    <row r="76" spans="2:16">
      <c r="B76" s="773"/>
      <c r="C76" s="774"/>
      <c r="D76" s="774"/>
      <c r="E76" s="774"/>
      <c r="F76" s="774"/>
      <c r="H76" s="735" t="s">
        <v>775</v>
      </c>
      <c r="I76" s="735">
        <v>0.19</v>
      </c>
      <c r="J76" s="735">
        <v>6</v>
      </c>
      <c r="K76" s="735">
        <f t="shared" si="0"/>
        <v>1.1400000000000001</v>
      </c>
      <c r="M76" s="735" t="s">
        <v>799</v>
      </c>
      <c r="N76" s="735">
        <v>8.1000000000000003E-2</v>
      </c>
      <c r="O76" s="735">
        <v>6</v>
      </c>
      <c r="P76" s="735">
        <v>0.48599999999999999</v>
      </c>
    </row>
    <row r="77" spans="2:16">
      <c r="B77" s="773"/>
      <c r="C77" s="774"/>
      <c r="D77" s="774"/>
      <c r="E77" s="774"/>
      <c r="F77" s="774"/>
      <c r="H77" s="735" t="s">
        <v>773</v>
      </c>
      <c r="I77" s="735">
        <v>0.30499999999999999</v>
      </c>
      <c r="J77" s="735">
        <v>38</v>
      </c>
      <c r="K77" s="735">
        <f t="shared" si="0"/>
        <v>11.59</v>
      </c>
      <c r="M77" s="735" t="s">
        <v>799</v>
      </c>
      <c r="N77" s="735">
        <v>8.1000000000000003E-2</v>
      </c>
      <c r="O77" s="735">
        <v>38</v>
      </c>
      <c r="P77" s="735">
        <v>3.0780000000000003</v>
      </c>
    </row>
    <row r="78" spans="2:16">
      <c r="B78" s="773"/>
      <c r="C78" s="774"/>
      <c r="D78" s="774"/>
      <c r="E78" s="774"/>
      <c r="F78" s="774"/>
      <c r="H78" s="735" t="s">
        <v>774</v>
      </c>
      <c r="I78" s="735">
        <v>0.46</v>
      </c>
      <c r="J78" s="735">
        <v>23</v>
      </c>
      <c r="K78" s="735">
        <f t="shared" si="0"/>
        <v>10.58</v>
      </c>
      <c r="M78" s="735" t="s">
        <v>799</v>
      </c>
      <c r="N78" s="735">
        <v>8.1000000000000003E-2</v>
      </c>
      <c r="O78" s="735">
        <v>23</v>
      </c>
      <c r="P78" s="735">
        <v>1.863</v>
      </c>
    </row>
    <row r="79" spans="2:16">
      <c r="B79" s="773"/>
      <c r="C79" s="774"/>
      <c r="D79" s="774"/>
      <c r="E79" s="774"/>
      <c r="F79" s="774"/>
      <c r="H79" s="735" t="s">
        <v>776</v>
      </c>
      <c r="I79" s="735">
        <v>9.6000000000000002E-2</v>
      </c>
      <c r="J79" s="735">
        <v>1</v>
      </c>
      <c r="K79" s="735">
        <f t="shared" si="0"/>
        <v>9.6000000000000002E-2</v>
      </c>
      <c r="M79" s="735" t="s">
        <v>800</v>
      </c>
      <c r="N79" s="735">
        <v>8.1000000000000003E-2</v>
      </c>
      <c r="O79" s="735">
        <v>1</v>
      </c>
      <c r="P79" s="735">
        <v>8.1000000000000003E-2</v>
      </c>
    </row>
    <row r="80" spans="2:16">
      <c r="B80" s="773"/>
      <c r="C80" s="774"/>
      <c r="D80" s="774"/>
      <c r="E80" s="774"/>
      <c r="F80" s="774"/>
      <c r="H80" s="735" t="s">
        <v>775</v>
      </c>
      <c r="I80" s="735">
        <v>0.19</v>
      </c>
      <c r="J80" s="735">
        <v>44</v>
      </c>
      <c r="K80" s="735">
        <f t="shared" si="0"/>
        <v>8.36</v>
      </c>
      <c r="M80" s="735" t="s">
        <v>800</v>
      </c>
      <c r="N80" s="735">
        <v>8.1000000000000003E-2</v>
      </c>
      <c r="O80" s="735">
        <v>44</v>
      </c>
      <c r="P80" s="735">
        <v>3.5640000000000001</v>
      </c>
    </row>
    <row r="81" spans="2:16">
      <c r="B81" s="773"/>
      <c r="C81" s="774"/>
      <c r="D81" s="774"/>
      <c r="E81" s="774"/>
      <c r="F81" s="774"/>
      <c r="H81" s="735" t="s">
        <v>773</v>
      </c>
      <c r="I81" s="735">
        <v>0.30499999999999999</v>
      </c>
      <c r="J81" s="735">
        <v>229</v>
      </c>
      <c r="K81" s="735">
        <f t="shared" si="0"/>
        <v>69.844999999999999</v>
      </c>
      <c r="M81" s="735" t="s">
        <v>800</v>
      </c>
      <c r="N81" s="735">
        <v>8.1000000000000003E-2</v>
      </c>
      <c r="O81" s="735">
        <v>229</v>
      </c>
      <c r="P81" s="735">
        <v>18.548999999999999</v>
      </c>
    </row>
    <row r="82" spans="2:16">
      <c r="B82" s="773"/>
      <c r="C82" s="774"/>
      <c r="D82" s="774"/>
      <c r="E82" s="774"/>
      <c r="F82" s="774"/>
      <c r="H82" s="735" t="s">
        <v>774</v>
      </c>
      <c r="I82" s="735">
        <v>0.46</v>
      </c>
      <c r="J82" s="735">
        <v>11</v>
      </c>
      <c r="K82" s="735">
        <f t="shared" si="0"/>
        <v>5.0600000000000005</v>
      </c>
      <c r="M82" s="735" t="s">
        <v>800</v>
      </c>
      <c r="N82" s="735">
        <v>8.1000000000000003E-2</v>
      </c>
      <c r="O82" s="735">
        <v>11</v>
      </c>
      <c r="P82" s="735">
        <v>0.89100000000000001</v>
      </c>
    </row>
    <row r="83" spans="2:16">
      <c r="B83" s="773"/>
      <c r="C83" s="774"/>
      <c r="D83" s="774"/>
      <c r="E83" s="774"/>
      <c r="F83" s="774"/>
      <c r="H83" s="735" t="s">
        <v>776</v>
      </c>
      <c r="I83" s="735">
        <v>9.6000000000000002E-2</v>
      </c>
      <c r="J83" s="735">
        <v>1</v>
      </c>
      <c r="K83" s="735">
        <f t="shared" si="0"/>
        <v>9.6000000000000002E-2</v>
      </c>
      <c r="M83" s="735" t="s">
        <v>801</v>
      </c>
      <c r="N83" s="735">
        <v>9.0999999999999998E-2</v>
      </c>
      <c r="O83" s="735">
        <v>1</v>
      </c>
      <c r="P83" s="735">
        <v>9.0999999999999998E-2</v>
      </c>
    </row>
    <row r="84" spans="2:16">
      <c r="B84" s="773"/>
      <c r="C84" s="774"/>
      <c r="D84" s="774"/>
      <c r="E84" s="774"/>
      <c r="F84" s="774"/>
      <c r="H84" s="735" t="s">
        <v>775</v>
      </c>
      <c r="I84" s="735">
        <v>0.19</v>
      </c>
      <c r="J84" s="735">
        <v>3</v>
      </c>
      <c r="K84" s="735">
        <f t="shared" si="0"/>
        <v>0.57000000000000006</v>
      </c>
      <c r="M84" s="735" t="s">
        <v>801</v>
      </c>
      <c r="N84" s="735">
        <v>9.0999999999999998E-2</v>
      </c>
      <c r="O84" s="735">
        <v>3</v>
      </c>
      <c r="P84" s="735">
        <v>0.27300000000000002</v>
      </c>
    </row>
    <row r="85" spans="2:16">
      <c r="B85" s="773"/>
      <c r="C85" s="774"/>
      <c r="D85" s="774"/>
      <c r="E85" s="774"/>
      <c r="F85" s="774"/>
      <c r="H85" s="735" t="s">
        <v>773</v>
      </c>
      <c r="I85" s="735">
        <v>0.30499999999999999</v>
      </c>
      <c r="J85" s="735">
        <v>5</v>
      </c>
      <c r="K85" s="735">
        <f t="shared" si="0"/>
        <v>1.5249999999999999</v>
      </c>
      <c r="M85" s="735" t="s">
        <v>801</v>
      </c>
      <c r="N85" s="735">
        <v>9.0999999999999998E-2</v>
      </c>
      <c r="O85" s="735">
        <v>5</v>
      </c>
      <c r="P85" s="735">
        <v>0.45499999999999996</v>
      </c>
    </row>
    <row r="86" spans="2:16">
      <c r="B86" s="773"/>
      <c r="C86" s="774"/>
      <c r="D86" s="774"/>
      <c r="E86" s="774"/>
      <c r="F86" s="774"/>
      <c r="H86" s="735" t="s">
        <v>774</v>
      </c>
      <c r="I86" s="735">
        <v>0.46</v>
      </c>
      <c r="J86" s="735">
        <v>2</v>
      </c>
      <c r="K86" s="735">
        <f t="shared" si="0"/>
        <v>0.92</v>
      </c>
      <c r="M86" s="735" t="s">
        <v>801</v>
      </c>
      <c r="N86" s="735">
        <v>9.0999999999999998E-2</v>
      </c>
      <c r="O86" s="735">
        <v>2</v>
      </c>
      <c r="P86" s="735">
        <v>0.182</v>
      </c>
    </row>
    <row r="87" spans="2:16">
      <c r="B87" s="773"/>
      <c r="C87" s="774"/>
      <c r="D87" s="774"/>
      <c r="E87" s="774"/>
      <c r="F87" s="774"/>
      <c r="H87" s="735" t="s">
        <v>775</v>
      </c>
      <c r="I87" s="735">
        <v>0.19</v>
      </c>
      <c r="J87" s="735">
        <v>34</v>
      </c>
      <c r="K87" s="735">
        <f t="shared" si="0"/>
        <v>6.46</v>
      </c>
      <c r="M87" s="735" t="s">
        <v>802</v>
      </c>
      <c r="N87" s="735">
        <v>9.0999999999999998E-2</v>
      </c>
      <c r="O87" s="735">
        <v>34</v>
      </c>
      <c r="P87" s="735">
        <v>3.0939999999999999</v>
      </c>
    </row>
    <row r="88" spans="2:16">
      <c r="B88" s="773"/>
      <c r="C88" s="774"/>
      <c r="D88" s="774"/>
      <c r="E88" s="774"/>
      <c r="F88" s="774"/>
      <c r="H88" s="735" t="s">
        <v>773</v>
      </c>
      <c r="I88" s="735">
        <v>0.30499999999999999</v>
      </c>
      <c r="J88" s="735">
        <v>48</v>
      </c>
      <c r="K88" s="735">
        <f t="shared" si="0"/>
        <v>14.64</v>
      </c>
      <c r="M88" s="735" t="s">
        <v>802</v>
      </c>
      <c r="N88" s="735">
        <v>9.0999999999999998E-2</v>
      </c>
      <c r="O88" s="735">
        <v>48</v>
      </c>
      <c r="P88" s="735">
        <v>4.3680000000000003</v>
      </c>
    </row>
    <row r="89" spans="2:16">
      <c r="H89" s="735" t="s">
        <v>774</v>
      </c>
      <c r="I89" s="735">
        <v>0.46</v>
      </c>
      <c r="J89" s="735">
        <v>2</v>
      </c>
      <c r="K89" s="735">
        <f t="shared" si="0"/>
        <v>0.92</v>
      </c>
      <c r="M89" s="735" t="s">
        <v>802</v>
      </c>
      <c r="N89" s="735">
        <v>9.0999999999999998E-2</v>
      </c>
      <c r="O89" s="735">
        <v>2</v>
      </c>
      <c r="P89" s="735">
        <v>0.182</v>
      </c>
    </row>
    <row r="90" spans="2:16">
      <c r="H90" s="735" t="s">
        <v>775</v>
      </c>
      <c r="I90" s="735">
        <v>0.19</v>
      </c>
      <c r="J90" s="735">
        <v>10</v>
      </c>
      <c r="K90" s="735">
        <f t="shared" si="0"/>
        <v>1.9</v>
      </c>
      <c r="M90" s="735" t="s">
        <v>803</v>
      </c>
      <c r="N90" s="735">
        <v>9.5000000000000001E-2</v>
      </c>
      <c r="O90" s="735">
        <v>10</v>
      </c>
      <c r="P90" s="735">
        <v>0.95</v>
      </c>
    </row>
    <row r="91" spans="2:16">
      <c r="H91" s="735" t="s">
        <v>773</v>
      </c>
      <c r="I91" s="735">
        <v>0.30499999999999999</v>
      </c>
      <c r="J91" s="735">
        <v>113</v>
      </c>
      <c r="K91" s="735">
        <f t="shared" si="0"/>
        <v>34.464999999999996</v>
      </c>
      <c r="M91" s="735" t="s">
        <v>803</v>
      </c>
      <c r="N91" s="735">
        <v>9.5000000000000001E-2</v>
      </c>
      <c r="O91" s="735">
        <v>113</v>
      </c>
      <c r="P91" s="735">
        <v>10.734999999999999</v>
      </c>
    </row>
    <row r="92" spans="2:16">
      <c r="H92" s="735" t="s">
        <v>777</v>
      </c>
      <c r="I92" s="735">
        <v>0.13</v>
      </c>
      <c r="J92" s="735">
        <v>3</v>
      </c>
      <c r="K92" s="735">
        <f t="shared" ref="K92:K95" si="4">I92*J92</f>
        <v>0.39</v>
      </c>
      <c r="M92" s="735" t="s">
        <v>804</v>
      </c>
      <c r="N92" s="735">
        <v>9.5000000000000001E-2</v>
      </c>
      <c r="O92" s="735">
        <v>3</v>
      </c>
      <c r="P92" s="735">
        <v>0.28500000000000003</v>
      </c>
    </row>
    <row r="93" spans="2:16">
      <c r="H93" s="735" t="s">
        <v>775</v>
      </c>
      <c r="I93" s="735">
        <v>0.19</v>
      </c>
      <c r="J93" s="735">
        <v>60</v>
      </c>
      <c r="K93" s="735">
        <f t="shared" si="4"/>
        <v>11.4</v>
      </c>
      <c r="M93" s="735" t="s">
        <v>804</v>
      </c>
      <c r="N93" s="735">
        <v>9.5000000000000001E-2</v>
      </c>
      <c r="O93" s="735">
        <v>60</v>
      </c>
      <c r="P93" s="735">
        <v>5.7</v>
      </c>
    </row>
    <row r="94" spans="2:16">
      <c r="H94" s="735" t="s">
        <v>773</v>
      </c>
      <c r="I94" s="735">
        <v>0.30499999999999999</v>
      </c>
      <c r="J94" s="735">
        <v>134</v>
      </c>
      <c r="K94" s="735">
        <f t="shared" si="4"/>
        <v>40.869999999999997</v>
      </c>
      <c r="M94" s="735" t="s">
        <v>804</v>
      </c>
      <c r="N94" s="735">
        <v>9.5000000000000001E-2</v>
      </c>
      <c r="O94" s="735">
        <v>134</v>
      </c>
      <c r="P94" s="735">
        <v>12.73</v>
      </c>
    </row>
    <row r="95" spans="2:16">
      <c r="H95" s="735" t="s">
        <v>774</v>
      </c>
      <c r="I95" s="735">
        <v>0.46</v>
      </c>
      <c r="J95" s="735">
        <v>2</v>
      </c>
      <c r="K95" s="735">
        <f t="shared" si="4"/>
        <v>0.92</v>
      </c>
      <c r="M95" s="735" t="s">
        <v>804</v>
      </c>
      <c r="N95" s="735">
        <v>9.5000000000000001E-2</v>
      </c>
      <c r="O95" s="735">
        <v>2</v>
      </c>
      <c r="P95" s="735">
        <v>0.19</v>
      </c>
    </row>
    <row r="96" spans="2:16">
      <c r="H96" s="735"/>
      <c r="I96" s="735"/>
      <c r="J96" s="735"/>
      <c r="K96" s="735"/>
      <c r="M96" s="735"/>
      <c r="N96" s="735"/>
      <c r="O96" s="735"/>
      <c r="P96" s="735"/>
    </row>
    <row r="97" spans="2:16">
      <c r="H97" s="746" t="s">
        <v>26</v>
      </c>
      <c r="I97" s="747"/>
      <c r="J97" s="747"/>
      <c r="K97" s="743">
        <f>SUM(K27:K96)</f>
        <v>693.76799999999992</v>
      </c>
      <c r="M97" s="746" t="s">
        <v>26</v>
      </c>
      <c r="N97" s="747"/>
      <c r="O97" s="747"/>
      <c r="P97" s="744">
        <f>SUM(P27:P96)</f>
        <v>202.81299999999987</v>
      </c>
    </row>
    <row r="100" spans="2:16" ht="21">
      <c r="B100" s="776" t="s">
        <v>806</v>
      </c>
    </row>
    <row r="102" spans="2:16" ht="21">
      <c r="B102" s="776" t="s">
        <v>893</v>
      </c>
      <c r="C102" s="777"/>
      <c r="E102" s="777"/>
      <c r="F102" s="777"/>
      <c r="H102" s="776" t="s">
        <v>892</v>
      </c>
    </row>
    <row r="103" spans="2:16">
      <c r="B103" s="859" t="s">
        <v>679</v>
      </c>
      <c r="C103" s="859"/>
      <c r="D103" s="859"/>
      <c r="E103" s="859"/>
      <c r="F103" s="859"/>
      <c r="H103" s="12" t="s">
        <v>687</v>
      </c>
      <c r="M103" s="12" t="s">
        <v>688</v>
      </c>
    </row>
    <row r="104" spans="2:16" ht="45">
      <c r="B104" s="748" t="s">
        <v>62</v>
      </c>
      <c r="C104" s="748" t="s">
        <v>680</v>
      </c>
      <c r="D104" s="748" t="s">
        <v>681</v>
      </c>
      <c r="E104" s="748" t="s">
        <v>683</v>
      </c>
      <c r="F104" s="748" t="s">
        <v>682</v>
      </c>
      <c r="H104" s="748" t="s">
        <v>684</v>
      </c>
      <c r="I104" s="748" t="s">
        <v>685</v>
      </c>
      <c r="J104" s="748" t="s">
        <v>686</v>
      </c>
      <c r="K104" s="748" t="s">
        <v>680</v>
      </c>
      <c r="M104" s="748" t="s">
        <v>684</v>
      </c>
      <c r="N104" s="748" t="s">
        <v>685</v>
      </c>
      <c r="O104" s="748" t="s">
        <v>686</v>
      </c>
      <c r="P104" s="748" t="s">
        <v>680</v>
      </c>
    </row>
    <row r="105" spans="2:16" ht="18">
      <c r="B105" s="748"/>
      <c r="C105" s="748" t="s">
        <v>690</v>
      </c>
      <c r="D105" s="748" t="s">
        <v>691</v>
      </c>
      <c r="E105" s="748" t="s">
        <v>692</v>
      </c>
      <c r="F105" s="748" t="s">
        <v>693</v>
      </c>
      <c r="H105" s="748"/>
      <c r="I105" s="748" t="s">
        <v>694</v>
      </c>
      <c r="J105" s="748" t="s">
        <v>695</v>
      </c>
      <c r="K105" s="748" t="s">
        <v>696</v>
      </c>
      <c r="M105" s="748"/>
      <c r="N105" s="748" t="s">
        <v>697</v>
      </c>
      <c r="O105" s="748" t="s">
        <v>698</v>
      </c>
      <c r="P105" s="748" t="s">
        <v>699</v>
      </c>
    </row>
    <row r="106" spans="2:16">
      <c r="B106" s="778">
        <v>43101</v>
      </c>
      <c r="C106" s="743">
        <f>K175</f>
        <v>1592.4499999999998</v>
      </c>
      <c r="D106" s="742"/>
      <c r="E106" s="779">
        <v>0.90039999999999998</v>
      </c>
      <c r="F106" s="735"/>
      <c r="H106" s="735" t="s">
        <v>807</v>
      </c>
      <c r="I106" s="780">
        <v>0.15</v>
      </c>
      <c r="J106" s="735">
        <v>25</v>
      </c>
      <c r="K106" s="780">
        <f t="shared" ref="K106:K169" si="5">I106*J106</f>
        <v>3.75</v>
      </c>
      <c r="M106" s="735" t="s">
        <v>808</v>
      </c>
      <c r="N106" s="735">
        <v>0.107</v>
      </c>
      <c r="O106" s="735">
        <v>25</v>
      </c>
      <c r="P106" s="735">
        <f>N106*O106</f>
        <v>2.6749999999999998</v>
      </c>
    </row>
    <row r="107" spans="2:16">
      <c r="B107" s="778">
        <v>43133</v>
      </c>
      <c r="C107" s="744">
        <f>P175</f>
        <v>648.09199999999998</v>
      </c>
      <c r="D107" s="745">
        <f>C107-$C$106</f>
        <v>-944.35799999999983</v>
      </c>
      <c r="E107" s="779">
        <v>0.90039999999999998</v>
      </c>
      <c r="F107" s="775">
        <f t="shared" ref="F107:F117" si="6">D107*E107</f>
        <v>-850.2999431999998</v>
      </c>
      <c r="H107" s="735" t="s">
        <v>807</v>
      </c>
      <c r="I107" s="780">
        <v>0.15</v>
      </c>
      <c r="J107" s="735">
        <v>13</v>
      </c>
      <c r="K107" s="780">
        <f t="shared" si="5"/>
        <v>1.95</v>
      </c>
      <c r="M107" s="735" t="s">
        <v>809</v>
      </c>
      <c r="N107" s="735">
        <v>0.107</v>
      </c>
      <c r="O107" s="735">
        <v>13</v>
      </c>
      <c r="P107" s="735">
        <f t="shared" ref="P107:P170" si="7">N107*O107</f>
        <v>1.391</v>
      </c>
    </row>
    <row r="108" spans="2:16">
      <c r="B108" s="778">
        <v>43165</v>
      </c>
      <c r="C108" s="781">
        <f t="shared" ref="C108:C117" si="8">C107</f>
        <v>648.09199999999998</v>
      </c>
      <c r="D108" s="745">
        <f t="shared" ref="D108:D117" si="9">C108-$C$106</f>
        <v>-944.35799999999983</v>
      </c>
      <c r="E108" s="779">
        <v>0.90039999999999998</v>
      </c>
      <c r="F108" s="775">
        <f t="shared" si="6"/>
        <v>-850.2999431999998</v>
      </c>
      <c r="H108" s="735" t="s">
        <v>807</v>
      </c>
      <c r="I108" s="780">
        <v>0.15</v>
      </c>
      <c r="J108" s="735">
        <v>6</v>
      </c>
      <c r="K108" s="780">
        <f t="shared" si="5"/>
        <v>0.89999999999999991</v>
      </c>
      <c r="M108" s="735" t="s">
        <v>810</v>
      </c>
      <c r="N108" s="735">
        <v>0.125</v>
      </c>
      <c r="O108" s="735">
        <v>6</v>
      </c>
      <c r="P108" s="735">
        <f t="shared" si="7"/>
        <v>0.75</v>
      </c>
    </row>
    <row r="109" spans="2:16">
      <c r="B109" s="778">
        <v>43197</v>
      </c>
      <c r="C109" s="781">
        <f t="shared" si="8"/>
        <v>648.09199999999998</v>
      </c>
      <c r="D109" s="745">
        <f t="shared" si="9"/>
        <v>-944.35799999999983</v>
      </c>
      <c r="E109" s="779">
        <v>0.90039999999999998</v>
      </c>
      <c r="F109" s="775">
        <f t="shared" si="6"/>
        <v>-850.2999431999998</v>
      </c>
      <c r="H109" s="735" t="s">
        <v>807</v>
      </c>
      <c r="I109" s="780">
        <v>0.15</v>
      </c>
      <c r="J109" s="735">
        <v>3</v>
      </c>
      <c r="K109" s="780">
        <f t="shared" si="5"/>
        <v>0.44999999999999996</v>
      </c>
      <c r="M109" s="735" t="s">
        <v>811</v>
      </c>
      <c r="N109" s="735">
        <v>0.107</v>
      </c>
      <c r="O109" s="735">
        <v>3</v>
      </c>
      <c r="P109" s="735">
        <f t="shared" si="7"/>
        <v>0.32100000000000001</v>
      </c>
    </row>
    <row r="110" spans="2:16">
      <c r="B110" s="778">
        <v>43229</v>
      </c>
      <c r="C110" s="781">
        <f t="shared" si="8"/>
        <v>648.09199999999998</v>
      </c>
      <c r="D110" s="745">
        <f t="shared" si="9"/>
        <v>-944.35799999999983</v>
      </c>
      <c r="E110" s="779">
        <v>0.90039999999999998</v>
      </c>
      <c r="F110" s="775">
        <f t="shared" si="6"/>
        <v>-850.2999431999998</v>
      </c>
      <c r="H110" s="735" t="s">
        <v>807</v>
      </c>
      <c r="I110" s="780">
        <v>0.15</v>
      </c>
      <c r="J110" s="735">
        <v>72</v>
      </c>
      <c r="K110" s="780">
        <f t="shared" si="5"/>
        <v>10.799999999999999</v>
      </c>
      <c r="M110" s="735" t="s">
        <v>812</v>
      </c>
      <c r="N110" s="735">
        <v>0.125</v>
      </c>
      <c r="O110" s="735">
        <v>72</v>
      </c>
      <c r="P110" s="735">
        <f t="shared" si="7"/>
        <v>9</v>
      </c>
    </row>
    <row r="111" spans="2:16">
      <c r="B111" s="778">
        <v>43261</v>
      </c>
      <c r="C111" s="781">
        <f t="shared" si="8"/>
        <v>648.09199999999998</v>
      </c>
      <c r="D111" s="745">
        <f t="shared" si="9"/>
        <v>-944.35799999999983</v>
      </c>
      <c r="E111" s="779">
        <v>0.90039999999999998</v>
      </c>
      <c r="F111" s="775">
        <f t="shared" si="6"/>
        <v>-850.2999431999998</v>
      </c>
      <c r="H111" s="735" t="s">
        <v>807</v>
      </c>
      <c r="I111" s="780">
        <v>0.15</v>
      </c>
      <c r="J111" s="735">
        <v>2</v>
      </c>
      <c r="K111" s="780">
        <f t="shared" si="5"/>
        <v>0.3</v>
      </c>
      <c r="M111" s="735" t="s">
        <v>813</v>
      </c>
      <c r="N111" s="735">
        <v>0.14299999999999999</v>
      </c>
      <c r="O111" s="735">
        <v>2</v>
      </c>
      <c r="P111" s="735">
        <f t="shared" si="7"/>
        <v>0.28599999999999998</v>
      </c>
    </row>
    <row r="112" spans="2:16">
      <c r="B112" s="778">
        <v>43293</v>
      </c>
      <c r="C112" s="781">
        <f t="shared" si="8"/>
        <v>648.09199999999998</v>
      </c>
      <c r="D112" s="745">
        <f t="shared" si="9"/>
        <v>-944.35799999999983</v>
      </c>
      <c r="E112" s="779">
        <v>0.90039999999999998</v>
      </c>
      <c r="F112" s="775">
        <f t="shared" si="6"/>
        <v>-850.2999431999998</v>
      </c>
      <c r="H112" s="735" t="s">
        <v>807</v>
      </c>
      <c r="I112" s="780">
        <v>0.15</v>
      </c>
      <c r="J112" s="735">
        <v>3</v>
      </c>
      <c r="K112" s="780">
        <f t="shared" si="5"/>
        <v>0.44999999999999996</v>
      </c>
      <c r="M112" s="735" t="s">
        <v>814</v>
      </c>
      <c r="N112" s="735">
        <v>0.14299999999999999</v>
      </c>
      <c r="O112" s="735">
        <v>3</v>
      </c>
      <c r="P112" s="735">
        <f t="shared" si="7"/>
        <v>0.42899999999999994</v>
      </c>
    </row>
    <row r="113" spans="2:16">
      <c r="B113" s="778">
        <v>43325</v>
      </c>
      <c r="C113" s="781">
        <f t="shared" si="8"/>
        <v>648.09199999999998</v>
      </c>
      <c r="D113" s="745">
        <f t="shared" si="9"/>
        <v>-944.35799999999983</v>
      </c>
      <c r="E113" s="779">
        <v>0.90039999999999998</v>
      </c>
      <c r="F113" s="775">
        <f t="shared" si="6"/>
        <v>-850.2999431999998</v>
      </c>
      <c r="H113" s="735" t="s">
        <v>807</v>
      </c>
      <c r="I113" s="780">
        <v>0.15</v>
      </c>
      <c r="J113" s="735">
        <v>5</v>
      </c>
      <c r="K113" s="780">
        <f t="shared" si="5"/>
        <v>0.75</v>
      </c>
      <c r="M113" s="735" t="s">
        <v>815</v>
      </c>
      <c r="N113" s="735">
        <v>0.151</v>
      </c>
      <c r="O113" s="735">
        <v>5</v>
      </c>
      <c r="P113" s="735">
        <f t="shared" si="7"/>
        <v>0.755</v>
      </c>
    </row>
    <row r="114" spans="2:16">
      <c r="B114" s="778">
        <v>43357</v>
      </c>
      <c r="C114" s="781">
        <f t="shared" si="8"/>
        <v>648.09199999999998</v>
      </c>
      <c r="D114" s="745">
        <f t="shared" si="9"/>
        <v>-944.35799999999983</v>
      </c>
      <c r="E114" s="779">
        <v>0.90039999999999998</v>
      </c>
      <c r="F114" s="775">
        <f t="shared" si="6"/>
        <v>-850.2999431999998</v>
      </c>
      <c r="H114" s="735" t="s">
        <v>807</v>
      </c>
      <c r="I114" s="780">
        <v>0.15</v>
      </c>
      <c r="J114" s="735">
        <v>4</v>
      </c>
      <c r="K114" s="780">
        <f t="shared" si="5"/>
        <v>0.6</v>
      </c>
      <c r="M114" s="735" t="s">
        <v>816</v>
      </c>
      <c r="N114" s="735">
        <v>0.16</v>
      </c>
      <c r="O114" s="735">
        <v>4</v>
      </c>
      <c r="P114" s="735">
        <f t="shared" si="7"/>
        <v>0.64</v>
      </c>
    </row>
    <row r="115" spans="2:16">
      <c r="B115" s="778">
        <v>43389</v>
      </c>
      <c r="C115" s="781">
        <f t="shared" si="8"/>
        <v>648.09199999999998</v>
      </c>
      <c r="D115" s="745">
        <f t="shared" si="9"/>
        <v>-944.35799999999983</v>
      </c>
      <c r="E115" s="779">
        <v>0.90039999999999998</v>
      </c>
      <c r="F115" s="775">
        <f t="shared" si="6"/>
        <v>-850.2999431999998</v>
      </c>
      <c r="H115" s="735" t="s">
        <v>807</v>
      </c>
      <c r="I115" s="780">
        <v>0.15</v>
      </c>
      <c r="J115" s="735">
        <v>114</v>
      </c>
      <c r="K115" s="780">
        <f t="shared" si="5"/>
        <v>17.099999999999998</v>
      </c>
      <c r="M115" s="735" t="s">
        <v>817</v>
      </c>
      <c r="N115" s="735">
        <v>0.16</v>
      </c>
      <c r="O115" s="735">
        <v>114</v>
      </c>
      <c r="P115" s="735">
        <f t="shared" si="7"/>
        <v>18.240000000000002</v>
      </c>
    </row>
    <row r="116" spans="2:16">
      <c r="B116" s="778">
        <v>43421</v>
      </c>
      <c r="C116" s="781">
        <f t="shared" si="8"/>
        <v>648.09199999999998</v>
      </c>
      <c r="D116" s="745">
        <f t="shared" si="9"/>
        <v>-944.35799999999983</v>
      </c>
      <c r="E116" s="779">
        <v>0.90039999999999998</v>
      </c>
      <c r="F116" s="775">
        <f t="shared" si="6"/>
        <v>-850.2999431999998</v>
      </c>
      <c r="H116" s="735" t="s">
        <v>807</v>
      </c>
      <c r="I116" s="780">
        <v>0.15</v>
      </c>
      <c r="J116" s="735">
        <v>8</v>
      </c>
      <c r="K116" s="780">
        <f t="shared" si="5"/>
        <v>1.2</v>
      </c>
      <c r="M116" s="735" t="s">
        <v>818</v>
      </c>
      <c r="N116" s="735">
        <v>4.9000000000000002E-2</v>
      </c>
      <c r="O116" s="735">
        <v>8</v>
      </c>
      <c r="P116" s="735">
        <f t="shared" si="7"/>
        <v>0.39200000000000002</v>
      </c>
    </row>
    <row r="117" spans="2:16">
      <c r="B117" s="778">
        <v>43453</v>
      </c>
      <c r="C117" s="781">
        <f t="shared" si="8"/>
        <v>648.09199999999998</v>
      </c>
      <c r="D117" s="745">
        <f t="shared" si="9"/>
        <v>-944.35799999999983</v>
      </c>
      <c r="E117" s="779">
        <v>0.90039999999999998</v>
      </c>
      <c r="F117" s="775">
        <f t="shared" si="6"/>
        <v>-850.2999431999998</v>
      </c>
      <c r="H117" s="735" t="s">
        <v>807</v>
      </c>
      <c r="I117" s="735">
        <v>0.15</v>
      </c>
      <c r="J117" s="735">
        <v>50</v>
      </c>
      <c r="K117" s="780">
        <f t="shared" si="5"/>
        <v>7.5</v>
      </c>
      <c r="M117" s="735" t="s">
        <v>819</v>
      </c>
      <c r="N117" s="735">
        <v>6.0999999999999999E-2</v>
      </c>
      <c r="O117" s="735">
        <v>50</v>
      </c>
      <c r="P117" s="735">
        <f t="shared" si="7"/>
        <v>3.05</v>
      </c>
    </row>
    <row r="118" spans="2:16">
      <c r="B118" s="746" t="s">
        <v>26</v>
      </c>
      <c r="C118" s="782"/>
      <c r="D118" s="783"/>
      <c r="E118" s="747"/>
      <c r="F118" s="784">
        <f>SUM(F107:F117)</f>
        <v>-9353.2993751999984</v>
      </c>
      <c r="H118" s="735" t="s">
        <v>807</v>
      </c>
      <c r="I118" s="735">
        <v>0.15</v>
      </c>
      <c r="J118" s="735">
        <v>2</v>
      </c>
      <c r="K118" s="780">
        <f t="shared" si="5"/>
        <v>0.3</v>
      </c>
      <c r="M118" s="735" t="s">
        <v>820</v>
      </c>
      <c r="N118" s="735">
        <v>6.0999999999999999E-2</v>
      </c>
      <c r="O118" s="735">
        <v>2</v>
      </c>
      <c r="P118" s="735">
        <f t="shared" si="7"/>
        <v>0.122</v>
      </c>
    </row>
    <row r="119" spans="2:16">
      <c r="B119" s="778" t="s">
        <v>805</v>
      </c>
      <c r="C119" s="781"/>
      <c r="D119" s="745"/>
      <c r="E119" s="779"/>
      <c r="F119" s="775">
        <f>F118/11*12</f>
        <v>-10203.599318399998</v>
      </c>
      <c r="H119" s="735" t="s">
        <v>807</v>
      </c>
      <c r="I119" s="735">
        <v>0.15</v>
      </c>
      <c r="J119" s="735">
        <v>2</v>
      </c>
      <c r="K119" s="780">
        <f t="shared" si="5"/>
        <v>0.3</v>
      </c>
      <c r="M119" s="735" t="s">
        <v>821</v>
      </c>
      <c r="N119" s="735">
        <v>6.2E-2</v>
      </c>
      <c r="O119" s="735">
        <v>2</v>
      </c>
      <c r="P119" s="735">
        <f t="shared" si="7"/>
        <v>0.124</v>
      </c>
    </row>
    <row r="120" spans="2:16">
      <c r="B120" s="778"/>
      <c r="C120" s="781"/>
      <c r="D120" s="745"/>
      <c r="E120" s="779"/>
      <c r="F120" s="775"/>
      <c r="H120" s="735" t="s">
        <v>807</v>
      </c>
      <c r="I120" s="735">
        <v>0.15</v>
      </c>
      <c r="J120" s="735">
        <v>14</v>
      </c>
      <c r="K120" s="780">
        <f t="shared" si="5"/>
        <v>2.1</v>
      </c>
      <c r="M120" s="735" t="s">
        <v>822</v>
      </c>
      <c r="N120" s="735">
        <v>8.7999999999999995E-2</v>
      </c>
      <c r="O120" s="735">
        <v>14</v>
      </c>
      <c r="P120" s="735">
        <f t="shared" si="7"/>
        <v>1.232</v>
      </c>
    </row>
    <row r="121" spans="2:16">
      <c r="B121" s="778"/>
      <c r="C121" s="781"/>
      <c r="D121" s="745"/>
      <c r="E121" s="779"/>
      <c r="F121" s="775"/>
      <c r="H121" s="735" t="s">
        <v>807</v>
      </c>
      <c r="I121" s="735">
        <v>0.15</v>
      </c>
      <c r="J121" s="735">
        <v>10</v>
      </c>
      <c r="K121" s="780">
        <f t="shared" si="5"/>
        <v>1.5</v>
      </c>
      <c r="M121" s="735" t="s">
        <v>823</v>
      </c>
      <c r="N121" s="735">
        <v>6.0999999999999999E-2</v>
      </c>
      <c r="O121" s="735">
        <v>10</v>
      </c>
      <c r="P121" s="735">
        <f t="shared" si="7"/>
        <v>0.61</v>
      </c>
    </row>
    <row r="122" spans="2:16">
      <c r="B122" s="778"/>
      <c r="C122" s="781"/>
      <c r="D122" s="745"/>
      <c r="E122" s="779"/>
      <c r="F122" s="775"/>
      <c r="H122" s="735" t="s">
        <v>807</v>
      </c>
      <c r="I122" s="735">
        <v>0.15</v>
      </c>
      <c r="J122" s="735">
        <v>1</v>
      </c>
      <c r="K122" s="780">
        <f t="shared" si="5"/>
        <v>0.15</v>
      </c>
      <c r="M122" s="735" t="s">
        <v>824</v>
      </c>
      <c r="N122" s="735">
        <v>6.9000000000000006E-2</v>
      </c>
      <c r="O122" s="735">
        <v>1</v>
      </c>
      <c r="P122" s="735">
        <f t="shared" si="7"/>
        <v>6.9000000000000006E-2</v>
      </c>
    </row>
    <row r="123" spans="2:16">
      <c r="B123" s="778"/>
      <c r="C123" s="781"/>
      <c r="D123" s="745"/>
      <c r="E123" s="779"/>
      <c r="F123" s="775"/>
      <c r="H123" s="735" t="s">
        <v>807</v>
      </c>
      <c r="I123" s="735">
        <v>0.15</v>
      </c>
      <c r="J123" s="735">
        <v>3</v>
      </c>
      <c r="K123" s="780">
        <f t="shared" si="5"/>
        <v>0.44999999999999996</v>
      </c>
      <c r="M123" s="735" t="s">
        <v>825</v>
      </c>
      <c r="N123" s="735">
        <v>6.0999999999999999E-2</v>
      </c>
      <c r="O123" s="735">
        <v>3</v>
      </c>
      <c r="P123" s="735">
        <f t="shared" si="7"/>
        <v>0.183</v>
      </c>
    </row>
    <row r="124" spans="2:16">
      <c r="B124" s="778"/>
      <c r="C124" s="781"/>
      <c r="D124" s="745"/>
      <c r="E124" s="779"/>
      <c r="F124" s="775"/>
      <c r="H124" s="735" t="s">
        <v>826</v>
      </c>
      <c r="I124" s="735">
        <v>0.2</v>
      </c>
      <c r="J124" s="735">
        <v>1</v>
      </c>
      <c r="K124" s="780">
        <f t="shared" si="5"/>
        <v>0.2</v>
      </c>
      <c r="M124" s="735" t="s">
        <v>809</v>
      </c>
      <c r="N124" s="735">
        <v>0.107</v>
      </c>
      <c r="O124" s="735">
        <v>1</v>
      </c>
      <c r="P124" s="735">
        <f t="shared" si="7"/>
        <v>0.107</v>
      </c>
    </row>
    <row r="125" spans="2:16">
      <c r="B125" s="778"/>
      <c r="C125" s="781"/>
      <c r="D125" s="745"/>
      <c r="E125" s="779"/>
      <c r="F125" s="775"/>
      <c r="H125" s="735" t="s">
        <v>827</v>
      </c>
      <c r="I125" s="735">
        <v>0.25</v>
      </c>
      <c r="J125" s="735">
        <v>71</v>
      </c>
      <c r="K125" s="780">
        <f t="shared" si="5"/>
        <v>17.75</v>
      </c>
      <c r="M125" s="735" t="s">
        <v>808</v>
      </c>
      <c r="N125" s="735">
        <v>0.107</v>
      </c>
      <c r="O125" s="735">
        <v>71</v>
      </c>
      <c r="P125" s="735">
        <f t="shared" si="7"/>
        <v>7.5969999999999995</v>
      </c>
    </row>
    <row r="126" spans="2:16">
      <c r="B126" s="778"/>
      <c r="C126" s="781"/>
      <c r="D126" s="745"/>
      <c r="E126" s="779"/>
      <c r="F126" s="775"/>
      <c r="H126" s="735" t="s">
        <v>827</v>
      </c>
      <c r="I126" s="735">
        <v>0.25</v>
      </c>
      <c r="J126" s="735">
        <v>337</v>
      </c>
      <c r="K126" s="780">
        <f t="shared" si="5"/>
        <v>84.25</v>
      </c>
      <c r="M126" s="735" t="s">
        <v>809</v>
      </c>
      <c r="N126" s="735">
        <v>0.107</v>
      </c>
      <c r="O126" s="735">
        <v>337</v>
      </c>
      <c r="P126" s="735">
        <f t="shared" si="7"/>
        <v>36.058999999999997</v>
      </c>
    </row>
    <row r="127" spans="2:16">
      <c r="B127" s="778"/>
      <c r="C127" s="781"/>
      <c r="D127" s="745"/>
      <c r="E127" s="779"/>
      <c r="F127" s="775"/>
      <c r="H127" s="735" t="s">
        <v>827</v>
      </c>
      <c r="I127" s="735">
        <v>0.25</v>
      </c>
      <c r="J127" s="735">
        <v>75</v>
      </c>
      <c r="K127" s="780">
        <f t="shared" si="5"/>
        <v>18.75</v>
      </c>
      <c r="M127" s="735" t="s">
        <v>810</v>
      </c>
      <c r="N127" s="735">
        <v>0.125</v>
      </c>
      <c r="O127" s="735">
        <v>75</v>
      </c>
      <c r="P127" s="735">
        <f t="shared" si="7"/>
        <v>9.375</v>
      </c>
    </row>
    <row r="128" spans="2:16">
      <c r="B128" s="778"/>
      <c r="C128" s="781"/>
      <c r="D128" s="745"/>
      <c r="E128" s="779"/>
      <c r="F128" s="775"/>
      <c r="H128" s="735" t="s">
        <v>827</v>
      </c>
      <c r="I128" s="735">
        <v>0.25</v>
      </c>
      <c r="J128" s="735">
        <v>59</v>
      </c>
      <c r="K128" s="780">
        <f t="shared" si="5"/>
        <v>14.75</v>
      </c>
      <c r="M128" s="735" t="s">
        <v>811</v>
      </c>
      <c r="N128" s="735">
        <v>0.107</v>
      </c>
      <c r="O128" s="735">
        <v>59</v>
      </c>
      <c r="P128" s="735">
        <f t="shared" si="7"/>
        <v>6.3129999999999997</v>
      </c>
    </row>
    <row r="129" spans="2:16">
      <c r="B129" s="778"/>
      <c r="C129" s="781"/>
      <c r="D129" s="745"/>
      <c r="E129" s="779"/>
      <c r="F129" s="775"/>
      <c r="H129" s="735" t="s">
        <v>827</v>
      </c>
      <c r="I129" s="735">
        <v>0.25</v>
      </c>
      <c r="J129" s="735">
        <v>9</v>
      </c>
      <c r="K129" s="780">
        <f t="shared" si="5"/>
        <v>2.25</v>
      </c>
      <c r="M129" s="735" t="s">
        <v>828</v>
      </c>
      <c r="N129" s="735">
        <v>0.112</v>
      </c>
      <c r="O129" s="735">
        <v>9</v>
      </c>
      <c r="P129" s="735">
        <f t="shared" si="7"/>
        <v>1.008</v>
      </c>
    </row>
    <row r="130" spans="2:16">
      <c r="B130" s="778"/>
      <c r="C130" s="781"/>
      <c r="D130" s="745"/>
      <c r="E130" s="779"/>
      <c r="F130" s="775"/>
      <c r="H130" s="735" t="s">
        <v>827</v>
      </c>
      <c r="I130" s="735">
        <v>0.25</v>
      </c>
      <c r="J130" s="735">
        <v>557</v>
      </c>
      <c r="K130" s="780">
        <f t="shared" si="5"/>
        <v>139.25</v>
      </c>
      <c r="M130" s="735" t="s">
        <v>812</v>
      </c>
      <c r="N130" s="735">
        <v>0.125</v>
      </c>
      <c r="O130" s="735">
        <v>557</v>
      </c>
      <c r="P130" s="735">
        <f t="shared" si="7"/>
        <v>69.625</v>
      </c>
    </row>
    <row r="131" spans="2:16">
      <c r="B131" s="778"/>
      <c r="C131" s="781"/>
      <c r="D131" s="745"/>
      <c r="E131" s="779"/>
      <c r="F131" s="775"/>
      <c r="H131" s="735" t="s">
        <v>827</v>
      </c>
      <c r="I131" s="735">
        <v>0.25</v>
      </c>
      <c r="J131" s="735">
        <v>6</v>
      </c>
      <c r="K131" s="780">
        <f t="shared" si="5"/>
        <v>1.5</v>
      </c>
      <c r="M131" s="735" t="s">
        <v>829</v>
      </c>
      <c r="N131" s="735">
        <v>0.107</v>
      </c>
      <c r="O131" s="735">
        <v>6</v>
      </c>
      <c r="P131" s="735">
        <f t="shared" si="7"/>
        <v>0.64200000000000002</v>
      </c>
    </row>
    <row r="132" spans="2:16">
      <c r="B132" s="778"/>
      <c r="C132" s="781"/>
      <c r="D132" s="745"/>
      <c r="E132" s="779"/>
      <c r="F132" s="775"/>
      <c r="H132" s="735" t="s">
        <v>827</v>
      </c>
      <c r="I132" s="735">
        <v>0.25</v>
      </c>
      <c r="J132" s="735">
        <v>14</v>
      </c>
      <c r="K132" s="780">
        <f t="shared" si="5"/>
        <v>3.5</v>
      </c>
      <c r="M132" s="735" t="s">
        <v>830</v>
      </c>
      <c r="N132" s="735">
        <v>0.112</v>
      </c>
      <c r="O132" s="735">
        <v>14</v>
      </c>
      <c r="P132" s="735">
        <f t="shared" si="7"/>
        <v>1.5680000000000001</v>
      </c>
    </row>
    <row r="133" spans="2:16">
      <c r="B133" s="778"/>
      <c r="C133" s="781"/>
      <c r="D133" s="745"/>
      <c r="E133" s="779"/>
      <c r="F133" s="775"/>
      <c r="H133" s="735" t="s">
        <v>827</v>
      </c>
      <c r="I133" s="735">
        <v>0.25</v>
      </c>
      <c r="J133" s="735">
        <v>7</v>
      </c>
      <c r="K133" s="780">
        <f t="shared" si="5"/>
        <v>1.75</v>
      </c>
      <c r="M133" s="735" t="s">
        <v>813</v>
      </c>
      <c r="N133" s="735">
        <v>0.14299999999999999</v>
      </c>
      <c r="O133" s="735">
        <v>7</v>
      </c>
      <c r="P133" s="735">
        <f t="shared" si="7"/>
        <v>1.0009999999999999</v>
      </c>
    </row>
    <row r="134" spans="2:16">
      <c r="B134" s="778"/>
      <c r="C134" s="781"/>
      <c r="D134" s="745"/>
      <c r="E134" s="779"/>
      <c r="F134" s="775"/>
      <c r="H134" s="735" t="s">
        <v>827</v>
      </c>
      <c r="I134" s="735">
        <v>0.25</v>
      </c>
      <c r="J134" s="735">
        <v>6</v>
      </c>
      <c r="K134" s="780">
        <f t="shared" si="5"/>
        <v>1.5</v>
      </c>
      <c r="M134" s="735" t="s">
        <v>831</v>
      </c>
      <c r="N134" s="735">
        <v>0.107</v>
      </c>
      <c r="O134" s="735">
        <v>6</v>
      </c>
      <c r="P134" s="735">
        <f t="shared" si="7"/>
        <v>0.64200000000000002</v>
      </c>
    </row>
    <row r="135" spans="2:16">
      <c r="B135" s="778"/>
      <c r="C135" s="781"/>
      <c r="D135" s="745"/>
      <c r="E135" s="779"/>
      <c r="F135" s="775"/>
      <c r="H135" s="735" t="s">
        <v>827</v>
      </c>
      <c r="I135" s="735">
        <v>0.25</v>
      </c>
      <c r="J135" s="735">
        <v>23</v>
      </c>
      <c r="K135" s="780">
        <f t="shared" si="5"/>
        <v>5.75</v>
      </c>
      <c r="M135" s="735" t="s">
        <v>814</v>
      </c>
      <c r="N135" s="735">
        <v>0.14299999999999999</v>
      </c>
      <c r="O135" s="735">
        <v>23</v>
      </c>
      <c r="P135" s="735">
        <f t="shared" si="7"/>
        <v>3.2889999999999997</v>
      </c>
    </row>
    <row r="136" spans="2:16">
      <c r="B136" s="778"/>
      <c r="C136" s="781"/>
      <c r="D136" s="745"/>
      <c r="E136" s="779"/>
      <c r="F136" s="775"/>
      <c r="H136" s="735" t="s">
        <v>827</v>
      </c>
      <c r="I136" s="735">
        <v>0.25</v>
      </c>
      <c r="J136" s="735">
        <v>11</v>
      </c>
      <c r="K136" s="780">
        <f t="shared" si="5"/>
        <v>2.75</v>
      </c>
      <c r="M136" s="735" t="s">
        <v>832</v>
      </c>
      <c r="N136" s="735">
        <v>0.112</v>
      </c>
      <c r="O136" s="735">
        <v>11</v>
      </c>
      <c r="P136" s="735">
        <f t="shared" si="7"/>
        <v>1.232</v>
      </c>
    </row>
    <row r="137" spans="2:16">
      <c r="B137" s="778"/>
      <c r="C137" s="781"/>
      <c r="D137" s="745"/>
      <c r="E137" s="779"/>
      <c r="F137" s="775"/>
      <c r="H137" s="735" t="s">
        <v>827</v>
      </c>
      <c r="I137" s="735">
        <v>0.25</v>
      </c>
      <c r="J137" s="735">
        <v>10</v>
      </c>
      <c r="K137" s="780">
        <f t="shared" si="5"/>
        <v>2.5</v>
      </c>
      <c r="M137" s="735" t="s">
        <v>833</v>
      </c>
      <c r="N137" s="735">
        <v>0.151</v>
      </c>
      <c r="O137" s="735">
        <v>10</v>
      </c>
      <c r="P137" s="735">
        <f t="shared" si="7"/>
        <v>1.51</v>
      </c>
    </row>
    <row r="138" spans="2:16">
      <c r="B138" s="778"/>
      <c r="C138" s="781"/>
      <c r="D138" s="745"/>
      <c r="E138" s="779"/>
      <c r="F138" s="775"/>
      <c r="H138" s="735" t="s">
        <v>827</v>
      </c>
      <c r="I138" s="735">
        <v>0.25</v>
      </c>
      <c r="J138" s="735">
        <v>15</v>
      </c>
      <c r="K138" s="780">
        <f t="shared" si="5"/>
        <v>3.75</v>
      </c>
      <c r="M138" s="735" t="s">
        <v>815</v>
      </c>
      <c r="N138" s="735">
        <v>0.151</v>
      </c>
      <c r="O138" s="735">
        <v>15</v>
      </c>
      <c r="P138" s="735">
        <f t="shared" si="7"/>
        <v>2.2650000000000001</v>
      </c>
    </row>
    <row r="139" spans="2:16">
      <c r="B139" s="778"/>
      <c r="C139" s="781"/>
      <c r="D139" s="745"/>
      <c r="E139" s="779"/>
      <c r="F139" s="775"/>
      <c r="H139" s="735" t="s">
        <v>827</v>
      </c>
      <c r="I139" s="735">
        <v>0.25</v>
      </c>
      <c r="J139" s="735">
        <v>123</v>
      </c>
      <c r="K139" s="780">
        <f t="shared" si="5"/>
        <v>30.75</v>
      </c>
      <c r="M139" s="735" t="s">
        <v>816</v>
      </c>
      <c r="N139" s="735">
        <v>0.16</v>
      </c>
      <c r="O139" s="735">
        <v>123</v>
      </c>
      <c r="P139" s="735">
        <f t="shared" si="7"/>
        <v>19.68</v>
      </c>
    </row>
    <row r="140" spans="2:16">
      <c r="B140" s="778"/>
      <c r="C140" s="781"/>
      <c r="D140" s="745"/>
      <c r="E140" s="779"/>
      <c r="F140" s="775"/>
      <c r="H140" s="735" t="s">
        <v>827</v>
      </c>
      <c r="I140" s="735">
        <v>0.25</v>
      </c>
      <c r="J140" s="735">
        <v>14</v>
      </c>
      <c r="K140" s="780">
        <f t="shared" si="5"/>
        <v>3.5</v>
      </c>
      <c r="M140" s="735" t="s">
        <v>834</v>
      </c>
      <c r="N140" s="735">
        <v>0.107</v>
      </c>
      <c r="O140" s="735">
        <v>14</v>
      </c>
      <c r="P140" s="735">
        <f t="shared" si="7"/>
        <v>1.498</v>
      </c>
    </row>
    <row r="141" spans="2:16">
      <c r="B141" s="778"/>
      <c r="C141" s="781"/>
      <c r="D141" s="745"/>
      <c r="E141" s="779"/>
      <c r="F141" s="775"/>
      <c r="H141" s="735" t="s">
        <v>827</v>
      </c>
      <c r="I141" s="735">
        <v>0.25</v>
      </c>
      <c r="J141" s="735">
        <v>17</v>
      </c>
      <c r="K141" s="780">
        <f t="shared" si="5"/>
        <v>4.25</v>
      </c>
      <c r="M141" s="735" t="s">
        <v>834</v>
      </c>
      <c r="N141" s="735">
        <v>0.107</v>
      </c>
      <c r="O141" s="735">
        <v>17</v>
      </c>
      <c r="P141" s="735">
        <f t="shared" si="7"/>
        <v>1.819</v>
      </c>
    </row>
    <row r="142" spans="2:16">
      <c r="B142" s="778"/>
      <c r="C142" s="781"/>
      <c r="D142" s="745"/>
      <c r="E142" s="779"/>
      <c r="F142" s="775"/>
      <c r="H142" s="735" t="s">
        <v>827</v>
      </c>
      <c r="I142" s="735">
        <v>0.25</v>
      </c>
      <c r="J142" s="735">
        <v>10</v>
      </c>
      <c r="K142" s="780">
        <f t="shared" si="5"/>
        <v>2.5</v>
      </c>
      <c r="M142" s="735" t="s">
        <v>835</v>
      </c>
      <c r="N142" s="735">
        <v>0.14299999999999999</v>
      </c>
      <c r="O142" s="735">
        <v>10</v>
      </c>
      <c r="P142" s="735">
        <f t="shared" si="7"/>
        <v>1.43</v>
      </c>
    </row>
    <row r="143" spans="2:16">
      <c r="B143" s="778"/>
      <c r="C143" s="781"/>
      <c r="D143" s="745"/>
      <c r="E143" s="779"/>
      <c r="F143" s="775"/>
      <c r="H143" s="735" t="s">
        <v>827</v>
      </c>
      <c r="I143" s="735">
        <v>0.25</v>
      </c>
      <c r="J143" s="735">
        <v>375</v>
      </c>
      <c r="K143" s="780">
        <f t="shared" si="5"/>
        <v>93.75</v>
      </c>
      <c r="M143" s="735" t="s">
        <v>817</v>
      </c>
      <c r="N143" s="735">
        <v>0.16</v>
      </c>
      <c r="O143" s="735">
        <v>375</v>
      </c>
      <c r="P143" s="735">
        <f t="shared" si="7"/>
        <v>60</v>
      </c>
    </row>
    <row r="144" spans="2:16">
      <c r="B144" s="778"/>
      <c r="C144" s="781"/>
      <c r="D144" s="745"/>
      <c r="E144" s="779"/>
      <c r="F144" s="775"/>
      <c r="H144" s="735" t="s">
        <v>827</v>
      </c>
      <c r="I144" s="735">
        <v>0.25</v>
      </c>
      <c r="J144" s="735">
        <v>82</v>
      </c>
      <c r="K144" s="780">
        <f t="shared" si="5"/>
        <v>20.5</v>
      </c>
      <c r="M144" s="735" t="s">
        <v>836</v>
      </c>
      <c r="N144" s="735">
        <v>0.107</v>
      </c>
      <c r="O144" s="735">
        <v>82</v>
      </c>
      <c r="P144" s="735">
        <f t="shared" si="7"/>
        <v>8.7739999999999991</v>
      </c>
    </row>
    <row r="145" spans="2:16">
      <c r="B145" s="778"/>
      <c r="C145" s="781"/>
      <c r="D145" s="745"/>
      <c r="E145" s="779"/>
      <c r="F145" s="775"/>
      <c r="H145" s="735" t="s">
        <v>827</v>
      </c>
      <c r="I145" s="735">
        <v>0.25</v>
      </c>
      <c r="J145" s="735">
        <v>2</v>
      </c>
      <c r="K145" s="780">
        <f t="shared" si="5"/>
        <v>0.5</v>
      </c>
      <c r="M145" s="735" t="s">
        <v>837</v>
      </c>
      <c r="N145" s="735">
        <v>0.112</v>
      </c>
      <c r="O145" s="735">
        <v>2</v>
      </c>
      <c r="P145" s="735">
        <f t="shared" si="7"/>
        <v>0.224</v>
      </c>
    </row>
    <row r="146" spans="2:16">
      <c r="B146" s="778"/>
      <c r="C146" s="781"/>
      <c r="D146" s="745"/>
      <c r="E146" s="779"/>
      <c r="F146" s="775"/>
      <c r="H146" s="735" t="s">
        <v>827</v>
      </c>
      <c r="I146" s="735">
        <v>0.25</v>
      </c>
      <c r="J146" s="735">
        <v>4</v>
      </c>
      <c r="K146" s="780">
        <f t="shared" si="5"/>
        <v>1</v>
      </c>
      <c r="M146" s="735" t="s">
        <v>838</v>
      </c>
      <c r="N146" s="735">
        <v>0.14299999999999999</v>
      </c>
      <c r="O146" s="735">
        <v>4</v>
      </c>
      <c r="P146" s="735">
        <f t="shared" si="7"/>
        <v>0.57199999999999995</v>
      </c>
    </row>
    <row r="147" spans="2:16">
      <c r="B147" s="778"/>
      <c r="C147" s="781"/>
      <c r="D147" s="745"/>
      <c r="E147" s="779"/>
      <c r="F147" s="775"/>
      <c r="H147" s="735" t="s">
        <v>827</v>
      </c>
      <c r="I147" s="735">
        <v>0.25</v>
      </c>
      <c r="J147" s="735">
        <v>26</v>
      </c>
      <c r="K147" s="780">
        <f t="shared" si="5"/>
        <v>6.5</v>
      </c>
      <c r="M147" s="735" t="s">
        <v>819</v>
      </c>
      <c r="N147" s="735">
        <v>6.0999999999999999E-2</v>
      </c>
      <c r="O147" s="735">
        <v>26</v>
      </c>
      <c r="P147" s="735">
        <f t="shared" si="7"/>
        <v>1.5859999999999999</v>
      </c>
    </row>
    <row r="148" spans="2:16">
      <c r="B148" s="778"/>
      <c r="C148" s="781"/>
      <c r="D148" s="745"/>
      <c r="E148" s="779"/>
      <c r="F148" s="775"/>
      <c r="H148" s="735" t="s">
        <v>827</v>
      </c>
      <c r="I148" s="735">
        <v>0.25</v>
      </c>
      <c r="J148" s="735">
        <v>48</v>
      </c>
      <c r="K148" s="780">
        <f t="shared" si="5"/>
        <v>12</v>
      </c>
      <c r="M148" s="735" t="s">
        <v>820</v>
      </c>
      <c r="N148" s="735">
        <v>6.0999999999999999E-2</v>
      </c>
      <c r="O148" s="735">
        <v>48</v>
      </c>
      <c r="P148" s="735">
        <f t="shared" si="7"/>
        <v>2.9279999999999999</v>
      </c>
    </row>
    <row r="149" spans="2:16">
      <c r="B149" s="778"/>
      <c r="C149" s="781"/>
      <c r="D149" s="745"/>
      <c r="E149" s="779"/>
      <c r="F149" s="775"/>
      <c r="H149" s="735" t="s">
        <v>827</v>
      </c>
      <c r="I149" s="735">
        <v>0.25</v>
      </c>
      <c r="J149" s="735">
        <v>10</v>
      </c>
      <c r="K149" s="780">
        <f t="shared" si="5"/>
        <v>2.5</v>
      </c>
      <c r="M149" s="735" t="s">
        <v>821</v>
      </c>
      <c r="N149" s="735">
        <v>6.2E-2</v>
      </c>
      <c r="O149" s="735">
        <v>10</v>
      </c>
      <c r="P149" s="735">
        <f t="shared" si="7"/>
        <v>0.62</v>
      </c>
    </row>
    <row r="150" spans="2:16">
      <c r="B150" s="778"/>
      <c r="C150" s="781"/>
      <c r="D150" s="745"/>
      <c r="E150" s="779"/>
      <c r="F150" s="775"/>
      <c r="H150" s="735" t="s">
        <v>827</v>
      </c>
      <c r="I150" s="735">
        <v>0.25</v>
      </c>
      <c r="J150" s="735">
        <v>18</v>
      </c>
      <c r="K150" s="780">
        <f t="shared" si="5"/>
        <v>4.5</v>
      </c>
      <c r="M150" s="735" t="s">
        <v>839</v>
      </c>
      <c r="N150" s="735">
        <v>8.7999999999999995E-2</v>
      </c>
      <c r="O150" s="735">
        <v>18</v>
      </c>
      <c r="P150" s="735">
        <f t="shared" si="7"/>
        <v>1.5839999999999999</v>
      </c>
    </row>
    <row r="151" spans="2:16">
      <c r="B151" s="778"/>
      <c r="C151" s="781"/>
      <c r="D151" s="745"/>
      <c r="E151" s="779"/>
      <c r="F151" s="775"/>
      <c r="H151" s="735" t="s">
        <v>827</v>
      </c>
      <c r="I151" s="735">
        <v>0.25</v>
      </c>
      <c r="J151" s="735">
        <v>74</v>
      </c>
      <c r="K151" s="780">
        <f t="shared" si="5"/>
        <v>18.5</v>
      </c>
      <c r="M151" s="735" t="s">
        <v>822</v>
      </c>
      <c r="N151" s="735">
        <v>8.7999999999999995E-2</v>
      </c>
      <c r="O151" s="735">
        <v>74</v>
      </c>
      <c r="P151" s="735">
        <f t="shared" si="7"/>
        <v>6.5119999999999996</v>
      </c>
    </row>
    <row r="152" spans="2:16">
      <c r="B152" s="778"/>
      <c r="C152" s="781"/>
      <c r="D152" s="745"/>
      <c r="E152" s="779"/>
      <c r="F152" s="775"/>
      <c r="H152" s="735" t="s">
        <v>827</v>
      </c>
      <c r="I152" s="735">
        <v>0.25</v>
      </c>
      <c r="J152" s="735">
        <v>73</v>
      </c>
      <c r="K152" s="780">
        <f t="shared" si="5"/>
        <v>18.25</v>
      </c>
      <c r="M152" s="735" t="s">
        <v>840</v>
      </c>
      <c r="N152" s="735">
        <v>9.9000000000000005E-2</v>
      </c>
      <c r="O152" s="735">
        <v>73</v>
      </c>
      <c r="P152" s="735">
        <f t="shared" si="7"/>
        <v>7.2270000000000003</v>
      </c>
    </row>
    <row r="153" spans="2:16">
      <c r="B153" s="778"/>
      <c r="C153" s="781"/>
      <c r="D153" s="745"/>
      <c r="E153" s="779"/>
      <c r="F153" s="775"/>
      <c r="H153" s="735" t="s">
        <v>827</v>
      </c>
      <c r="I153" s="735">
        <v>0.25</v>
      </c>
      <c r="J153" s="735">
        <v>14</v>
      </c>
      <c r="K153" s="780">
        <f t="shared" si="5"/>
        <v>3.5</v>
      </c>
      <c r="M153" s="735" t="s">
        <v>841</v>
      </c>
      <c r="N153" s="735">
        <v>9.9000000000000005E-2</v>
      </c>
      <c r="O153" s="735">
        <v>14</v>
      </c>
      <c r="P153" s="735">
        <f t="shared" si="7"/>
        <v>1.3860000000000001</v>
      </c>
    </row>
    <row r="154" spans="2:16">
      <c r="B154" s="778"/>
      <c r="C154" s="781"/>
      <c r="D154" s="745"/>
      <c r="E154" s="779"/>
      <c r="F154" s="775"/>
      <c r="H154" s="735" t="s">
        <v>842</v>
      </c>
      <c r="I154" s="735">
        <v>0.4</v>
      </c>
      <c r="J154" s="735">
        <v>156</v>
      </c>
      <c r="K154" s="780">
        <f t="shared" si="5"/>
        <v>62.400000000000006</v>
      </c>
      <c r="M154" s="735" t="s">
        <v>808</v>
      </c>
      <c r="N154" s="735">
        <v>0.107</v>
      </c>
      <c r="O154" s="735">
        <v>156</v>
      </c>
      <c r="P154" s="735">
        <f t="shared" si="7"/>
        <v>16.692</v>
      </c>
    </row>
    <row r="155" spans="2:16">
      <c r="B155" s="778"/>
      <c r="C155" s="781"/>
      <c r="D155" s="745"/>
      <c r="E155" s="779"/>
      <c r="F155" s="775"/>
      <c r="H155" s="735" t="s">
        <v>842</v>
      </c>
      <c r="I155" s="735">
        <v>0.4</v>
      </c>
      <c r="J155" s="735">
        <v>253</v>
      </c>
      <c r="K155" s="780">
        <f t="shared" si="5"/>
        <v>101.2</v>
      </c>
      <c r="M155" s="735" t="s">
        <v>809</v>
      </c>
      <c r="N155" s="735">
        <v>0.107</v>
      </c>
      <c r="O155" s="735">
        <v>253</v>
      </c>
      <c r="P155" s="735">
        <f t="shared" si="7"/>
        <v>27.070999999999998</v>
      </c>
    </row>
    <row r="156" spans="2:16">
      <c r="B156" s="778"/>
      <c r="C156" s="781"/>
      <c r="D156" s="745"/>
      <c r="E156" s="779"/>
      <c r="F156" s="775"/>
      <c r="H156" s="735" t="s">
        <v>842</v>
      </c>
      <c r="I156" s="735">
        <v>0.4</v>
      </c>
      <c r="J156" s="735">
        <v>218</v>
      </c>
      <c r="K156" s="780">
        <f t="shared" si="5"/>
        <v>87.2</v>
      </c>
      <c r="M156" s="735" t="s">
        <v>810</v>
      </c>
      <c r="N156" s="735">
        <v>0.125</v>
      </c>
      <c r="O156" s="735">
        <v>218</v>
      </c>
      <c r="P156" s="735">
        <f t="shared" si="7"/>
        <v>27.25</v>
      </c>
    </row>
    <row r="157" spans="2:16">
      <c r="B157" s="778"/>
      <c r="C157" s="781"/>
      <c r="D157" s="745"/>
      <c r="E157" s="779"/>
      <c r="F157" s="775"/>
      <c r="H157" s="735" t="s">
        <v>842</v>
      </c>
      <c r="I157" s="735">
        <v>0.4</v>
      </c>
      <c r="J157" s="735">
        <v>8</v>
      </c>
      <c r="K157" s="780">
        <f t="shared" si="5"/>
        <v>3.2</v>
      </c>
      <c r="M157" s="735" t="s">
        <v>811</v>
      </c>
      <c r="N157" s="735">
        <v>0.107</v>
      </c>
      <c r="O157" s="735">
        <v>8</v>
      </c>
      <c r="P157" s="735">
        <f t="shared" si="7"/>
        <v>0.85599999999999998</v>
      </c>
    </row>
    <row r="158" spans="2:16">
      <c r="B158" s="778"/>
      <c r="C158" s="781"/>
      <c r="D158" s="745"/>
      <c r="E158" s="779"/>
      <c r="F158" s="775"/>
      <c r="H158" s="735" t="s">
        <v>842</v>
      </c>
      <c r="I158" s="735">
        <v>0.4</v>
      </c>
      <c r="J158" s="735">
        <v>391</v>
      </c>
      <c r="K158" s="780">
        <f t="shared" si="5"/>
        <v>156.4</v>
      </c>
      <c r="M158" s="735" t="s">
        <v>812</v>
      </c>
      <c r="N158" s="735">
        <v>0.125</v>
      </c>
      <c r="O158" s="735">
        <v>391</v>
      </c>
      <c r="P158" s="735">
        <f t="shared" si="7"/>
        <v>48.875</v>
      </c>
    </row>
    <row r="159" spans="2:16">
      <c r="B159" s="778"/>
      <c r="C159" s="781"/>
      <c r="D159" s="745"/>
      <c r="E159" s="779"/>
      <c r="F159" s="775"/>
      <c r="H159" s="735" t="s">
        <v>842</v>
      </c>
      <c r="I159" s="735">
        <v>0.4</v>
      </c>
      <c r="J159" s="735">
        <v>4</v>
      </c>
      <c r="K159" s="780">
        <f t="shared" si="5"/>
        <v>1.6</v>
      </c>
      <c r="M159" s="735" t="s">
        <v>829</v>
      </c>
      <c r="N159" s="735">
        <v>0.107</v>
      </c>
      <c r="O159" s="735">
        <v>4</v>
      </c>
      <c r="P159" s="735">
        <f t="shared" si="7"/>
        <v>0.42799999999999999</v>
      </c>
    </row>
    <row r="160" spans="2:16">
      <c r="B160" s="778"/>
      <c r="C160" s="781"/>
      <c r="D160" s="745"/>
      <c r="E160" s="779"/>
      <c r="F160" s="775"/>
      <c r="H160" s="735" t="s">
        <v>842</v>
      </c>
      <c r="I160" s="735">
        <v>0.4</v>
      </c>
      <c r="J160" s="735">
        <v>9</v>
      </c>
      <c r="K160" s="780">
        <f t="shared" si="5"/>
        <v>3.6</v>
      </c>
      <c r="M160" s="735" t="s">
        <v>813</v>
      </c>
      <c r="N160" s="735">
        <v>0.14299999999999999</v>
      </c>
      <c r="O160" s="735">
        <v>9</v>
      </c>
      <c r="P160" s="735">
        <f t="shared" si="7"/>
        <v>1.2869999999999999</v>
      </c>
    </row>
    <row r="161" spans="2:16">
      <c r="B161" s="778"/>
      <c r="C161" s="781"/>
      <c r="D161" s="745"/>
      <c r="E161" s="779"/>
      <c r="F161" s="775"/>
      <c r="H161" s="735" t="s">
        <v>842</v>
      </c>
      <c r="I161" s="735">
        <v>0.4</v>
      </c>
      <c r="J161" s="735">
        <v>17</v>
      </c>
      <c r="K161" s="780">
        <f t="shared" si="5"/>
        <v>6.8000000000000007</v>
      </c>
      <c r="M161" s="735" t="s">
        <v>814</v>
      </c>
      <c r="N161" s="735">
        <v>0.14299999999999999</v>
      </c>
      <c r="O161" s="735">
        <v>17</v>
      </c>
      <c r="P161" s="735">
        <f t="shared" si="7"/>
        <v>2.4309999999999996</v>
      </c>
    </row>
    <row r="162" spans="2:16">
      <c r="B162" s="778"/>
      <c r="C162" s="781"/>
      <c r="D162" s="745"/>
      <c r="E162" s="779"/>
      <c r="F162" s="775"/>
      <c r="H162" s="735" t="s">
        <v>842</v>
      </c>
      <c r="I162" s="735">
        <v>0.4</v>
      </c>
      <c r="J162" s="735">
        <v>1</v>
      </c>
      <c r="K162" s="780">
        <f t="shared" si="5"/>
        <v>0.4</v>
      </c>
      <c r="M162" s="735" t="s">
        <v>843</v>
      </c>
      <c r="N162" s="735">
        <v>0.107</v>
      </c>
      <c r="O162" s="735">
        <v>1</v>
      </c>
      <c r="P162" s="735">
        <f t="shared" si="7"/>
        <v>0.107</v>
      </c>
    </row>
    <row r="163" spans="2:16">
      <c r="B163" s="778"/>
      <c r="C163" s="781"/>
      <c r="D163" s="745"/>
      <c r="E163" s="779"/>
      <c r="F163" s="775"/>
      <c r="H163" s="735" t="s">
        <v>842</v>
      </c>
      <c r="I163" s="735">
        <v>0.4</v>
      </c>
      <c r="J163" s="735">
        <v>30</v>
      </c>
      <c r="K163" s="780">
        <f t="shared" si="5"/>
        <v>12</v>
      </c>
      <c r="M163" s="735" t="s">
        <v>833</v>
      </c>
      <c r="N163" s="735">
        <v>0.151</v>
      </c>
      <c r="O163" s="735">
        <v>30</v>
      </c>
      <c r="P163" s="735">
        <f t="shared" si="7"/>
        <v>4.53</v>
      </c>
    </row>
    <row r="164" spans="2:16">
      <c r="B164" s="778"/>
      <c r="C164" s="781"/>
      <c r="D164" s="745"/>
      <c r="E164" s="779"/>
      <c r="F164" s="775"/>
      <c r="H164" s="735" t="s">
        <v>842</v>
      </c>
      <c r="I164" s="735">
        <v>0.4</v>
      </c>
      <c r="J164" s="735">
        <v>2</v>
      </c>
      <c r="K164" s="780">
        <f t="shared" si="5"/>
        <v>0.8</v>
      </c>
      <c r="M164" s="735" t="s">
        <v>815</v>
      </c>
      <c r="N164" s="735">
        <v>0.151</v>
      </c>
      <c r="O164" s="735">
        <v>2</v>
      </c>
      <c r="P164" s="735">
        <f t="shared" si="7"/>
        <v>0.30199999999999999</v>
      </c>
    </row>
    <row r="165" spans="2:16">
      <c r="B165" s="778"/>
      <c r="C165" s="781"/>
      <c r="D165" s="745"/>
      <c r="E165" s="779"/>
      <c r="F165" s="775"/>
      <c r="H165" s="735" t="s">
        <v>842</v>
      </c>
      <c r="I165" s="735">
        <v>0.4</v>
      </c>
      <c r="J165" s="735">
        <v>541</v>
      </c>
      <c r="K165" s="780">
        <f t="shared" si="5"/>
        <v>216.4</v>
      </c>
      <c r="M165" s="735" t="s">
        <v>816</v>
      </c>
      <c r="N165" s="735">
        <v>0.16</v>
      </c>
      <c r="O165" s="735">
        <v>541</v>
      </c>
      <c r="P165" s="735">
        <f t="shared" si="7"/>
        <v>86.56</v>
      </c>
    </row>
    <row r="166" spans="2:16">
      <c r="B166" s="778"/>
      <c r="C166" s="781"/>
      <c r="D166" s="745"/>
      <c r="E166" s="779"/>
      <c r="F166" s="775"/>
      <c r="H166" s="735" t="s">
        <v>842</v>
      </c>
      <c r="I166" s="735">
        <v>0.4</v>
      </c>
      <c r="J166" s="735">
        <v>739</v>
      </c>
      <c r="K166" s="780">
        <f t="shared" si="5"/>
        <v>295.60000000000002</v>
      </c>
      <c r="M166" s="735" t="s">
        <v>817</v>
      </c>
      <c r="N166" s="735">
        <v>0.16</v>
      </c>
      <c r="O166" s="735">
        <v>739</v>
      </c>
      <c r="P166" s="735">
        <f t="shared" si="7"/>
        <v>118.24000000000001</v>
      </c>
    </row>
    <row r="167" spans="2:16">
      <c r="B167" s="778"/>
      <c r="C167" s="781"/>
      <c r="D167" s="745"/>
      <c r="E167" s="779"/>
      <c r="F167" s="775"/>
      <c r="H167" s="735" t="s">
        <v>842</v>
      </c>
      <c r="I167" s="735">
        <v>0.4</v>
      </c>
      <c r="J167" s="735">
        <v>64</v>
      </c>
      <c r="K167" s="780">
        <f t="shared" si="5"/>
        <v>25.6</v>
      </c>
      <c r="M167" s="735" t="s">
        <v>836</v>
      </c>
      <c r="N167" s="735">
        <v>0.107</v>
      </c>
      <c r="O167" s="735">
        <v>64</v>
      </c>
      <c r="P167" s="735">
        <f t="shared" si="7"/>
        <v>6.8479999999999999</v>
      </c>
    </row>
    <row r="168" spans="2:16">
      <c r="B168" s="778"/>
      <c r="C168" s="781"/>
      <c r="D168" s="745"/>
      <c r="E168" s="779"/>
      <c r="F168" s="775"/>
      <c r="H168" s="735" t="s">
        <v>842</v>
      </c>
      <c r="I168" s="735">
        <v>0.4</v>
      </c>
      <c r="J168" s="735">
        <v>64</v>
      </c>
      <c r="K168" s="780">
        <f t="shared" si="5"/>
        <v>25.6</v>
      </c>
      <c r="M168" s="735" t="s">
        <v>819</v>
      </c>
      <c r="N168" s="735">
        <v>6.0999999999999999E-2</v>
      </c>
      <c r="O168" s="735">
        <v>64</v>
      </c>
      <c r="P168" s="735">
        <f t="shared" si="7"/>
        <v>3.9039999999999999</v>
      </c>
    </row>
    <row r="169" spans="2:16">
      <c r="B169" s="778"/>
      <c r="C169" s="781"/>
      <c r="D169" s="745"/>
      <c r="E169" s="779"/>
      <c r="F169" s="775"/>
      <c r="H169" s="735" t="s">
        <v>842</v>
      </c>
      <c r="I169" s="735">
        <v>0.4</v>
      </c>
      <c r="J169" s="735">
        <v>16</v>
      </c>
      <c r="K169" s="780">
        <f t="shared" si="5"/>
        <v>6.4</v>
      </c>
      <c r="M169" s="735" t="s">
        <v>844</v>
      </c>
      <c r="N169" s="735">
        <v>6.9000000000000006E-2</v>
      </c>
      <c r="O169" s="735">
        <v>16</v>
      </c>
      <c r="P169" s="735">
        <f t="shared" si="7"/>
        <v>1.1040000000000001</v>
      </c>
    </row>
    <row r="170" spans="2:16">
      <c r="B170" s="778"/>
      <c r="C170" s="781"/>
      <c r="D170" s="745"/>
      <c r="E170" s="779"/>
      <c r="F170" s="775"/>
      <c r="H170" s="735" t="s">
        <v>842</v>
      </c>
      <c r="I170" s="735">
        <v>0.4</v>
      </c>
      <c r="J170" s="735">
        <v>26</v>
      </c>
      <c r="K170" s="780">
        <f t="shared" ref="K170:K173" si="10">I170*J170</f>
        <v>10.4</v>
      </c>
      <c r="M170" s="735" t="s">
        <v>822</v>
      </c>
      <c r="N170" s="735">
        <v>8.7999999999999995E-2</v>
      </c>
      <c r="O170" s="735">
        <v>26</v>
      </c>
      <c r="P170" s="735">
        <f t="shared" si="7"/>
        <v>2.2879999999999998</v>
      </c>
    </row>
    <row r="171" spans="2:16">
      <c r="B171" s="778"/>
      <c r="C171" s="781"/>
      <c r="D171" s="745"/>
      <c r="E171" s="779"/>
      <c r="F171" s="775"/>
      <c r="H171" s="735" t="s">
        <v>842</v>
      </c>
      <c r="I171" s="735">
        <v>0.4</v>
      </c>
      <c r="J171" s="735">
        <v>7</v>
      </c>
      <c r="K171" s="780">
        <f t="shared" si="10"/>
        <v>2.8000000000000003</v>
      </c>
      <c r="M171" s="735" t="s">
        <v>840</v>
      </c>
      <c r="N171" s="735">
        <v>9.9000000000000005E-2</v>
      </c>
      <c r="O171" s="735">
        <v>7</v>
      </c>
      <c r="P171" s="735">
        <f t="shared" ref="P171:P174" si="11">N171*O171</f>
        <v>0.69300000000000006</v>
      </c>
    </row>
    <row r="172" spans="2:16">
      <c r="B172" s="778"/>
      <c r="C172" s="781"/>
      <c r="D172" s="745"/>
      <c r="E172" s="779"/>
      <c r="F172" s="775"/>
      <c r="H172" s="735" t="s">
        <v>845</v>
      </c>
      <c r="I172" s="735">
        <v>0.5</v>
      </c>
      <c r="J172" s="735">
        <v>1</v>
      </c>
      <c r="K172" s="780">
        <f t="shared" si="10"/>
        <v>0.5</v>
      </c>
      <c r="M172" s="735" t="s">
        <v>817</v>
      </c>
      <c r="N172" s="735">
        <v>0.16</v>
      </c>
      <c r="O172" s="735">
        <v>1</v>
      </c>
      <c r="P172" s="735">
        <f t="shared" si="11"/>
        <v>0.16</v>
      </c>
    </row>
    <row r="173" spans="2:16">
      <c r="B173" s="778"/>
      <c r="C173" s="781"/>
      <c r="D173" s="745"/>
      <c r="E173" s="779"/>
      <c r="F173" s="775"/>
      <c r="H173" s="735" t="s">
        <v>846</v>
      </c>
      <c r="I173" s="735">
        <v>0.15</v>
      </c>
      <c r="J173" s="735">
        <v>2</v>
      </c>
      <c r="K173" s="780">
        <f t="shared" si="10"/>
        <v>0.3</v>
      </c>
      <c r="M173" s="735" t="s">
        <v>821</v>
      </c>
      <c r="N173" s="735">
        <v>6.2E-2</v>
      </c>
      <c r="O173" s="735">
        <v>2</v>
      </c>
      <c r="P173" s="735">
        <f t="shared" si="11"/>
        <v>0.124</v>
      </c>
    </row>
    <row r="174" spans="2:16">
      <c r="H174" s="735"/>
      <c r="I174" s="735"/>
      <c r="J174" s="735"/>
      <c r="K174" s="780"/>
      <c r="M174" s="735"/>
      <c r="N174" s="735"/>
      <c r="O174" s="735"/>
      <c r="P174" s="735">
        <f t="shared" si="11"/>
        <v>0</v>
      </c>
    </row>
    <row r="175" spans="2:16">
      <c r="B175" s="736"/>
      <c r="C175" s="735"/>
      <c r="D175" s="735"/>
      <c r="E175" s="735"/>
      <c r="F175" s="780"/>
      <c r="H175" s="746" t="s">
        <v>26</v>
      </c>
      <c r="I175" s="747"/>
      <c r="J175" s="747">
        <f>SUM(J106:J174)</f>
        <v>4977</v>
      </c>
      <c r="K175" s="785">
        <f>SUM(K106:K174)</f>
        <v>1592.4499999999998</v>
      </c>
      <c r="M175" s="746" t="s">
        <v>26</v>
      </c>
      <c r="N175" s="747"/>
      <c r="O175" s="747">
        <f>SUM(O106:O174)</f>
        <v>4977</v>
      </c>
      <c r="P175" s="744">
        <f>SUM(P106:P174)</f>
        <v>648.09199999999998</v>
      </c>
    </row>
    <row r="177" spans="2:16" ht="21">
      <c r="B177" s="776" t="s">
        <v>895</v>
      </c>
    </row>
    <row r="178" spans="2:16" ht="21">
      <c r="B178" s="776"/>
    </row>
    <row r="179" spans="2:16" ht="21">
      <c r="B179" s="776" t="s">
        <v>894</v>
      </c>
      <c r="C179" s="777"/>
      <c r="E179" s="777"/>
      <c r="F179" s="777"/>
      <c r="H179" s="776" t="s">
        <v>847</v>
      </c>
    </row>
    <row r="180" spans="2:16">
      <c r="B180" s="859" t="s">
        <v>679</v>
      </c>
      <c r="C180" s="859"/>
      <c r="D180" s="859"/>
      <c r="E180" s="859"/>
      <c r="F180" s="859"/>
      <c r="H180" s="12" t="s">
        <v>687</v>
      </c>
      <c r="M180" s="12" t="s">
        <v>688</v>
      </c>
    </row>
    <row r="181" spans="2:16" ht="45">
      <c r="B181" s="748" t="s">
        <v>62</v>
      </c>
      <c r="C181" s="748" t="s">
        <v>680</v>
      </c>
      <c r="D181" s="748" t="s">
        <v>681</v>
      </c>
      <c r="E181" s="748" t="s">
        <v>683</v>
      </c>
      <c r="F181" s="748" t="s">
        <v>682</v>
      </c>
      <c r="H181" s="748" t="s">
        <v>684</v>
      </c>
      <c r="I181" s="748" t="s">
        <v>685</v>
      </c>
      <c r="J181" s="748" t="s">
        <v>686</v>
      </c>
      <c r="K181" s="748" t="s">
        <v>680</v>
      </c>
      <c r="M181" s="748" t="s">
        <v>684</v>
      </c>
      <c r="N181" s="748" t="s">
        <v>685</v>
      </c>
      <c r="O181" s="748" t="s">
        <v>686</v>
      </c>
      <c r="P181" s="748" t="s">
        <v>680</v>
      </c>
    </row>
    <row r="182" spans="2:16" ht="18">
      <c r="B182" s="748"/>
      <c r="C182" s="748" t="s">
        <v>690</v>
      </c>
      <c r="D182" s="748" t="s">
        <v>691</v>
      </c>
      <c r="E182" s="748" t="s">
        <v>692</v>
      </c>
      <c r="F182" s="748" t="s">
        <v>693</v>
      </c>
      <c r="H182" s="748"/>
      <c r="I182" s="748" t="s">
        <v>694</v>
      </c>
      <c r="J182" s="748" t="s">
        <v>695</v>
      </c>
      <c r="K182" s="748" t="s">
        <v>696</v>
      </c>
      <c r="M182" s="748"/>
      <c r="N182" s="748" t="s">
        <v>697</v>
      </c>
      <c r="O182" s="748" t="s">
        <v>698</v>
      </c>
      <c r="P182" s="748" t="s">
        <v>699</v>
      </c>
    </row>
    <row r="183" spans="2:16">
      <c r="B183" s="778">
        <v>43101</v>
      </c>
      <c r="C183" s="743">
        <f>K249</f>
        <v>575.75000000000023</v>
      </c>
      <c r="D183" s="742"/>
      <c r="E183" s="779">
        <v>0.90039999999999998</v>
      </c>
      <c r="F183" s="735"/>
      <c r="H183" s="735" t="s">
        <v>776</v>
      </c>
      <c r="I183" s="780">
        <v>9.6000000000000002E-2</v>
      </c>
      <c r="J183" s="735">
        <v>25</v>
      </c>
      <c r="K183" s="780">
        <f t="shared" ref="K183:K246" si="12">I183*J183</f>
        <v>2.4</v>
      </c>
      <c r="M183" s="735" t="s">
        <v>848</v>
      </c>
      <c r="N183" s="735">
        <v>3.3000000000000002E-2</v>
      </c>
      <c r="O183" s="735">
        <v>25</v>
      </c>
      <c r="P183" s="735">
        <f>N183*O183</f>
        <v>0.82500000000000007</v>
      </c>
    </row>
    <row r="184" spans="2:16">
      <c r="B184" s="778">
        <v>43133</v>
      </c>
      <c r="C184" s="744">
        <f>P249</f>
        <v>139.13400000000004</v>
      </c>
      <c r="D184" s="745">
        <f>C184-$C$183</f>
        <v>-436.61600000000021</v>
      </c>
      <c r="E184" s="779">
        <v>0.90039999999999998</v>
      </c>
      <c r="F184" s="775">
        <f t="shared" ref="F184:F194" si="13">D184*E184</f>
        <v>-393.12904640000016</v>
      </c>
      <c r="H184" s="735" t="s">
        <v>777</v>
      </c>
      <c r="I184" s="780">
        <v>0.13</v>
      </c>
      <c r="J184" s="735">
        <v>1</v>
      </c>
      <c r="K184" s="780">
        <f t="shared" si="12"/>
        <v>0.13</v>
      </c>
      <c r="M184" s="735" t="s">
        <v>848</v>
      </c>
      <c r="N184" s="735">
        <v>3.3000000000000002E-2</v>
      </c>
      <c r="O184" s="735">
        <v>1</v>
      </c>
      <c r="P184" s="735">
        <f t="shared" ref="P184:P247" si="14">N184*O184</f>
        <v>3.3000000000000002E-2</v>
      </c>
    </row>
    <row r="185" spans="2:16">
      <c r="B185" s="778">
        <v>43165</v>
      </c>
      <c r="C185" s="781">
        <f t="shared" ref="C185:C194" si="15">C184</f>
        <v>139.13400000000004</v>
      </c>
      <c r="D185" s="745">
        <f t="shared" ref="D185:D194" si="16">C185-$C$183</f>
        <v>-436.61600000000021</v>
      </c>
      <c r="E185" s="779">
        <v>0.90039999999999998</v>
      </c>
      <c r="F185" s="775">
        <f t="shared" si="13"/>
        <v>-393.12904640000016</v>
      </c>
      <c r="H185" s="735" t="s">
        <v>775</v>
      </c>
      <c r="I185" s="780">
        <v>0.19</v>
      </c>
      <c r="J185" s="735">
        <v>91</v>
      </c>
      <c r="K185" s="780">
        <f t="shared" si="12"/>
        <v>17.29</v>
      </c>
      <c r="M185" s="735" t="s">
        <v>848</v>
      </c>
      <c r="N185" s="735">
        <v>3.3000000000000002E-2</v>
      </c>
      <c r="O185" s="735">
        <v>91</v>
      </c>
      <c r="P185" s="735">
        <f t="shared" si="14"/>
        <v>3.0030000000000001</v>
      </c>
    </row>
    <row r="186" spans="2:16">
      <c r="B186" s="778">
        <v>43197</v>
      </c>
      <c r="C186" s="781">
        <f t="shared" si="15"/>
        <v>139.13400000000004</v>
      </c>
      <c r="D186" s="745">
        <f t="shared" si="16"/>
        <v>-436.61600000000021</v>
      </c>
      <c r="E186" s="779">
        <v>0.90039999999999998</v>
      </c>
      <c r="F186" s="775">
        <f t="shared" si="13"/>
        <v>-393.12904640000016</v>
      </c>
      <c r="H186" s="735" t="s">
        <v>773</v>
      </c>
      <c r="I186" s="780">
        <v>0.30499999999999999</v>
      </c>
      <c r="J186" s="735">
        <v>2</v>
      </c>
      <c r="K186" s="780">
        <f t="shared" si="12"/>
        <v>0.61</v>
      </c>
      <c r="M186" s="735" t="s">
        <v>848</v>
      </c>
      <c r="N186" s="735">
        <v>3.3000000000000002E-2</v>
      </c>
      <c r="O186" s="735">
        <v>2</v>
      </c>
      <c r="P186" s="735">
        <f t="shared" si="14"/>
        <v>6.6000000000000003E-2</v>
      </c>
    </row>
    <row r="187" spans="2:16">
      <c r="B187" s="778">
        <v>43229</v>
      </c>
      <c r="C187" s="781">
        <f t="shared" si="15"/>
        <v>139.13400000000004</v>
      </c>
      <c r="D187" s="745">
        <f t="shared" si="16"/>
        <v>-436.61600000000021</v>
      </c>
      <c r="E187" s="779">
        <v>0.90039999999999998</v>
      </c>
      <c r="F187" s="775">
        <f t="shared" si="13"/>
        <v>-393.12904640000016</v>
      </c>
      <c r="H187" s="735" t="s">
        <v>776</v>
      </c>
      <c r="I187" s="780">
        <v>9.6000000000000002E-2</v>
      </c>
      <c r="J187" s="735">
        <v>1</v>
      </c>
      <c r="K187" s="780">
        <f t="shared" si="12"/>
        <v>9.6000000000000002E-2</v>
      </c>
      <c r="M187" s="735" t="s">
        <v>849</v>
      </c>
      <c r="N187" s="735">
        <v>3.3000000000000002E-2</v>
      </c>
      <c r="O187" s="735">
        <v>1</v>
      </c>
      <c r="P187" s="735">
        <f t="shared" si="14"/>
        <v>3.3000000000000002E-2</v>
      </c>
    </row>
    <row r="188" spans="2:16">
      <c r="B188" s="778">
        <v>43261</v>
      </c>
      <c r="C188" s="781">
        <f t="shared" si="15"/>
        <v>139.13400000000004</v>
      </c>
      <c r="D188" s="745">
        <f t="shared" si="16"/>
        <v>-436.61600000000021</v>
      </c>
      <c r="E188" s="779">
        <v>0.90039999999999998</v>
      </c>
      <c r="F188" s="775">
        <f t="shared" si="13"/>
        <v>-393.12904640000016</v>
      </c>
      <c r="H188" s="735" t="s">
        <v>775</v>
      </c>
      <c r="I188" s="780">
        <v>0.19</v>
      </c>
      <c r="J188" s="735">
        <v>15</v>
      </c>
      <c r="K188" s="780">
        <f t="shared" si="12"/>
        <v>2.85</v>
      </c>
      <c r="M188" s="735" t="s">
        <v>849</v>
      </c>
      <c r="N188" s="735">
        <v>3.3000000000000002E-2</v>
      </c>
      <c r="O188" s="735">
        <v>15</v>
      </c>
      <c r="P188" s="735">
        <f t="shared" si="14"/>
        <v>0.495</v>
      </c>
    </row>
    <row r="189" spans="2:16">
      <c r="B189" s="778">
        <v>43293</v>
      </c>
      <c r="C189" s="781">
        <f t="shared" si="15"/>
        <v>139.13400000000004</v>
      </c>
      <c r="D189" s="745">
        <f t="shared" si="16"/>
        <v>-436.61600000000021</v>
      </c>
      <c r="E189" s="779">
        <v>0.90039999999999998</v>
      </c>
      <c r="F189" s="775">
        <f t="shared" si="13"/>
        <v>-393.12904640000016</v>
      </c>
      <c r="H189" s="735" t="s">
        <v>773</v>
      </c>
      <c r="I189" s="780">
        <v>0.30499999999999999</v>
      </c>
      <c r="J189" s="735">
        <v>32</v>
      </c>
      <c r="K189" s="780">
        <f t="shared" si="12"/>
        <v>9.76</v>
      </c>
      <c r="M189" s="735" t="s">
        <v>849</v>
      </c>
      <c r="N189" s="735">
        <v>3.3000000000000002E-2</v>
      </c>
      <c r="O189" s="735">
        <v>32</v>
      </c>
      <c r="P189" s="735">
        <f t="shared" si="14"/>
        <v>1.056</v>
      </c>
    </row>
    <row r="190" spans="2:16">
      <c r="B190" s="778">
        <v>43325</v>
      </c>
      <c r="C190" s="781">
        <f t="shared" si="15"/>
        <v>139.13400000000004</v>
      </c>
      <c r="D190" s="745">
        <f t="shared" si="16"/>
        <v>-436.61600000000021</v>
      </c>
      <c r="E190" s="779">
        <v>0.90039999999999998</v>
      </c>
      <c r="F190" s="775">
        <f t="shared" si="13"/>
        <v>-393.12904640000016</v>
      </c>
      <c r="H190" s="735" t="s">
        <v>776</v>
      </c>
      <c r="I190" s="780">
        <v>9.6000000000000002E-2</v>
      </c>
      <c r="J190" s="735">
        <v>106</v>
      </c>
      <c r="K190" s="780">
        <f t="shared" si="12"/>
        <v>10.176</v>
      </c>
      <c r="M190" s="735" t="s">
        <v>850</v>
      </c>
      <c r="N190" s="735">
        <v>3.3000000000000002E-2</v>
      </c>
      <c r="O190" s="735">
        <v>106</v>
      </c>
      <c r="P190" s="735">
        <f t="shared" si="14"/>
        <v>3.4980000000000002</v>
      </c>
    </row>
    <row r="191" spans="2:16">
      <c r="B191" s="778">
        <v>43357</v>
      </c>
      <c r="C191" s="781">
        <f t="shared" si="15"/>
        <v>139.13400000000004</v>
      </c>
      <c r="D191" s="745">
        <f t="shared" si="16"/>
        <v>-436.61600000000021</v>
      </c>
      <c r="E191" s="779">
        <v>0.90039999999999998</v>
      </c>
      <c r="F191" s="775">
        <f t="shared" si="13"/>
        <v>-393.12904640000016</v>
      </c>
      <c r="H191" s="735" t="s">
        <v>777</v>
      </c>
      <c r="I191" s="780">
        <v>0.13</v>
      </c>
      <c r="J191" s="735">
        <v>3</v>
      </c>
      <c r="K191" s="780">
        <f t="shared" si="12"/>
        <v>0.39</v>
      </c>
      <c r="M191" s="735" t="s">
        <v>850</v>
      </c>
      <c r="N191" s="735">
        <v>3.3000000000000002E-2</v>
      </c>
      <c r="O191" s="735">
        <v>3</v>
      </c>
      <c r="P191" s="735">
        <f t="shared" si="14"/>
        <v>9.9000000000000005E-2</v>
      </c>
    </row>
    <row r="192" spans="2:16">
      <c r="B192" s="778">
        <v>43389</v>
      </c>
      <c r="C192" s="781">
        <f t="shared" si="15"/>
        <v>139.13400000000004</v>
      </c>
      <c r="D192" s="745">
        <f t="shared" si="16"/>
        <v>-436.61600000000021</v>
      </c>
      <c r="E192" s="779">
        <v>0.90039999999999998</v>
      </c>
      <c r="F192" s="775">
        <f t="shared" si="13"/>
        <v>-393.12904640000016</v>
      </c>
      <c r="H192" s="735" t="s">
        <v>775</v>
      </c>
      <c r="I192" s="780">
        <v>0.19</v>
      </c>
      <c r="J192" s="735">
        <v>39</v>
      </c>
      <c r="K192" s="780">
        <f t="shared" si="12"/>
        <v>7.41</v>
      </c>
      <c r="M192" s="735" t="s">
        <v>850</v>
      </c>
      <c r="N192" s="735">
        <v>3.3000000000000002E-2</v>
      </c>
      <c r="O192" s="735">
        <v>39</v>
      </c>
      <c r="P192" s="735">
        <f t="shared" si="14"/>
        <v>1.2870000000000001</v>
      </c>
    </row>
    <row r="193" spans="2:16">
      <c r="B193" s="778">
        <v>43421</v>
      </c>
      <c r="C193" s="781">
        <f t="shared" si="15"/>
        <v>139.13400000000004</v>
      </c>
      <c r="D193" s="745">
        <f t="shared" si="16"/>
        <v>-436.61600000000021</v>
      </c>
      <c r="E193" s="779">
        <v>0.90039999999999998</v>
      </c>
      <c r="F193" s="775">
        <f t="shared" si="13"/>
        <v>-393.12904640000016</v>
      </c>
      <c r="H193" s="735" t="s">
        <v>773</v>
      </c>
      <c r="I193" s="780">
        <v>0.30499999999999999</v>
      </c>
      <c r="J193" s="735">
        <v>1</v>
      </c>
      <c r="K193" s="780">
        <f t="shared" si="12"/>
        <v>0.30499999999999999</v>
      </c>
      <c r="M193" s="735" t="s">
        <v>850</v>
      </c>
      <c r="N193" s="735">
        <v>3.3000000000000002E-2</v>
      </c>
      <c r="O193" s="735">
        <v>1</v>
      </c>
      <c r="P193" s="735">
        <f t="shared" si="14"/>
        <v>3.3000000000000002E-2</v>
      </c>
    </row>
    <row r="194" spans="2:16">
      <c r="B194" s="778">
        <v>43453</v>
      </c>
      <c r="C194" s="781">
        <f t="shared" si="15"/>
        <v>139.13400000000004</v>
      </c>
      <c r="D194" s="745">
        <f t="shared" si="16"/>
        <v>-436.61600000000021</v>
      </c>
      <c r="E194" s="779">
        <v>0.90039999999999998</v>
      </c>
      <c r="F194" s="775">
        <f t="shared" si="13"/>
        <v>-393.12904640000016</v>
      </c>
      <c r="H194" s="735" t="s">
        <v>775</v>
      </c>
      <c r="I194" s="735">
        <v>0.19</v>
      </c>
      <c r="J194" s="735">
        <v>1</v>
      </c>
      <c r="K194" s="780">
        <f t="shared" si="12"/>
        <v>0.19</v>
      </c>
      <c r="M194" s="735" t="s">
        <v>851</v>
      </c>
      <c r="N194" s="735">
        <v>3.5000000000000003E-2</v>
      </c>
      <c r="O194" s="735">
        <v>1</v>
      </c>
      <c r="P194" s="735">
        <f t="shared" si="14"/>
        <v>3.5000000000000003E-2</v>
      </c>
    </row>
    <row r="195" spans="2:16">
      <c r="B195" s="746" t="s">
        <v>26</v>
      </c>
      <c r="C195" s="782"/>
      <c r="D195" s="745"/>
      <c r="E195" s="747"/>
      <c r="F195" s="784">
        <f>SUM(F184:F194)</f>
        <v>-4324.4195104000028</v>
      </c>
      <c r="H195" s="735" t="s">
        <v>773</v>
      </c>
      <c r="I195" s="735">
        <v>0.30499999999999999</v>
      </c>
      <c r="J195" s="735">
        <v>23</v>
      </c>
      <c r="K195" s="780">
        <f t="shared" si="12"/>
        <v>7.0149999999999997</v>
      </c>
      <c r="M195" s="735" t="s">
        <v>851</v>
      </c>
      <c r="N195" s="735">
        <v>3.5000000000000003E-2</v>
      </c>
      <c r="O195" s="735">
        <v>23</v>
      </c>
      <c r="P195" s="735">
        <f t="shared" si="14"/>
        <v>0.80500000000000005</v>
      </c>
    </row>
    <row r="196" spans="2:16">
      <c r="B196" s="778" t="s">
        <v>805</v>
      </c>
      <c r="C196" s="782"/>
      <c r="D196" s="783"/>
      <c r="E196" s="747"/>
      <c r="F196" s="784">
        <f>F195/11*12</f>
        <v>-4717.5485568000031</v>
      </c>
      <c r="H196" s="735" t="s">
        <v>775</v>
      </c>
      <c r="I196" s="735">
        <v>0.19</v>
      </c>
      <c r="J196" s="735">
        <v>3</v>
      </c>
      <c r="K196" s="780">
        <f t="shared" si="12"/>
        <v>0.57000000000000006</v>
      </c>
      <c r="M196" s="735" t="s">
        <v>852</v>
      </c>
      <c r="N196" s="735">
        <v>3.5000000000000003E-2</v>
      </c>
      <c r="O196" s="735">
        <v>3</v>
      </c>
      <c r="P196" s="735">
        <f t="shared" si="14"/>
        <v>0.10500000000000001</v>
      </c>
    </row>
    <row r="197" spans="2:16">
      <c r="B197" s="746"/>
      <c r="C197" s="782"/>
      <c r="D197" s="783"/>
      <c r="E197" s="747"/>
      <c r="F197" s="784"/>
      <c r="H197" s="735" t="s">
        <v>773</v>
      </c>
      <c r="I197" s="735">
        <v>0.30499999999999999</v>
      </c>
      <c r="J197" s="735">
        <v>53</v>
      </c>
      <c r="K197" s="780">
        <f t="shared" si="12"/>
        <v>16.164999999999999</v>
      </c>
      <c r="M197" s="735" t="s">
        <v>852</v>
      </c>
      <c r="N197" s="735">
        <v>3.5000000000000003E-2</v>
      </c>
      <c r="O197" s="735">
        <v>53</v>
      </c>
      <c r="P197" s="735">
        <f t="shared" si="14"/>
        <v>1.8550000000000002</v>
      </c>
    </row>
    <row r="198" spans="2:16">
      <c r="B198" s="746"/>
      <c r="C198" s="782"/>
      <c r="D198" s="783"/>
      <c r="E198" s="747"/>
      <c r="F198" s="784"/>
      <c r="H198" s="735" t="s">
        <v>776</v>
      </c>
      <c r="I198" s="735">
        <v>9.6000000000000002E-2</v>
      </c>
      <c r="J198" s="735">
        <v>19</v>
      </c>
      <c r="K198" s="780">
        <f t="shared" si="12"/>
        <v>1.8240000000000001</v>
      </c>
      <c r="M198" s="735" t="s">
        <v>853</v>
      </c>
      <c r="N198" s="735">
        <v>3.6999999999999998E-2</v>
      </c>
      <c r="O198" s="735">
        <v>19</v>
      </c>
      <c r="P198" s="735">
        <f t="shared" si="14"/>
        <v>0.70299999999999996</v>
      </c>
    </row>
    <row r="199" spans="2:16">
      <c r="B199" s="746"/>
      <c r="C199" s="782"/>
      <c r="D199" s="783"/>
      <c r="E199" s="747"/>
      <c r="F199" s="784"/>
      <c r="H199" s="735" t="s">
        <v>777</v>
      </c>
      <c r="I199" s="735">
        <v>0.13</v>
      </c>
      <c r="J199" s="735">
        <v>1</v>
      </c>
      <c r="K199" s="780">
        <f t="shared" si="12"/>
        <v>0.13</v>
      </c>
      <c r="M199" s="735" t="s">
        <v>853</v>
      </c>
      <c r="N199" s="735">
        <v>3.6999999999999998E-2</v>
      </c>
      <c r="O199" s="735">
        <v>1</v>
      </c>
      <c r="P199" s="735">
        <f t="shared" si="14"/>
        <v>3.6999999999999998E-2</v>
      </c>
    </row>
    <row r="200" spans="2:16">
      <c r="B200" s="746"/>
      <c r="C200" s="782"/>
      <c r="D200" s="783"/>
      <c r="E200" s="747"/>
      <c r="F200" s="784"/>
      <c r="H200" s="735" t="s">
        <v>775</v>
      </c>
      <c r="I200" s="735">
        <v>0.19</v>
      </c>
      <c r="J200" s="735">
        <v>11</v>
      </c>
      <c r="K200" s="780">
        <f t="shared" si="12"/>
        <v>2.09</v>
      </c>
      <c r="M200" s="735" t="s">
        <v>854</v>
      </c>
      <c r="N200" s="735">
        <v>0.04</v>
      </c>
      <c r="O200" s="735">
        <v>11</v>
      </c>
      <c r="P200" s="735">
        <f t="shared" si="14"/>
        <v>0.44</v>
      </c>
    </row>
    <row r="201" spans="2:16">
      <c r="B201" s="746"/>
      <c r="C201" s="782"/>
      <c r="D201" s="783"/>
      <c r="E201" s="747"/>
      <c r="F201" s="784"/>
      <c r="H201" s="735" t="s">
        <v>776</v>
      </c>
      <c r="I201" s="735">
        <v>9.6000000000000002E-2</v>
      </c>
      <c r="J201" s="735">
        <v>3</v>
      </c>
      <c r="K201" s="780">
        <f t="shared" si="12"/>
        <v>0.28800000000000003</v>
      </c>
      <c r="M201" s="735" t="s">
        <v>855</v>
      </c>
      <c r="N201" s="735">
        <v>0.04</v>
      </c>
      <c r="O201" s="735">
        <v>3</v>
      </c>
      <c r="P201" s="735">
        <f t="shared" si="14"/>
        <v>0.12</v>
      </c>
    </row>
    <row r="202" spans="2:16">
      <c r="B202" s="746"/>
      <c r="C202" s="782"/>
      <c r="D202" s="783"/>
      <c r="E202" s="747"/>
      <c r="F202" s="784"/>
      <c r="H202" s="735" t="s">
        <v>775</v>
      </c>
      <c r="I202" s="735">
        <v>0.19</v>
      </c>
      <c r="J202" s="735">
        <v>59</v>
      </c>
      <c r="K202" s="780">
        <f t="shared" si="12"/>
        <v>11.21</v>
      </c>
      <c r="M202" s="735" t="s">
        <v>855</v>
      </c>
      <c r="N202" s="735">
        <v>0.04</v>
      </c>
      <c r="O202" s="735">
        <v>59</v>
      </c>
      <c r="P202" s="735">
        <f t="shared" si="14"/>
        <v>2.36</v>
      </c>
    </row>
    <row r="203" spans="2:16">
      <c r="B203" s="746"/>
      <c r="C203" s="782"/>
      <c r="D203" s="783"/>
      <c r="E203" s="747"/>
      <c r="F203" s="784"/>
      <c r="H203" s="735" t="s">
        <v>773</v>
      </c>
      <c r="I203" s="735">
        <v>0.30499999999999999</v>
      </c>
      <c r="J203" s="735">
        <v>1</v>
      </c>
      <c r="K203" s="780">
        <f t="shared" si="12"/>
        <v>0.30499999999999999</v>
      </c>
      <c r="M203" s="735" t="s">
        <v>855</v>
      </c>
      <c r="N203" s="735">
        <v>0.04</v>
      </c>
      <c r="O203" s="735">
        <v>1</v>
      </c>
      <c r="P203" s="735">
        <f t="shared" si="14"/>
        <v>0.04</v>
      </c>
    </row>
    <row r="204" spans="2:16">
      <c r="B204" s="746"/>
      <c r="C204" s="782"/>
      <c r="D204" s="783"/>
      <c r="E204" s="747"/>
      <c r="F204" s="784"/>
      <c r="H204" s="735" t="s">
        <v>776</v>
      </c>
      <c r="I204" s="735">
        <v>9.6000000000000002E-2</v>
      </c>
      <c r="J204" s="735">
        <v>4</v>
      </c>
      <c r="K204" s="780">
        <f t="shared" si="12"/>
        <v>0.38400000000000001</v>
      </c>
      <c r="M204" s="735" t="s">
        <v>856</v>
      </c>
      <c r="N204" s="735">
        <v>0.04</v>
      </c>
      <c r="O204" s="735">
        <v>4</v>
      </c>
      <c r="P204" s="735">
        <f t="shared" si="14"/>
        <v>0.16</v>
      </c>
    </row>
    <row r="205" spans="2:16">
      <c r="B205" s="746"/>
      <c r="C205" s="782"/>
      <c r="D205" s="783"/>
      <c r="E205" s="747"/>
      <c r="F205" s="784"/>
      <c r="H205" s="735" t="s">
        <v>775</v>
      </c>
      <c r="I205" s="735">
        <v>0.19</v>
      </c>
      <c r="J205" s="735">
        <v>37</v>
      </c>
      <c r="K205" s="780">
        <f t="shared" si="12"/>
        <v>7.03</v>
      </c>
      <c r="M205" s="735" t="s">
        <v>856</v>
      </c>
      <c r="N205" s="735">
        <v>0.04</v>
      </c>
      <c r="O205" s="735">
        <v>37</v>
      </c>
      <c r="P205" s="735">
        <f t="shared" si="14"/>
        <v>1.48</v>
      </c>
    </row>
    <row r="206" spans="2:16">
      <c r="B206" s="746"/>
      <c r="C206" s="782"/>
      <c r="D206" s="783"/>
      <c r="E206" s="747"/>
      <c r="F206" s="784"/>
      <c r="H206" s="735" t="s">
        <v>776</v>
      </c>
      <c r="I206" s="735">
        <v>9.6000000000000002E-2</v>
      </c>
      <c r="J206" s="735">
        <v>33</v>
      </c>
      <c r="K206" s="780">
        <f t="shared" si="12"/>
        <v>3.1680000000000001</v>
      </c>
      <c r="M206" s="735" t="s">
        <v>857</v>
      </c>
      <c r="N206" s="735">
        <v>0.04</v>
      </c>
      <c r="O206" s="735">
        <v>33</v>
      </c>
      <c r="P206" s="735">
        <f t="shared" si="14"/>
        <v>1.32</v>
      </c>
    </row>
    <row r="207" spans="2:16">
      <c r="B207" s="746"/>
      <c r="C207" s="782"/>
      <c r="D207" s="783"/>
      <c r="E207" s="747"/>
      <c r="F207" s="784"/>
      <c r="H207" s="735" t="s">
        <v>777</v>
      </c>
      <c r="I207" s="735">
        <v>0.13</v>
      </c>
      <c r="J207" s="735">
        <v>1</v>
      </c>
      <c r="K207" s="780">
        <f t="shared" si="12"/>
        <v>0.13</v>
      </c>
      <c r="M207" s="735" t="s">
        <v>857</v>
      </c>
      <c r="N207" s="735">
        <v>0.04</v>
      </c>
      <c r="O207" s="735">
        <v>1</v>
      </c>
      <c r="P207" s="735">
        <f t="shared" si="14"/>
        <v>0.04</v>
      </c>
    </row>
    <row r="208" spans="2:16">
      <c r="B208" s="746"/>
      <c r="C208" s="782"/>
      <c r="D208" s="783"/>
      <c r="E208" s="747"/>
      <c r="F208" s="784"/>
      <c r="H208" s="735" t="s">
        <v>775</v>
      </c>
      <c r="I208" s="735">
        <v>0.19</v>
      </c>
      <c r="J208" s="735">
        <v>180</v>
      </c>
      <c r="K208" s="780">
        <f t="shared" si="12"/>
        <v>34.200000000000003</v>
      </c>
      <c r="M208" s="735" t="s">
        <v>857</v>
      </c>
      <c r="N208" s="735">
        <v>0.04</v>
      </c>
      <c r="O208" s="735">
        <v>180</v>
      </c>
      <c r="P208" s="735">
        <f t="shared" si="14"/>
        <v>7.2</v>
      </c>
    </row>
    <row r="209" spans="2:16">
      <c r="B209" s="746"/>
      <c r="C209" s="782"/>
      <c r="D209" s="783"/>
      <c r="E209" s="747"/>
      <c r="F209" s="784"/>
      <c r="H209" s="735" t="s">
        <v>773</v>
      </c>
      <c r="I209" s="735">
        <v>0.30499999999999999</v>
      </c>
      <c r="J209" s="735">
        <v>36</v>
      </c>
      <c r="K209" s="780">
        <f t="shared" si="12"/>
        <v>10.98</v>
      </c>
      <c r="M209" s="735" t="s">
        <v>857</v>
      </c>
      <c r="N209" s="735">
        <v>0.04</v>
      </c>
      <c r="O209" s="735">
        <v>36</v>
      </c>
      <c r="P209" s="735">
        <f t="shared" si="14"/>
        <v>1.44</v>
      </c>
    </row>
    <row r="210" spans="2:16">
      <c r="B210" s="746"/>
      <c r="C210" s="782"/>
      <c r="D210" s="783"/>
      <c r="E210" s="747"/>
      <c r="F210" s="784"/>
      <c r="H210" s="735" t="s">
        <v>776</v>
      </c>
      <c r="I210" s="735">
        <v>9.6000000000000002E-2</v>
      </c>
      <c r="J210" s="735">
        <v>90</v>
      </c>
      <c r="K210" s="780">
        <f t="shared" si="12"/>
        <v>8.64</v>
      </c>
      <c r="M210" s="735" t="s">
        <v>858</v>
      </c>
      <c r="N210" s="735">
        <v>0.04</v>
      </c>
      <c r="O210" s="735">
        <v>90</v>
      </c>
      <c r="P210" s="735">
        <f t="shared" si="14"/>
        <v>3.6</v>
      </c>
    </row>
    <row r="211" spans="2:16">
      <c r="B211" s="746"/>
      <c r="C211" s="782"/>
      <c r="D211" s="783"/>
      <c r="E211" s="747"/>
      <c r="F211" s="784"/>
      <c r="H211" s="735" t="s">
        <v>775</v>
      </c>
      <c r="I211" s="735">
        <v>0.19</v>
      </c>
      <c r="J211" s="735">
        <v>11</v>
      </c>
      <c r="K211" s="780">
        <f t="shared" si="12"/>
        <v>2.09</v>
      </c>
      <c r="M211" s="735" t="s">
        <v>858</v>
      </c>
      <c r="N211" s="735">
        <v>0.04</v>
      </c>
      <c r="O211" s="735">
        <v>11</v>
      </c>
      <c r="P211" s="735">
        <f t="shared" si="14"/>
        <v>0.44</v>
      </c>
    </row>
    <row r="212" spans="2:16">
      <c r="B212" s="746"/>
      <c r="C212" s="782"/>
      <c r="D212" s="783"/>
      <c r="E212" s="747"/>
      <c r="F212" s="784"/>
      <c r="H212" s="735" t="s">
        <v>773</v>
      </c>
      <c r="I212" s="735">
        <v>0.30499999999999999</v>
      </c>
      <c r="J212" s="735">
        <v>2</v>
      </c>
      <c r="K212" s="780">
        <f t="shared" si="12"/>
        <v>0.61</v>
      </c>
      <c r="M212" s="735" t="s">
        <v>858</v>
      </c>
      <c r="N212" s="735">
        <v>0.04</v>
      </c>
      <c r="O212" s="735">
        <v>2</v>
      </c>
      <c r="P212" s="735">
        <f t="shared" si="14"/>
        <v>0.08</v>
      </c>
    </row>
    <row r="213" spans="2:16">
      <c r="B213" s="746"/>
      <c r="C213" s="782"/>
      <c r="D213" s="783"/>
      <c r="E213" s="747"/>
      <c r="F213" s="784"/>
      <c r="H213" s="735" t="s">
        <v>776</v>
      </c>
      <c r="I213" s="735">
        <v>9.6000000000000002E-2</v>
      </c>
      <c r="J213" s="735">
        <v>20</v>
      </c>
      <c r="K213" s="780">
        <f t="shared" si="12"/>
        <v>1.92</v>
      </c>
      <c r="M213" s="735" t="s">
        <v>859</v>
      </c>
      <c r="N213" s="735">
        <v>0.04</v>
      </c>
      <c r="O213" s="735">
        <v>20</v>
      </c>
      <c r="P213" s="735">
        <f t="shared" si="14"/>
        <v>0.8</v>
      </c>
    </row>
    <row r="214" spans="2:16">
      <c r="B214" s="746"/>
      <c r="C214" s="782"/>
      <c r="D214" s="783"/>
      <c r="E214" s="747"/>
      <c r="F214" s="784"/>
      <c r="H214" s="735" t="s">
        <v>775</v>
      </c>
      <c r="I214" s="735">
        <v>0.19</v>
      </c>
      <c r="J214" s="735">
        <v>50</v>
      </c>
      <c r="K214" s="780">
        <f t="shared" si="12"/>
        <v>9.5</v>
      </c>
      <c r="M214" s="735" t="s">
        <v>859</v>
      </c>
      <c r="N214" s="735">
        <v>0.04</v>
      </c>
      <c r="O214" s="735">
        <v>50</v>
      </c>
      <c r="P214" s="735">
        <f t="shared" si="14"/>
        <v>2</v>
      </c>
    </row>
    <row r="215" spans="2:16">
      <c r="B215" s="746"/>
      <c r="C215" s="782"/>
      <c r="D215" s="783"/>
      <c r="E215" s="747"/>
      <c r="F215" s="784"/>
      <c r="H215" s="735" t="s">
        <v>773</v>
      </c>
      <c r="I215" s="735">
        <v>0.30499999999999999</v>
      </c>
      <c r="J215" s="735">
        <v>6</v>
      </c>
      <c r="K215" s="780">
        <f t="shared" si="12"/>
        <v>1.83</v>
      </c>
      <c r="M215" s="735" t="s">
        <v>859</v>
      </c>
      <c r="N215" s="735">
        <v>0.04</v>
      </c>
      <c r="O215" s="735">
        <v>6</v>
      </c>
      <c r="P215" s="735">
        <f t="shared" si="14"/>
        <v>0.24</v>
      </c>
    </row>
    <row r="216" spans="2:16">
      <c r="B216" s="746"/>
      <c r="C216" s="782"/>
      <c r="D216" s="783"/>
      <c r="E216" s="747"/>
      <c r="F216" s="784"/>
      <c r="H216" s="735" t="s">
        <v>776</v>
      </c>
      <c r="I216" s="735">
        <v>9.6000000000000002E-2</v>
      </c>
      <c r="J216" s="735">
        <v>83</v>
      </c>
      <c r="K216" s="780">
        <f t="shared" si="12"/>
        <v>7.968</v>
      </c>
      <c r="M216" s="735" t="s">
        <v>860</v>
      </c>
      <c r="N216" s="735">
        <v>4.3999999999999997E-2</v>
      </c>
      <c r="O216" s="735">
        <v>83</v>
      </c>
      <c r="P216" s="735">
        <f t="shared" si="14"/>
        <v>3.6519999999999997</v>
      </c>
    </row>
    <row r="217" spans="2:16">
      <c r="B217" s="746"/>
      <c r="C217" s="782"/>
      <c r="D217" s="783"/>
      <c r="E217" s="747"/>
      <c r="F217" s="784"/>
      <c r="H217" s="735" t="s">
        <v>777</v>
      </c>
      <c r="I217" s="735">
        <v>0.13</v>
      </c>
      <c r="J217" s="735">
        <v>3</v>
      </c>
      <c r="K217" s="780">
        <f t="shared" si="12"/>
        <v>0.39</v>
      </c>
      <c r="M217" s="735" t="s">
        <v>860</v>
      </c>
      <c r="N217" s="735">
        <v>4.3999999999999997E-2</v>
      </c>
      <c r="O217" s="735">
        <v>3</v>
      </c>
      <c r="P217" s="735">
        <f t="shared" si="14"/>
        <v>0.13200000000000001</v>
      </c>
    </row>
    <row r="218" spans="2:16">
      <c r="B218" s="746"/>
      <c r="C218" s="782"/>
      <c r="D218" s="783"/>
      <c r="E218" s="747"/>
      <c r="F218" s="784"/>
      <c r="H218" s="735" t="s">
        <v>775</v>
      </c>
      <c r="I218" s="735">
        <v>0.19</v>
      </c>
      <c r="J218" s="735">
        <v>88</v>
      </c>
      <c r="K218" s="780">
        <f t="shared" si="12"/>
        <v>16.72</v>
      </c>
      <c r="M218" s="735" t="s">
        <v>860</v>
      </c>
      <c r="N218" s="735">
        <v>4.3999999999999997E-2</v>
      </c>
      <c r="O218" s="735">
        <v>88</v>
      </c>
      <c r="P218" s="735">
        <f t="shared" si="14"/>
        <v>3.8719999999999999</v>
      </c>
    </row>
    <row r="219" spans="2:16">
      <c r="B219" s="746"/>
      <c r="C219" s="782"/>
      <c r="D219" s="783"/>
      <c r="E219" s="747"/>
      <c r="F219" s="784"/>
      <c r="H219" s="735" t="s">
        <v>773</v>
      </c>
      <c r="I219" s="735">
        <v>0.30499999999999999</v>
      </c>
      <c r="J219" s="735">
        <v>31</v>
      </c>
      <c r="K219" s="780">
        <f t="shared" si="12"/>
        <v>9.4550000000000001</v>
      </c>
      <c r="M219" s="735" t="s">
        <v>860</v>
      </c>
      <c r="N219" s="735">
        <v>4.3999999999999997E-2</v>
      </c>
      <c r="O219" s="735">
        <v>31</v>
      </c>
      <c r="P219" s="735">
        <f t="shared" si="14"/>
        <v>1.3639999999999999</v>
      </c>
    </row>
    <row r="220" spans="2:16">
      <c r="B220" s="746"/>
      <c r="C220" s="782"/>
      <c r="D220" s="783"/>
      <c r="E220" s="747"/>
      <c r="F220" s="784"/>
      <c r="H220" s="735" t="s">
        <v>776</v>
      </c>
      <c r="I220" s="735">
        <v>9.6000000000000002E-2</v>
      </c>
      <c r="J220" s="735">
        <v>2354</v>
      </c>
      <c r="K220" s="780">
        <f t="shared" si="12"/>
        <v>225.98400000000001</v>
      </c>
      <c r="M220" s="735" t="s">
        <v>787</v>
      </c>
      <c r="N220" s="735">
        <v>2.7E-2</v>
      </c>
      <c r="O220" s="735">
        <v>2354</v>
      </c>
      <c r="P220" s="735">
        <f t="shared" si="14"/>
        <v>63.558</v>
      </c>
    </row>
    <row r="221" spans="2:16">
      <c r="B221" s="746"/>
      <c r="C221" s="782"/>
      <c r="D221" s="783"/>
      <c r="E221" s="747"/>
      <c r="F221" s="784"/>
      <c r="H221" s="735" t="s">
        <v>776</v>
      </c>
      <c r="I221" s="735">
        <v>9.6000000000000002E-2</v>
      </c>
      <c r="J221" s="735">
        <v>1</v>
      </c>
      <c r="K221" s="780">
        <f t="shared" si="12"/>
        <v>9.6000000000000002E-2</v>
      </c>
      <c r="M221" s="735" t="s">
        <v>787</v>
      </c>
      <c r="N221" s="735">
        <v>2.7E-2</v>
      </c>
      <c r="O221" s="735">
        <v>1</v>
      </c>
      <c r="P221" s="735">
        <f t="shared" si="14"/>
        <v>2.7E-2</v>
      </c>
    </row>
    <row r="222" spans="2:16">
      <c r="B222" s="746"/>
      <c r="C222" s="782"/>
      <c r="D222" s="783"/>
      <c r="E222" s="747"/>
      <c r="F222" s="784"/>
      <c r="H222" s="735" t="s">
        <v>777</v>
      </c>
      <c r="I222" s="735">
        <v>0.13</v>
      </c>
      <c r="J222" s="735">
        <v>13</v>
      </c>
      <c r="K222" s="780">
        <f t="shared" si="12"/>
        <v>1.69</v>
      </c>
      <c r="M222" s="735" t="s">
        <v>787</v>
      </c>
      <c r="N222" s="735">
        <v>2.7E-2</v>
      </c>
      <c r="O222" s="735">
        <v>13</v>
      </c>
      <c r="P222" s="735">
        <f t="shared" si="14"/>
        <v>0.35099999999999998</v>
      </c>
    </row>
    <row r="223" spans="2:16">
      <c r="B223" s="746"/>
      <c r="C223" s="782"/>
      <c r="D223" s="783"/>
      <c r="E223" s="747"/>
      <c r="F223" s="784"/>
      <c r="H223" s="735" t="s">
        <v>775</v>
      </c>
      <c r="I223" s="735">
        <v>0.19</v>
      </c>
      <c r="J223" s="735">
        <v>90</v>
      </c>
      <c r="K223" s="780">
        <f t="shared" si="12"/>
        <v>17.100000000000001</v>
      </c>
      <c r="M223" s="735" t="s">
        <v>787</v>
      </c>
      <c r="N223" s="735">
        <v>2.7E-2</v>
      </c>
      <c r="O223" s="735">
        <v>90</v>
      </c>
      <c r="P223" s="735">
        <f t="shared" si="14"/>
        <v>2.4300000000000002</v>
      </c>
    </row>
    <row r="224" spans="2:16">
      <c r="B224" s="746"/>
      <c r="C224" s="782"/>
      <c r="D224" s="783"/>
      <c r="E224" s="747"/>
      <c r="F224" s="784"/>
      <c r="H224" s="735" t="s">
        <v>773</v>
      </c>
      <c r="I224" s="735">
        <v>0.30499999999999999</v>
      </c>
      <c r="J224" s="735">
        <v>8</v>
      </c>
      <c r="K224" s="780">
        <f t="shared" si="12"/>
        <v>2.44</v>
      </c>
      <c r="M224" s="735" t="s">
        <v>787</v>
      </c>
      <c r="N224" s="735">
        <v>2.7E-2</v>
      </c>
      <c r="O224" s="735">
        <v>8</v>
      </c>
      <c r="P224" s="735">
        <f t="shared" si="14"/>
        <v>0.216</v>
      </c>
    </row>
    <row r="225" spans="2:16">
      <c r="B225" s="746"/>
      <c r="C225" s="782"/>
      <c r="D225" s="783"/>
      <c r="E225" s="747"/>
      <c r="F225" s="784"/>
      <c r="H225" s="735" t="s">
        <v>861</v>
      </c>
      <c r="I225" s="735">
        <v>0.13</v>
      </c>
      <c r="J225" s="735">
        <v>4</v>
      </c>
      <c r="K225" s="780">
        <f t="shared" si="12"/>
        <v>0.52</v>
      </c>
      <c r="M225" s="735" t="s">
        <v>787</v>
      </c>
      <c r="N225" s="735">
        <v>2.7E-2</v>
      </c>
      <c r="O225" s="735">
        <v>4</v>
      </c>
      <c r="P225" s="735">
        <f t="shared" si="14"/>
        <v>0.108</v>
      </c>
    </row>
    <row r="226" spans="2:16">
      <c r="B226" s="746"/>
      <c r="C226" s="782"/>
      <c r="D226" s="783"/>
      <c r="E226" s="747"/>
      <c r="F226" s="784"/>
      <c r="H226" s="735" t="s">
        <v>776</v>
      </c>
      <c r="I226" s="735">
        <v>9.6000000000000002E-2</v>
      </c>
      <c r="J226" s="735">
        <v>23</v>
      </c>
      <c r="K226" s="780">
        <f t="shared" si="12"/>
        <v>2.2080000000000002</v>
      </c>
      <c r="M226" s="735" t="s">
        <v>862</v>
      </c>
      <c r="N226" s="735">
        <v>4.7E-2</v>
      </c>
      <c r="O226" s="735">
        <v>23</v>
      </c>
      <c r="P226" s="735">
        <f t="shared" si="14"/>
        <v>1.081</v>
      </c>
    </row>
    <row r="227" spans="2:16">
      <c r="B227" s="746"/>
      <c r="C227" s="782"/>
      <c r="D227" s="783"/>
      <c r="E227" s="747"/>
      <c r="F227" s="784"/>
      <c r="H227" s="735" t="s">
        <v>775</v>
      </c>
      <c r="I227" s="735">
        <v>0.19</v>
      </c>
      <c r="J227" s="735">
        <v>7</v>
      </c>
      <c r="K227" s="780">
        <f t="shared" si="12"/>
        <v>1.33</v>
      </c>
      <c r="M227" s="735" t="s">
        <v>862</v>
      </c>
      <c r="N227" s="735">
        <v>4.7E-2</v>
      </c>
      <c r="O227" s="735">
        <v>7</v>
      </c>
      <c r="P227" s="735">
        <f t="shared" si="14"/>
        <v>0.32900000000000001</v>
      </c>
    </row>
    <row r="228" spans="2:16">
      <c r="B228" s="746"/>
      <c r="C228" s="782"/>
      <c r="D228" s="783"/>
      <c r="E228" s="747"/>
      <c r="F228" s="784"/>
      <c r="H228" s="735" t="s">
        <v>773</v>
      </c>
      <c r="I228" s="735">
        <v>0.30499999999999999</v>
      </c>
      <c r="J228" s="735">
        <v>27</v>
      </c>
      <c r="K228" s="780">
        <f t="shared" si="12"/>
        <v>8.2349999999999994</v>
      </c>
      <c r="M228" s="735" t="s">
        <v>862</v>
      </c>
      <c r="N228" s="735">
        <v>4.7E-2</v>
      </c>
      <c r="O228" s="735">
        <v>27</v>
      </c>
      <c r="P228" s="735">
        <f t="shared" si="14"/>
        <v>1.2689999999999999</v>
      </c>
    </row>
    <row r="229" spans="2:16">
      <c r="B229" s="746"/>
      <c r="C229" s="782"/>
      <c r="D229" s="783"/>
      <c r="E229" s="747"/>
      <c r="F229" s="784"/>
      <c r="H229" s="735" t="s">
        <v>775</v>
      </c>
      <c r="I229" s="735">
        <v>0.19</v>
      </c>
      <c r="J229" s="735">
        <v>14</v>
      </c>
      <c r="K229" s="780">
        <f t="shared" si="12"/>
        <v>2.66</v>
      </c>
      <c r="M229" s="735" t="s">
        <v>863</v>
      </c>
      <c r="N229" s="735">
        <v>4.7E-2</v>
      </c>
      <c r="O229" s="735">
        <v>14</v>
      </c>
      <c r="P229" s="735">
        <f t="shared" si="14"/>
        <v>0.65800000000000003</v>
      </c>
    </row>
    <row r="230" spans="2:16">
      <c r="B230" s="746"/>
      <c r="C230" s="782"/>
      <c r="D230" s="783"/>
      <c r="E230" s="747"/>
      <c r="F230" s="784"/>
      <c r="H230" s="735" t="s">
        <v>775</v>
      </c>
      <c r="I230" s="735">
        <v>0.19</v>
      </c>
      <c r="J230" s="735">
        <v>36</v>
      </c>
      <c r="K230" s="780">
        <f t="shared" si="12"/>
        <v>6.84</v>
      </c>
      <c r="M230" s="735" t="s">
        <v>864</v>
      </c>
      <c r="N230" s="735">
        <v>4.9000000000000002E-2</v>
      </c>
      <c r="O230" s="735">
        <v>36</v>
      </c>
      <c r="P230" s="735">
        <f t="shared" si="14"/>
        <v>1.764</v>
      </c>
    </row>
    <row r="231" spans="2:16">
      <c r="B231" s="746"/>
      <c r="C231" s="782"/>
      <c r="D231" s="783"/>
      <c r="E231" s="747"/>
      <c r="F231" s="784"/>
      <c r="H231" s="735" t="s">
        <v>773</v>
      </c>
      <c r="I231" s="735">
        <v>0.30499999999999999</v>
      </c>
      <c r="J231" s="735">
        <v>5</v>
      </c>
      <c r="K231" s="780">
        <f t="shared" si="12"/>
        <v>1.5249999999999999</v>
      </c>
      <c r="M231" s="735" t="s">
        <v>864</v>
      </c>
      <c r="N231" s="735">
        <v>4.9000000000000002E-2</v>
      </c>
      <c r="O231" s="735">
        <v>5</v>
      </c>
      <c r="P231" s="735">
        <f t="shared" si="14"/>
        <v>0.245</v>
      </c>
    </row>
    <row r="232" spans="2:16">
      <c r="B232" s="746"/>
      <c r="C232" s="782"/>
      <c r="D232" s="783"/>
      <c r="E232" s="747"/>
      <c r="F232" s="784"/>
      <c r="H232" s="735" t="s">
        <v>776</v>
      </c>
      <c r="I232" s="735">
        <v>9.6000000000000002E-2</v>
      </c>
      <c r="J232" s="735">
        <v>4</v>
      </c>
      <c r="K232" s="780">
        <f t="shared" si="12"/>
        <v>0.38400000000000001</v>
      </c>
      <c r="M232" s="735" t="s">
        <v>865</v>
      </c>
      <c r="N232" s="735">
        <v>4.9000000000000002E-2</v>
      </c>
      <c r="O232" s="735">
        <v>4</v>
      </c>
      <c r="P232" s="735">
        <f t="shared" si="14"/>
        <v>0.19600000000000001</v>
      </c>
    </row>
    <row r="233" spans="2:16">
      <c r="B233" s="746"/>
      <c r="C233" s="782"/>
      <c r="D233" s="783"/>
      <c r="E233" s="747"/>
      <c r="F233" s="784"/>
      <c r="H233" s="735" t="s">
        <v>775</v>
      </c>
      <c r="I233" s="735">
        <v>0.19</v>
      </c>
      <c r="J233" s="735">
        <v>6</v>
      </c>
      <c r="K233" s="780">
        <f t="shared" si="12"/>
        <v>1.1400000000000001</v>
      </c>
      <c r="M233" s="735" t="s">
        <v>865</v>
      </c>
      <c r="N233" s="735">
        <v>4.9000000000000002E-2</v>
      </c>
      <c r="O233" s="735">
        <v>6</v>
      </c>
      <c r="P233" s="735">
        <f t="shared" si="14"/>
        <v>0.29400000000000004</v>
      </c>
    </row>
    <row r="234" spans="2:16">
      <c r="B234" s="746"/>
      <c r="C234" s="782"/>
      <c r="D234" s="783"/>
      <c r="E234" s="747"/>
      <c r="F234" s="784"/>
      <c r="H234" s="735" t="s">
        <v>773</v>
      </c>
      <c r="I234" s="735">
        <v>0.30499999999999999</v>
      </c>
      <c r="J234" s="735">
        <v>5</v>
      </c>
      <c r="K234" s="780">
        <f t="shared" si="12"/>
        <v>1.5249999999999999</v>
      </c>
      <c r="M234" s="735" t="s">
        <v>865</v>
      </c>
      <c r="N234" s="735">
        <v>4.9000000000000002E-2</v>
      </c>
      <c r="O234" s="735">
        <v>5</v>
      </c>
      <c r="P234" s="735">
        <f t="shared" si="14"/>
        <v>0.245</v>
      </c>
    </row>
    <row r="235" spans="2:16">
      <c r="B235" s="746"/>
      <c r="C235" s="782"/>
      <c r="D235" s="783"/>
      <c r="E235" s="747"/>
      <c r="F235" s="784"/>
      <c r="H235" s="735" t="s">
        <v>774</v>
      </c>
      <c r="I235" s="735">
        <v>0.46</v>
      </c>
      <c r="J235" s="735">
        <v>1</v>
      </c>
      <c r="K235" s="780">
        <f t="shared" si="12"/>
        <v>0.46</v>
      </c>
      <c r="M235" s="735" t="s">
        <v>865</v>
      </c>
      <c r="N235" s="735">
        <v>4.9000000000000002E-2</v>
      </c>
      <c r="O235" s="735">
        <v>1</v>
      </c>
      <c r="P235" s="735">
        <f t="shared" si="14"/>
        <v>4.9000000000000002E-2</v>
      </c>
    </row>
    <row r="236" spans="2:16">
      <c r="B236" s="746"/>
      <c r="C236" s="782"/>
      <c r="D236" s="783"/>
      <c r="E236" s="747"/>
      <c r="F236" s="784"/>
      <c r="H236" s="735" t="s">
        <v>776</v>
      </c>
      <c r="I236" s="735">
        <v>9.6000000000000002E-2</v>
      </c>
      <c r="J236" s="735">
        <v>19</v>
      </c>
      <c r="K236" s="780">
        <f t="shared" si="12"/>
        <v>1.8240000000000001</v>
      </c>
      <c r="M236" s="735" t="s">
        <v>866</v>
      </c>
      <c r="N236" s="735">
        <v>4.9000000000000002E-2</v>
      </c>
      <c r="O236" s="735">
        <v>19</v>
      </c>
      <c r="P236" s="735">
        <f t="shared" si="14"/>
        <v>0.93100000000000005</v>
      </c>
    </row>
    <row r="237" spans="2:16">
      <c r="B237" s="746"/>
      <c r="C237" s="782"/>
      <c r="D237" s="783"/>
      <c r="E237" s="747"/>
      <c r="F237" s="784"/>
      <c r="H237" s="735" t="s">
        <v>775</v>
      </c>
      <c r="I237" s="735">
        <v>0.19</v>
      </c>
      <c r="J237" s="735">
        <v>165</v>
      </c>
      <c r="K237" s="780">
        <f t="shared" si="12"/>
        <v>31.35</v>
      </c>
      <c r="M237" s="735" t="s">
        <v>866</v>
      </c>
      <c r="N237" s="735">
        <v>4.9000000000000002E-2</v>
      </c>
      <c r="O237" s="735">
        <v>165</v>
      </c>
      <c r="P237" s="735">
        <f t="shared" si="14"/>
        <v>8.0850000000000009</v>
      </c>
    </row>
    <row r="238" spans="2:16">
      <c r="B238" s="746"/>
      <c r="C238" s="782"/>
      <c r="D238" s="783"/>
      <c r="E238" s="747"/>
      <c r="F238" s="784"/>
      <c r="H238" s="735" t="s">
        <v>773</v>
      </c>
      <c r="I238" s="735">
        <v>0.30499999999999999</v>
      </c>
      <c r="J238" s="735">
        <v>81</v>
      </c>
      <c r="K238" s="780">
        <f t="shared" si="12"/>
        <v>24.704999999999998</v>
      </c>
      <c r="M238" s="735" t="s">
        <v>866</v>
      </c>
      <c r="N238" s="735">
        <v>4.9000000000000002E-2</v>
      </c>
      <c r="O238" s="735">
        <v>81</v>
      </c>
      <c r="P238" s="735">
        <f t="shared" si="14"/>
        <v>3.9690000000000003</v>
      </c>
    </row>
    <row r="239" spans="2:16">
      <c r="B239" s="746"/>
      <c r="C239" s="782"/>
      <c r="D239" s="783"/>
      <c r="E239" s="747"/>
      <c r="F239" s="784"/>
      <c r="H239" s="735" t="s">
        <v>774</v>
      </c>
      <c r="I239" s="735">
        <v>0.46</v>
      </c>
      <c r="J239" s="735">
        <v>1</v>
      </c>
      <c r="K239" s="780">
        <f t="shared" si="12"/>
        <v>0.46</v>
      </c>
      <c r="M239" s="735" t="s">
        <v>866</v>
      </c>
      <c r="N239" s="735">
        <v>4.9000000000000002E-2</v>
      </c>
      <c r="O239" s="735">
        <v>1</v>
      </c>
      <c r="P239" s="735">
        <f t="shared" si="14"/>
        <v>4.9000000000000002E-2</v>
      </c>
    </row>
    <row r="240" spans="2:16">
      <c r="B240" s="746"/>
      <c r="C240" s="782"/>
      <c r="D240" s="783"/>
      <c r="E240" s="747"/>
      <c r="F240" s="784"/>
      <c r="H240" s="735" t="s">
        <v>775</v>
      </c>
      <c r="I240" s="735">
        <v>0.19</v>
      </c>
      <c r="J240" s="735">
        <v>19</v>
      </c>
      <c r="K240" s="780">
        <f t="shared" si="12"/>
        <v>3.61</v>
      </c>
      <c r="M240" s="735" t="s">
        <v>867</v>
      </c>
      <c r="N240" s="735">
        <v>5.3999999999999999E-2</v>
      </c>
      <c r="O240" s="735">
        <v>19</v>
      </c>
      <c r="P240" s="735">
        <f t="shared" si="14"/>
        <v>1.026</v>
      </c>
    </row>
    <row r="241" spans="2:16">
      <c r="B241" s="746"/>
      <c r="C241" s="782"/>
      <c r="D241" s="783"/>
      <c r="E241" s="747"/>
      <c r="F241" s="784"/>
      <c r="H241" s="735" t="s">
        <v>773</v>
      </c>
      <c r="I241" s="735">
        <v>0.30499999999999999</v>
      </c>
      <c r="J241" s="735">
        <v>16</v>
      </c>
      <c r="K241" s="780">
        <f t="shared" si="12"/>
        <v>4.88</v>
      </c>
      <c r="M241" s="735" t="s">
        <v>867</v>
      </c>
      <c r="N241" s="735">
        <v>5.3999999999999999E-2</v>
      </c>
      <c r="O241" s="735">
        <v>16</v>
      </c>
      <c r="P241" s="735">
        <f t="shared" si="14"/>
        <v>0.86399999999999999</v>
      </c>
    </row>
    <row r="242" spans="2:16">
      <c r="B242" s="746"/>
      <c r="C242" s="782"/>
      <c r="D242" s="783"/>
      <c r="E242" s="747"/>
      <c r="F242" s="784"/>
      <c r="H242" s="735" t="s">
        <v>775</v>
      </c>
      <c r="I242" s="735">
        <v>0.19</v>
      </c>
      <c r="J242" s="735">
        <v>2</v>
      </c>
      <c r="K242" s="780">
        <f t="shared" si="12"/>
        <v>0.38</v>
      </c>
      <c r="M242" s="735" t="s">
        <v>868</v>
      </c>
      <c r="N242" s="735">
        <v>5.3999999999999999E-2</v>
      </c>
      <c r="O242" s="735">
        <v>2</v>
      </c>
      <c r="P242" s="735">
        <f t="shared" si="14"/>
        <v>0.108</v>
      </c>
    </row>
    <row r="243" spans="2:16">
      <c r="B243" s="746"/>
      <c r="C243" s="782"/>
      <c r="D243" s="783"/>
      <c r="E243" s="747"/>
      <c r="F243" s="784"/>
      <c r="H243" s="735" t="s">
        <v>773</v>
      </c>
      <c r="I243" s="735">
        <v>0.30499999999999999</v>
      </c>
      <c r="J243" s="735">
        <v>6</v>
      </c>
      <c r="K243" s="780">
        <f t="shared" si="12"/>
        <v>1.83</v>
      </c>
      <c r="M243" s="735" t="s">
        <v>868</v>
      </c>
      <c r="N243" s="735">
        <v>5.3999999999999999E-2</v>
      </c>
      <c r="O243" s="735">
        <v>6</v>
      </c>
      <c r="P243" s="735">
        <f t="shared" si="14"/>
        <v>0.32400000000000001</v>
      </c>
    </row>
    <row r="244" spans="2:16">
      <c r="B244" s="746"/>
      <c r="C244" s="782"/>
      <c r="D244" s="783"/>
      <c r="E244" s="747"/>
      <c r="F244" s="784"/>
      <c r="H244" s="735" t="s">
        <v>774</v>
      </c>
      <c r="I244" s="735">
        <v>0.46</v>
      </c>
      <c r="J244" s="735">
        <v>1</v>
      </c>
      <c r="K244" s="780">
        <f t="shared" si="12"/>
        <v>0.46</v>
      </c>
      <c r="M244" s="735" t="s">
        <v>868</v>
      </c>
      <c r="N244" s="735">
        <v>5.3999999999999999E-2</v>
      </c>
      <c r="O244" s="735">
        <v>1</v>
      </c>
      <c r="P244" s="735">
        <f t="shared" si="14"/>
        <v>5.3999999999999999E-2</v>
      </c>
    </row>
    <row r="245" spans="2:16">
      <c r="B245" s="746"/>
      <c r="C245" s="782"/>
      <c r="D245" s="783"/>
      <c r="E245" s="747"/>
      <c r="F245" s="784"/>
      <c r="H245" s="735" t="s">
        <v>776</v>
      </c>
      <c r="I245" s="735">
        <v>9.6000000000000002E-2</v>
      </c>
      <c r="J245" s="735">
        <v>10</v>
      </c>
      <c r="K245" s="780">
        <f t="shared" si="12"/>
        <v>0.96</v>
      </c>
      <c r="M245" s="735" t="s">
        <v>869</v>
      </c>
      <c r="N245" s="735">
        <v>5.3999999999999999E-2</v>
      </c>
      <c r="O245" s="735">
        <v>10</v>
      </c>
      <c r="P245" s="735">
        <f t="shared" si="14"/>
        <v>0.54</v>
      </c>
    </row>
    <row r="246" spans="2:16">
      <c r="B246" s="746"/>
      <c r="C246" s="782"/>
      <c r="D246" s="783"/>
      <c r="E246" s="747"/>
      <c r="F246" s="784"/>
      <c r="H246" s="735" t="s">
        <v>775</v>
      </c>
      <c r="I246" s="735">
        <v>0.19</v>
      </c>
      <c r="J246" s="735">
        <v>59</v>
      </c>
      <c r="K246" s="780">
        <f t="shared" si="12"/>
        <v>11.21</v>
      </c>
      <c r="M246" s="735" t="s">
        <v>869</v>
      </c>
      <c r="N246" s="735">
        <v>5.3999999999999999E-2</v>
      </c>
      <c r="O246" s="735">
        <v>59</v>
      </c>
      <c r="P246" s="735">
        <f t="shared" si="14"/>
        <v>3.1859999999999999</v>
      </c>
    </row>
    <row r="247" spans="2:16">
      <c r="B247" s="746"/>
      <c r="C247" s="782"/>
      <c r="D247" s="783"/>
      <c r="E247" s="747"/>
      <c r="F247" s="784"/>
      <c r="H247" s="735" t="s">
        <v>773</v>
      </c>
      <c r="I247" s="735">
        <v>0.30499999999999999</v>
      </c>
      <c r="J247" s="735">
        <v>45</v>
      </c>
      <c r="K247" s="780">
        <f t="shared" ref="K247" si="17">I247*J247</f>
        <v>13.725</v>
      </c>
      <c r="M247" s="735" t="s">
        <v>869</v>
      </c>
      <c r="N247" s="735">
        <v>5.3999999999999999E-2</v>
      </c>
      <c r="O247" s="735">
        <v>45</v>
      </c>
      <c r="P247" s="735">
        <f t="shared" si="14"/>
        <v>2.4300000000000002</v>
      </c>
    </row>
    <row r="248" spans="2:16">
      <c r="B248" s="746"/>
      <c r="C248" s="782"/>
      <c r="D248" s="783"/>
      <c r="E248" s="747"/>
      <c r="F248" s="784"/>
      <c r="H248" s="735"/>
      <c r="I248" s="735"/>
      <c r="J248" s="735"/>
      <c r="K248" s="780"/>
      <c r="M248" s="735"/>
      <c r="N248" s="735"/>
      <c r="O248" s="735"/>
      <c r="P248" s="735"/>
    </row>
    <row r="249" spans="2:16">
      <c r="H249" s="746" t="s">
        <v>26</v>
      </c>
      <c r="I249" s="747"/>
      <c r="J249" s="747">
        <f>SUM(J183:J248)</f>
        <v>4187</v>
      </c>
      <c r="K249" s="785">
        <f>SUM(K183:K248)</f>
        <v>575.75000000000023</v>
      </c>
      <c r="M249" s="746" t="s">
        <v>26</v>
      </c>
      <c r="N249" s="747"/>
      <c r="O249" s="747">
        <f>SUM(O183:O248)</f>
        <v>4187</v>
      </c>
      <c r="P249" s="744">
        <f>SUM(P183:P248)</f>
        <v>139.13400000000004</v>
      </c>
    </row>
    <row r="253" spans="2:16" ht="21">
      <c r="B253" s="776" t="s">
        <v>896</v>
      </c>
    </row>
    <row r="255" spans="2:16" ht="21">
      <c r="B255" s="776" t="s">
        <v>897</v>
      </c>
      <c r="C255" s="777"/>
      <c r="E255" s="777"/>
      <c r="F255" s="777"/>
      <c r="H255" s="776" t="s">
        <v>870</v>
      </c>
    </row>
    <row r="256" spans="2:16">
      <c r="B256" s="859" t="s">
        <v>679</v>
      </c>
      <c r="C256" s="859"/>
      <c r="D256" s="859"/>
      <c r="E256" s="859"/>
      <c r="F256" s="859"/>
      <c r="H256" s="12" t="s">
        <v>687</v>
      </c>
      <c r="M256" s="12" t="s">
        <v>688</v>
      </c>
    </row>
    <row r="257" spans="2:16" ht="45">
      <c r="B257" s="748" t="s">
        <v>62</v>
      </c>
      <c r="C257" s="748" t="s">
        <v>680</v>
      </c>
      <c r="D257" s="748" t="s">
        <v>681</v>
      </c>
      <c r="E257" s="748" t="s">
        <v>683</v>
      </c>
      <c r="F257" s="748" t="s">
        <v>682</v>
      </c>
      <c r="H257" s="748" t="s">
        <v>684</v>
      </c>
      <c r="I257" s="748" t="s">
        <v>685</v>
      </c>
      <c r="J257" s="748" t="s">
        <v>686</v>
      </c>
      <c r="K257" s="748" t="s">
        <v>680</v>
      </c>
      <c r="M257" s="748" t="s">
        <v>684</v>
      </c>
      <c r="N257" s="748" t="s">
        <v>685</v>
      </c>
      <c r="O257" s="748" t="s">
        <v>686</v>
      </c>
      <c r="P257" s="748" t="s">
        <v>680</v>
      </c>
    </row>
    <row r="258" spans="2:16" ht="18">
      <c r="B258" s="748"/>
      <c r="C258" s="748" t="s">
        <v>690</v>
      </c>
      <c r="D258" s="748" t="s">
        <v>691</v>
      </c>
      <c r="E258" s="748" t="s">
        <v>692</v>
      </c>
      <c r="F258" s="748" t="s">
        <v>693</v>
      </c>
      <c r="H258" s="748"/>
      <c r="I258" s="748" t="s">
        <v>694</v>
      </c>
      <c r="J258" s="748" t="s">
        <v>695</v>
      </c>
      <c r="K258" s="748" t="s">
        <v>696</v>
      </c>
      <c r="M258" s="748"/>
      <c r="N258" s="748" t="s">
        <v>697</v>
      </c>
      <c r="O258" s="748" t="s">
        <v>698</v>
      </c>
      <c r="P258" s="748" t="s">
        <v>699</v>
      </c>
    </row>
    <row r="259" spans="2:16">
      <c r="B259" s="778">
        <v>43466</v>
      </c>
      <c r="C259" s="743">
        <f>+K339</f>
        <v>1103.2500000000002</v>
      </c>
      <c r="D259" s="742"/>
      <c r="E259" s="779">
        <v>0.92566435240603306</v>
      </c>
      <c r="F259" s="735"/>
      <c r="H259" s="735" t="s">
        <v>776</v>
      </c>
      <c r="I259" s="735">
        <v>0.09</v>
      </c>
      <c r="J259" s="735">
        <v>1</v>
      </c>
      <c r="K259" s="735">
        <f>I259*J259</f>
        <v>0.09</v>
      </c>
      <c r="M259" s="735" t="s">
        <v>871</v>
      </c>
      <c r="N259" s="735">
        <v>0.112</v>
      </c>
      <c r="O259" s="735">
        <v>1</v>
      </c>
      <c r="P259" s="735">
        <f>N259*O259</f>
        <v>0.112</v>
      </c>
    </row>
    <row r="260" spans="2:16">
      <c r="B260" s="778">
        <v>43498</v>
      </c>
      <c r="C260" s="744">
        <f>P339</f>
        <v>321.68500000000012</v>
      </c>
      <c r="D260" s="745">
        <f>C260-$C$259</f>
        <v>-781.56500000000005</v>
      </c>
      <c r="E260" s="779">
        <v>0.92566435240603306</v>
      </c>
      <c r="F260" s="775">
        <f t="shared" ref="F260:F270" si="18">D260*E260</f>
        <v>-723.46685958822127</v>
      </c>
      <c r="H260" s="735" t="s">
        <v>776</v>
      </c>
      <c r="I260" s="735">
        <v>0.09</v>
      </c>
      <c r="J260" s="735">
        <v>1</v>
      </c>
      <c r="K260" s="735">
        <f t="shared" ref="K260:K323" si="19">I260*J260</f>
        <v>0.09</v>
      </c>
      <c r="M260" s="735" t="s">
        <v>819</v>
      </c>
      <c r="N260" s="735">
        <v>6.0999999999999999E-2</v>
      </c>
      <c r="O260" s="735">
        <v>1</v>
      </c>
      <c r="P260" s="735">
        <f t="shared" ref="P260:P323" si="20">N260*O260</f>
        <v>6.0999999999999999E-2</v>
      </c>
    </row>
    <row r="261" spans="2:16">
      <c r="B261" s="778">
        <v>43530</v>
      </c>
      <c r="C261" s="781">
        <f t="shared" ref="C261:C270" si="21">C260</f>
        <v>321.68500000000012</v>
      </c>
      <c r="D261" s="745">
        <f t="shared" ref="D261:D270" si="22">C261-$C$259</f>
        <v>-781.56500000000005</v>
      </c>
      <c r="E261" s="779">
        <v>0.92566435240603306</v>
      </c>
      <c r="F261" s="775">
        <f t="shared" si="18"/>
        <v>-723.46685958822127</v>
      </c>
      <c r="H261" s="735" t="s">
        <v>776</v>
      </c>
      <c r="I261" s="735">
        <v>0.09</v>
      </c>
      <c r="J261" s="735">
        <v>8</v>
      </c>
      <c r="K261" s="735">
        <f t="shared" si="19"/>
        <v>0.72</v>
      </c>
      <c r="M261" s="735" t="s">
        <v>821</v>
      </c>
      <c r="N261" s="735">
        <v>6.2E-2</v>
      </c>
      <c r="O261" s="735">
        <v>8</v>
      </c>
      <c r="P261" s="735">
        <f t="shared" si="20"/>
        <v>0.496</v>
      </c>
    </row>
    <row r="262" spans="2:16">
      <c r="B262" s="778">
        <v>43562</v>
      </c>
      <c r="C262" s="781">
        <f t="shared" si="21"/>
        <v>321.68500000000012</v>
      </c>
      <c r="D262" s="745">
        <f t="shared" si="22"/>
        <v>-781.56500000000005</v>
      </c>
      <c r="E262" s="779">
        <v>0.92566435240603306</v>
      </c>
      <c r="F262" s="775">
        <f t="shared" si="18"/>
        <v>-723.46685958822127</v>
      </c>
      <c r="H262" s="735" t="s">
        <v>776</v>
      </c>
      <c r="I262" s="735">
        <v>0.09</v>
      </c>
      <c r="J262" s="735">
        <v>1</v>
      </c>
      <c r="K262" s="735">
        <f t="shared" si="19"/>
        <v>0.09</v>
      </c>
      <c r="M262" s="735" t="s">
        <v>872</v>
      </c>
      <c r="N262" s="735">
        <v>6.2E-2</v>
      </c>
      <c r="O262" s="735">
        <v>1</v>
      </c>
      <c r="P262" s="735">
        <f t="shared" si="20"/>
        <v>6.2E-2</v>
      </c>
    </row>
    <row r="263" spans="2:16">
      <c r="B263" s="778">
        <v>43594</v>
      </c>
      <c r="C263" s="781">
        <f t="shared" si="21"/>
        <v>321.68500000000012</v>
      </c>
      <c r="D263" s="745">
        <f t="shared" si="22"/>
        <v>-781.56500000000005</v>
      </c>
      <c r="E263" s="779">
        <v>0.92566435240603306</v>
      </c>
      <c r="F263" s="775">
        <f t="shared" si="18"/>
        <v>-723.46685958822127</v>
      </c>
      <c r="H263" s="735" t="s">
        <v>775</v>
      </c>
      <c r="I263" s="735">
        <v>0.19</v>
      </c>
      <c r="J263" s="735">
        <v>28</v>
      </c>
      <c r="K263" s="735">
        <f t="shared" si="19"/>
        <v>5.32</v>
      </c>
      <c r="M263" s="735" t="s">
        <v>808</v>
      </c>
      <c r="N263" s="735">
        <v>0.107</v>
      </c>
      <c r="O263" s="735">
        <v>28</v>
      </c>
      <c r="P263" s="735">
        <f t="shared" si="20"/>
        <v>2.996</v>
      </c>
    </row>
    <row r="264" spans="2:16">
      <c r="B264" s="778">
        <v>43626</v>
      </c>
      <c r="C264" s="781">
        <f t="shared" si="21"/>
        <v>321.68500000000012</v>
      </c>
      <c r="D264" s="745">
        <f t="shared" si="22"/>
        <v>-781.56500000000005</v>
      </c>
      <c r="E264" s="779">
        <v>0.92566435240603306</v>
      </c>
      <c r="F264" s="775">
        <f t="shared" si="18"/>
        <v>-723.46685958822127</v>
      </c>
      <c r="H264" s="735" t="s">
        <v>775</v>
      </c>
      <c r="I264" s="735">
        <v>0.19</v>
      </c>
      <c r="J264" s="735">
        <v>5</v>
      </c>
      <c r="K264" s="735">
        <f t="shared" si="19"/>
        <v>0.95</v>
      </c>
      <c r="M264" s="735" t="s">
        <v>871</v>
      </c>
      <c r="N264" s="735">
        <v>0.112</v>
      </c>
      <c r="O264" s="735">
        <v>5</v>
      </c>
      <c r="P264" s="735">
        <f t="shared" si="20"/>
        <v>0.56000000000000005</v>
      </c>
    </row>
    <row r="265" spans="2:16">
      <c r="B265" s="778">
        <v>43658</v>
      </c>
      <c r="C265" s="781">
        <f t="shared" si="21"/>
        <v>321.68500000000012</v>
      </c>
      <c r="D265" s="745">
        <f t="shared" si="22"/>
        <v>-781.56500000000005</v>
      </c>
      <c r="E265" s="779">
        <v>0.92566435240603306</v>
      </c>
      <c r="F265" s="775">
        <f t="shared" si="18"/>
        <v>-723.46685958822127</v>
      </c>
      <c r="H265" s="735" t="s">
        <v>775</v>
      </c>
      <c r="I265" s="735">
        <v>0.19</v>
      </c>
      <c r="J265" s="735">
        <v>4</v>
      </c>
      <c r="K265" s="735">
        <f t="shared" si="19"/>
        <v>0.76</v>
      </c>
      <c r="M265" s="735" t="s">
        <v>873</v>
      </c>
      <c r="N265" s="735">
        <v>0.107</v>
      </c>
      <c r="O265" s="735">
        <v>4</v>
      </c>
      <c r="P265" s="735">
        <f t="shared" si="20"/>
        <v>0.42799999999999999</v>
      </c>
    </row>
    <row r="266" spans="2:16">
      <c r="B266" s="778">
        <v>43690</v>
      </c>
      <c r="C266" s="781">
        <f t="shared" si="21"/>
        <v>321.68500000000012</v>
      </c>
      <c r="D266" s="745">
        <f t="shared" si="22"/>
        <v>-781.56500000000005</v>
      </c>
      <c r="E266" s="779">
        <v>0.92566435240603306</v>
      </c>
      <c r="F266" s="775">
        <f t="shared" si="18"/>
        <v>-723.46685958822127</v>
      </c>
      <c r="H266" s="735" t="s">
        <v>775</v>
      </c>
      <c r="I266" s="735">
        <v>0.19</v>
      </c>
      <c r="J266" s="735">
        <v>13</v>
      </c>
      <c r="K266" s="735">
        <f t="shared" si="19"/>
        <v>2.4700000000000002</v>
      </c>
      <c r="M266" s="735" t="s">
        <v>810</v>
      </c>
      <c r="N266" s="735">
        <v>0.125</v>
      </c>
      <c r="O266" s="735">
        <v>13</v>
      </c>
      <c r="P266" s="735">
        <f t="shared" si="20"/>
        <v>1.625</v>
      </c>
    </row>
    <row r="267" spans="2:16">
      <c r="B267" s="778">
        <v>43722</v>
      </c>
      <c r="C267" s="781">
        <f t="shared" si="21"/>
        <v>321.68500000000012</v>
      </c>
      <c r="D267" s="745">
        <f t="shared" si="22"/>
        <v>-781.56500000000005</v>
      </c>
      <c r="E267" s="779">
        <v>0.92566435240603306</v>
      </c>
      <c r="F267" s="775">
        <f t="shared" si="18"/>
        <v>-723.46685958822127</v>
      </c>
      <c r="H267" s="735" t="s">
        <v>775</v>
      </c>
      <c r="I267" s="735">
        <v>0.19</v>
      </c>
      <c r="J267" s="735">
        <v>8</v>
      </c>
      <c r="K267" s="735">
        <f t="shared" si="19"/>
        <v>1.52</v>
      </c>
      <c r="M267" s="735" t="s">
        <v>811</v>
      </c>
      <c r="N267" s="735">
        <v>0.107</v>
      </c>
      <c r="O267" s="735">
        <v>8</v>
      </c>
      <c r="P267" s="735">
        <f t="shared" si="20"/>
        <v>0.85599999999999998</v>
      </c>
    </row>
    <row r="268" spans="2:16">
      <c r="B268" s="778">
        <v>43754</v>
      </c>
      <c r="C268" s="781">
        <f t="shared" si="21"/>
        <v>321.68500000000012</v>
      </c>
      <c r="D268" s="745">
        <f t="shared" si="22"/>
        <v>-781.56500000000005</v>
      </c>
      <c r="E268" s="779">
        <v>0.92566435240603306</v>
      </c>
      <c r="F268" s="775">
        <f t="shared" si="18"/>
        <v>-723.46685958822127</v>
      </c>
      <c r="H268" s="735" t="s">
        <v>775</v>
      </c>
      <c r="I268" s="735">
        <v>0.19</v>
      </c>
      <c r="J268" s="735">
        <v>4</v>
      </c>
      <c r="K268" s="735">
        <f t="shared" si="19"/>
        <v>0.76</v>
      </c>
      <c r="M268" s="735" t="s">
        <v>828</v>
      </c>
      <c r="N268" s="735">
        <v>0.112</v>
      </c>
      <c r="O268" s="735">
        <v>4</v>
      </c>
      <c r="P268" s="735">
        <f t="shared" si="20"/>
        <v>0.44800000000000001</v>
      </c>
    </row>
    <row r="269" spans="2:16">
      <c r="B269" s="778">
        <v>43786</v>
      </c>
      <c r="C269" s="781">
        <f t="shared" si="21"/>
        <v>321.68500000000012</v>
      </c>
      <c r="D269" s="745">
        <f t="shared" si="22"/>
        <v>-781.56500000000005</v>
      </c>
      <c r="E269" s="779">
        <v>0.92566435240603306</v>
      </c>
      <c r="F269" s="775">
        <f t="shared" si="18"/>
        <v>-723.46685958822127</v>
      </c>
      <c r="H269" s="735" t="s">
        <v>775</v>
      </c>
      <c r="I269" s="735">
        <v>0.19</v>
      </c>
      <c r="J269" s="735">
        <v>2</v>
      </c>
      <c r="K269" s="735">
        <f t="shared" si="19"/>
        <v>0.38</v>
      </c>
      <c r="M269" s="735" t="s">
        <v>812</v>
      </c>
      <c r="N269" s="735">
        <v>0.125</v>
      </c>
      <c r="O269" s="735">
        <v>2</v>
      </c>
      <c r="P269" s="735">
        <f t="shared" si="20"/>
        <v>0.25</v>
      </c>
    </row>
    <row r="270" spans="2:16">
      <c r="B270" s="778">
        <v>43818</v>
      </c>
      <c r="C270" s="781">
        <f t="shared" si="21"/>
        <v>321.68500000000012</v>
      </c>
      <c r="D270" s="745">
        <f t="shared" si="22"/>
        <v>-781.56500000000005</v>
      </c>
      <c r="E270" s="779">
        <v>0.92566435240603306</v>
      </c>
      <c r="F270" s="775">
        <f t="shared" si="18"/>
        <v>-723.46685958822127</v>
      </c>
      <c r="H270" s="735" t="s">
        <v>775</v>
      </c>
      <c r="I270" s="735">
        <v>0.19</v>
      </c>
      <c r="J270" s="735">
        <v>4</v>
      </c>
      <c r="K270" s="735">
        <f t="shared" si="19"/>
        <v>0.76</v>
      </c>
      <c r="M270" s="735" t="s">
        <v>815</v>
      </c>
      <c r="N270" s="735">
        <v>0.151</v>
      </c>
      <c r="O270" s="735">
        <v>4</v>
      </c>
      <c r="P270" s="735">
        <f t="shared" si="20"/>
        <v>0.60399999999999998</v>
      </c>
    </row>
    <row r="271" spans="2:16">
      <c r="B271" s="746" t="s">
        <v>26</v>
      </c>
      <c r="C271" s="747"/>
      <c r="D271" s="747"/>
      <c r="E271" s="747"/>
      <c r="F271" s="784">
        <f>SUM(F260:F270)</f>
        <v>-7958.135455470434</v>
      </c>
      <c r="H271" s="735" t="s">
        <v>775</v>
      </c>
      <c r="I271" s="735">
        <v>0.19</v>
      </c>
      <c r="J271" s="735">
        <v>9</v>
      </c>
      <c r="K271" s="735">
        <f t="shared" si="19"/>
        <v>1.71</v>
      </c>
      <c r="M271" s="735" t="s">
        <v>816</v>
      </c>
      <c r="N271" s="735">
        <v>0.16</v>
      </c>
      <c r="O271" s="735">
        <v>9</v>
      </c>
      <c r="P271" s="735">
        <f t="shared" si="20"/>
        <v>1.44</v>
      </c>
    </row>
    <row r="272" spans="2:16">
      <c r="B272" s="736"/>
      <c r="C272" s="735"/>
      <c r="D272" s="735"/>
      <c r="E272" s="735"/>
      <c r="F272" s="735"/>
      <c r="H272" s="735" t="s">
        <v>775</v>
      </c>
      <c r="I272" s="735">
        <v>0.19</v>
      </c>
      <c r="J272" s="735">
        <v>11</v>
      </c>
      <c r="K272" s="735">
        <f t="shared" si="19"/>
        <v>2.09</v>
      </c>
      <c r="M272" s="735" t="s">
        <v>817</v>
      </c>
      <c r="N272" s="735">
        <v>0.16</v>
      </c>
      <c r="O272" s="735">
        <v>11</v>
      </c>
      <c r="P272" s="735">
        <f t="shared" si="20"/>
        <v>1.76</v>
      </c>
    </row>
    <row r="273" spans="2:16">
      <c r="B273" s="736"/>
      <c r="C273" s="735"/>
      <c r="D273" s="735"/>
      <c r="E273" s="735"/>
      <c r="F273" s="735"/>
      <c r="H273" s="735" t="s">
        <v>775</v>
      </c>
      <c r="I273" s="735">
        <v>0.19</v>
      </c>
      <c r="J273" s="735">
        <v>2</v>
      </c>
      <c r="K273" s="735">
        <f t="shared" si="19"/>
        <v>0.38</v>
      </c>
      <c r="M273" s="735" t="s">
        <v>874</v>
      </c>
      <c r="N273" s="735">
        <v>0.16</v>
      </c>
      <c r="O273" s="735">
        <v>2</v>
      </c>
      <c r="P273" s="735">
        <f t="shared" si="20"/>
        <v>0.32</v>
      </c>
    </row>
    <row r="274" spans="2:16">
      <c r="B274" s="736"/>
      <c r="C274" s="735"/>
      <c r="D274" s="735"/>
      <c r="E274" s="735"/>
      <c r="F274" s="735"/>
      <c r="H274" s="735" t="s">
        <v>775</v>
      </c>
      <c r="I274" s="735">
        <v>0.19</v>
      </c>
      <c r="J274" s="735">
        <v>41</v>
      </c>
      <c r="K274" s="735">
        <f t="shared" si="19"/>
        <v>7.79</v>
      </c>
      <c r="M274" s="735" t="s">
        <v>875</v>
      </c>
      <c r="N274" s="735">
        <v>4.2999999999999997E-2</v>
      </c>
      <c r="O274" s="735">
        <v>41</v>
      </c>
      <c r="P274" s="735">
        <f t="shared" si="20"/>
        <v>1.7629999999999999</v>
      </c>
    </row>
    <row r="275" spans="2:16">
      <c r="B275" s="736"/>
      <c r="C275" s="735"/>
      <c r="D275" s="735"/>
      <c r="E275" s="735"/>
      <c r="F275" s="735"/>
      <c r="H275" s="735" t="s">
        <v>775</v>
      </c>
      <c r="I275" s="735">
        <v>0.19</v>
      </c>
      <c r="J275" s="735">
        <v>2</v>
      </c>
      <c r="K275" s="735">
        <f t="shared" si="19"/>
        <v>0.38</v>
      </c>
      <c r="M275" s="735" t="s">
        <v>818</v>
      </c>
      <c r="N275" s="735">
        <v>4.9000000000000002E-2</v>
      </c>
      <c r="O275" s="735">
        <v>2</v>
      </c>
      <c r="P275" s="735">
        <f t="shared" si="20"/>
        <v>9.8000000000000004E-2</v>
      </c>
    </row>
    <row r="276" spans="2:16">
      <c r="B276" s="786"/>
      <c r="C276" s="499"/>
      <c r="D276" s="499"/>
      <c r="E276" s="499"/>
      <c r="F276" s="499"/>
      <c r="H276" s="735" t="s">
        <v>775</v>
      </c>
      <c r="I276" s="735">
        <v>0.19</v>
      </c>
      <c r="J276" s="735">
        <v>7</v>
      </c>
      <c r="K276" s="735">
        <f t="shared" si="19"/>
        <v>1.33</v>
      </c>
      <c r="M276" s="735" t="s">
        <v>876</v>
      </c>
      <c r="N276" s="735">
        <v>5.5E-2</v>
      </c>
      <c r="O276" s="735">
        <v>7</v>
      </c>
      <c r="P276" s="735">
        <f t="shared" si="20"/>
        <v>0.38500000000000001</v>
      </c>
    </row>
    <row r="277" spans="2:16">
      <c r="B277" s="786"/>
      <c r="C277" s="499"/>
      <c r="D277" s="499"/>
      <c r="E277" s="499"/>
      <c r="F277" s="499"/>
      <c r="H277" s="735" t="s">
        <v>775</v>
      </c>
      <c r="I277" s="735">
        <v>0.19</v>
      </c>
      <c r="J277" s="735">
        <v>2</v>
      </c>
      <c r="K277" s="735">
        <f t="shared" si="19"/>
        <v>0.38</v>
      </c>
      <c r="M277" s="735" t="s">
        <v>877</v>
      </c>
      <c r="N277" s="735">
        <v>6.0999999999999999E-2</v>
      </c>
      <c r="O277" s="735">
        <v>2</v>
      </c>
      <c r="P277" s="735">
        <f t="shared" si="20"/>
        <v>0.122</v>
      </c>
    </row>
    <row r="278" spans="2:16">
      <c r="B278" s="786"/>
      <c r="C278" s="499"/>
      <c r="D278" s="499"/>
      <c r="E278" s="499"/>
      <c r="F278" s="499"/>
      <c r="H278" s="735" t="s">
        <v>775</v>
      </c>
      <c r="I278" s="735">
        <v>0.19</v>
      </c>
      <c r="J278" s="735">
        <v>96</v>
      </c>
      <c r="K278" s="735">
        <f t="shared" si="19"/>
        <v>18.240000000000002</v>
      </c>
      <c r="M278" s="735" t="s">
        <v>819</v>
      </c>
      <c r="N278" s="735">
        <v>6.0999999999999999E-2</v>
      </c>
      <c r="O278" s="735">
        <v>96</v>
      </c>
      <c r="P278" s="735">
        <f t="shared" si="20"/>
        <v>5.8559999999999999</v>
      </c>
    </row>
    <row r="279" spans="2:16">
      <c r="B279" s="786"/>
      <c r="C279" s="499"/>
      <c r="D279" s="499"/>
      <c r="E279" s="499"/>
      <c r="F279" s="499"/>
      <c r="H279" s="735" t="s">
        <v>775</v>
      </c>
      <c r="I279" s="735">
        <v>0.19</v>
      </c>
      <c r="J279" s="735">
        <v>2</v>
      </c>
      <c r="K279" s="735">
        <f t="shared" si="19"/>
        <v>0.38</v>
      </c>
      <c r="M279" s="735" t="s">
        <v>878</v>
      </c>
      <c r="N279" s="735">
        <v>6.0999999999999999E-2</v>
      </c>
      <c r="O279" s="735">
        <v>2</v>
      </c>
      <c r="P279" s="735">
        <f t="shared" si="20"/>
        <v>0.122</v>
      </c>
    </row>
    <row r="280" spans="2:16">
      <c r="B280" s="786"/>
      <c r="C280" s="499"/>
      <c r="D280" s="499"/>
      <c r="E280" s="499"/>
      <c r="F280" s="499"/>
      <c r="H280" s="735" t="s">
        <v>775</v>
      </c>
      <c r="I280" s="735">
        <v>0.19</v>
      </c>
      <c r="J280" s="735">
        <v>4</v>
      </c>
      <c r="K280" s="735">
        <f t="shared" si="19"/>
        <v>0.76</v>
      </c>
      <c r="M280" s="735" t="s">
        <v>820</v>
      </c>
      <c r="N280" s="735">
        <v>6.0999999999999999E-2</v>
      </c>
      <c r="O280" s="735">
        <v>4</v>
      </c>
      <c r="P280" s="735">
        <f t="shared" si="20"/>
        <v>0.24399999999999999</v>
      </c>
    </row>
    <row r="281" spans="2:16">
      <c r="B281" s="786"/>
      <c r="C281" s="499"/>
      <c r="D281" s="499"/>
      <c r="E281" s="499"/>
      <c r="F281" s="499"/>
      <c r="H281" s="735" t="s">
        <v>775</v>
      </c>
      <c r="I281" s="735">
        <v>0.19</v>
      </c>
      <c r="J281" s="735">
        <v>19</v>
      </c>
      <c r="K281" s="735">
        <f t="shared" si="19"/>
        <v>3.61</v>
      </c>
      <c r="M281" s="735" t="s">
        <v>821</v>
      </c>
      <c r="N281" s="735">
        <v>6.2E-2</v>
      </c>
      <c r="O281" s="735">
        <v>19</v>
      </c>
      <c r="P281" s="735">
        <f t="shared" si="20"/>
        <v>1.1779999999999999</v>
      </c>
    </row>
    <row r="282" spans="2:16">
      <c r="B282" s="786"/>
      <c r="C282" s="499"/>
      <c r="D282" s="499"/>
      <c r="E282" s="499"/>
      <c r="F282" s="499"/>
      <c r="H282" s="735" t="s">
        <v>775</v>
      </c>
      <c r="I282" s="735">
        <v>0.19</v>
      </c>
      <c r="J282" s="735">
        <v>2</v>
      </c>
      <c r="K282" s="735">
        <f t="shared" si="19"/>
        <v>0.38</v>
      </c>
      <c r="M282" s="735" t="s">
        <v>879</v>
      </c>
      <c r="N282" s="735">
        <v>6.9000000000000006E-2</v>
      </c>
      <c r="O282" s="735">
        <v>2</v>
      </c>
      <c r="P282" s="735">
        <f t="shared" si="20"/>
        <v>0.13800000000000001</v>
      </c>
    </row>
    <row r="283" spans="2:16">
      <c r="B283" s="786"/>
      <c r="C283" s="499"/>
      <c r="D283" s="499"/>
      <c r="E283" s="499"/>
      <c r="F283" s="499"/>
      <c r="H283" s="735" t="s">
        <v>775</v>
      </c>
      <c r="I283" s="735">
        <v>0.19</v>
      </c>
      <c r="J283" s="735">
        <v>22</v>
      </c>
      <c r="K283" s="735">
        <f t="shared" si="19"/>
        <v>4.18</v>
      </c>
      <c r="M283" s="735" t="s">
        <v>844</v>
      </c>
      <c r="N283" s="735">
        <v>6.9000000000000006E-2</v>
      </c>
      <c r="O283" s="735">
        <v>22</v>
      </c>
      <c r="P283" s="735">
        <f t="shared" si="20"/>
        <v>1.5180000000000002</v>
      </c>
    </row>
    <row r="284" spans="2:16">
      <c r="B284" s="786"/>
      <c r="C284" s="499"/>
      <c r="D284" s="499"/>
      <c r="E284" s="499"/>
      <c r="F284" s="499"/>
      <c r="H284" s="735" t="s">
        <v>775</v>
      </c>
      <c r="I284" s="735">
        <v>0.19</v>
      </c>
      <c r="J284" s="735">
        <v>2</v>
      </c>
      <c r="K284" s="735">
        <f t="shared" si="19"/>
        <v>0.38</v>
      </c>
      <c r="M284" s="735" t="s">
        <v>880</v>
      </c>
      <c r="N284" s="735">
        <v>6.9000000000000006E-2</v>
      </c>
      <c r="O284" s="735">
        <v>2</v>
      </c>
      <c r="P284" s="735">
        <f t="shared" si="20"/>
        <v>0.13800000000000001</v>
      </c>
    </row>
    <row r="285" spans="2:16">
      <c r="B285" s="786"/>
      <c r="C285" s="499"/>
      <c r="D285" s="499"/>
      <c r="E285" s="499"/>
      <c r="F285" s="499"/>
      <c r="H285" s="735" t="s">
        <v>775</v>
      </c>
      <c r="I285" s="735">
        <v>0.19</v>
      </c>
      <c r="J285" s="735">
        <v>2</v>
      </c>
      <c r="K285" s="735">
        <f t="shared" si="19"/>
        <v>0.38</v>
      </c>
      <c r="M285" s="735" t="s">
        <v>881</v>
      </c>
      <c r="N285" s="735">
        <v>7.9000000000000001E-2</v>
      </c>
      <c r="O285" s="735">
        <v>2</v>
      </c>
      <c r="P285" s="735">
        <f t="shared" si="20"/>
        <v>0.158</v>
      </c>
    </row>
    <row r="286" spans="2:16">
      <c r="B286" s="786"/>
      <c r="C286" s="499"/>
      <c r="D286" s="499"/>
      <c r="E286" s="499"/>
      <c r="F286" s="499"/>
      <c r="H286" s="735" t="s">
        <v>775</v>
      </c>
      <c r="I286" s="735">
        <v>0.19</v>
      </c>
      <c r="J286" s="735">
        <v>23</v>
      </c>
      <c r="K286" s="735">
        <f t="shared" si="19"/>
        <v>4.37</v>
      </c>
      <c r="M286" s="735" t="s">
        <v>882</v>
      </c>
      <c r="N286" s="735">
        <v>7.9000000000000001E-2</v>
      </c>
      <c r="O286" s="735">
        <v>23</v>
      </c>
      <c r="P286" s="735">
        <f t="shared" si="20"/>
        <v>1.8169999999999999</v>
      </c>
    </row>
    <row r="287" spans="2:16">
      <c r="B287" s="786"/>
      <c r="C287" s="499"/>
      <c r="D287" s="499"/>
      <c r="E287" s="499"/>
      <c r="F287" s="499"/>
      <c r="H287" s="735" t="s">
        <v>775</v>
      </c>
      <c r="I287" s="735">
        <v>0.19</v>
      </c>
      <c r="J287" s="735">
        <v>2</v>
      </c>
      <c r="K287" s="735">
        <f t="shared" si="19"/>
        <v>0.38</v>
      </c>
      <c r="M287" s="735" t="s">
        <v>883</v>
      </c>
      <c r="N287" s="735">
        <v>7.9000000000000001E-2</v>
      </c>
      <c r="O287" s="735">
        <v>2</v>
      </c>
      <c r="P287" s="735">
        <f t="shared" si="20"/>
        <v>0.158</v>
      </c>
    </row>
    <row r="288" spans="2:16">
      <c r="B288" s="786"/>
      <c r="C288" s="499"/>
      <c r="D288" s="499"/>
      <c r="E288" s="499"/>
      <c r="F288" s="499"/>
      <c r="H288" s="735" t="s">
        <v>775</v>
      </c>
      <c r="I288" s="735">
        <v>0.19</v>
      </c>
      <c r="J288" s="735">
        <v>247</v>
      </c>
      <c r="K288" s="735">
        <f t="shared" si="19"/>
        <v>46.93</v>
      </c>
      <c r="M288" s="735" t="s">
        <v>839</v>
      </c>
      <c r="N288" s="735">
        <v>8.7999999999999995E-2</v>
      </c>
      <c r="O288" s="735">
        <v>247</v>
      </c>
      <c r="P288" s="735">
        <f t="shared" si="20"/>
        <v>21.735999999999997</v>
      </c>
    </row>
    <row r="289" spans="2:16">
      <c r="B289" s="786"/>
      <c r="C289" s="499"/>
      <c r="D289" s="499"/>
      <c r="E289" s="499"/>
      <c r="F289" s="499"/>
      <c r="H289" s="735" t="s">
        <v>775</v>
      </c>
      <c r="I289" s="735">
        <v>0.19</v>
      </c>
      <c r="J289" s="735">
        <v>5</v>
      </c>
      <c r="K289" s="735">
        <f t="shared" si="19"/>
        <v>0.95</v>
      </c>
      <c r="M289" s="735" t="s">
        <v>884</v>
      </c>
      <c r="N289" s="735">
        <v>6.9000000000000006E-2</v>
      </c>
      <c r="O289" s="735">
        <v>5</v>
      </c>
      <c r="P289" s="735">
        <f t="shared" si="20"/>
        <v>0.34500000000000003</v>
      </c>
    </row>
    <row r="290" spans="2:16">
      <c r="B290" s="786"/>
      <c r="C290" s="499"/>
      <c r="D290" s="499"/>
      <c r="E290" s="499"/>
      <c r="F290" s="499"/>
      <c r="H290" s="735" t="s">
        <v>775</v>
      </c>
      <c r="I290" s="735">
        <v>0.19</v>
      </c>
      <c r="J290" s="735">
        <v>72</v>
      </c>
      <c r="K290" s="735">
        <f t="shared" si="19"/>
        <v>13.68</v>
      </c>
      <c r="M290" s="735" t="s">
        <v>840</v>
      </c>
      <c r="N290" s="735">
        <v>9.9000000000000005E-2</v>
      </c>
      <c r="O290" s="735">
        <v>72</v>
      </c>
      <c r="P290" s="735">
        <f t="shared" si="20"/>
        <v>7.1280000000000001</v>
      </c>
    </row>
    <row r="291" spans="2:16">
      <c r="B291" s="786"/>
      <c r="C291" s="499"/>
      <c r="D291" s="499"/>
      <c r="E291" s="499"/>
      <c r="F291" s="499"/>
      <c r="H291" s="735" t="s">
        <v>775</v>
      </c>
      <c r="I291" s="735">
        <v>0.19</v>
      </c>
      <c r="J291" s="735">
        <v>5</v>
      </c>
      <c r="K291" s="735">
        <f t="shared" si="19"/>
        <v>0.95</v>
      </c>
      <c r="M291" s="735" t="s">
        <v>841</v>
      </c>
      <c r="N291" s="735">
        <v>9.9000000000000005E-2</v>
      </c>
      <c r="O291" s="735">
        <v>5</v>
      </c>
      <c r="P291" s="735">
        <f t="shared" si="20"/>
        <v>0.495</v>
      </c>
    </row>
    <row r="292" spans="2:16">
      <c r="B292" s="786"/>
      <c r="C292" s="499"/>
      <c r="D292" s="499"/>
      <c r="E292" s="499"/>
      <c r="F292" s="499"/>
      <c r="H292" s="735" t="s">
        <v>779</v>
      </c>
      <c r="I292" s="735">
        <v>0.25</v>
      </c>
      <c r="J292" s="735">
        <v>13</v>
      </c>
      <c r="K292" s="735">
        <f t="shared" si="19"/>
        <v>3.25</v>
      </c>
      <c r="M292" s="735" t="s">
        <v>808</v>
      </c>
      <c r="N292" s="735">
        <v>0.107</v>
      </c>
      <c r="O292" s="735">
        <v>13</v>
      </c>
      <c r="P292" s="735">
        <f t="shared" si="20"/>
        <v>1.391</v>
      </c>
    </row>
    <row r="293" spans="2:16">
      <c r="B293" s="786"/>
      <c r="C293" s="499"/>
      <c r="D293" s="499"/>
      <c r="E293" s="499"/>
      <c r="F293" s="499"/>
      <c r="H293" s="735" t="s">
        <v>773</v>
      </c>
      <c r="I293" s="735">
        <v>0.31</v>
      </c>
      <c r="J293" s="735">
        <v>322</v>
      </c>
      <c r="K293" s="735">
        <f t="shared" si="19"/>
        <v>99.82</v>
      </c>
      <c r="M293" s="735" t="s">
        <v>808</v>
      </c>
      <c r="N293" s="735">
        <v>0.107</v>
      </c>
      <c r="O293" s="735">
        <v>322</v>
      </c>
      <c r="P293" s="735">
        <f t="shared" si="20"/>
        <v>34.454000000000001</v>
      </c>
    </row>
    <row r="294" spans="2:16">
      <c r="B294" s="786"/>
      <c r="C294" s="499"/>
      <c r="D294" s="499"/>
      <c r="E294" s="499"/>
      <c r="F294" s="499"/>
      <c r="H294" s="735" t="s">
        <v>773</v>
      </c>
      <c r="I294" s="735">
        <v>0.31</v>
      </c>
      <c r="J294" s="735">
        <v>1</v>
      </c>
      <c r="K294" s="735">
        <f t="shared" si="19"/>
        <v>0.31</v>
      </c>
      <c r="M294" s="735" t="s">
        <v>885</v>
      </c>
      <c r="N294" s="735">
        <v>0.107</v>
      </c>
      <c r="O294" s="735">
        <v>1</v>
      </c>
      <c r="P294" s="735">
        <f t="shared" si="20"/>
        <v>0.107</v>
      </c>
    </row>
    <row r="295" spans="2:16">
      <c r="B295" s="786"/>
      <c r="C295" s="499"/>
      <c r="D295" s="499"/>
      <c r="E295" s="499"/>
      <c r="F295" s="499"/>
      <c r="H295" s="735" t="s">
        <v>773</v>
      </c>
      <c r="I295" s="735">
        <v>0.31</v>
      </c>
      <c r="J295" s="735">
        <v>59</v>
      </c>
      <c r="K295" s="735">
        <f t="shared" si="19"/>
        <v>18.29</v>
      </c>
      <c r="M295" s="735" t="s">
        <v>809</v>
      </c>
      <c r="N295" s="735">
        <v>0.107</v>
      </c>
      <c r="O295" s="735">
        <v>59</v>
      </c>
      <c r="P295" s="735">
        <f t="shared" si="20"/>
        <v>6.3129999999999997</v>
      </c>
    </row>
    <row r="296" spans="2:16">
      <c r="B296" s="786"/>
      <c r="C296" s="499"/>
      <c r="D296" s="499"/>
      <c r="E296" s="499"/>
      <c r="F296" s="499"/>
      <c r="H296" s="735" t="s">
        <v>773</v>
      </c>
      <c r="I296" s="735">
        <v>0.31</v>
      </c>
      <c r="J296" s="735">
        <v>9</v>
      </c>
      <c r="K296" s="735">
        <f t="shared" si="19"/>
        <v>2.79</v>
      </c>
      <c r="M296" s="735" t="s">
        <v>871</v>
      </c>
      <c r="N296" s="735">
        <v>0.112</v>
      </c>
      <c r="O296" s="735">
        <v>9</v>
      </c>
      <c r="P296" s="735">
        <f t="shared" si="20"/>
        <v>1.008</v>
      </c>
    </row>
    <row r="297" spans="2:16">
      <c r="B297" s="786"/>
      <c r="C297" s="499"/>
      <c r="D297" s="499"/>
      <c r="E297" s="499"/>
      <c r="F297" s="499"/>
      <c r="H297" s="735" t="s">
        <v>773</v>
      </c>
      <c r="I297" s="735">
        <v>0.31</v>
      </c>
      <c r="J297" s="735">
        <v>3</v>
      </c>
      <c r="K297" s="735">
        <f t="shared" si="19"/>
        <v>0.92999999999999994</v>
      </c>
      <c r="M297" s="735" t="s">
        <v>873</v>
      </c>
      <c r="N297" s="735">
        <v>0.107</v>
      </c>
      <c r="O297" s="735">
        <v>3</v>
      </c>
      <c r="P297" s="735">
        <f t="shared" si="20"/>
        <v>0.32100000000000001</v>
      </c>
    </row>
    <row r="298" spans="2:16">
      <c r="B298" s="786"/>
      <c r="C298" s="499"/>
      <c r="D298" s="499"/>
      <c r="E298" s="499"/>
      <c r="F298" s="499"/>
      <c r="H298" s="735" t="s">
        <v>773</v>
      </c>
      <c r="I298" s="735">
        <v>0.31</v>
      </c>
      <c r="J298" s="735">
        <v>16</v>
      </c>
      <c r="K298" s="735">
        <f t="shared" si="19"/>
        <v>4.96</v>
      </c>
      <c r="M298" s="735" t="s">
        <v>886</v>
      </c>
      <c r="N298" s="735">
        <v>0.112</v>
      </c>
      <c r="O298" s="735">
        <v>16</v>
      </c>
      <c r="P298" s="735">
        <f t="shared" si="20"/>
        <v>1.792</v>
      </c>
    </row>
    <row r="299" spans="2:16">
      <c r="B299" s="786"/>
      <c r="C299" s="499"/>
      <c r="D299" s="499"/>
      <c r="E299" s="499"/>
      <c r="F299" s="499"/>
      <c r="H299" s="735" t="s">
        <v>773</v>
      </c>
      <c r="I299" s="735">
        <v>0.31</v>
      </c>
      <c r="J299" s="735">
        <v>3</v>
      </c>
      <c r="K299" s="735">
        <f t="shared" si="19"/>
        <v>0.92999999999999994</v>
      </c>
      <c r="M299" s="735" t="s">
        <v>887</v>
      </c>
      <c r="N299" s="735">
        <v>0.112</v>
      </c>
      <c r="O299" s="735">
        <v>3</v>
      </c>
      <c r="P299" s="735">
        <f t="shared" si="20"/>
        <v>0.33600000000000002</v>
      </c>
    </row>
    <row r="300" spans="2:16">
      <c r="B300" s="786"/>
      <c r="C300" s="499"/>
      <c r="D300" s="499"/>
      <c r="E300" s="499"/>
      <c r="F300" s="499"/>
      <c r="H300" s="735" t="s">
        <v>773</v>
      </c>
      <c r="I300" s="735">
        <v>0.31</v>
      </c>
      <c r="J300" s="735">
        <v>94</v>
      </c>
      <c r="K300" s="735">
        <f t="shared" si="19"/>
        <v>29.14</v>
      </c>
      <c r="M300" s="735" t="s">
        <v>810</v>
      </c>
      <c r="N300" s="735">
        <v>0.125</v>
      </c>
      <c r="O300" s="735">
        <v>94</v>
      </c>
      <c r="P300" s="735">
        <f t="shared" si="20"/>
        <v>11.75</v>
      </c>
    </row>
    <row r="301" spans="2:16">
      <c r="B301" s="786"/>
      <c r="C301" s="499"/>
      <c r="D301" s="499"/>
      <c r="E301" s="499"/>
      <c r="F301" s="499"/>
      <c r="H301" s="735" t="s">
        <v>773</v>
      </c>
      <c r="I301" s="735">
        <v>0.31</v>
      </c>
      <c r="J301" s="735">
        <v>9</v>
      </c>
      <c r="K301" s="735">
        <f t="shared" si="19"/>
        <v>2.79</v>
      </c>
      <c r="M301" s="735" t="s">
        <v>812</v>
      </c>
      <c r="N301" s="735">
        <v>0.125</v>
      </c>
      <c r="O301" s="735">
        <v>9</v>
      </c>
      <c r="P301" s="735">
        <f t="shared" si="20"/>
        <v>1.125</v>
      </c>
    </row>
    <row r="302" spans="2:16">
      <c r="B302" s="786"/>
      <c r="C302" s="499"/>
      <c r="D302" s="499"/>
      <c r="E302" s="499"/>
      <c r="F302" s="499"/>
      <c r="H302" s="735" t="s">
        <v>773</v>
      </c>
      <c r="I302" s="735">
        <v>0.31</v>
      </c>
      <c r="J302" s="735">
        <v>31</v>
      </c>
      <c r="K302" s="735">
        <f t="shared" si="19"/>
        <v>9.61</v>
      </c>
      <c r="M302" s="735" t="s">
        <v>813</v>
      </c>
      <c r="N302" s="735">
        <v>0.14299999999999999</v>
      </c>
      <c r="O302" s="735">
        <v>31</v>
      </c>
      <c r="P302" s="735">
        <f t="shared" si="20"/>
        <v>4.4329999999999998</v>
      </c>
    </row>
    <row r="303" spans="2:16">
      <c r="B303" s="786"/>
      <c r="C303" s="499"/>
      <c r="D303" s="499"/>
      <c r="E303" s="499"/>
      <c r="F303" s="499"/>
      <c r="H303" s="735" t="s">
        <v>773</v>
      </c>
      <c r="I303" s="735">
        <v>0.31</v>
      </c>
      <c r="J303" s="735">
        <v>29</v>
      </c>
      <c r="K303" s="735">
        <f t="shared" si="19"/>
        <v>8.99</v>
      </c>
      <c r="M303" s="735" t="s">
        <v>814</v>
      </c>
      <c r="N303" s="735">
        <v>0.14299999999999999</v>
      </c>
      <c r="O303" s="735">
        <v>29</v>
      </c>
      <c r="P303" s="735">
        <f t="shared" si="20"/>
        <v>4.1469999999999994</v>
      </c>
    </row>
    <row r="304" spans="2:16">
      <c r="B304" s="786"/>
      <c r="C304" s="499"/>
      <c r="D304" s="499"/>
      <c r="E304" s="499"/>
      <c r="F304" s="499"/>
      <c r="H304" s="735" t="s">
        <v>773</v>
      </c>
      <c r="I304" s="735">
        <v>0.31</v>
      </c>
      <c r="J304" s="735">
        <v>1</v>
      </c>
      <c r="K304" s="735">
        <f t="shared" si="19"/>
        <v>0.31</v>
      </c>
      <c r="M304" s="735" t="s">
        <v>888</v>
      </c>
      <c r="N304" s="735">
        <v>0.14299999999999999</v>
      </c>
      <c r="O304" s="735">
        <v>1</v>
      </c>
      <c r="P304" s="735">
        <f t="shared" si="20"/>
        <v>0.14299999999999999</v>
      </c>
    </row>
    <row r="305" spans="2:16">
      <c r="B305" s="786"/>
      <c r="C305" s="499"/>
      <c r="D305" s="499"/>
      <c r="E305" s="499"/>
      <c r="F305" s="499"/>
      <c r="H305" s="735" t="s">
        <v>773</v>
      </c>
      <c r="I305" s="735">
        <v>0.31</v>
      </c>
      <c r="J305" s="735">
        <v>2</v>
      </c>
      <c r="K305" s="735">
        <f t="shared" si="19"/>
        <v>0.62</v>
      </c>
      <c r="M305" s="735" t="s">
        <v>815</v>
      </c>
      <c r="N305" s="735">
        <v>0.151</v>
      </c>
      <c r="O305" s="735">
        <v>2</v>
      </c>
      <c r="P305" s="735">
        <f t="shared" si="20"/>
        <v>0.30199999999999999</v>
      </c>
    </row>
    <row r="306" spans="2:16">
      <c r="B306" s="786"/>
      <c r="C306" s="499"/>
      <c r="D306" s="499"/>
      <c r="E306" s="499"/>
      <c r="F306" s="499"/>
      <c r="H306" s="735" t="s">
        <v>773</v>
      </c>
      <c r="I306" s="735">
        <v>0.31</v>
      </c>
      <c r="J306" s="735">
        <v>18</v>
      </c>
      <c r="K306" s="735">
        <f t="shared" si="19"/>
        <v>5.58</v>
      </c>
      <c r="M306" s="735" t="s">
        <v>889</v>
      </c>
      <c r="N306" s="735">
        <v>0.107</v>
      </c>
      <c r="O306" s="735">
        <v>18</v>
      </c>
      <c r="P306" s="735">
        <f t="shared" si="20"/>
        <v>1.9259999999999999</v>
      </c>
    </row>
    <row r="307" spans="2:16">
      <c r="B307" s="786"/>
      <c r="C307" s="499"/>
      <c r="D307" s="499"/>
      <c r="E307" s="499"/>
      <c r="F307" s="499"/>
      <c r="H307" s="735" t="s">
        <v>773</v>
      </c>
      <c r="I307" s="735">
        <v>0.31</v>
      </c>
      <c r="J307" s="735">
        <v>49</v>
      </c>
      <c r="K307" s="735">
        <f t="shared" si="19"/>
        <v>15.19</v>
      </c>
      <c r="M307" s="735" t="s">
        <v>816</v>
      </c>
      <c r="N307" s="735">
        <v>0.16</v>
      </c>
      <c r="O307" s="735">
        <v>49</v>
      </c>
      <c r="P307" s="735">
        <f t="shared" si="20"/>
        <v>7.84</v>
      </c>
    </row>
    <row r="308" spans="2:16">
      <c r="B308" s="786"/>
      <c r="C308" s="499"/>
      <c r="D308" s="499"/>
      <c r="E308" s="499"/>
      <c r="F308" s="499"/>
      <c r="H308" s="735" t="s">
        <v>773</v>
      </c>
      <c r="I308" s="735">
        <v>0.31</v>
      </c>
      <c r="J308" s="735">
        <v>2</v>
      </c>
      <c r="K308" s="735">
        <f t="shared" si="19"/>
        <v>0.62</v>
      </c>
      <c r="M308" s="735" t="s">
        <v>890</v>
      </c>
      <c r="N308" s="735">
        <v>0.16</v>
      </c>
      <c r="O308" s="735">
        <v>2</v>
      </c>
      <c r="P308" s="735">
        <f t="shared" si="20"/>
        <v>0.32</v>
      </c>
    </row>
    <row r="309" spans="2:16">
      <c r="B309" s="786"/>
      <c r="C309" s="499"/>
      <c r="D309" s="499"/>
      <c r="E309" s="499"/>
      <c r="F309" s="499"/>
      <c r="H309" s="735" t="s">
        <v>773</v>
      </c>
      <c r="I309" s="735">
        <v>0.31</v>
      </c>
      <c r="J309" s="735">
        <v>25</v>
      </c>
      <c r="K309" s="735">
        <f t="shared" si="19"/>
        <v>7.75</v>
      </c>
      <c r="M309" s="735" t="s">
        <v>817</v>
      </c>
      <c r="N309" s="735">
        <v>0.16</v>
      </c>
      <c r="O309" s="735">
        <v>25</v>
      </c>
      <c r="P309" s="735">
        <f t="shared" si="20"/>
        <v>4</v>
      </c>
    </row>
    <row r="310" spans="2:16">
      <c r="B310" s="786"/>
      <c r="C310" s="499"/>
      <c r="D310" s="499"/>
      <c r="E310" s="499"/>
      <c r="F310" s="499"/>
      <c r="H310" s="735" t="s">
        <v>773</v>
      </c>
      <c r="I310" s="735">
        <v>0.31</v>
      </c>
      <c r="J310" s="735">
        <v>35</v>
      </c>
      <c r="K310" s="735">
        <f t="shared" si="19"/>
        <v>10.85</v>
      </c>
      <c r="M310" s="735" t="s">
        <v>874</v>
      </c>
      <c r="N310" s="735">
        <v>0.16</v>
      </c>
      <c r="O310" s="735">
        <v>35</v>
      </c>
      <c r="P310" s="735">
        <f t="shared" si="20"/>
        <v>5.6000000000000005</v>
      </c>
    </row>
    <row r="311" spans="2:16">
      <c r="B311" s="786"/>
      <c r="C311" s="499"/>
      <c r="D311" s="499"/>
      <c r="E311" s="499"/>
      <c r="F311" s="499"/>
      <c r="H311" s="735" t="s">
        <v>773</v>
      </c>
      <c r="I311" s="735">
        <v>0.31</v>
      </c>
      <c r="J311" s="735">
        <v>411</v>
      </c>
      <c r="K311" s="735">
        <f t="shared" si="19"/>
        <v>127.41</v>
      </c>
      <c r="M311" s="735" t="s">
        <v>819</v>
      </c>
      <c r="N311" s="735">
        <v>6.0999999999999999E-2</v>
      </c>
      <c r="O311" s="735">
        <v>411</v>
      </c>
      <c r="P311" s="735">
        <f t="shared" si="20"/>
        <v>25.070999999999998</v>
      </c>
    </row>
    <row r="312" spans="2:16">
      <c r="B312" s="786"/>
      <c r="C312" s="499"/>
      <c r="D312" s="499"/>
      <c r="E312" s="499"/>
      <c r="F312" s="499"/>
      <c r="H312" s="735" t="s">
        <v>773</v>
      </c>
      <c r="I312" s="735">
        <v>0.31</v>
      </c>
      <c r="J312" s="735">
        <v>28</v>
      </c>
      <c r="K312" s="735">
        <f t="shared" si="19"/>
        <v>8.68</v>
      </c>
      <c r="M312" s="735" t="s">
        <v>820</v>
      </c>
      <c r="N312" s="735">
        <v>6.0999999999999999E-2</v>
      </c>
      <c r="O312" s="735">
        <v>28</v>
      </c>
      <c r="P312" s="735">
        <f t="shared" si="20"/>
        <v>1.708</v>
      </c>
    </row>
    <row r="313" spans="2:16">
      <c r="B313" s="786"/>
      <c r="C313" s="499"/>
      <c r="D313" s="499"/>
      <c r="E313" s="499"/>
      <c r="F313" s="499"/>
      <c r="H313" s="735" t="s">
        <v>773</v>
      </c>
      <c r="I313" s="735">
        <v>0.31</v>
      </c>
      <c r="J313" s="735">
        <v>8</v>
      </c>
      <c r="K313" s="735">
        <f t="shared" si="19"/>
        <v>2.48</v>
      </c>
      <c r="M313" s="735" t="s">
        <v>821</v>
      </c>
      <c r="N313" s="735">
        <v>6.2E-2</v>
      </c>
      <c r="O313" s="735">
        <v>8</v>
      </c>
      <c r="P313" s="735">
        <f t="shared" si="20"/>
        <v>0.496</v>
      </c>
    </row>
    <row r="314" spans="2:16">
      <c r="B314" s="786"/>
      <c r="C314" s="499"/>
      <c r="D314" s="499"/>
      <c r="E314" s="499"/>
      <c r="F314" s="499"/>
      <c r="H314" s="735" t="s">
        <v>773</v>
      </c>
      <c r="I314" s="735">
        <v>0.31</v>
      </c>
      <c r="J314" s="735">
        <v>215</v>
      </c>
      <c r="K314" s="735">
        <f t="shared" si="19"/>
        <v>66.650000000000006</v>
      </c>
      <c r="M314" s="735" t="s">
        <v>844</v>
      </c>
      <c r="N314" s="735">
        <v>6.9000000000000006E-2</v>
      </c>
      <c r="O314" s="735">
        <v>215</v>
      </c>
      <c r="P314" s="735">
        <f t="shared" si="20"/>
        <v>14.835000000000001</v>
      </c>
    </row>
    <row r="315" spans="2:16">
      <c r="B315" s="786"/>
      <c r="C315" s="499"/>
      <c r="D315" s="499"/>
      <c r="E315" s="499"/>
      <c r="F315" s="499"/>
      <c r="H315" s="735" t="s">
        <v>773</v>
      </c>
      <c r="I315" s="735">
        <v>0.31</v>
      </c>
      <c r="J315" s="735">
        <v>3</v>
      </c>
      <c r="K315" s="735">
        <f t="shared" si="19"/>
        <v>0.92999999999999994</v>
      </c>
      <c r="M315" s="735" t="s">
        <v>891</v>
      </c>
      <c r="N315" s="735">
        <v>6.9000000000000006E-2</v>
      </c>
      <c r="O315" s="735">
        <v>3</v>
      </c>
      <c r="P315" s="735">
        <f t="shared" si="20"/>
        <v>0.20700000000000002</v>
      </c>
    </row>
    <row r="316" spans="2:16">
      <c r="B316" s="786"/>
      <c r="C316" s="499"/>
      <c r="D316" s="499"/>
      <c r="E316" s="499"/>
      <c r="F316" s="499"/>
      <c r="H316" s="735" t="s">
        <v>773</v>
      </c>
      <c r="I316" s="735">
        <v>0.31</v>
      </c>
      <c r="J316" s="735">
        <v>134</v>
      </c>
      <c r="K316" s="735">
        <f t="shared" si="19"/>
        <v>41.54</v>
      </c>
      <c r="M316" s="735" t="s">
        <v>882</v>
      </c>
      <c r="N316" s="735">
        <v>7.9000000000000001E-2</v>
      </c>
      <c r="O316" s="735">
        <v>134</v>
      </c>
      <c r="P316" s="735">
        <f t="shared" si="20"/>
        <v>10.586</v>
      </c>
    </row>
    <row r="317" spans="2:16">
      <c r="B317" s="786"/>
      <c r="C317" s="499"/>
      <c r="D317" s="499"/>
      <c r="E317" s="499"/>
      <c r="F317" s="499"/>
      <c r="H317" s="735" t="s">
        <v>773</v>
      </c>
      <c r="I317" s="735">
        <v>0.31</v>
      </c>
      <c r="J317" s="735">
        <v>253</v>
      </c>
      <c r="K317" s="735">
        <f t="shared" si="19"/>
        <v>78.429999999999993</v>
      </c>
      <c r="M317" s="735" t="s">
        <v>839</v>
      </c>
      <c r="N317" s="735">
        <v>8.7999999999999995E-2</v>
      </c>
      <c r="O317" s="735">
        <v>253</v>
      </c>
      <c r="P317" s="735">
        <f t="shared" si="20"/>
        <v>22.263999999999999</v>
      </c>
    </row>
    <row r="318" spans="2:16">
      <c r="B318" s="786"/>
      <c r="C318" s="499"/>
      <c r="D318" s="499"/>
      <c r="E318" s="499"/>
      <c r="F318" s="499"/>
      <c r="H318" s="735" t="s">
        <v>773</v>
      </c>
      <c r="I318" s="735">
        <v>0.31</v>
      </c>
      <c r="J318" s="735">
        <v>8</v>
      </c>
      <c r="K318" s="735">
        <f t="shared" si="19"/>
        <v>2.48</v>
      </c>
      <c r="M318" s="735" t="s">
        <v>822</v>
      </c>
      <c r="N318" s="735">
        <v>8.7999999999999995E-2</v>
      </c>
      <c r="O318" s="735">
        <v>8</v>
      </c>
      <c r="P318" s="735">
        <f t="shared" si="20"/>
        <v>0.70399999999999996</v>
      </c>
    </row>
    <row r="319" spans="2:16">
      <c r="B319" s="786"/>
      <c r="C319" s="499"/>
      <c r="D319" s="499"/>
      <c r="E319" s="499"/>
      <c r="F319" s="499"/>
      <c r="H319" s="735" t="s">
        <v>773</v>
      </c>
      <c r="I319" s="735">
        <v>0.31</v>
      </c>
      <c r="J319" s="735">
        <v>179</v>
      </c>
      <c r="K319" s="735">
        <f t="shared" si="19"/>
        <v>55.49</v>
      </c>
      <c r="M319" s="735" t="s">
        <v>840</v>
      </c>
      <c r="N319" s="735">
        <v>9.9000000000000005E-2</v>
      </c>
      <c r="O319" s="735">
        <v>179</v>
      </c>
      <c r="P319" s="735">
        <f t="shared" si="20"/>
        <v>17.721</v>
      </c>
    </row>
    <row r="320" spans="2:16">
      <c r="B320" s="786"/>
      <c r="C320" s="499"/>
      <c r="D320" s="499"/>
      <c r="E320" s="499"/>
      <c r="F320" s="499"/>
      <c r="H320" s="735" t="s">
        <v>773</v>
      </c>
      <c r="I320" s="735">
        <v>0.31</v>
      </c>
      <c r="J320" s="735">
        <v>87</v>
      </c>
      <c r="K320" s="735">
        <f t="shared" si="19"/>
        <v>26.97</v>
      </c>
      <c r="M320" s="735" t="s">
        <v>841</v>
      </c>
      <c r="N320" s="735">
        <v>9.9000000000000005E-2</v>
      </c>
      <c r="O320" s="735">
        <v>87</v>
      </c>
      <c r="P320" s="735">
        <f t="shared" si="20"/>
        <v>8.6129999999999995</v>
      </c>
    </row>
    <row r="321" spans="2:16">
      <c r="B321" s="786"/>
      <c r="C321" s="499"/>
      <c r="D321" s="499"/>
      <c r="E321" s="499"/>
      <c r="F321" s="499"/>
      <c r="H321" s="735" t="s">
        <v>774</v>
      </c>
      <c r="I321" s="735">
        <v>0.46</v>
      </c>
      <c r="J321" s="735">
        <v>164</v>
      </c>
      <c r="K321" s="735">
        <f t="shared" si="19"/>
        <v>75.44</v>
      </c>
      <c r="M321" s="735" t="s">
        <v>808</v>
      </c>
      <c r="N321" s="735">
        <v>0.107</v>
      </c>
      <c r="O321" s="735">
        <v>164</v>
      </c>
      <c r="P321" s="735">
        <f t="shared" si="20"/>
        <v>17.547999999999998</v>
      </c>
    </row>
    <row r="322" spans="2:16">
      <c r="B322" s="786"/>
      <c r="C322" s="499"/>
      <c r="D322" s="499"/>
      <c r="E322" s="499"/>
      <c r="F322" s="499"/>
      <c r="H322" s="735" t="s">
        <v>774</v>
      </c>
      <c r="I322" s="735">
        <v>0.46</v>
      </c>
      <c r="J322" s="735">
        <v>1</v>
      </c>
      <c r="K322" s="735">
        <f t="shared" si="19"/>
        <v>0.46</v>
      </c>
      <c r="M322" s="735" t="s">
        <v>885</v>
      </c>
      <c r="N322" s="735">
        <v>0.107</v>
      </c>
      <c r="O322" s="735">
        <v>1</v>
      </c>
      <c r="P322" s="735">
        <f t="shared" si="20"/>
        <v>0.107</v>
      </c>
    </row>
    <row r="323" spans="2:16">
      <c r="B323" s="786"/>
      <c r="C323" s="499"/>
      <c r="D323" s="499"/>
      <c r="E323" s="499"/>
      <c r="F323" s="499"/>
      <c r="H323" s="735" t="s">
        <v>774</v>
      </c>
      <c r="I323" s="735">
        <v>0.46</v>
      </c>
      <c r="J323" s="735">
        <v>3</v>
      </c>
      <c r="K323" s="735">
        <f t="shared" si="19"/>
        <v>1.3800000000000001</v>
      </c>
      <c r="M323" s="735" t="s">
        <v>809</v>
      </c>
      <c r="N323" s="735">
        <v>0.107</v>
      </c>
      <c r="O323" s="735">
        <v>3</v>
      </c>
      <c r="P323" s="735">
        <f t="shared" si="20"/>
        <v>0.32100000000000001</v>
      </c>
    </row>
    <row r="324" spans="2:16">
      <c r="B324" s="786"/>
      <c r="C324" s="499"/>
      <c r="D324" s="499"/>
      <c r="E324" s="499"/>
      <c r="F324" s="499"/>
      <c r="H324" s="735" t="s">
        <v>774</v>
      </c>
      <c r="I324" s="735">
        <v>0.46</v>
      </c>
      <c r="J324" s="735">
        <v>10</v>
      </c>
      <c r="K324" s="735">
        <f t="shared" ref="K324:K338" si="23">I324*J324</f>
        <v>4.6000000000000005</v>
      </c>
      <c r="M324" s="735" t="s">
        <v>871</v>
      </c>
      <c r="N324" s="735">
        <v>0.112</v>
      </c>
      <c r="O324" s="735">
        <v>10</v>
      </c>
      <c r="P324" s="735">
        <f t="shared" ref="P324:P338" si="24">N324*O324</f>
        <v>1.1200000000000001</v>
      </c>
    </row>
    <row r="325" spans="2:16">
      <c r="B325" s="786"/>
      <c r="C325" s="499"/>
      <c r="D325" s="499"/>
      <c r="E325" s="499"/>
      <c r="F325" s="499"/>
      <c r="H325" s="735" t="s">
        <v>774</v>
      </c>
      <c r="I325" s="735">
        <v>0.46</v>
      </c>
      <c r="J325" s="735">
        <v>41</v>
      </c>
      <c r="K325" s="735">
        <f t="shared" si="23"/>
        <v>18.86</v>
      </c>
      <c r="M325" s="735" t="s">
        <v>810</v>
      </c>
      <c r="N325" s="735">
        <v>0.125</v>
      </c>
      <c r="O325" s="735">
        <v>41</v>
      </c>
      <c r="P325" s="735">
        <f t="shared" si="24"/>
        <v>5.125</v>
      </c>
    </row>
    <row r="326" spans="2:16">
      <c r="B326" s="786"/>
      <c r="C326" s="499"/>
      <c r="D326" s="499"/>
      <c r="E326" s="499"/>
      <c r="F326" s="499"/>
      <c r="H326" s="735" t="s">
        <v>774</v>
      </c>
      <c r="I326" s="735">
        <v>0.46</v>
      </c>
      <c r="J326" s="735">
        <v>5</v>
      </c>
      <c r="K326" s="735">
        <f t="shared" si="23"/>
        <v>2.3000000000000003</v>
      </c>
      <c r="M326" s="735" t="s">
        <v>812</v>
      </c>
      <c r="N326" s="735">
        <v>0.125</v>
      </c>
      <c r="O326" s="735">
        <v>5</v>
      </c>
      <c r="P326" s="735">
        <f t="shared" si="24"/>
        <v>0.625</v>
      </c>
    </row>
    <row r="327" spans="2:16">
      <c r="B327" s="786"/>
      <c r="C327" s="499"/>
      <c r="D327" s="499"/>
      <c r="E327" s="499"/>
      <c r="F327" s="499"/>
      <c r="H327" s="735" t="s">
        <v>774</v>
      </c>
      <c r="I327" s="735">
        <v>0.46</v>
      </c>
      <c r="J327" s="735">
        <v>14</v>
      </c>
      <c r="K327" s="735">
        <f t="shared" si="23"/>
        <v>6.44</v>
      </c>
      <c r="M327" s="735" t="s">
        <v>813</v>
      </c>
      <c r="N327" s="735">
        <v>0.14299999999999999</v>
      </c>
      <c r="O327" s="735">
        <v>14</v>
      </c>
      <c r="P327" s="735">
        <f t="shared" si="24"/>
        <v>2.0019999999999998</v>
      </c>
    </row>
    <row r="328" spans="2:16">
      <c r="B328" s="786"/>
      <c r="C328" s="499"/>
      <c r="D328" s="499"/>
      <c r="E328" s="499"/>
      <c r="F328" s="499"/>
      <c r="H328" s="735" t="s">
        <v>774</v>
      </c>
      <c r="I328" s="735">
        <v>0.46</v>
      </c>
      <c r="J328" s="735">
        <v>1</v>
      </c>
      <c r="K328" s="735">
        <f t="shared" si="23"/>
        <v>0.46</v>
      </c>
      <c r="M328" s="735" t="s">
        <v>814</v>
      </c>
      <c r="N328" s="735">
        <v>0.14299999999999999</v>
      </c>
      <c r="O328" s="735">
        <v>1</v>
      </c>
      <c r="P328" s="735">
        <f t="shared" si="24"/>
        <v>0.14299999999999999</v>
      </c>
    </row>
    <row r="329" spans="2:16">
      <c r="B329" s="786"/>
      <c r="C329" s="499"/>
      <c r="D329" s="499"/>
      <c r="E329" s="499"/>
      <c r="F329" s="499"/>
      <c r="H329" s="735" t="s">
        <v>774</v>
      </c>
      <c r="I329" s="735">
        <v>0.46</v>
      </c>
      <c r="J329" s="735">
        <v>2</v>
      </c>
      <c r="K329" s="735">
        <f t="shared" si="23"/>
        <v>0.92</v>
      </c>
      <c r="M329" s="735" t="s">
        <v>815</v>
      </c>
      <c r="N329" s="735">
        <v>0.151</v>
      </c>
      <c r="O329" s="735">
        <v>2</v>
      </c>
      <c r="P329" s="735">
        <f t="shared" si="24"/>
        <v>0.30199999999999999</v>
      </c>
    </row>
    <row r="330" spans="2:16">
      <c r="B330" s="786"/>
      <c r="C330" s="499"/>
      <c r="D330" s="499"/>
      <c r="E330" s="499"/>
      <c r="F330" s="499"/>
      <c r="H330" s="735" t="s">
        <v>774</v>
      </c>
      <c r="I330" s="735">
        <v>0.46</v>
      </c>
      <c r="J330" s="735">
        <v>51</v>
      </c>
      <c r="K330" s="735">
        <f t="shared" si="23"/>
        <v>23.46</v>
      </c>
      <c r="M330" s="735" t="s">
        <v>816</v>
      </c>
      <c r="N330" s="735">
        <v>0.16</v>
      </c>
      <c r="O330" s="735">
        <v>51</v>
      </c>
      <c r="P330" s="735">
        <f t="shared" si="24"/>
        <v>8.16</v>
      </c>
    </row>
    <row r="331" spans="2:16">
      <c r="B331" s="786"/>
      <c r="C331" s="499"/>
      <c r="D331" s="499"/>
      <c r="E331" s="499"/>
      <c r="F331" s="499"/>
      <c r="H331" s="735" t="s">
        <v>774</v>
      </c>
      <c r="I331" s="735">
        <v>0.46</v>
      </c>
      <c r="J331" s="735">
        <v>47</v>
      </c>
      <c r="K331" s="735">
        <f t="shared" si="23"/>
        <v>21.62</v>
      </c>
      <c r="M331" s="735" t="s">
        <v>817</v>
      </c>
      <c r="N331" s="735">
        <v>0.16</v>
      </c>
      <c r="O331" s="735">
        <v>47</v>
      </c>
      <c r="P331" s="735">
        <f t="shared" si="24"/>
        <v>7.5200000000000005</v>
      </c>
    </row>
    <row r="332" spans="2:16">
      <c r="B332" s="786"/>
      <c r="C332" s="499"/>
      <c r="D332" s="499"/>
      <c r="E332" s="499"/>
      <c r="F332" s="499"/>
      <c r="H332" s="735" t="s">
        <v>774</v>
      </c>
      <c r="I332" s="735">
        <v>0.46</v>
      </c>
      <c r="J332" s="735">
        <v>1</v>
      </c>
      <c r="K332" s="735">
        <f t="shared" si="23"/>
        <v>0.46</v>
      </c>
      <c r="M332" s="735" t="s">
        <v>819</v>
      </c>
      <c r="N332" s="735">
        <v>6.0999999999999999E-2</v>
      </c>
      <c r="O332" s="735">
        <v>1</v>
      </c>
      <c r="P332" s="735">
        <f t="shared" si="24"/>
        <v>6.0999999999999999E-2</v>
      </c>
    </row>
    <row r="333" spans="2:16">
      <c r="B333" s="786"/>
      <c r="C333" s="499"/>
      <c r="D333" s="499"/>
      <c r="E333" s="499"/>
      <c r="F333" s="499"/>
      <c r="H333" s="735" t="s">
        <v>774</v>
      </c>
      <c r="I333" s="735">
        <v>0.46</v>
      </c>
      <c r="J333" s="735">
        <v>25</v>
      </c>
      <c r="K333" s="735">
        <f t="shared" si="23"/>
        <v>11.5</v>
      </c>
      <c r="M333" s="735" t="s">
        <v>821</v>
      </c>
      <c r="N333" s="735">
        <v>6.2E-2</v>
      </c>
      <c r="O333" s="735">
        <v>25</v>
      </c>
      <c r="P333" s="735">
        <f t="shared" si="24"/>
        <v>1.55</v>
      </c>
    </row>
    <row r="334" spans="2:16">
      <c r="B334" s="786"/>
      <c r="C334" s="499"/>
      <c r="D334" s="499"/>
      <c r="E334" s="499"/>
      <c r="F334" s="499"/>
      <c r="H334" s="735" t="s">
        <v>774</v>
      </c>
      <c r="I334" s="735">
        <v>0.46</v>
      </c>
      <c r="J334" s="735">
        <v>147</v>
      </c>
      <c r="K334" s="735">
        <f t="shared" si="23"/>
        <v>67.62</v>
      </c>
      <c r="M334" s="735" t="s">
        <v>844</v>
      </c>
      <c r="N334" s="735">
        <v>6.9000000000000006E-2</v>
      </c>
      <c r="O334" s="735">
        <v>147</v>
      </c>
      <c r="P334" s="735">
        <f t="shared" si="24"/>
        <v>10.143000000000001</v>
      </c>
    </row>
    <row r="335" spans="2:16">
      <c r="B335" s="786"/>
      <c r="C335" s="499"/>
      <c r="D335" s="499"/>
      <c r="E335" s="499"/>
      <c r="F335" s="499"/>
      <c r="H335" s="735" t="s">
        <v>774</v>
      </c>
      <c r="I335" s="735">
        <v>0.46</v>
      </c>
      <c r="J335" s="735">
        <v>47</v>
      </c>
      <c r="K335" s="735">
        <f t="shared" si="23"/>
        <v>21.62</v>
      </c>
      <c r="M335" s="735" t="s">
        <v>882</v>
      </c>
      <c r="N335" s="735">
        <v>7.9000000000000001E-2</v>
      </c>
      <c r="O335" s="735">
        <v>47</v>
      </c>
      <c r="P335" s="735">
        <f t="shared" si="24"/>
        <v>3.7130000000000001</v>
      </c>
    </row>
    <row r="336" spans="2:16">
      <c r="B336" s="786"/>
      <c r="C336" s="499"/>
      <c r="D336" s="499"/>
      <c r="E336" s="499"/>
      <c r="F336" s="499"/>
      <c r="H336" s="735" t="s">
        <v>774</v>
      </c>
      <c r="I336" s="735">
        <v>0.46</v>
      </c>
      <c r="J336" s="735">
        <v>72</v>
      </c>
      <c r="K336" s="735">
        <f t="shared" si="23"/>
        <v>33.120000000000005</v>
      </c>
      <c r="M336" s="735" t="s">
        <v>839</v>
      </c>
      <c r="N336" s="735">
        <v>8.7999999999999995E-2</v>
      </c>
      <c r="O336" s="735">
        <v>72</v>
      </c>
      <c r="P336" s="735">
        <f t="shared" si="24"/>
        <v>6.3359999999999994</v>
      </c>
    </row>
    <row r="337" spans="2:16">
      <c r="B337" s="786"/>
      <c r="C337" s="499"/>
      <c r="D337" s="499"/>
      <c r="E337" s="499"/>
      <c r="F337" s="499"/>
      <c r="H337" s="735" t="s">
        <v>774</v>
      </c>
      <c r="I337" s="735">
        <v>0.46</v>
      </c>
      <c r="J337" s="735">
        <v>107</v>
      </c>
      <c r="K337" s="735">
        <f t="shared" si="23"/>
        <v>49.22</v>
      </c>
      <c r="M337" s="735" t="s">
        <v>840</v>
      </c>
      <c r="N337" s="735">
        <v>9.9000000000000005E-2</v>
      </c>
      <c r="O337" s="735">
        <v>107</v>
      </c>
      <c r="P337" s="735">
        <f t="shared" si="24"/>
        <v>10.593</v>
      </c>
    </row>
    <row r="338" spans="2:16">
      <c r="B338" s="786"/>
      <c r="C338" s="499"/>
      <c r="D338" s="499"/>
      <c r="E338" s="499"/>
      <c r="F338" s="499"/>
      <c r="H338" s="735" t="s">
        <v>774</v>
      </c>
      <c r="I338" s="735">
        <v>0.46</v>
      </c>
      <c r="J338" s="735">
        <v>14</v>
      </c>
      <c r="K338" s="735">
        <f t="shared" si="23"/>
        <v>6.44</v>
      </c>
      <c r="M338" s="735" t="s">
        <v>841</v>
      </c>
      <c r="N338" s="735">
        <v>9.9000000000000005E-2</v>
      </c>
      <c r="O338" s="735">
        <v>14</v>
      </c>
      <c r="P338" s="735">
        <f t="shared" si="24"/>
        <v>1.3860000000000001</v>
      </c>
    </row>
    <row r="339" spans="2:16">
      <c r="H339" s="746" t="s">
        <v>26</v>
      </c>
      <c r="I339" s="747"/>
      <c r="J339" s="747"/>
      <c r="K339" s="743">
        <f>SUM(K259:K338)</f>
        <v>1103.2500000000002</v>
      </c>
      <c r="M339" s="746" t="s">
        <v>26</v>
      </c>
      <c r="N339" s="747"/>
      <c r="O339" s="747"/>
      <c r="P339" s="744">
        <f>SUM(P259:P338)</f>
        <v>321.68500000000012</v>
      </c>
    </row>
  </sheetData>
  <mergeCells count="5">
    <mergeCell ref="B24:F24"/>
    <mergeCell ref="B18:U18"/>
    <mergeCell ref="B103:F103"/>
    <mergeCell ref="B180:F180"/>
    <mergeCell ref="B256:F25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697" customWidth="1"/>
    <col min="3" max="3" width="9" style="10"/>
    <col min="4" max="16384" width="9" style="12"/>
  </cols>
  <sheetData>
    <row r="16" spans="2:21" ht="26.25" customHeight="1">
      <c r="B16" s="698" t="s">
        <v>560</v>
      </c>
      <c r="C16" s="802" t="s">
        <v>504</v>
      </c>
      <c r="D16" s="803"/>
      <c r="E16" s="803"/>
      <c r="F16" s="803"/>
      <c r="G16" s="803"/>
      <c r="H16" s="803"/>
      <c r="I16" s="803"/>
      <c r="J16" s="803"/>
      <c r="K16" s="803"/>
      <c r="L16" s="803"/>
      <c r="M16" s="803"/>
      <c r="N16" s="803"/>
      <c r="O16" s="803"/>
      <c r="P16" s="803"/>
      <c r="Q16" s="803"/>
      <c r="R16" s="803"/>
      <c r="S16" s="803"/>
      <c r="T16" s="803"/>
      <c r="U16" s="803"/>
    </row>
    <row r="17" spans="2:21" ht="55.5" customHeight="1">
      <c r="B17" s="699" t="s">
        <v>635</v>
      </c>
      <c r="C17" s="804" t="s">
        <v>724</v>
      </c>
      <c r="D17" s="804"/>
      <c r="E17" s="804"/>
      <c r="F17" s="804"/>
      <c r="G17" s="804"/>
      <c r="H17" s="804"/>
      <c r="I17" s="804"/>
      <c r="J17" s="804"/>
      <c r="K17" s="804"/>
      <c r="L17" s="804"/>
      <c r="M17" s="804"/>
      <c r="N17" s="804"/>
      <c r="O17" s="804"/>
      <c r="P17" s="804"/>
      <c r="Q17" s="804"/>
      <c r="R17" s="804"/>
      <c r="S17" s="804"/>
      <c r="T17" s="804"/>
      <c r="U17" s="805"/>
    </row>
    <row r="18" spans="2:21" ht="15.75">
      <c r="B18" s="700"/>
      <c r="C18" s="701"/>
      <c r="D18" s="702"/>
      <c r="E18" s="702"/>
      <c r="F18" s="702"/>
      <c r="G18" s="702"/>
      <c r="H18" s="702"/>
      <c r="I18" s="702"/>
      <c r="J18" s="702"/>
      <c r="K18" s="702"/>
      <c r="L18" s="702"/>
      <c r="M18" s="702"/>
      <c r="N18" s="702"/>
      <c r="O18" s="702"/>
      <c r="P18" s="702"/>
      <c r="Q18" s="702"/>
      <c r="R18" s="702"/>
      <c r="S18" s="702"/>
      <c r="T18" s="702"/>
      <c r="U18" s="703"/>
    </row>
    <row r="19" spans="2:21" ht="15.75">
      <c r="B19" s="700"/>
      <c r="C19" s="701" t="s">
        <v>639</v>
      </c>
      <c r="D19" s="702"/>
      <c r="E19" s="702"/>
      <c r="F19" s="702"/>
      <c r="G19" s="702"/>
      <c r="H19" s="702"/>
      <c r="I19" s="702"/>
      <c r="J19" s="702"/>
      <c r="K19" s="702"/>
      <c r="L19" s="702"/>
      <c r="M19" s="702"/>
      <c r="N19" s="702"/>
      <c r="O19" s="702"/>
      <c r="P19" s="702"/>
      <c r="Q19" s="702"/>
      <c r="R19" s="702"/>
      <c r="S19" s="702"/>
      <c r="T19" s="702"/>
      <c r="U19" s="703"/>
    </row>
    <row r="20" spans="2:21" ht="15.75">
      <c r="B20" s="700"/>
      <c r="C20" s="701"/>
      <c r="D20" s="702"/>
      <c r="E20" s="702"/>
      <c r="F20" s="702"/>
      <c r="G20" s="702"/>
      <c r="H20" s="702"/>
      <c r="I20" s="702"/>
      <c r="J20" s="702"/>
      <c r="K20" s="702"/>
      <c r="L20" s="702"/>
      <c r="M20" s="702"/>
      <c r="N20" s="702"/>
      <c r="O20" s="702"/>
      <c r="P20" s="702"/>
      <c r="Q20" s="702"/>
      <c r="R20" s="702"/>
      <c r="S20" s="702"/>
      <c r="T20" s="702"/>
      <c r="U20" s="703"/>
    </row>
    <row r="21" spans="2:21" ht="15.75">
      <c r="B21" s="700"/>
      <c r="C21" s="701" t="s">
        <v>636</v>
      </c>
      <c r="D21" s="702"/>
      <c r="E21" s="702"/>
      <c r="F21" s="702"/>
      <c r="G21" s="702"/>
      <c r="H21" s="702"/>
      <c r="I21" s="702"/>
      <c r="J21" s="702"/>
      <c r="K21" s="702"/>
      <c r="L21" s="702"/>
      <c r="M21" s="702"/>
      <c r="N21" s="702"/>
      <c r="O21" s="702"/>
      <c r="P21" s="702"/>
      <c r="Q21" s="702"/>
      <c r="R21" s="702"/>
      <c r="S21" s="702"/>
      <c r="T21" s="702"/>
      <c r="U21" s="703"/>
    </row>
    <row r="22" spans="2:21" ht="15.75">
      <c r="B22" s="700"/>
      <c r="C22" s="701"/>
      <c r="D22" s="702"/>
      <c r="E22" s="702"/>
      <c r="F22" s="702"/>
      <c r="G22" s="702"/>
      <c r="H22" s="702"/>
      <c r="I22" s="702"/>
      <c r="J22" s="702"/>
      <c r="K22" s="702"/>
      <c r="L22" s="702"/>
      <c r="M22" s="702"/>
      <c r="N22" s="702"/>
      <c r="O22" s="702"/>
      <c r="P22" s="702"/>
      <c r="Q22" s="702"/>
      <c r="R22" s="702"/>
      <c r="S22" s="702"/>
      <c r="T22" s="702"/>
      <c r="U22" s="703"/>
    </row>
    <row r="23" spans="2:21" ht="30" customHeight="1">
      <c r="B23" s="700"/>
      <c r="C23" s="798" t="s">
        <v>637</v>
      </c>
      <c r="D23" s="798"/>
      <c r="E23" s="798"/>
      <c r="F23" s="798"/>
      <c r="G23" s="798"/>
      <c r="H23" s="798"/>
      <c r="I23" s="798"/>
      <c r="J23" s="798"/>
      <c r="K23" s="798"/>
      <c r="L23" s="798"/>
      <c r="M23" s="798"/>
      <c r="N23" s="798"/>
      <c r="O23" s="798"/>
      <c r="P23" s="798"/>
      <c r="Q23" s="798"/>
      <c r="R23" s="798"/>
      <c r="S23" s="798"/>
      <c r="T23" s="702"/>
      <c r="U23" s="703"/>
    </row>
    <row r="24" spans="2:21" ht="15.75">
      <c r="B24" s="700"/>
      <c r="C24" s="701"/>
      <c r="D24" s="702"/>
      <c r="E24" s="702"/>
      <c r="F24" s="702"/>
      <c r="G24" s="702"/>
      <c r="H24" s="702"/>
      <c r="I24" s="702"/>
      <c r="J24" s="702"/>
      <c r="K24" s="702"/>
      <c r="L24" s="702"/>
      <c r="M24" s="702"/>
      <c r="N24" s="702"/>
      <c r="O24" s="702"/>
      <c r="P24" s="702"/>
      <c r="Q24" s="702"/>
      <c r="R24" s="702"/>
      <c r="S24" s="702"/>
      <c r="T24" s="702"/>
      <c r="U24" s="703"/>
    </row>
    <row r="25" spans="2:21" ht="15.75">
      <c r="B25" s="700"/>
      <c r="C25" s="701" t="s">
        <v>640</v>
      </c>
      <c r="D25" s="702"/>
      <c r="E25" s="702"/>
      <c r="F25" s="702"/>
      <c r="G25" s="702"/>
      <c r="H25" s="702"/>
      <c r="I25" s="702"/>
      <c r="J25" s="702"/>
      <c r="K25" s="702"/>
      <c r="L25" s="702"/>
      <c r="M25" s="702"/>
      <c r="N25" s="702"/>
      <c r="O25" s="702"/>
      <c r="P25" s="702"/>
      <c r="Q25" s="702"/>
      <c r="R25" s="702"/>
      <c r="S25" s="702"/>
      <c r="T25" s="702"/>
      <c r="U25" s="703"/>
    </row>
    <row r="26" spans="2:21" ht="15.75">
      <c r="B26" s="700"/>
      <c r="C26" s="701"/>
      <c r="D26" s="702"/>
      <c r="E26" s="702"/>
      <c r="F26" s="702"/>
      <c r="G26" s="702"/>
      <c r="H26" s="702"/>
      <c r="I26" s="702"/>
      <c r="J26" s="702"/>
      <c r="K26" s="702"/>
      <c r="L26" s="702"/>
      <c r="M26" s="702"/>
      <c r="N26" s="702"/>
      <c r="O26" s="702"/>
      <c r="P26" s="702"/>
      <c r="Q26" s="702"/>
      <c r="R26" s="702"/>
      <c r="S26" s="702"/>
      <c r="T26" s="702"/>
      <c r="U26" s="703"/>
    </row>
    <row r="27" spans="2:21" ht="31.5" customHeight="1">
      <c r="B27" s="700"/>
      <c r="C27" s="798" t="s">
        <v>638</v>
      </c>
      <c r="D27" s="798"/>
      <c r="E27" s="798"/>
      <c r="F27" s="798"/>
      <c r="G27" s="798"/>
      <c r="H27" s="798"/>
      <c r="I27" s="798"/>
      <c r="J27" s="798"/>
      <c r="K27" s="798"/>
      <c r="L27" s="798"/>
      <c r="M27" s="798"/>
      <c r="N27" s="798"/>
      <c r="O27" s="798"/>
      <c r="P27" s="798"/>
      <c r="Q27" s="798"/>
      <c r="R27" s="798"/>
      <c r="S27" s="798"/>
      <c r="T27" s="798"/>
      <c r="U27" s="799"/>
    </row>
    <row r="28" spans="2:21" ht="15.75">
      <c r="B28" s="700"/>
      <c r="C28" s="701"/>
      <c r="D28" s="702"/>
      <c r="E28" s="702"/>
      <c r="F28" s="702"/>
      <c r="G28" s="702"/>
      <c r="H28" s="702"/>
      <c r="I28" s="702"/>
      <c r="J28" s="702"/>
      <c r="K28" s="702"/>
      <c r="L28" s="702"/>
      <c r="M28" s="702"/>
      <c r="N28" s="702"/>
      <c r="O28" s="702"/>
      <c r="P28" s="702"/>
      <c r="Q28" s="702"/>
      <c r="R28" s="702"/>
      <c r="S28" s="702"/>
      <c r="T28" s="702"/>
      <c r="U28" s="703"/>
    </row>
    <row r="29" spans="2:21" ht="31.5" customHeight="1">
      <c r="B29" s="700"/>
      <c r="C29" s="798" t="s">
        <v>641</v>
      </c>
      <c r="D29" s="798"/>
      <c r="E29" s="798"/>
      <c r="F29" s="798"/>
      <c r="G29" s="798"/>
      <c r="H29" s="798"/>
      <c r="I29" s="798"/>
      <c r="J29" s="798"/>
      <c r="K29" s="798"/>
      <c r="L29" s="798"/>
      <c r="M29" s="798"/>
      <c r="N29" s="798"/>
      <c r="O29" s="798"/>
      <c r="P29" s="798"/>
      <c r="Q29" s="798"/>
      <c r="R29" s="798"/>
      <c r="S29" s="798"/>
      <c r="T29" s="798"/>
      <c r="U29" s="799"/>
    </row>
    <row r="30" spans="2:21" ht="15.75">
      <c r="B30" s="700"/>
      <c r="C30" s="701"/>
      <c r="D30" s="702"/>
      <c r="E30" s="702"/>
      <c r="F30" s="702"/>
      <c r="G30" s="702"/>
      <c r="H30" s="702"/>
      <c r="I30" s="702"/>
      <c r="J30" s="702"/>
      <c r="K30" s="702"/>
      <c r="L30" s="702"/>
      <c r="M30" s="702"/>
      <c r="N30" s="702"/>
      <c r="O30" s="702"/>
      <c r="P30" s="702"/>
      <c r="Q30" s="702"/>
      <c r="R30" s="702"/>
      <c r="S30" s="702"/>
      <c r="T30" s="702"/>
      <c r="U30" s="703"/>
    </row>
    <row r="31" spans="2:21" ht="15.75">
      <c r="B31" s="700"/>
      <c r="C31" s="701" t="s">
        <v>642</v>
      </c>
      <c r="D31" s="702"/>
      <c r="E31" s="702"/>
      <c r="F31" s="702"/>
      <c r="G31" s="702"/>
      <c r="H31" s="702"/>
      <c r="I31" s="702"/>
      <c r="J31" s="702"/>
      <c r="K31" s="702"/>
      <c r="L31" s="702"/>
      <c r="M31" s="702"/>
      <c r="N31" s="702"/>
      <c r="O31" s="702"/>
      <c r="P31" s="702"/>
      <c r="Q31" s="702"/>
      <c r="R31" s="702"/>
      <c r="S31" s="702"/>
      <c r="T31" s="702"/>
      <c r="U31" s="703"/>
    </row>
    <row r="32" spans="2:21" ht="15.75">
      <c r="B32" s="704"/>
      <c r="C32" s="705"/>
      <c r="D32" s="706"/>
      <c r="E32" s="706"/>
      <c r="F32" s="706"/>
      <c r="G32" s="706"/>
      <c r="H32" s="706"/>
      <c r="I32" s="706"/>
      <c r="J32" s="706"/>
      <c r="K32" s="706"/>
      <c r="L32" s="706"/>
      <c r="M32" s="706"/>
      <c r="N32" s="706"/>
      <c r="O32" s="706"/>
      <c r="P32" s="706"/>
      <c r="Q32" s="706"/>
      <c r="R32" s="706"/>
      <c r="S32" s="706"/>
      <c r="T32" s="706"/>
      <c r="U32" s="707"/>
    </row>
    <row r="33" spans="2:21" ht="39" customHeight="1">
      <c r="B33" s="708" t="s">
        <v>643</v>
      </c>
      <c r="C33" s="806" t="s">
        <v>644</v>
      </c>
      <c r="D33" s="806"/>
      <c r="E33" s="806"/>
      <c r="F33" s="806"/>
      <c r="G33" s="806"/>
      <c r="H33" s="806"/>
      <c r="I33" s="806"/>
      <c r="J33" s="806"/>
      <c r="K33" s="806"/>
      <c r="L33" s="806"/>
      <c r="M33" s="806"/>
      <c r="N33" s="806"/>
      <c r="O33" s="806"/>
      <c r="P33" s="806"/>
      <c r="Q33" s="806"/>
      <c r="R33" s="806"/>
      <c r="S33" s="806"/>
      <c r="T33" s="806"/>
      <c r="U33" s="807"/>
    </row>
    <row r="34" spans="2:21">
      <c r="B34" s="709"/>
      <c r="C34" s="710"/>
      <c r="D34" s="710"/>
      <c r="E34" s="710"/>
      <c r="F34" s="710"/>
      <c r="G34" s="710"/>
      <c r="H34" s="710"/>
      <c r="I34" s="710"/>
      <c r="J34" s="710"/>
      <c r="K34" s="710"/>
      <c r="L34" s="710"/>
      <c r="M34" s="710"/>
      <c r="N34" s="710"/>
      <c r="O34" s="710"/>
      <c r="P34" s="710"/>
      <c r="Q34" s="710"/>
      <c r="R34" s="710"/>
      <c r="S34" s="710"/>
      <c r="T34" s="710"/>
      <c r="U34" s="711"/>
    </row>
    <row r="35" spans="2:21" ht="15.75">
      <c r="B35" s="712" t="s">
        <v>645</v>
      </c>
      <c r="C35" s="713" t="s">
        <v>646</v>
      </c>
      <c r="D35" s="702"/>
      <c r="E35" s="702"/>
      <c r="F35" s="702"/>
      <c r="G35" s="702"/>
      <c r="H35" s="702"/>
      <c r="I35" s="702"/>
      <c r="J35" s="702"/>
      <c r="K35" s="702"/>
      <c r="L35" s="702"/>
      <c r="M35" s="702"/>
      <c r="N35" s="702"/>
      <c r="O35" s="702"/>
      <c r="P35" s="702"/>
      <c r="Q35" s="702"/>
      <c r="R35" s="702"/>
      <c r="S35" s="702"/>
      <c r="T35" s="702"/>
      <c r="U35" s="703"/>
    </row>
    <row r="36" spans="2:21">
      <c r="B36" s="714"/>
      <c r="C36" s="706"/>
      <c r="D36" s="706"/>
      <c r="E36" s="706"/>
      <c r="F36" s="706"/>
      <c r="G36" s="706"/>
      <c r="H36" s="706"/>
      <c r="I36" s="706"/>
      <c r="J36" s="706"/>
      <c r="K36" s="706"/>
      <c r="L36" s="706"/>
      <c r="M36" s="706"/>
      <c r="N36" s="706"/>
      <c r="O36" s="706"/>
      <c r="P36" s="706"/>
      <c r="Q36" s="706"/>
      <c r="R36" s="706"/>
      <c r="S36" s="706"/>
      <c r="T36" s="706"/>
      <c r="U36" s="707"/>
    </row>
    <row r="37" spans="2:21" ht="34.5" customHeight="1">
      <c r="B37" s="699" t="s">
        <v>647</v>
      </c>
      <c r="C37" s="800" t="s">
        <v>648</v>
      </c>
      <c r="D37" s="800"/>
      <c r="E37" s="800"/>
      <c r="F37" s="800"/>
      <c r="G37" s="800"/>
      <c r="H37" s="800"/>
      <c r="I37" s="800"/>
      <c r="J37" s="800"/>
      <c r="K37" s="800"/>
      <c r="L37" s="800"/>
      <c r="M37" s="800"/>
      <c r="N37" s="800"/>
      <c r="O37" s="800"/>
      <c r="P37" s="800"/>
      <c r="Q37" s="800"/>
      <c r="R37" s="800"/>
      <c r="S37" s="800"/>
      <c r="T37" s="800"/>
      <c r="U37" s="801"/>
    </row>
    <row r="38" spans="2:21">
      <c r="B38" s="714"/>
      <c r="C38" s="706"/>
      <c r="D38" s="706"/>
      <c r="E38" s="706"/>
      <c r="F38" s="706"/>
      <c r="G38" s="706"/>
      <c r="H38" s="706"/>
      <c r="I38" s="706"/>
      <c r="J38" s="706"/>
      <c r="K38" s="706"/>
      <c r="L38" s="706"/>
      <c r="M38" s="706"/>
      <c r="N38" s="706"/>
      <c r="O38" s="706"/>
      <c r="P38" s="706"/>
      <c r="Q38" s="706"/>
      <c r="R38" s="706"/>
      <c r="S38" s="706"/>
      <c r="T38" s="706"/>
      <c r="U38" s="707"/>
    </row>
    <row r="39" spans="2:21" ht="15.75">
      <c r="B39" s="699" t="s">
        <v>649</v>
      </c>
      <c r="C39" s="715" t="s">
        <v>650</v>
      </c>
      <c r="D39" s="710"/>
      <c r="E39" s="710"/>
      <c r="F39" s="710"/>
      <c r="G39" s="710"/>
      <c r="H39" s="710"/>
      <c r="I39" s="710"/>
      <c r="J39" s="710"/>
      <c r="K39" s="710"/>
      <c r="L39" s="710"/>
      <c r="M39" s="710"/>
      <c r="N39" s="710"/>
      <c r="O39" s="710"/>
      <c r="P39" s="710"/>
      <c r="Q39" s="710"/>
      <c r="R39" s="710"/>
      <c r="S39" s="710"/>
      <c r="T39" s="710"/>
      <c r="U39" s="711"/>
    </row>
    <row r="40" spans="2:21">
      <c r="B40" s="714"/>
      <c r="C40" s="706"/>
      <c r="D40" s="706"/>
      <c r="E40" s="706"/>
      <c r="F40" s="706"/>
      <c r="G40" s="706"/>
      <c r="H40" s="706"/>
      <c r="I40" s="706"/>
      <c r="J40" s="706"/>
      <c r="K40" s="706"/>
      <c r="L40" s="706"/>
      <c r="M40" s="706"/>
      <c r="N40" s="706"/>
      <c r="O40" s="706"/>
      <c r="P40" s="706"/>
      <c r="Q40" s="706"/>
      <c r="R40" s="706"/>
      <c r="S40" s="706"/>
      <c r="T40" s="706"/>
      <c r="U40" s="707"/>
    </row>
    <row r="41" spans="2:21">
      <c r="B41" s="716"/>
      <c r="C41" s="710"/>
      <c r="D41" s="710"/>
      <c r="E41" s="710"/>
      <c r="F41" s="710"/>
      <c r="G41" s="710"/>
      <c r="H41" s="710"/>
      <c r="I41" s="710"/>
      <c r="J41" s="710"/>
      <c r="K41" s="710"/>
      <c r="L41" s="710"/>
      <c r="M41" s="710"/>
      <c r="N41" s="710"/>
      <c r="O41" s="710"/>
      <c r="P41" s="710"/>
      <c r="Q41" s="710"/>
      <c r="R41" s="710"/>
      <c r="S41" s="710"/>
      <c r="T41" s="710"/>
      <c r="U41" s="711"/>
    </row>
    <row r="42" spans="2:21" ht="15.75">
      <c r="B42" s="712" t="s">
        <v>651</v>
      </c>
      <c r="C42" s="713" t="s">
        <v>652</v>
      </c>
      <c r="D42" s="702"/>
      <c r="E42" s="702"/>
      <c r="F42" s="702"/>
      <c r="G42" s="702"/>
      <c r="H42" s="702"/>
      <c r="I42" s="702"/>
      <c r="J42" s="702"/>
      <c r="K42" s="702"/>
      <c r="L42" s="702"/>
      <c r="M42" s="702"/>
      <c r="N42" s="702"/>
      <c r="O42" s="702"/>
      <c r="P42" s="702"/>
      <c r="Q42" s="702"/>
      <c r="R42" s="702"/>
      <c r="S42" s="702"/>
      <c r="T42" s="702"/>
      <c r="U42" s="703"/>
    </row>
    <row r="43" spans="2:21">
      <c r="B43" s="717"/>
      <c r="C43" s="702"/>
      <c r="D43" s="702"/>
      <c r="E43" s="702"/>
      <c r="F43" s="702"/>
      <c r="G43" s="702"/>
      <c r="H43" s="702"/>
      <c r="I43" s="702"/>
      <c r="J43" s="702"/>
      <c r="K43" s="702"/>
      <c r="L43" s="702"/>
      <c r="M43" s="702"/>
      <c r="N43" s="702"/>
      <c r="O43" s="702"/>
      <c r="P43" s="702"/>
      <c r="Q43" s="702"/>
      <c r="R43" s="702"/>
      <c r="S43" s="702"/>
      <c r="T43" s="702"/>
      <c r="U43" s="703"/>
    </row>
    <row r="44" spans="2:21" ht="36" customHeight="1">
      <c r="B44" s="717"/>
      <c r="C44" s="796" t="s">
        <v>668</v>
      </c>
      <c r="D44" s="796"/>
      <c r="E44" s="796"/>
      <c r="F44" s="796"/>
      <c r="G44" s="796"/>
      <c r="H44" s="796"/>
      <c r="I44" s="796"/>
      <c r="J44" s="796"/>
      <c r="K44" s="796"/>
      <c r="L44" s="796"/>
      <c r="M44" s="796"/>
      <c r="N44" s="796"/>
      <c r="O44" s="796"/>
      <c r="P44" s="796"/>
      <c r="Q44" s="796"/>
      <c r="R44" s="796"/>
      <c r="S44" s="796"/>
      <c r="T44" s="796"/>
      <c r="U44" s="797"/>
    </row>
    <row r="45" spans="2:21">
      <c r="B45" s="717"/>
      <c r="C45" s="718"/>
      <c r="D45" s="702"/>
      <c r="E45" s="702"/>
      <c r="F45" s="702"/>
      <c r="G45" s="702"/>
      <c r="H45" s="702"/>
      <c r="I45" s="702"/>
      <c r="J45" s="702"/>
      <c r="K45" s="702"/>
      <c r="L45" s="702"/>
      <c r="M45" s="702"/>
      <c r="N45" s="702"/>
      <c r="O45" s="702"/>
      <c r="P45" s="702"/>
      <c r="Q45" s="702"/>
      <c r="R45" s="702"/>
      <c r="S45" s="702"/>
      <c r="T45" s="702"/>
      <c r="U45" s="703"/>
    </row>
    <row r="46" spans="2:21" ht="35.25" customHeight="1">
      <c r="B46" s="717"/>
      <c r="C46" s="796" t="s">
        <v>653</v>
      </c>
      <c r="D46" s="796"/>
      <c r="E46" s="796"/>
      <c r="F46" s="796"/>
      <c r="G46" s="796"/>
      <c r="H46" s="796"/>
      <c r="I46" s="796"/>
      <c r="J46" s="796"/>
      <c r="K46" s="796"/>
      <c r="L46" s="796"/>
      <c r="M46" s="796"/>
      <c r="N46" s="796"/>
      <c r="O46" s="796"/>
      <c r="P46" s="796"/>
      <c r="Q46" s="796"/>
      <c r="R46" s="796"/>
      <c r="S46" s="796"/>
      <c r="T46" s="796"/>
      <c r="U46" s="797"/>
    </row>
    <row r="47" spans="2:21">
      <c r="B47" s="717"/>
      <c r="C47" s="718"/>
      <c r="D47" s="702"/>
      <c r="E47" s="702"/>
      <c r="F47" s="702"/>
      <c r="G47" s="702"/>
      <c r="H47" s="702"/>
      <c r="I47" s="702"/>
      <c r="J47" s="702"/>
      <c r="K47" s="702"/>
      <c r="L47" s="702"/>
      <c r="M47" s="702"/>
      <c r="N47" s="702"/>
      <c r="O47" s="702"/>
      <c r="P47" s="702"/>
      <c r="Q47" s="702"/>
      <c r="R47" s="702"/>
      <c r="S47" s="702"/>
      <c r="T47" s="702"/>
      <c r="U47" s="703"/>
    </row>
    <row r="48" spans="2:21" ht="40.5" customHeight="1">
      <c r="B48" s="717"/>
      <c r="C48" s="796" t="s">
        <v>654</v>
      </c>
      <c r="D48" s="796"/>
      <c r="E48" s="796"/>
      <c r="F48" s="796"/>
      <c r="G48" s="796"/>
      <c r="H48" s="796"/>
      <c r="I48" s="796"/>
      <c r="J48" s="796"/>
      <c r="K48" s="796"/>
      <c r="L48" s="796"/>
      <c r="M48" s="796"/>
      <c r="N48" s="796"/>
      <c r="O48" s="796"/>
      <c r="P48" s="796"/>
      <c r="Q48" s="796"/>
      <c r="R48" s="796"/>
      <c r="S48" s="796"/>
      <c r="T48" s="796"/>
      <c r="U48" s="797"/>
    </row>
    <row r="49" spans="2:21">
      <c r="B49" s="717"/>
      <c r="C49" s="718"/>
      <c r="D49" s="702"/>
      <c r="E49" s="702"/>
      <c r="F49" s="702"/>
      <c r="G49" s="702"/>
      <c r="H49" s="702"/>
      <c r="I49" s="702"/>
      <c r="J49" s="702"/>
      <c r="K49" s="702"/>
      <c r="L49" s="702"/>
      <c r="M49" s="702"/>
      <c r="N49" s="702"/>
      <c r="O49" s="702"/>
      <c r="P49" s="702"/>
      <c r="Q49" s="702"/>
      <c r="R49" s="702"/>
      <c r="S49" s="702"/>
      <c r="T49" s="702"/>
      <c r="U49" s="703"/>
    </row>
    <row r="50" spans="2:21" ht="30" customHeight="1">
      <c r="B50" s="717"/>
      <c r="C50" s="796" t="s">
        <v>655</v>
      </c>
      <c r="D50" s="796"/>
      <c r="E50" s="796"/>
      <c r="F50" s="796"/>
      <c r="G50" s="796"/>
      <c r="H50" s="796"/>
      <c r="I50" s="796"/>
      <c r="J50" s="796"/>
      <c r="K50" s="796"/>
      <c r="L50" s="796"/>
      <c r="M50" s="796"/>
      <c r="N50" s="796"/>
      <c r="O50" s="796"/>
      <c r="P50" s="796"/>
      <c r="Q50" s="796"/>
      <c r="R50" s="796"/>
      <c r="S50" s="796"/>
      <c r="T50" s="796"/>
      <c r="U50" s="797"/>
    </row>
    <row r="51" spans="2:21" ht="15.75">
      <c r="B51" s="717"/>
      <c r="C51" s="701"/>
      <c r="D51" s="702"/>
      <c r="E51" s="702"/>
      <c r="F51" s="702"/>
      <c r="G51" s="702"/>
      <c r="H51" s="702"/>
      <c r="I51" s="702"/>
      <c r="J51" s="702"/>
      <c r="K51" s="702"/>
      <c r="L51" s="702"/>
      <c r="M51" s="702"/>
      <c r="N51" s="702"/>
      <c r="O51" s="702"/>
      <c r="P51" s="702"/>
      <c r="Q51" s="702"/>
      <c r="R51" s="702"/>
      <c r="S51" s="702"/>
      <c r="T51" s="702"/>
      <c r="U51" s="703"/>
    </row>
    <row r="52" spans="2:21" ht="31.5" customHeight="1">
      <c r="B52" s="717"/>
      <c r="C52" s="798" t="s">
        <v>667</v>
      </c>
      <c r="D52" s="798"/>
      <c r="E52" s="798"/>
      <c r="F52" s="798"/>
      <c r="G52" s="798"/>
      <c r="H52" s="798"/>
      <c r="I52" s="798"/>
      <c r="J52" s="798"/>
      <c r="K52" s="798"/>
      <c r="L52" s="798"/>
      <c r="M52" s="798"/>
      <c r="N52" s="798"/>
      <c r="O52" s="798"/>
      <c r="P52" s="798"/>
      <c r="Q52" s="798"/>
      <c r="R52" s="798"/>
      <c r="S52" s="798"/>
      <c r="T52" s="798"/>
      <c r="U52" s="799"/>
    </row>
    <row r="53" spans="2:21">
      <c r="B53" s="714"/>
      <c r="C53" s="706"/>
      <c r="D53" s="706"/>
      <c r="E53" s="706"/>
      <c r="F53" s="706"/>
      <c r="G53" s="706"/>
      <c r="H53" s="706"/>
      <c r="I53" s="706"/>
      <c r="J53" s="706"/>
      <c r="K53" s="706"/>
      <c r="L53" s="706"/>
      <c r="M53" s="706"/>
      <c r="N53" s="706"/>
      <c r="O53" s="706"/>
      <c r="P53" s="706"/>
      <c r="Q53" s="706"/>
      <c r="R53" s="706"/>
      <c r="S53" s="706"/>
      <c r="T53" s="706"/>
      <c r="U53" s="707"/>
    </row>
    <row r="54" spans="2:21" ht="48" customHeight="1">
      <c r="B54" s="699" t="s">
        <v>656</v>
      </c>
      <c r="C54" s="800" t="s">
        <v>657</v>
      </c>
      <c r="D54" s="800"/>
      <c r="E54" s="800"/>
      <c r="F54" s="800"/>
      <c r="G54" s="800"/>
      <c r="H54" s="800"/>
      <c r="I54" s="800"/>
      <c r="J54" s="800"/>
      <c r="K54" s="800"/>
      <c r="L54" s="800"/>
      <c r="M54" s="800"/>
      <c r="N54" s="800"/>
      <c r="O54" s="800"/>
      <c r="P54" s="800"/>
      <c r="Q54" s="800"/>
      <c r="R54" s="800"/>
      <c r="S54" s="800"/>
      <c r="T54" s="800"/>
      <c r="U54" s="801"/>
    </row>
    <row r="55" spans="2:21">
      <c r="B55" s="714"/>
      <c r="C55" s="706"/>
      <c r="D55" s="706"/>
      <c r="E55" s="706"/>
      <c r="F55" s="706"/>
      <c r="G55" s="706"/>
      <c r="H55" s="706"/>
      <c r="I55" s="706"/>
      <c r="J55" s="706"/>
      <c r="K55" s="706"/>
      <c r="L55" s="706"/>
      <c r="M55" s="706"/>
      <c r="N55" s="706"/>
      <c r="O55" s="706"/>
      <c r="P55" s="706"/>
      <c r="Q55" s="706"/>
      <c r="R55" s="706"/>
      <c r="S55" s="706"/>
      <c r="T55" s="706"/>
      <c r="U55" s="707"/>
    </row>
    <row r="56" spans="2:21" ht="34.5" customHeight="1">
      <c r="B56" s="699" t="s">
        <v>658</v>
      </c>
      <c r="C56" s="800" t="s">
        <v>659</v>
      </c>
      <c r="D56" s="800"/>
      <c r="E56" s="800"/>
      <c r="F56" s="800"/>
      <c r="G56" s="800"/>
      <c r="H56" s="800"/>
      <c r="I56" s="800"/>
      <c r="J56" s="800"/>
      <c r="K56" s="800"/>
      <c r="L56" s="800"/>
      <c r="M56" s="800"/>
      <c r="N56" s="800"/>
      <c r="O56" s="800"/>
      <c r="P56" s="800"/>
      <c r="Q56" s="800"/>
      <c r="R56" s="800"/>
      <c r="S56" s="800"/>
      <c r="T56" s="800"/>
      <c r="U56" s="801"/>
    </row>
    <row r="57" spans="2:21">
      <c r="B57" s="719"/>
      <c r="C57" s="706"/>
      <c r="D57" s="706"/>
      <c r="E57" s="706"/>
      <c r="F57" s="706"/>
      <c r="G57" s="706"/>
      <c r="H57" s="706"/>
      <c r="I57" s="706"/>
      <c r="J57" s="706"/>
      <c r="K57" s="706"/>
      <c r="L57" s="706"/>
      <c r="M57" s="706"/>
      <c r="N57" s="706"/>
      <c r="O57" s="706"/>
      <c r="P57" s="706"/>
      <c r="Q57" s="706"/>
      <c r="R57" s="706"/>
      <c r="S57" s="706"/>
      <c r="T57" s="706"/>
      <c r="U57" s="707"/>
    </row>
    <row r="58" spans="2:21" ht="30.75" customHeight="1">
      <c r="B58" s="708" t="s">
        <v>660</v>
      </c>
      <c r="C58" s="720" t="s">
        <v>661</v>
      </c>
      <c r="D58" s="721"/>
      <c r="E58" s="721"/>
      <c r="F58" s="721"/>
      <c r="G58" s="721"/>
      <c r="H58" s="721"/>
      <c r="I58" s="721"/>
      <c r="J58" s="721"/>
      <c r="K58" s="721"/>
      <c r="L58" s="721"/>
      <c r="M58" s="721"/>
      <c r="N58" s="721"/>
      <c r="O58" s="721"/>
      <c r="P58" s="721"/>
      <c r="Q58" s="721"/>
      <c r="R58" s="721"/>
      <c r="S58" s="721"/>
      <c r="T58" s="721"/>
      <c r="U58" s="722"/>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09" t="s">
        <v>719</v>
      </c>
      <c r="C3" s="810"/>
      <c r="D3" s="810"/>
      <c r="E3" s="810"/>
      <c r="F3" s="811"/>
      <c r="G3" s="122"/>
    </row>
    <row r="4" spans="2:20" ht="16.5" customHeight="1">
      <c r="B4" s="812"/>
      <c r="C4" s="813"/>
      <c r="D4" s="813"/>
      <c r="E4" s="813"/>
      <c r="F4" s="814"/>
      <c r="G4" s="122"/>
    </row>
    <row r="5" spans="2:20" ht="71.25" customHeight="1">
      <c r="B5" s="812"/>
      <c r="C5" s="813"/>
      <c r="D5" s="813"/>
      <c r="E5" s="813"/>
      <c r="F5" s="814"/>
      <c r="G5" s="122"/>
    </row>
    <row r="6" spans="2:20" ht="21.75" customHeight="1">
      <c r="B6" s="815"/>
      <c r="C6" s="816"/>
      <c r="D6" s="816"/>
      <c r="E6" s="816"/>
      <c r="F6" s="817"/>
      <c r="G6" s="122"/>
    </row>
    <row r="8" spans="2:20" ht="21">
      <c r="B8" s="808" t="s">
        <v>480</v>
      </c>
      <c r="C8" s="808"/>
      <c r="D8" s="808"/>
      <c r="E8" s="808"/>
      <c r="F8" s="808"/>
      <c r="G8" s="808"/>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539</v>
      </c>
      <c r="C20" s="243" t="s">
        <v>470</v>
      </c>
      <c r="D20" s="243" t="s">
        <v>446</v>
      </c>
      <c r="E20" s="243" t="s">
        <v>438</v>
      </c>
      <c r="F20" s="243" t="s">
        <v>552</v>
      </c>
      <c r="G20" s="40"/>
      <c r="M20" s="25"/>
      <c r="T20" s="25"/>
    </row>
    <row r="21" spans="2:20" s="103" customFormat="1" ht="50.45" customHeight="1">
      <c r="B21" s="646" t="s">
        <v>542</v>
      </c>
      <c r="C21" s="652" t="s">
        <v>436</v>
      </c>
      <c r="D21" s="655" t="s">
        <v>442</v>
      </c>
      <c r="E21" s="659" t="s">
        <v>590</v>
      </c>
      <c r="F21" s="655" t="s">
        <v>447</v>
      </c>
      <c r="G21" s="174"/>
      <c r="M21" s="644"/>
      <c r="T21" s="644"/>
    </row>
    <row r="22" spans="2:20" s="103" customFormat="1" ht="47.45" customHeight="1">
      <c r="B22" s="647" t="s">
        <v>457</v>
      </c>
      <c r="C22" s="653" t="s">
        <v>437</v>
      </c>
      <c r="D22" s="656" t="s">
        <v>443</v>
      </c>
      <c r="E22" s="660" t="s">
        <v>590</v>
      </c>
      <c r="F22" s="656" t="s">
        <v>447</v>
      </c>
      <c r="G22" s="174"/>
      <c r="M22" s="644"/>
      <c r="T22" s="644"/>
    </row>
    <row r="23" spans="2:20" s="103" customFormat="1" ht="45.6" customHeight="1">
      <c r="B23" s="647" t="s">
        <v>454</v>
      </c>
      <c r="C23" s="653" t="s">
        <v>437</v>
      </c>
      <c r="D23" s="656" t="s">
        <v>444</v>
      </c>
      <c r="E23" s="660" t="s">
        <v>590</v>
      </c>
      <c r="F23" s="656" t="s">
        <v>447</v>
      </c>
      <c r="G23" s="174"/>
      <c r="M23" s="644"/>
      <c r="T23" s="644"/>
    </row>
    <row r="24" spans="2:20" s="103" customFormat="1" ht="32.25" customHeight="1">
      <c r="B24" s="648" t="s">
        <v>455</v>
      </c>
      <c r="C24" s="653" t="s">
        <v>436</v>
      </c>
      <c r="D24" s="656" t="s">
        <v>445</v>
      </c>
      <c r="E24" s="661" t="s">
        <v>609</v>
      </c>
      <c r="F24" s="664"/>
      <c r="G24" s="174"/>
      <c r="M24" s="644"/>
      <c r="T24" s="644"/>
    </row>
    <row r="25" spans="2:20" s="103" customFormat="1" ht="30.75" customHeight="1">
      <c r="B25" s="649" t="s">
        <v>540</v>
      </c>
      <c r="C25" s="653" t="s">
        <v>436</v>
      </c>
      <c r="D25" s="656"/>
      <c r="E25" s="661"/>
      <c r="F25" s="664"/>
      <c r="G25" s="174"/>
      <c r="M25" s="644"/>
      <c r="T25" s="644"/>
    </row>
    <row r="26" spans="2:20" s="103" customFormat="1" ht="32.25" customHeight="1">
      <c r="B26" s="650" t="s">
        <v>541</v>
      </c>
      <c r="C26" s="653" t="s">
        <v>436</v>
      </c>
      <c r="D26" s="657" t="s">
        <v>537</v>
      </c>
      <c r="E26" s="661"/>
      <c r="F26" s="664"/>
      <c r="G26" s="174"/>
      <c r="M26" s="644"/>
      <c r="T26" s="644"/>
    </row>
    <row r="27" spans="2:20" s="103" customFormat="1" ht="27" customHeight="1">
      <c r="B27" s="648" t="s">
        <v>456</v>
      </c>
      <c r="C27" s="653" t="s">
        <v>439</v>
      </c>
      <c r="D27" s="656" t="s">
        <v>481</v>
      </c>
      <c r="E27" s="661" t="s">
        <v>458</v>
      </c>
      <c r="F27" s="664"/>
      <c r="G27" s="174"/>
      <c r="M27" s="644"/>
      <c r="T27" s="644"/>
    </row>
    <row r="28" spans="2:20" s="103" customFormat="1" ht="27" customHeight="1">
      <c r="B28" s="650" t="s">
        <v>451</v>
      </c>
      <c r="C28" s="653" t="s">
        <v>436</v>
      </c>
      <c r="D28" s="656"/>
      <c r="E28" s="661"/>
      <c r="F28" s="656" t="s">
        <v>407</v>
      </c>
      <c r="G28" s="174"/>
      <c r="M28" s="644"/>
      <c r="T28" s="644"/>
    </row>
    <row r="29" spans="2:20" s="103" customFormat="1" ht="32.25" customHeight="1">
      <c r="B29" s="648" t="s">
        <v>207</v>
      </c>
      <c r="C29" s="653" t="s">
        <v>441</v>
      </c>
      <c r="D29" s="656" t="s">
        <v>554</v>
      </c>
      <c r="E29" s="662"/>
      <c r="F29" s="656" t="s">
        <v>553</v>
      </c>
      <c r="G29" s="645"/>
      <c r="M29" s="644"/>
    </row>
    <row r="30" spans="2:20" s="103" customFormat="1" ht="27.75" customHeight="1">
      <c r="B30" s="651" t="s">
        <v>538</v>
      </c>
      <c r="C30" s="654" t="s">
        <v>440</v>
      </c>
      <c r="D30" s="658"/>
      <c r="E30" s="663"/>
      <c r="F30" s="658"/>
      <c r="G30" s="645"/>
      <c r="M30" s="644"/>
    </row>
    <row r="31" spans="2:20" s="103" customFormat="1" ht="23.25" customHeight="1">
      <c r="C31" s="175"/>
      <c r="D31" s="175"/>
      <c r="E31" s="175"/>
      <c r="G31" s="645"/>
      <c r="M31" s="644"/>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573</v>
      </c>
      <c r="H1" s="120" t="s">
        <v>584</v>
      </c>
    </row>
    <row r="2" spans="1:8">
      <c r="A2" s="12" t="s">
        <v>29</v>
      </c>
      <c r="B2" s="12" t="s">
        <v>27</v>
      </c>
      <c r="C2" s="10">
        <v>2006</v>
      </c>
      <c r="D2" s="12" t="s">
        <v>415</v>
      </c>
      <c r="E2" s="10">
        <f>'2. LRAMVA Threshold'!D9</f>
        <v>2015</v>
      </c>
      <c r="F2" s="26" t="s">
        <v>170</v>
      </c>
      <c r="G2" s="12" t="s">
        <v>574</v>
      </c>
      <c r="H2" s="12" t="s">
        <v>592</v>
      </c>
    </row>
    <row r="3" spans="1:8">
      <c r="A3" s="12" t="s">
        <v>371</v>
      </c>
      <c r="B3" s="12" t="s">
        <v>27</v>
      </c>
      <c r="C3" s="10">
        <v>2007</v>
      </c>
      <c r="D3" s="12" t="s">
        <v>416</v>
      </c>
      <c r="E3" s="10">
        <f>'2. LRAMVA Threshold'!D24</f>
        <v>0</v>
      </c>
      <c r="F3" s="12" t="s">
        <v>549</v>
      </c>
      <c r="G3" s="12" t="s">
        <v>575</v>
      </c>
      <c r="H3" s="12" t="s">
        <v>585</v>
      </c>
    </row>
    <row r="4" spans="1:8">
      <c r="A4" s="12" t="s">
        <v>372</v>
      </c>
      <c r="B4" s="12" t="s">
        <v>28</v>
      </c>
      <c r="C4" s="10">
        <v>2008</v>
      </c>
      <c r="D4" s="12" t="s">
        <v>417</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557</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19" zoomScale="70" zoomScaleNormal="70" workbookViewId="0">
      <selection activeCell="G32" sqref="G32"/>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6.7109375"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550</v>
      </c>
      <c r="D6" s="17"/>
      <c r="E6" s="9"/>
      <c r="T6" s="9"/>
      <c r="V6" s="8"/>
    </row>
    <row r="7" spans="2:22" ht="21" customHeight="1">
      <c r="B7" s="536"/>
      <c r="C7" s="17"/>
      <c r="D7" s="17"/>
      <c r="E7" s="9"/>
      <c r="T7" s="9"/>
      <c r="V7" s="8"/>
    </row>
    <row r="8" spans="2:22" ht="24.75" customHeight="1">
      <c r="B8" s="117" t="s">
        <v>239</v>
      </c>
      <c r="C8" s="189" t="s">
        <v>740</v>
      </c>
      <c r="D8" s="600"/>
      <c r="E8" s="9"/>
      <c r="T8" s="9"/>
      <c r="V8" s="8"/>
    </row>
    <row r="9" spans="2:22" ht="41.25" customHeight="1">
      <c r="B9" s="550" t="s">
        <v>519</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555</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1" t="s">
        <v>741</v>
      </c>
      <c r="E14" s="130"/>
      <c r="F14" s="124" t="s">
        <v>547</v>
      </c>
      <c r="H14" s="541" t="s">
        <v>743</v>
      </c>
      <c r="J14" s="124" t="s">
        <v>514</v>
      </c>
      <c r="L14" s="132"/>
      <c r="N14" s="103"/>
      <c r="Q14" s="99"/>
      <c r="R14" s="96"/>
    </row>
    <row r="15" spans="2:22" ht="26.25" customHeight="1" thickBot="1">
      <c r="B15" s="124" t="s">
        <v>423</v>
      </c>
      <c r="C15" s="106"/>
      <c r="D15" s="541" t="s">
        <v>742</v>
      </c>
      <c r="F15" s="124" t="s">
        <v>413</v>
      </c>
      <c r="G15" s="127"/>
      <c r="H15" s="541" t="s">
        <v>744</v>
      </c>
      <c r="I15" s="17"/>
      <c r="J15" s="124" t="s">
        <v>515</v>
      </c>
      <c r="L15" s="132"/>
      <c r="M15" s="103"/>
      <c r="Q15" s="108"/>
      <c r="R15" s="96"/>
    </row>
    <row r="16" spans="2:22" ht="28.5" customHeight="1" thickBot="1">
      <c r="B16" s="124" t="s">
        <v>453</v>
      </c>
      <c r="C16" s="106"/>
      <c r="D16" s="542">
        <v>2018</v>
      </c>
      <c r="E16" s="103"/>
      <c r="F16" s="124" t="s">
        <v>433</v>
      </c>
      <c r="G16" s="125"/>
      <c r="H16" s="542">
        <v>2019</v>
      </c>
      <c r="I16" s="103"/>
      <c r="K16" s="195"/>
      <c r="L16" s="195"/>
      <c r="M16" s="195"/>
      <c r="N16" s="195"/>
      <c r="Q16" s="115"/>
      <c r="R16" s="96"/>
    </row>
    <row r="17" spans="1:21" ht="29.25" customHeight="1">
      <c r="B17" s="124" t="s">
        <v>420</v>
      </c>
      <c r="C17" s="106"/>
      <c r="D17" s="726">
        <v>1478992.4999867801</v>
      </c>
      <c r="E17" s="121"/>
      <c r="F17" s="733" t="s">
        <v>671</v>
      </c>
      <c r="G17" s="195"/>
      <c r="H17" s="727">
        <v>1</v>
      </c>
      <c r="I17" s="17"/>
      <c r="M17" s="195"/>
      <c r="N17" s="195"/>
      <c r="P17" s="99"/>
      <c r="Q17" s="99"/>
      <c r="R17" s="96"/>
    </row>
    <row r="18" spans="1:21" s="28" customFormat="1" ht="29.25" customHeight="1">
      <c r="B18" s="124"/>
      <c r="C18" s="728"/>
      <c r="D18" s="725"/>
      <c r="E18" s="729"/>
      <c r="F18" s="724"/>
      <c r="G18" s="730"/>
      <c r="H18" s="731"/>
      <c r="I18" s="163"/>
      <c r="M18" s="730"/>
      <c r="N18" s="730"/>
      <c r="P18" s="730"/>
      <c r="Q18" s="730"/>
      <c r="R18" s="732"/>
      <c r="T18" s="37"/>
      <c r="U18" s="37"/>
    </row>
    <row r="19" spans="1:21" ht="27.75" customHeight="1" thickBot="1">
      <c r="E19" s="9"/>
      <c r="F19" s="124" t="s">
        <v>434</v>
      </c>
      <c r="G19" s="602" t="s">
        <v>363</v>
      </c>
      <c r="H19" s="242">
        <f>SUM(R54,R57,R60,R63,R66,R69,R72,R75,R78,R81)</f>
        <v>1776778.5342395543</v>
      </c>
      <c r="I19" s="17"/>
      <c r="J19" s="115"/>
      <c r="K19" s="115"/>
      <c r="L19" s="115"/>
      <c r="M19" s="115"/>
      <c r="N19" s="115"/>
      <c r="P19" s="115"/>
      <c r="Q19" s="115"/>
      <c r="R19" s="96"/>
    </row>
    <row r="20" spans="1:21" ht="27.75" customHeight="1" thickBot="1">
      <c r="E20" s="9"/>
      <c r="F20" s="124" t="s">
        <v>435</v>
      </c>
      <c r="G20" s="602" t="s">
        <v>364</v>
      </c>
      <c r="H20" s="131">
        <f>-SUM(R55,R58,R61,R64,R67,R70,R73,R76,R79,R82)</f>
        <v>333836.17140829458</v>
      </c>
      <c r="I20" s="17"/>
      <c r="J20" s="115"/>
      <c r="P20" s="115"/>
      <c r="Q20" s="115"/>
      <c r="R20" s="96"/>
    </row>
    <row r="21" spans="1:21" ht="27.75" customHeight="1" thickBot="1">
      <c r="C21" s="32"/>
      <c r="D21" s="32"/>
      <c r="E21" s="32"/>
      <c r="F21" s="124" t="s">
        <v>408</v>
      </c>
      <c r="G21" s="602" t="s">
        <v>365</v>
      </c>
      <c r="H21" s="188">
        <f>R84</f>
        <v>42563.793573599614</v>
      </c>
      <c r="I21" s="103"/>
      <c r="P21" s="115"/>
      <c r="Q21" s="115"/>
      <c r="R21" s="96"/>
    </row>
    <row r="22" spans="1:21" ht="27.75" customHeight="1">
      <c r="C22" s="32"/>
      <c r="D22" s="32"/>
      <c r="E22" s="32"/>
      <c r="F22" s="124" t="s">
        <v>509</v>
      </c>
      <c r="G22" s="602" t="s">
        <v>448</v>
      </c>
      <c r="H22" s="188">
        <f>H19-H20+H21</f>
        <v>1485506.1564048592</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20" t="s">
        <v>678</v>
      </c>
      <c r="C26" s="820"/>
      <c r="D26" s="820"/>
      <c r="E26" s="820"/>
      <c r="F26" s="820"/>
      <c r="G26" s="820"/>
    </row>
    <row r="27" spans="1:21" ht="14.25" customHeight="1">
      <c r="A27" s="28"/>
      <c r="B27" s="547"/>
      <c r="C27" s="547"/>
      <c r="D27" s="537"/>
      <c r="E27" s="537"/>
      <c r="F27" s="537"/>
      <c r="G27" s="547"/>
    </row>
    <row r="28" spans="1:21" s="17" customFormat="1" ht="27" customHeight="1">
      <c r="B28" s="823" t="s">
        <v>506</v>
      </c>
      <c r="C28" s="824"/>
      <c r="D28" s="133" t="s">
        <v>41</v>
      </c>
      <c r="E28" s="134" t="s">
        <v>669</v>
      </c>
      <c r="F28" s="134" t="s">
        <v>408</v>
      </c>
      <c r="G28" s="135" t="s">
        <v>409</v>
      </c>
      <c r="T28" s="136"/>
      <c r="U28" s="136"/>
    </row>
    <row r="29" spans="1:21" ht="20.25" customHeight="1">
      <c r="B29" s="818" t="s">
        <v>29</v>
      </c>
      <c r="C29" s="819"/>
      <c r="D29" s="637" t="s">
        <v>27</v>
      </c>
      <c r="E29" s="138">
        <f>SUM(D54:D82)</f>
        <v>18198.163853622842</v>
      </c>
      <c r="F29" s="139">
        <f>D84</f>
        <v>536.80792084051211</v>
      </c>
      <c r="G29" s="138">
        <f>E29+F29</f>
        <v>18734.971774463353</v>
      </c>
    </row>
    <row r="30" spans="1:21" ht="20.25" customHeight="1">
      <c r="B30" s="818" t="s">
        <v>371</v>
      </c>
      <c r="C30" s="819"/>
      <c r="D30" s="637" t="s">
        <v>27</v>
      </c>
      <c r="E30" s="140">
        <f>SUM(E54:E82)</f>
        <v>487114.1282511297</v>
      </c>
      <c r="F30" s="141">
        <f>E84</f>
        <v>14368.851962307817</v>
      </c>
      <c r="G30" s="140">
        <f>E30+F30</f>
        <v>501482.98021343752</v>
      </c>
    </row>
    <row r="31" spans="1:21" ht="20.25" customHeight="1">
      <c r="B31" s="818" t="s">
        <v>745</v>
      </c>
      <c r="C31" s="819"/>
      <c r="D31" s="637" t="s">
        <v>28</v>
      </c>
      <c r="E31" s="140">
        <f>SUM(F54:F82)</f>
        <v>370395.73730444815</v>
      </c>
      <c r="F31" s="141">
        <f>F84</f>
        <v>10925.902592695169</v>
      </c>
      <c r="G31" s="140">
        <f>E31+F31</f>
        <v>381321.63989714329</v>
      </c>
    </row>
    <row r="32" spans="1:21" ht="20.25" customHeight="1">
      <c r="B32" s="818" t="s">
        <v>746</v>
      </c>
      <c r="C32" s="819"/>
      <c r="D32" s="637" t="s">
        <v>28</v>
      </c>
      <c r="E32" s="140">
        <f>SUM(G54:G82)</f>
        <v>173368.75148449402</v>
      </c>
      <c r="F32" s="141">
        <f>G84</f>
        <v>5114.0169838936445</v>
      </c>
      <c r="G32" s="140">
        <f>E32+F32</f>
        <v>178482.76846838766</v>
      </c>
    </row>
    <row r="33" spans="2:22" ht="20.25" customHeight="1">
      <c r="B33" s="818" t="s">
        <v>396</v>
      </c>
      <c r="C33" s="819"/>
      <c r="D33" s="637" t="s">
        <v>28</v>
      </c>
      <c r="E33" s="140">
        <f>SUM(H54:H82)</f>
        <v>62120.71559415388</v>
      </c>
      <c r="F33" s="141">
        <f>H84</f>
        <v>1832.4316918700506</v>
      </c>
      <c r="G33" s="140">
        <f>E33+F33</f>
        <v>63953.14728602393</v>
      </c>
    </row>
    <row r="34" spans="2:22" ht="20.25" customHeight="1">
      <c r="B34" s="818" t="s">
        <v>31</v>
      </c>
      <c r="C34" s="819"/>
      <c r="D34" s="637" t="s">
        <v>28</v>
      </c>
      <c r="E34" s="140">
        <f>SUM(I54:I82)</f>
        <v>331744.86634341127</v>
      </c>
      <c r="F34" s="141">
        <f>I84</f>
        <v>9785.7824219924114</v>
      </c>
      <c r="G34" s="140">
        <f t="shared" ref="G34" si="0">E34+F34</f>
        <v>341530.64876540366</v>
      </c>
    </row>
    <row r="35" spans="2:22" ht="20.25" customHeight="1">
      <c r="B35" s="818" t="s">
        <v>32</v>
      </c>
      <c r="C35" s="819"/>
      <c r="D35" s="637" t="s">
        <v>27</v>
      </c>
      <c r="E35" s="140">
        <f>SUM(J54:J82)</f>
        <v>0</v>
      </c>
      <c r="F35" s="141">
        <f>J84</f>
        <v>0</v>
      </c>
      <c r="G35" s="140">
        <f>E35+F35</f>
        <v>0</v>
      </c>
    </row>
    <row r="36" spans="2:22" ht="20.25" customHeight="1">
      <c r="B36" s="818"/>
      <c r="C36" s="819"/>
      <c r="D36" s="637"/>
      <c r="E36" s="140">
        <f>SUM(K54:K82)</f>
        <v>0</v>
      </c>
      <c r="F36" s="141">
        <f>K84</f>
        <v>0</v>
      </c>
      <c r="G36" s="140">
        <f t="shared" ref="G36:G39" si="1">E36+F36</f>
        <v>0</v>
      </c>
    </row>
    <row r="37" spans="2:22" ht="20.25" customHeight="1">
      <c r="B37" s="818"/>
      <c r="C37" s="819"/>
      <c r="D37" s="637"/>
      <c r="E37" s="140">
        <f>SUM(L54:L82)</f>
        <v>0</v>
      </c>
      <c r="F37" s="141">
        <f>L84</f>
        <v>0</v>
      </c>
      <c r="G37" s="140">
        <f t="shared" si="1"/>
        <v>0</v>
      </c>
    </row>
    <row r="38" spans="2:22" ht="20.25" customHeight="1">
      <c r="B38" s="818"/>
      <c r="C38" s="819"/>
      <c r="D38" s="637"/>
      <c r="E38" s="140">
        <f>SUM(M54:M82)</f>
        <v>0</v>
      </c>
      <c r="F38" s="141">
        <f>M84</f>
        <v>0</v>
      </c>
      <c r="G38" s="140">
        <f t="shared" si="1"/>
        <v>0</v>
      </c>
    </row>
    <row r="39" spans="2:22" ht="20.25" customHeight="1">
      <c r="B39" s="818"/>
      <c r="C39" s="819"/>
      <c r="D39" s="637"/>
      <c r="E39" s="140">
        <f>SUM(N54:N82)</f>
        <v>0</v>
      </c>
      <c r="F39" s="141">
        <f>N84</f>
        <v>0</v>
      </c>
      <c r="G39" s="140">
        <f t="shared" si="1"/>
        <v>0</v>
      </c>
    </row>
    <row r="40" spans="2:22" ht="20.25" customHeight="1">
      <c r="B40" s="818"/>
      <c r="C40" s="819"/>
      <c r="D40" s="637"/>
      <c r="E40" s="140">
        <f>SUM(O54:O82)</f>
        <v>0</v>
      </c>
      <c r="F40" s="141">
        <f>O84</f>
        <v>0</v>
      </c>
      <c r="G40" s="140">
        <f>E40+F40</f>
        <v>0</v>
      </c>
    </row>
    <row r="41" spans="2:22" ht="20.25" customHeight="1">
      <c r="B41" s="818"/>
      <c r="C41" s="819"/>
      <c r="D41" s="637"/>
      <c r="E41" s="140">
        <f>SUM(P54:P82)</f>
        <v>0</v>
      </c>
      <c r="F41" s="141">
        <f>P84</f>
        <v>0</v>
      </c>
      <c r="G41" s="140">
        <f>E41+F41</f>
        <v>0</v>
      </c>
    </row>
    <row r="42" spans="2:22" ht="20.25" customHeight="1">
      <c r="B42" s="818"/>
      <c r="C42" s="819"/>
      <c r="D42" s="638"/>
      <c r="E42" s="142">
        <f>SUM(Q54:Q82)</f>
        <v>0</v>
      </c>
      <c r="F42" s="143">
        <f>Q84</f>
        <v>0</v>
      </c>
      <c r="G42" s="142">
        <f>E42+F42</f>
        <v>0</v>
      </c>
    </row>
    <row r="43" spans="2:22" s="8" customFormat="1" ht="21" customHeight="1">
      <c r="B43" s="821" t="s">
        <v>26</v>
      </c>
      <c r="C43" s="822"/>
      <c r="D43" s="137"/>
      <c r="E43" s="144">
        <f>SUM(E29:E42)</f>
        <v>1442942.3628312596</v>
      </c>
      <c r="F43" s="144">
        <f>SUM(F29:F42)</f>
        <v>42563.793573599614</v>
      </c>
      <c r="G43" s="144">
        <f>SUM(G29:G42)</f>
        <v>1485506.1564048594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0" t="s">
        <v>612</v>
      </c>
      <c r="C48" s="820"/>
      <c r="D48" s="820"/>
      <c r="E48" s="820"/>
      <c r="F48" s="820"/>
      <c r="G48" s="820"/>
      <c r="H48" s="820"/>
      <c r="I48" s="820"/>
      <c r="J48" s="820"/>
      <c r="K48" s="820"/>
      <c r="L48" s="820"/>
      <c r="M48" s="616"/>
      <c r="N48" s="105"/>
      <c r="O48" s="105"/>
      <c r="P48" s="105"/>
      <c r="Q48" s="105"/>
      <c r="R48" s="105"/>
      <c r="T48" s="37"/>
      <c r="U48" s="19"/>
      <c r="V48" s="38"/>
    </row>
    <row r="49" spans="2:22" s="28" customFormat="1" ht="41.1" customHeight="1">
      <c r="B49" s="820" t="s">
        <v>561</v>
      </c>
      <c r="C49" s="820"/>
      <c r="D49" s="820"/>
      <c r="E49" s="820"/>
      <c r="F49" s="820"/>
      <c r="G49" s="820"/>
      <c r="H49" s="820"/>
      <c r="I49" s="820"/>
      <c r="J49" s="820"/>
      <c r="K49" s="820"/>
      <c r="L49" s="820"/>
      <c r="M49" s="616"/>
      <c r="N49" s="105"/>
      <c r="O49" s="105"/>
      <c r="P49" s="105"/>
      <c r="Q49" s="105"/>
      <c r="R49" s="105"/>
      <c r="T49" s="37"/>
      <c r="U49" s="19"/>
      <c r="V49" s="38"/>
    </row>
    <row r="50" spans="2:22" s="28" customFormat="1" ht="18" customHeight="1">
      <c r="B50" s="820" t="s">
        <v>677</v>
      </c>
      <c r="C50" s="820"/>
      <c r="D50" s="820"/>
      <c r="E50" s="820"/>
      <c r="F50" s="820"/>
      <c r="G50" s="820"/>
      <c r="H50" s="820"/>
      <c r="I50" s="820"/>
      <c r="J50" s="820"/>
      <c r="K50" s="820"/>
      <c r="L50" s="820"/>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to 699 kW</v>
      </c>
      <c r="G52" s="135" t="str">
        <f>IF($B32&lt;&gt;"",$B32,"")</f>
        <v>GS 700 to 4,999 kW</v>
      </c>
      <c r="H52" s="135" t="str">
        <f>IF($B33&lt;&gt;"",$B33,"")</f>
        <v>Large Use</v>
      </c>
      <c r="I52" s="135" t="str">
        <f>IF($B34&lt;&gt;"",$B34,"")</f>
        <v>Street Lighting</v>
      </c>
      <c r="J52" s="135" t="str">
        <f>IF($B35&lt;&gt;"",$B35,"")</f>
        <v>Unmetered Scattered Load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t="str">
        <f>D34</f>
        <v>kW</v>
      </c>
      <c r="J53" s="575" t="str">
        <f>D35</f>
        <v>kWh</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LRAM'!Y760</f>
        <v>0</v>
      </c>
      <c r="E75" s="156">
        <f>'5.  2015-2020 LRAM'!Z760</f>
        <v>0</v>
      </c>
      <c r="F75" s="156">
        <f>'5.  2015-2020 LRAM'!AA760</f>
        <v>0</v>
      </c>
      <c r="G75" s="156">
        <f>'5.  2015-2020 LRAM'!AB760</f>
        <v>0</v>
      </c>
      <c r="H75" s="156">
        <f>'5.  2015-2020 LRAM'!AC760</f>
        <v>0</v>
      </c>
      <c r="I75" s="156">
        <f>'5.  2015-2020 LRAM'!AD760</f>
        <v>0</v>
      </c>
      <c r="J75" s="156">
        <f>'5.  2015-2020 LRAM'!AE760</f>
        <v>0</v>
      </c>
      <c r="K75" s="156">
        <f>'5.  2015-2020 LRAM'!AF760</f>
        <v>0</v>
      </c>
      <c r="L75" s="156">
        <f>'5.  2015-2020 LRAM'!AG760</f>
        <v>0</v>
      </c>
      <c r="M75" s="156">
        <f>'5.  2015-2020 LRAM'!AH760</f>
        <v>0</v>
      </c>
      <c r="N75" s="156">
        <f>'5.  2015-2020 LRAM'!AI760</f>
        <v>0</v>
      </c>
      <c r="O75" s="156">
        <f>'5.  2015-2020 LRAM'!AJ760</f>
        <v>0</v>
      </c>
      <c r="P75" s="156">
        <f>'5.  2015-2020 LRAM'!AK760</f>
        <v>0</v>
      </c>
      <c r="Q75" s="156">
        <f>'5.  2015-2020 LRAM'!AL760</f>
        <v>0</v>
      </c>
      <c r="R75" s="157">
        <f>SUM(D75:Q75)</f>
        <v>0</v>
      </c>
      <c r="U75" s="152"/>
      <c r="V75" s="153"/>
    </row>
    <row r="76" spans="2:22" s="163" customFormat="1" ht="16.5" customHeight="1">
      <c r="B76" s="154" t="s">
        <v>228</v>
      </c>
      <c r="C76" s="155"/>
      <c r="D76" s="156">
        <f>-'5.  2015-2020 LRAM'!Y761</f>
        <v>0</v>
      </c>
      <c r="E76" s="156">
        <f>-'5.  2015-2020 LRAM'!Z761</f>
        <v>0</v>
      </c>
      <c r="F76" s="156">
        <f>-'5.  2015-2020 LRAM'!AA761</f>
        <v>0</v>
      </c>
      <c r="G76" s="156">
        <f>-'5.  2015-2020 LRAM'!AB761</f>
        <v>0</v>
      </c>
      <c r="H76" s="156">
        <f>-'5.  2015-2020 LRAM'!AC761</f>
        <v>0</v>
      </c>
      <c r="I76" s="156">
        <f>-'5.  2015-2020 LRAM'!AD761</f>
        <v>0</v>
      </c>
      <c r="J76" s="156">
        <f>-'5.  2015-2020 LRAM'!AE761</f>
        <v>0</v>
      </c>
      <c r="K76" s="156">
        <f>-'5.  2015-2020 LRAM'!AF761</f>
        <v>0</v>
      </c>
      <c r="L76" s="156">
        <f>-'5.  2015-2020 LRAM'!AG761</f>
        <v>0</v>
      </c>
      <c r="M76" s="156">
        <f>-'5.  2015-2020 LRAM'!AH761</f>
        <v>0</v>
      </c>
      <c r="N76" s="156">
        <f>-'5.  2015-2020 LRAM'!AI761</f>
        <v>0</v>
      </c>
      <c r="O76" s="156">
        <f>-'5.  2015-2020 LRAM'!AJ761</f>
        <v>0</v>
      </c>
      <c r="P76" s="156">
        <f>-'5.  2015-2020 LRAM'!AK761</f>
        <v>0</v>
      </c>
      <c r="Q76" s="156">
        <f>-'5.  2015-2020 LRAM'!AL761</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LRAM'!Y944</f>
        <v>21943.965320674044</v>
      </c>
      <c r="E78" s="156">
        <f>'5.  2015-2020 LRAM'!Z944</f>
        <v>511887.31390790449</v>
      </c>
      <c r="F78" s="156">
        <f>'5.  2015-2020 LRAM'!AA944</f>
        <v>557243.04322130629</v>
      </c>
      <c r="G78" s="156">
        <f>'5.  2015-2020 LRAM'!AB944</f>
        <v>291838.62985210441</v>
      </c>
      <c r="H78" s="156">
        <f>'5.  2015-2020 LRAM'!AC944</f>
        <v>62120.71559415388</v>
      </c>
      <c r="I78" s="156">
        <f>'5.  2015-2020 LRAM'!AD944</f>
        <v>331744.86634341127</v>
      </c>
      <c r="J78" s="156">
        <f>'5.  2015-2020 LRAM'!AE944</f>
        <v>0</v>
      </c>
      <c r="K78" s="156">
        <f>'5.  2015-2020 LRAM'!AF944</f>
        <v>0</v>
      </c>
      <c r="L78" s="156">
        <f>'5.  2015-2020 LRAM'!AG944</f>
        <v>0</v>
      </c>
      <c r="M78" s="156">
        <f>'5.  2015-2020 LRAM'!AH944</f>
        <v>0</v>
      </c>
      <c r="N78" s="156">
        <f>'5.  2015-2020 LRAM'!AI944</f>
        <v>0</v>
      </c>
      <c r="O78" s="156">
        <f>'5.  2015-2020 LRAM'!AJ944</f>
        <v>0</v>
      </c>
      <c r="P78" s="156">
        <f>'5.  2015-2020 LRAM'!AK944</f>
        <v>0</v>
      </c>
      <c r="Q78" s="156">
        <f>'5.  2015-2020 LRAM'!AL944</f>
        <v>0</v>
      </c>
      <c r="R78" s="157">
        <f>SUM(D78:Q78)</f>
        <v>1776778.5342395543</v>
      </c>
      <c r="U78" s="152"/>
      <c r="V78" s="153"/>
    </row>
    <row r="79" spans="2:22" s="163" customFormat="1">
      <c r="B79" s="154" t="s">
        <v>230</v>
      </c>
      <c r="C79" s="155"/>
      <c r="D79" s="156">
        <f>-'5.  2015-2020 LRAM'!Y945</f>
        <v>-3745.8014670512016</v>
      </c>
      <c r="E79" s="156">
        <f>-'5.  2015-2020 LRAM'!Z945</f>
        <v>-24773.185656774796</v>
      </c>
      <c r="F79" s="156">
        <f>-'5.  2015-2020 LRAM'!AA945</f>
        <v>-186847.30591685817</v>
      </c>
      <c r="G79" s="156">
        <f>-'5.  2015-2020 LRAM'!AB945</f>
        <v>-118469.87836761039</v>
      </c>
      <c r="H79" s="156">
        <f>-'5.  2015-2020 LRAM'!AC945</f>
        <v>0</v>
      </c>
      <c r="I79" s="156">
        <f>-'5.  2015-2020 LRAM'!AD945</f>
        <v>0</v>
      </c>
      <c r="J79" s="156">
        <f>-'5.  2015-2020 LRAM'!AE945</f>
        <v>0</v>
      </c>
      <c r="K79" s="156">
        <f>-'5.  2015-2020 LRAM'!AF945</f>
        <v>0</v>
      </c>
      <c r="L79" s="156">
        <f>-'5.  2015-2020 LRAM'!AG945</f>
        <v>0</v>
      </c>
      <c r="M79" s="156">
        <f>-'5.  2015-2020 LRAM'!AH945</f>
        <v>0</v>
      </c>
      <c r="N79" s="156">
        <f>-'5.  2015-2020 LRAM'!AI945</f>
        <v>0</v>
      </c>
      <c r="O79" s="156">
        <f>-'5.  2015-2020 LRAM'!AJ945</f>
        <v>0</v>
      </c>
      <c r="P79" s="156">
        <f>-'5.  2015-2020 LRAM'!AK945</f>
        <v>0</v>
      </c>
      <c r="Q79" s="156">
        <f>-'5.  2015-2020 LRAM'!AL945</f>
        <v>0</v>
      </c>
      <c r="R79" s="157">
        <f>SUM(D79:Q79)</f>
        <v>-333836.17140829458</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S80" s="790"/>
      <c r="U80" s="159"/>
      <c r="V80" s="153"/>
    </row>
    <row r="81" spans="2:22" s="163" customFormat="1">
      <c r="B81" s="154" t="s">
        <v>233</v>
      </c>
      <c r="C81" s="534"/>
      <c r="D81" s="156">
        <f>'5.  2015-2020 LRAM'!Y1128</f>
        <v>0</v>
      </c>
      <c r="E81" s="156">
        <f>'5.  2015-2020 LRAM'!Z1128</f>
        <v>0</v>
      </c>
      <c r="F81" s="156">
        <f>'5.  2015-2020 LRAM'!AA1128</f>
        <v>0</v>
      </c>
      <c r="G81" s="156">
        <f>'5.  2015-2020 LRAM'!AB1128</f>
        <v>0</v>
      </c>
      <c r="H81" s="156">
        <f>'5.  2015-2020 LRAM'!AC1128</f>
        <v>0</v>
      </c>
      <c r="I81" s="156">
        <f>'5.  2015-2020 LRAM'!AD1128</f>
        <v>0</v>
      </c>
      <c r="J81" s="156">
        <f>'5.  2015-2020 LRAM'!AE1128</f>
        <v>0</v>
      </c>
      <c r="K81" s="156">
        <f>'5.  2015-2020 LRAM'!AF1128</f>
        <v>0</v>
      </c>
      <c r="L81" s="156">
        <f>'5.  2015-2020 LRAM'!AG1128</f>
        <v>0</v>
      </c>
      <c r="M81" s="156">
        <f>'5.  2015-2020 LRAM'!AH1128</f>
        <v>0</v>
      </c>
      <c r="N81" s="156">
        <f>'5.  2015-2020 LRAM'!AI1128</f>
        <v>0</v>
      </c>
      <c r="O81" s="156">
        <f>'5.  2015-2020 LRAM'!AJ1128</f>
        <v>0</v>
      </c>
      <c r="P81" s="156">
        <f>'5.  2015-2020 LRAM'!AK1128</f>
        <v>0</v>
      </c>
      <c r="Q81" s="156">
        <f>'5.  2015-2020 LRAM'!AL1128</f>
        <v>0</v>
      </c>
      <c r="R81" s="157">
        <f>SUM(D81:Q81)</f>
        <v>0</v>
      </c>
      <c r="U81" s="152"/>
      <c r="V81" s="153"/>
    </row>
    <row r="82" spans="2:22" s="163" customFormat="1">
      <c r="B82" s="154" t="s">
        <v>232</v>
      </c>
      <c r="C82" s="155"/>
      <c r="D82" s="156">
        <f>-'5.  2015-2020 LRAM'!Y1129</f>
        <v>0</v>
      </c>
      <c r="E82" s="156">
        <f>-'5.  2015-2020 LRAM'!Z1129</f>
        <v>0</v>
      </c>
      <c r="F82" s="156">
        <f>-'5.  2015-2020 LRAM'!AA1129</f>
        <v>0</v>
      </c>
      <c r="G82" s="156">
        <f>-'5.  2015-2020 LRAM'!AB1129</f>
        <v>0</v>
      </c>
      <c r="H82" s="156">
        <f>-'5.  2015-2020 LRAM'!AC1129</f>
        <v>0</v>
      </c>
      <c r="I82" s="156">
        <f>-'5.  2015-2020 LRAM'!AD1129</f>
        <v>0</v>
      </c>
      <c r="J82" s="156">
        <f>-'5.  2015-2020 LRAM'!AE1129</f>
        <v>0</v>
      </c>
      <c r="K82" s="156">
        <f>-'5.  2015-2020 LRAM'!AF1129</f>
        <v>0</v>
      </c>
      <c r="L82" s="156">
        <f>-'5.  2015-2020 LRAM'!AG1129</f>
        <v>0</v>
      </c>
      <c r="M82" s="156">
        <f>-'5.  2015-2020 LRAM'!AH1129</f>
        <v>0</v>
      </c>
      <c r="N82" s="156">
        <f>-'5.  2015-2020 LRAM'!AI1129</f>
        <v>0</v>
      </c>
      <c r="O82" s="156">
        <f>-'5.  2015-2020 LRAM'!AJ1129</f>
        <v>0</v>
      </c>
      <c r="P82" s="156">
        <f>-'5.  2015-2020 LRAM'!AK1129</f>
        <v>0</v>
      </c>
      <c r="Q82" s="156">
        <f>-'5.  2015-2020 LRAM'!AL1129</f>
        <v>0</v>
      </c>
      <c r="R82" s="157">
        <f>SUM(D82:Q82)</f>
        <v>0</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536.80792084051211</v>
      </c>
      <c r="E84" s="678">
        <f>'6.  Carrying Charges'!J237</f>
        <v>14368.851962307817</v>
      </c>
      <c r="F84" s="678">
        <f>'6.  Carrying Charges'!K237</f>
        <v>10925.902592695169</v>
      </c>
      <c r="G84" s="678">
        <f>'6.  Carrying Charges'!L237</f>
        <v>5114.0169838936445</v>
      </c>
      <c r="H84" s="678">
        <f>'6.  Carrying Charges'!M237</f>
        <v>1832.4316918700506</v>
      </c>
      <c r="I84" s="678">
        <f>'6.  Carrying Charges'!N237</f>
        <v>9785.7824219924114</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42563.793573599614</v>
      </c>
      <c r="U84" s="152"/>
      <c r="V84" s="153"/>
    </row>
    <row r="85" spans="2:22" s="163" customFormat="1" ht="21.75" customHeight="1">
      <c r="B85" s="622" t="s">
        <v>240</v>
      </c>
      <c r="C85" s="623"/>
      <c r="D85" s="622">
        <f>SUM(D54:D82)+D84</f>
        <v>18734.971774463353</v>
      </c>
      <c r="E85" s="622">
        <f t="shared" ref="E85:P85" si="2">SUM(E54:E82)+E84</f>
        <v>501482.98021343752</v>
      </c>
      <c r="F85" s="622">
        <f t="shared" si="2"/>
        <v>381321.63989714329</v>
      </c>
      <c r="G85" s="622">
        <f t="shared" si="2"/>
        <v>178482.76846838766</v>
      </c>
      <c r="H85" s="622">
        <f t="shared" si="2"/>
        <v>63953.14728602393</v>
      </c>
      <c r="I85" s="622">
        <f t="shared" si="2"/>
        <v>341530.64876540366</v>
      </c>
      <c r="J85" s="622">
        <f t="shared" si="2"/>
        <v>0</v>
      </c>
      <c r="K85" s="622">
        <f t="shared" si="2"/>
        <v>0</v>
      </c>
      <c r="L85" s="622">
        <f t="shared" si="2"/>
        <v>0</v>
      </c>
      <c r="M85" s="622">
        <f t="shared" si="2"/>
        <v>0</v>
      </c>
      <c r="N85" s="622">
        <f t="shared" si="2"/>
        <v>0</v>
      </c>
      <c r="O85" s="622">
        <f t="shared" si="2"/>
        <v>0</v>
      </c>
      <c r="P85" s="622">
        <f t="shared" si="2"/>
        <v>0</v>
      </c>
      <c r="Q85" s="622">
        <f>SUM(Q54:Q82)+Q84</f>
        <v>0</v>
      </c>
      <c r="R85" s="622">
        <f>SUM(R54:R82)+R84</f>
        <v>1485506.1564048592</v>
      </c>
      <c r="U85" s="152"/>
      <c r="V85" s="153"/>
    </row>
    <row r="86" spans="2:22" ht="20.25" customHeight="1">
      <c r="B86" s="453" t="s">
        <v>535</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536</v>
      </c>
      <c r="F89" s="588"/>
    </row>
    <row r="90" spans="2:22" s="548" customFormat="1" ht="27.75" hidden="1" customHeight="1">
      <c r="B90" s="569" t="s">
        <v>556</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LRAM'!Y752:AL752)</f>
        <v>0</v>
      </c>
      <c r="K93" s="555">
        <f>SUM('5.  2015-2020 LRAM'!Y935:AL935)</f>
        <v>0</v>
      </c>
      <c r="L93" s="555">
        <f>SUM('5.  2015-2020 LRAM'!Y1118:AL1118)</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LRAM'!Y753:AL753)</f>
        <v>0</v>
      </c>
      <c r="K94" s="555">
        <f>SUM('5.  2015-2020 LRAM'!Y936:AL936)</f>
        <v>0</v>
      </c>
      <c r="L94" s="555">
        <f>SUM('5.  2015-2020 LRAM'!Y1119:AL1119)</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LRAM'!Y754:AL754)</f>
        <v>0</v>
      </c>
      <c r="K95" s="555">
        <f>SUM('5.  2015-2020 LRAM'!Y937:AL937)</f>
        <v>241542.29582718329</v>
      </c>
      <c r="L95" s="555">
        <f>SUM('5.  2015-2020 LRAM'!Y1120:AL1120)</f>
        <v>0</v>
      </c>
      <c r="M95" s="555">
        <f>SUM(C95:L95)</f>
        <v>241542.29582718329</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LRAM'!Y568:AL568)</f>
        <v>0</v>
      </c>
      <c r="J96" s="555">
        <f>SUM('5.  2015-2020 LRAM'!Y755:AL755)</f>
        <v>0</v>
      </c>
      <c r="K96" s="555">
        <f>SUM('5.  2015-2020 LRAM'!Y938:AL938)</f>
        <v>133280.48408392159</v>
      </c>
      <c r="L96" s="555">
        <f>SUM('5.  2015-2020 LRAM'!Y1121:AL1121)</f>
        <v>0</v>
      </c>
      <c r="M96" s="555">
        <f>SUM(F96:L96)</f>
        <v>133280.48408392159</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LRAM'!Y569:AL569)</f>
        <v>0</v>
      </c>
      <c r="J97" s="555">
        <f>SUM('5.  2015-2020 LRAM'!Y756:AL756)</f>
        <v>0</v>
      </c>
      <c r="K97" s="555">
        <f>SUM('5.  2015-2020 LRAM'!Y939:AL939)</f>
        <v>189110.89968315419</v>
      </c>
      <c r="L97" s="555">
        <f>SUM('5.  2015-2020 LRAM'!Y1122:AL1122)</f>
        <v>0</v>
      </c>
      <c r="M97" s="555">
        <f>SUM(G97:L97)</f>
        <v>189110.89968315419</v>
      </c>
      <c r="T97" s="197"/>
      <c r="U97" s="197"/>
    </row>
    <row r="98" spans="2:21" s="90" customFormat="1" ht="23.25" hidden="1" customHeight="1">
      <c r="B98" s="198">
        <v>2016</v>
      </c>
      <c r="C98" s="558"/>
      <c r="D98" s="558"/>
      <c r="E98" s="558"/>
      <c r="F98" s="558"/>
      <c r="G98" s="558"/>
      <c r="H98" s="555">
        <f>SUM('5.  2015-2020 LRAM'!Y387:AL387)</f>
        <v>0</v>
      </c>
      <c r="I98" s="556">
        <f>SUM('5.  2015-2020 LRAM'!Y570:AL570)</f>
        <v>0</v>
      </c>
      <c r="J98" s="555">
        <f>SUM('5.  2015-2020 LRAM'!Y757:AL757)</f>
        <v>0</v>
      </c>
      <c r="K98" s="555">
        <f>SUM('5.  2015-2020 LRAM'!Y940:AL940)</f>
        <v>187970.65925095594</v>
      </c>
      <c r="L98" s="555">
        <f>SUM('5.  2015-2020 LRAM'!Y1123:AL1123)</f>
        <v>0</v>
      </c>
      <c r="M98" s="555">
        <f>SUM(H98:L98)</f>
        <v>187970.65925095594</v>
      </c>
      <c r="T98" s="197"/>
      <c r="U98" s="197"/>
    </row>
    <row r="99" spans="2:21" s="90" customFormat="1" ht="23.25" hidden="1" customHeight="1">
      <c r="B99" s="198">
        <v>2017</v>
      </c>
      <c r="C99" s="558"/>
      <c r="D99" s="558"/>
      <c r="E99" s="558"/>
      <c r="F99" s="558"/>
      <c r="G99" s="558"/>
      <c r="H99" s="558"/>
      <c r="I99" s="555">
        <f>SUM('5.  2015-2020 LRAM'!Y571:AL571)</f>
        <v>0</v>
      </c>
      <c r="J99" s="555">
        <f>SUM('5.  2015-2020 LRAM'!Y758:AL758)</f>
        <v>0</v>
      </c>
      <c r="K99" s="555">
        <f>SUM('5.  2015-2020 LRAM'!Y941:AL941)</f>
        <v>257814.78471392411</v>
      </c>
      <c r="L99" s="555">
        <f>SUM('5.  2015-2020 LRAM'!Y1124:AL1124)</f>
        <v>0</v>
      </c>
      <c r="M99" s="555">
        <f>SUM(I99:L99)</f>
        <v>257814.78471392411</v>
      </c>
      <c r="T99" s="197"/>
      <c r="U99" s="197"/>
    </row>
    <row r="100" spans="2:21" s="90" customFormat="1" ht="23.25" hidden="1" customHeight="1">
      <c r="B100" s="198">
        <v>2018</v>
      </c>
      <c r="C100" s="558"/>
      <c r="D100" s="558"/>
      <c r="E100" s="558"/>
      <c r="F100" s="558"/>
      <c r="G100" s="558"/>
      <c r="H100" s="558"/>
      <c r="I100" s="558"/>
      <c r="J100" s="555">
        <f>SUM('5.  2015-2020 LRAM'!Y759:AL759)</f>
        <v>0</v>
      </c>
      <c r="K100" s="555">
        <f>SUM('5.  2015-2020 LRAM'!Y942:AL942)</f>
        <v>508956.98467406502</v>
      </c>
      <c r="L100" s="555">
        <f>SUM('5.  2015-2020 LRAM'!Y1125:AL1125)</f>
        <v>0</v>
      </c>
      <c r="M100" s="555">
        <f>SUM(J100:L100)</f>
        <v>508956.98467406502</v>
      </c>
      <c r="T100" s="197"/>
      <c r="U100" s="197"/>
    </row>
    <row r="101" spans="2:21" s="90" customFormat="1" ht="23.25" hidden="1" customHeight="1">
      <c r="B101" s="198">
        <v>2019</v>
      </c>
      <c r="C101" s="558"/>
      <c r="D101" s="558"/>
      <c r="E101" s="558"/>
      <c r="F101" s="558"/>
      <c r="G101" s="558"/>
      <c r="H101" s="558"/>
      <c r="I101" s="558"/>
      <c r="J101" s="558"/>
      <c r="K101" s="555">
        <f>SUM('5.  2015-2020 LRAM'!Y943:AL943)</f>
        <v>258102.42600635026</v>
      </c>
      <c r="L101" s="555">
        <f>SUM('5.  2015-2020 LRAM'!Y1126:AL1126)</f>
        <v>0</v>
      </c>
      <c r="M101" s="555">
        <f>SUM(K101:L101)</f>
        <v>258102.42600635026</v>
      </c>
      <c r="T101" s="197"/>
      <c r="U101" s="197"/>
    </row>
    <row r="102" spans="2:21" s="90" customFormat="1" ht="23.25" hidden="1" customHeight="1">
      <c r="B102" s="198">
        <v>2020</v>
      </c>
      <c r="C102" s="558"/>
      <c r="D102" s="558"/>
      <c r="E102" s="558"/>
      <c r="F102" s="558"/>
      <c r="G102" s="558"/>
      <c r="H102" s="558"/>
      <c r="I102" s="558"/>
      <c r="J102" s="558"/>
      <c r="K102" s="558"/>
      <c r="L102" s="557">
        <f>SUM('5.  2015-2020 LRAM'!Y1127:AL1127)</f>
        <v>0</v>
      </c>
      <c r="M102" s="557">
        <f>L102</f>
        <v>0</v>
      </c>
      <c r="T102" s="197"/>
      <c r="U102" s="197"/>
    </row>
    <row r="103" spans="2:21" s="196" customFormat="1" ht="24" hidden="1" customHeight="1">
      <c r="B103" s="570" t="s">
        <v>518</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0</v>
      </c>
      <c r="K103" s="555">
        <f>K93+K94+K95+K96+K97+K98+K99+K100+K101</f>
        <v>1776778.5342395543</v>
      </c>
      <c r="L103" s="555">
        <f>SUM(L93:L102)</f>
        <v>0</v>
      </c>
      <c r="M103" s="555">
        <f>SUM(M93:M102)</f>
        <v>1776778.5342395543</v>
      </c>
      <c r="T103" s="199"/>
      <c r="U103" s="199"/>
    </row>
    <row r="104" spans="2:21" s="27" customFormat="1" ht="24.75" hidden="1" customHeight="1">
      <c r="B104" s="571" t="s">
        <v>517</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LRAM'!AM761</f>
        <v>0</v>
      </c>
      <c r="K104" s="553">
        <f>'5.  2015-2020 LRAM'!AM945</f>
        <v>333836.17140829458</v>
      </c>
      <c r="L104" s="553">
        <f>'5.  2015-2020 LRAM'!AM1129</f>
        <v>0</v>
      </c>
      <c r="M104" s="555">
        <f>SUM(C104:L104)</f>
        <v>333836.17140829458</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0</v>
      </c>
      <c r="K105" s="553">
        <f>'6.  Carrying Charges'!W147</f>
        <v>14498.564616531596</v>
      </c>
      <c r="L105" s="553">
        <f>'6.  Carrying Charges'!W162</f>
        <v>34339.022105461416</v>
      </c>
      <c r="M105" s="555">
        <f>SUM(C105:L105)</f>
        <v>48837.586721993008</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0</v>
      </c>
      <c r="K106" s="553">
        <f>K103-K104+K105</f>
        <v>1457440.9274477912</v>
      </c>
      <c r="L106" s="553">
        <f>L103-L104+L105</f>
        <v>34339.022105461416</v>
      </c>
      <c r="M106" s="553">
        <f>M103-M104+M105</f>
        <v>1491779.9495532527</v>
      </c>
    </row>
    <row r="107" spans="2:21" ht="15.6" hidden="1" customHeight="1"/>
    <row r="108" spans="2:21">
      <c r="B108" s="588"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37" zoomScaleNormal="100" workbookViewId="0">
      <selection activeCell="C29" sqref="C29"/>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550</v>
      </c>
    </row>
    <row r="19" spans="2:8" ht="15.75">
      <c r="B19" s="536" t="s">
        <v>617</v>
      </c>
    </row>
    <row r="20" spans="2:8" ht="13.5" customHeight="1"/>
    <row r="21" spans="2:8" ht="41.1" customHeight="1">
      <c r="B21" s="820" t="s">
        <v>676</v>
      </c>
      <c r="C21" s="820"/>
      <c r="D21" s="820"/>
      <c r="E21" s="820"/>
      <c r="F21" s="820"/>
      <c r="G21" s="820"/>
      <c r="H21" s="820"/>
    </row>
    <row r="23" spans="2:8" s="608" customFormat="1" ht="15.75">
      <c r="B23" s="618" t="s">
        <v>545</v>
      </c>
      <c r="C23" s="618" t="s">
        <v>560</v>
      </c>
      <c r="D23" s="618" t="s">
        <v>544</v>
      </c>
      <c r="E23" s="829" t="s">
        <v>34</v>
      </c>
      <c r="F23" s="830"/>
      <c r="G23" s="829" t="s">
        <v>543</v>
      </c>
      <c r="H23" s="830"/>
    </row>
    <row r="24" spans="2:8" ht="38.25" customHeight="1">
      <c r="B24" s="607">
        <v>1</v>
      </c>
      <c r="C24" s="643" t="s">
        <v>370</v>
      </c>
      <c r="D24" s="606" t="s">
        <v>747</v>
      </c>
      <c r="E24" s="825" t="s">
        <v>748</v>
      </c>
      <c r="F24" s="826"/>
      <c r="G24" s="825" t="s">
        <v>749</v>
      </c>
      <c r="H24" s="826"/>
    </row>
    <row r="25" spans="2:8" ht="39" customHeight="1">
      <c r="B25" s="607">
        <v>2</v>
      </c>
      <c r="C25" s="643" t="s">
        <v>369</v>
      </c>
      <c r="D25" s="606" t="s">
        <v>750</v>
      </c>
      <c r="E25" s="825" t="s">
        <v>751</v>
      </c>
      <c r="F25" s="826"/>
      <c r="G25" s="825" t="s">
        <v>752</v>
      </c>
      <c r="H25" s="826"/>
    </row>
    <row r="26" spans="2:8">
      <c r="B26" s="607">
        <v>3</v>
      </c>
      <c r="C26" s="643"/>
      <c r="D26" s="606"/>
      <c r="E26" s="825"/>
      <c r="F26" s="826"/>
      <c r="G26" s="827"/>
      <c r="H26" s="828"/>
    </row>
    <row r="27" spans="2:8">
      <c r="B27" s="607">
        <v>4</v>
      </c>
      <c r="C27" s="643"/>
      <c r="D27" s="606"/>
      <c r="E27" s="825"/>
      <c r="F27" s="826"/>
      <c r="G27" s="827"/>
      <c r="H27" s="828"/>
    </row>
    <row r="28" spans="2:8">
      <c r="B28" s="607">
        <v>5</v>
      </c>
      <c r="C28" s="643"/>
      <c r="D28" s="606"/>
      <c r="E28" s="825"/>
      <c r="F28" s="826"/>
      <c r="G28" s="827"/>
      <c r="H28" s="828"/>
    </row>
    <row r="29" spans="2:8">
      <c r="B29" s="607">
        <v>6</v>
      </c>
      <c r="C29" s="643"/>
      <c r="D29" s="606"/>
      <c r="E29" s="825"/>
      <c r="F29" s="826"/>
      <c r="G29" s="827"/>
      <c r="H29" s="828"/>
    </row>
    <row r="30" spans="2:8">
      <c r="B30" s="607">
        <v>7</v>
      </c>
      <c r="C30" s="643"/>
      <c r="D30" s="606"/>
      <c r="E30" s="825"/>
      <c r="F30" s="826"/>
      <c r="G30" s="827"/>
      <c r="H30" s="828"/>
    </row>
    <row r="31" spans="2:8">
      <c r="B31" s="607">
        <v>8</v>
      </c>
      <c r="C31" s="643"/>
      <c r="D31" s="606"/>
      <c r="E31" s="825"/>
      <c r="F31" s="826"/>
      <c r="G31" s="827"/>
      <c r="H31" s="828"/>
    </row>
    <row r="32" spans="2:8">
      <c r="B32" s="607">
        <v>9</v>
      </c>
      <c r="C32" s="643"/>
      <c r="D32" s="606"/>
      <c r="E32" s="825"/>
      <c r="F32" s="826"/>
      <c r="G32" s="827"/>
      <c r="H32" s="828"/>
    </row>
    <row r="33" spans="2:8">
      <c r="B33" s="607">
        <v>10</v>
      </c>
      <c r="C33" s="643"/>
      <c r="D33" s="606"/>
      <c r="E33" s="825"/>
      <c r="F33" s="826"/>
      <c r="G33" s="827"/>
      <c r="H33" s="828"/>
    </row>
    <row r="34" spans="2:8">
      <c r="B34" s="607" t="s">
        <v>479</v>
      </c>
      <c r="C34" s="643"/>
      <c r="D34" s="606"/>
      <c r="E34" s="825"/>
      <c r="F34" s="826"/>
      <c r="G34" s="827"/>
      <c r="H34" s="828"/>
    </row>
    <row r="36" spans="2:8" ht="30.75" customHeight="1">
      <c r="B36" s="536" t="s">
        <v>613</v>
      </c>
    </row>
    <row r="37" spans="2:8" ht="23.25" customHeight="1">
      <c r="B37" s="567" t="s">
        <v>618</v>
      </c>
      <c r="C37" s="604"/>
      <c r="D37" s="604"/>
      <c r="E37" s="604"/>
      <c r="F37" s="604"/>
      <c r="G37" s="604"/>
      <c r="H37" s="604"/>
    </row>
    <row r="39" spans="2:8" s="90" customFormat="1" ht="15.75">
      <c r="B39" s="618" t="s">
        <v>545</v>
      </c>
      <c r="C39" s="618" t="s">
        <v>560</v>
      </c>
      <c r="D39" s="618" t="s">
        <v>544</v>
      </c>
      <c r="E39" s="829" t="s">
        <v>34</v>
      </c>
      <c r="F39" s="830"/>
      <c r="G39" s="829" t="s">
        <v>543</v>
      </c>
      <c r="H39" s="830"/>
    </row>
    <row r="40" spans="2:8">
      <c r="B40" s="607">
        <v>1</v>
      </c>
      <c r="C40" s="643"/>
      <c r="D40" s="606"/>
      <c r="E40" s="825"/>
      <c r="F40" s="826"/>
      <c r="G40" s="827"/>
      <c r="H40" s="828"/>
    </row>
    <row r="41" spans="2:8">
      <c r="B41" s="607">
        <v>2</v>
      </c>
      <c r="C41" s="643"/>
      <c r="D41" s="606"/>
      <c r="E41" s="825"/>
      <c r="F41" s="826"/>
      <c r="G41" s="827"/>
      <c r="H41" s="828"/>
    </row>
    <row r="42" spans="2:8">
      <c r="B42" s="607">
        <v>3</v>
      </c>
      <c r="C42" s="643"/>
      <c r="D42" s="606"/>
      <c r="E42" s="825"/>
      <c r="F42" s="826"/>
      <c r="G42" s="827"/>
      <c r="H42" s="828"/>
    </row>
    <row r="43" spans="2:8">
      <c r="B43" s="607">
        <v>4</v>
      </c>
      <c r="C43" s="643"/>
      <c r="D43" s="606"/>
      <c r="E43" s="825"/>
      <c r="F43" s="826"/>
      <c r="G43" s="827"/>
      <c r="H43" s="828"/>
    </row>
    <row r="44" spans="2:8">
      <c r="B44" s="607">
        <v>5</v>
      </c>
      <c r="C44" s="643"/>
      <c r="D44" s="606"/>
      <c r="E44" s="825"/>
      <c r="F44" s="826"/>
      <c r="G44" s="827"/>
      <c r="H44" s="828"/>
    </row>
    <row r="45" spans="2:8">
      <c r="B45" s="607">
        <v>6</v>
      </c>
      <c r="C45" s="643"/>
      <c r="D45" s="606"/>
      <c r="E45" s="825"/>
      <c r="F45" s="826"/>
      <c r="G45" s="827"/>
      <c r="H45" s="828"/>
    </row>
    <row r="46" spans="2:8">
      <c r="B46" s="607">
        <v>7</v>
      </c>
      <c r="C46" s="643"/>
      <c r="D46" s="606"/>
      <c r="E46" s="825"/>
      <c r="F46" s="826"/>
      <c r="G46" s="827"/>
      <c r="H46" s="828"/>
    </row>
    <row r="47" spans="2:8">
      <c r="B47" s="607">
        <v>8</v>
      </c>
      <c r="C47" s="643"/>
      <c r="D47" s="606"/>
      <c r="E47" s="825"/>
      <c r="F47" s="826"/>
      <c r="G47" s="827"/>
      <c r="H47" s="828"/>
    </row>
    <row r="48" spans="2:8">
      <c r="B48" s="607">
        <v>9</v>
      </c>
      <c r="C48" s="643"/>
      <c r="D48" s="606"/>
      <c r="E48" s="825"/>
      <c r="F48" s="826"/>
      <c r="G48" s="827"/>
      <c r="H48" s="828"/>
    </row>
    <row r="49" spans="2:8">
      <c r="B49" s="607">
        <v>10</v>
      </c>
      <c r="C49" s="643"/>
      <c r="D49" s="606"/>
      <c r="E49" s="825"/>
      <c r="F49" s="826"/>
      <c r="G49" s="827"/>
      <c r="H49" s="828"/>
    </row>
    <row r="50" spans="2:8">
      <c r="B50" s="607" t="s">
        <v>479</v>
      </c>
      <c r="C50" s="643"/>
      <c r="D50" s="606"/>
      <c r="E50" s="825"/>
      <c r="F50" s="826"/>
      <c r="G50" s="827"/>
      <c r="H50" s="82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C26:C34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6" zoomScale="85" zoomScaleNormal="85" workbookViewId="0">
      <selection activeCell="C37" sqref="C37"/>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550</v>
      </c>
      <c r="P7" s="105"/>
      <c r="Q7" s="105"/>
    </row>
    <row r="8" spans="2:17" s="104" customFormat="1" ht="30" customHeight="1">
      <c r="D8" s="573"/>
      <c r="P8" s="105"/>
      <c r="Q8" s="105"/>
    </row>
    <row r="9" spans="2:17" s="2" customFormat="1" ht="24.75" customHeight="1">
      <c r="B9" s="118" t="s">
        <v>411</v>
      </c>
      <c r="C9" s="17"/>
      <c r="D9" s="455">
        <v>2015</v>
      </c>
    </row>
    <row r="10" spans="2:17" s="17" customFormat="1" ht="16.5" customHeight="1"/>
    <row r="11" spans="2:17" s="17" customFormat="1" ht="36.75" customHeight="1">
      <c r="B11" s="831" t="s">
        <v>739</v>
      </c>
      <c r="C11" s="831"/>
      <c r="D11" s="831"/>
      <c r="E11" s="831"/>
      <c r="F11" s="831"/>
      <c r="G11" s="831"/>
      <c r="H11" s="831"/>
      <c r="I11" s="831"/>
      <c r="J11" s="831"/>
      <c r="K11" s="831"/>
      <c r="L11" s="831"/>
      <c r="M11" s="831"/>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
        <v>745</v>
      </c>
      <c r="G13" s="243" t="s">
        <v>746</v>
      </c>
      <c r="H13" s="243" t="s">
        <v>396</v>
      </c>
      <c r="I13" s="243" t="s">
        <v>31</v>
      </c>
      <c r="J13" s="243" t="s">
        <v>32</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v>
      </c>
      <c r="J14" s="578" t="str">
        <f>'1.  LRAMVA Summary'!J53</f>
        <v>kWh</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53726379.197584406</v>
      </c>
      <c r="D15" s="451">
        <v>12486004.890170673</v>
      </c>
      <c r="E15" s="451">
        <v>1448724.3074137308</v>
      </c>
      <c r="F15" s="451">
        <v>23836892</v>
      </c>
      <c r="G15" s="451">
        <v>15954758</v>
      </c>
      <c r="H15" s="451"/>
      <c r="I15" s="451"/>
      <c r="J15" s="451"/>
      <c r="K15" s="451"/>
      <c r="L15" s="451"/>
      <c r="M15" s="451"/>
      <c r="N15" s="451"/>
      <c r="O15" s="451"/>
      <c r="P15" s="452"/>
      <c r="Q15" s="452"/>
    </row>
    <row r="16" spans="2:17" s="456" customFormat="1" ht="15.75" customHeight="1">
      <c r="B16" s="461" t="s">
        <v>28</v>
      </c>
      <c r="C16" s="625">
        <f>SUM(D16:Q16)</f>
        <v>99767.892061539082</v>
      </c>
      <c r="D16" s="450"/>
      <c r="E16" s="450"/>
      <c r="F16" s="451">
        <v>64525.781647566444</v>
      </c>
      <c r="G16" s="451">
        <v>35242.11041397263</v>
      </c>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12486004.890170673</v>
      </c>
      <c r="E18" s="192">
        <f t="shared" si="0"/>
        <v>1448724.3074137308</v>
      </c>
      <c r="F18" s="192">
        <f>IF(F14="kw",HLOOKUP(F14,F14:F16,3,FALSE),HLOOKUP(F14,F14:F16,2,FALSE))</f>
        <v>64525.781647566444</v>
      </c>
      <c r="G18" s="192">
        <f t="shared" ref="G18:Q18" si="1">IF(G14="kw",HLOOKUP(G14,G14:G16,3,FALSE),HLOOKUP(G14,G14:G16,2,FALSE))</f>
        <v>35242.11041397263</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670</v>
      </c>
      <c r="C20" s="453"/>
      <c r="D20" s="454"/>
    </row>
    <row r="21" spans="2:17" s="438" customFormat="1" ht="21" customHeight="1">
      <c r="B21" s="460" t="s">
        <v>366</v>
      </c>
      <c r="C21" s="368" t="s">
        <v>753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31" t="s">
        <v>739</v>
      </c>
      <c r="C26" s="831"/>
      <c r="D26" s="831"/>
      <c r="E26" s="831"/>
      <c r="F26" s="831"/>
      <c r="G26" s="831"/>
      <c r="H26" s="831"/>
      <c r="I26" s="831"/>
      <c r="J26" s="831"/>
      <c r="K26" s="831"/>
      <c r="L26" s="831"/>
      <c r="M26" s="831"/>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699 kW</v>
      </c>
      <c r="G28" s="243" t="str">
        <f>'1.  LRAMVA Summary'!G52</f>
        <v>GS 700 to 4,999 kW</v>
      </c>
      <c r="H28" s="243" t="str">
        <f>'1.  LRAMVA Summary'!H52</f>
        <v>Large Use</v>
      </c>
      <c r="I28" s="243" t="str">
        <f>'1.  LRAMVA Summary'!I52</f>
        <v>Street Lighting</v>
      </c>
      <c r="J28" s="243" t="str">
        <f>'1.  LRAMVA Summary'!J52</f>
        <v>Unmetered Scattered Load</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v>
      </c>
      <c r="J29" s="578" t="str">
        <f>'1.  LRAMVA Summary'!J53</f>
        <v>kWh</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0</v>
      </c>
      <c r="D30" s="462"/>
      <c r="E30" s="462"/>
      <c r="F30" s="462"/>
      <c r="G30" s="462"/>
      <c r="H30" s="462"/>
      <c r="I30" s="462"/>
      <c r="J30" s="462"/>
      <c r="K30" s="462"/>
      <c r="L30" s="462"/>
      <c r="M30" s="462"/>
      <c r="N30" s="462"/>
      <c r="O30" s="462"/>
      <c r="P30" s="462"/>
      <c r="Q30" s="452"/>
    </row>
    <row r="31" spans="2:17" s="463" customFormat="1" ht="15" customHeight="1">
      <c r="B31" s="461" t="s">
        <v>28</v>
      </c>
      <c r="C31" s="625">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c r="D35" s="454"/>
      <c r="E35" s="93"/>
      <c r="F35" s="93"/>
      <c r="G35" s="93"/>
      <c r="H35" s="93"/>
      <c r="I35" s="93"/>
      <c r="J35" s="93"/>
      <c r="K35" s="93"/>
      <c r="L35" s="93"/>
      <c r="M35" s="93"/>
      <c r="N35" s="93"/>
      <c r="O35" s="93"/>
      <c r="P35" s="93"/>
      <c r="Q35" s="93"/>
    </row>
    <row r="36" spans="2:32" s="438" customFormat="1" ht="21" customHeight="1">
      <c r="B36" s="460" t="s">
        <v>366</v>
      </c>
      <c r="C36" s="368"/>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31" t="s">
        <v>611</v>
      </c>
      <c r="C40" s="831"/>
      <c r="D40" s="831"/>
      <c r="E40" s="831"/>
      <c r="F40" s="831"/>
      <c r="G40" s="831"/>
      <c r="H40" s="831"/>
      <c r="I40" s="831"/>
      <c r="J40" s="831"/>
      <c r="K40" s="831"/>
      <c r="L40" s="831"/>
      <c r="M40" s="831"/>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608</v>
      </c>
      <c r="D42" s="243" t="str">
        <f>'1.  LRAMVA Summary'!D52</f>
        <v>Residential</v>
      </c>
      <c r="E42" s="243" t="str">
        <f>'1.  LRAMVA Summary'!E52</f>
        <v>GS&lt;50 kW</v>
      </c>
      <c r="F42" s="243" t="str">
        <f>'1.  LRAMVA Summary'!F52</f>
        <v>GS 50 to 699 kW</v>
      </c>
      <c r="G42" s="243" t="str">
        <f>'1.  LRAMVA Summary'!G52</f>
        <v>GS 700 to 4,999 kW</v>
      </c>
      <c r="H42" s="243" t="str">
        <f>'1.  LRAMVA Summary'!H52</f>
        <v>Large Use</v>
      </c>
      <c r="I42" s="243" t="str">
        <f>'1.  LRAMVA Summary'!I52</f>
        <v>Street Lighting</v>
      </c>
      <c r="J42" s="243" t="str">
        <f>'1.  LRAMVA Summary'!J52</f>
        <v>Unmetered Scattered Load</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v>
      </c>
      <c r="J43" s="582" t="str">
        <f>'1.  LRAMVA Summary'!J53</f>
        <v>kWh</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3">
        <v>2015</v>
      </c>
      <c r="D52" s="190">
        <f t="shared" ref="D52:Q52" si="12">IF(ISBLANK($C$52),0,IF($C$52=$D$9,HLOOKUP(D43,D14:D18,5,FALSE),HLOOKUP(D43,D29:D33,5,FALSE)))</f>
        <v>12486004.890170673</v>
      </c>
      <c r="E52" s="190">
        <f t="shared" si="12"/>
        <v>1448724.3074137308</v>
      </c>
      <c r="F52" s="190">
        <f t="shared" si="12"/>
        <v>64525.781647566444</v>
      </c>
      <c r="G52" s="190">
        <f t="shared" si="12"/>
        <v>35242.11041397263</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70" zoomScaleNormal="70" workbookViewId="0">
      <pane ySplit="14" topLeftCell="A120" activePane="bottomLeft" state="frozen"/>
      <selection pane="bottomLeft" activeCell="H130" sqref="H130"/>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7" t="s">
        <v>171</v>
      </c>
      <c r="C4" s="85" t="s">
        <v>175</v>
      </c>
      <c r="D4" s="85"/>
      <c r="E4" s="49"/>
    </row>
    <row r="5" spans="1:26" s="18" customFormat="1" ht="26.25" hidden="1" customHeight="1" outlineLevel="1" thickBot="1">
      <c r="A5" s="4"/>
      <c r="B5" s="837"/>
      <c r="C5" s="86" t="s">
        <v>172</v>
      </c>
      <c r="D5" s="86"/>
      <c r="E5" s="49"/>
    </row>
    <row r="6" spans="1:26" ht="26.25" hidden="1" customHeight="1" outlineLevel="1" thickBot="1">
      <c r="B6" s="837"/>
      <c r="C6" s="840" t="s">
        <v>550</v>
      </c>
      <c r="D6" s="841"/>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526</v>
      </c>
      <c r="C8" s="593" t="s">
        <v>481</v>
      </c>
      <c r="D8" s="592"/>
      <c r="M8" s="6"/>
      <c r="N8" s="6"/>
      <c r="O8" s="6"/>
      <c r="P8" s="6"/>
      <c r="Q8" s="6"/>
      <c r="R8" s="6"/>
      <c r="S8" s="6"/>
      <c r="T8" s="6"/>
      <c r="U8" s="6"/>
      <c r="V8" s="6"/>
      <c r="W8" s="6"/>
      <c r="X8" s="6"/>
      <c r="Y8" s="6"/>
      <c r="Z8" s="6"/>
    </row>
    <row r="9" spans="1:26" s="18" customFormat="1" ht="19.5" hidden="1" customHeight="1" outlineLevel="1">
      <c r="A9" s="4"/>
      <c r="B9" s="539"/>
      <c r="C9" s="593" t="s">
        <v>527</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1"/>
    </row>
    <row r="12" spans="1:26" ht="58.5" customHeight="1">
      <c r="B12" s="835" t="s">
        <v>619</v>
      </c>
      <c r="C12" s="835"/>
      <c r="D12" s="835"/>
      <c r="E12" s="835"/>
      <c r="F12" s="835"/>
      <c r="G12" s="835"/>
      <c r="H12" s="835"/>
      <c r="I12" s="835"/>
      <c r="J12" s="835"/>
      <c r="K12" s="835"/>
      <c r="L12" s="835"/>
      <c r="M12" s="835"/>
      <c r="N12" s="835"/>
      <c r="O12" s="83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562</v>
      </c>
      <c r="E14" s="472" t="s">
        <v>563</v>
      </c>
      <c r="F14" s="472" t="s">
        <v>564</v>
      </c>
      <c r="G14" s="472" t="s">
        <v>565</v>
      </c>
      <c r="H14" s="472" t="s">
        <v>566</v>
      </c>
      <c r="I14" s="472" t="s">
        <v>567</v>
      </c>
      <c r="J14" s="472" t="s">
        <v>754</v>
      </c>
      <c r="K14" s="472" t="s">
        <v>755</v>
      </c>
      <c r="L14" s="472" t="s">
        <v>756</v>
      </c>
      <c r="M14" s="472" t="s">
        <v>757</v>
      </c>
      <c r="N14" s="472" t="s">
        <v>568</v>
      </c>
      <c r="O14" s="472" t="s">
        <v>569</v>
      </c>
      <c r="P14" s="7"/>
    </row>
    <row r="15" spans="1:26" s="7" customFormat="1" ht="18.75" customHeight="1">
      <c r="B15" s="473" t="s">
        <v>188</v>
      </c>
      <c r="C15" s="838"/>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33"/>
      <c r="D16" s="477"/>
      <c r="E16" s="477"/>
      <c r="F16" s="477"/>
      <c r="G16" s="477"/>
      <c r="H16" s="477"/>
      <c r="I16" s="477"/>
      <c r="J16" s="477">
        <v>0</v>
      </c>
      <c r="K16" s="477">
        <v>0</v>
      </c>
      <c r="L16" s="477">
        <v>4</v>
      </c>
      <c r="M16" s="477">
        <v>1</v>
      </c>
      <c r="N16" s="477"/>
      <c r="O16" s="478"/>
    </row>
    <row r="17" spans="1:15" s="111" customFormat="1" ht="17.25" customHeight="1">
      <c r="B17" s="479" t="s">
        <v>559</v>
      </c>
      <c r="C17" s="839"/>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8</v>
      </c>
      <c r="M17" s="112">
        <f t="shared" si="1"/>
        <v>11</v>
      </c>
      <c r="N17" s="112">
        <f t="shared" si="1"/>
        <v>12</v>
      </c>
      <c r="O17" s="113">
        <f t="shared" si="1"/>
        <v>12</v>
      </c>
    </row>
    <row r="18" spans="1:15" s="7" customFormat="1" ht="17.25" customHeight="1">
      <c r="B18" s="480" t="str">
        <f>'1.  LRAMVA Summary'!B29</f>
        <v>Residential</v>
      </c>
      <c r="C18" s="832" t="str">
        <f>'2. LRAMVA Threshold'!D43</f>
        <v>kWh</v>
      </c>
      <c r="D18" s="46"/>
      <c r="E18" s="46"/>
      <c r="F18" s="46"/>
      <c r="G18" s="46"/>
      <c r="H18" s="46"/>
      <c r="I18" s="46"/>
      <c r="J18" s="46"/>
      <c r="K18" s="46"/>
      <c r="L18" s="46">
        <v>4.0000000000000001E-3</v>
      </c>
      <c r="M18" s="46">
        <v>0</v>
      </c>
      <c r="N18" s="46"/>
      <c r="O18" s="69"/>
    </row>
    <row r="19" spans="1:15" s="7" customFormat="1" ht="15" customHeight="1" outlineLevel="1">
      <c r="B19" s="535" t="s">
        <v>510</v>
      </c>
      <c r="C19" s="833"/>
      <c r="D19" s="46"/>
      <c r="E19" s="46"/>
      <c r="F19" s="46"/>
      <c r="G19" s="46"/>
      <c r="H19" s="46"/>
      <c r="I19" s="46"/>
      <c r="J19" s="46"/>
      <c r="K19" s="46"/>
      <c r="L19" s="46"/>
      <c r="M19" s="46"/>
      <c r="N19" s="46"/>
      <c r="O19" s="69"/>
    </row>
    <row r="20" spans="1:15" s="7" customFormat="1" ht="15" customHeight="1" outlineLevel="1">
      <c r="B20" s="535" t="s">
        <v>511</v>
      </c>
      <c r="C20" s="833"/>
      <c r="D20" s="46"/>
      <c r="E20" s="46"/>
      <c r="F20" s="46"/>
      <c r="G20" s="46"/>
      <c r="H20" s="46"/>
      <c r="I20" s="46"/>
      <c r="J20" s="46"/>
      <c r="K20" s="46"/>
      <c r="L20" s="46"/>
      <c r="M20" s="46"/>
      <c r="N20" s="46"/>
      <c r="O20" s="69"/>
    </row>
    <row r="21" spans="1:15" s="7" customFormat="1" ht="15" customHeight="1" outlineLevel="1">
      <c r="B21" s="535" t="s">
        <v>489</v>
      </c>
      <c r="C21" s="833"/>
      <c r="D21" s="46"/>
      <c r="E21" s="46"/>
      <c r="F21" s="46"/>
      <c r="G21" s="46"/>
      <c r="H21" s="46"/>
      <c r="I21" s="46"/>
      <c r="J21" s="46"/>
      <c r="K21" s="46"/>
      <c r="L21" s="46"/>
      <c r="M21" s="46"/>
      <c r="N21" s="46"/>
      <c r="O21" s="69"/>
    </row>
    <row r="22" spans="1:15" s="7" customFormat="1" ht="14.25" customHeight="1">
      <c r="B22" s="535" t="s">
        <v>512</v>
      </c>
      <c r="C22" s="834"/>
      <c r="D22" s="65">
        <f>SUM(D18:D21)</f>
        <v>0</v>
      </c>
      <c r="E22" s="65">
        <f>SUM(E18:E21)</f>
        <v>0</v>
      </c>
      <c r="F22" s="65">
        <f>SUM(F18:F21)</f>
        <v>0</v>
      </c>
      <c r="G22" s="65">
        <f t="shared" ref="G22:N22" si="2">SUM(G18:G21)</f>
        <v>0</v>
      </c>
      <c r="H22" s="65">
        <f t="shared" si="2"/>
        <v>0</v>
      </c>
      <c r="I22" s="65">
        <f t="shared" si="2"/>
        <v>0</v>
      </c>
      <c r="J22" s="65">
        <f t="shared" si="2"/>
        <v>0</v>
      </c>
      <c r="K22" s="65">
        <f t="shared" si="2"/>
        <v>0</v>
      </c>
      <c r="L22" s="65">
        <f t="shared" si="2"/>
        <v>4.0000000000000001E-3</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0</v>
      </c>
      <c r="K23" s="484">
        <f t="shared" si="3"/>
        <v>0</v>
      </c>
      <c r="L23" s="484">
        <f t="shared" si="3"/>
        <v>2.7000000000000001E-3</v>
      </c>
      <c r="M23" s="484">
        <f>ROUND(SUM(L22*M16+M22*M17)/12,4)</f>
        <v>2.9999999999999997E-4</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832" t="str">
        <f>'2. LRAMVA Threshold'!E43</f>
        <v>kWh</v>
      </c>
      <c r="D25" s="46"/>
      <c r="E25" s="46"/>
      <c r="F25" s="46"/>
      <c r="G25" s="46"/>
      <c r="H25" s="46"/>
      <c r="I25" s="46"/>
      <c r="J25" s="46"/>
      <c r="K25" s="46"/>
      <c r="L25" s="46">
        <v>1.6899999999999998E-2</v>
      </c>
      <c r="M25" s="46">
        <v>1.7100000000000001E-2</v>
      </c>
      <c r="N25" s="46"/>
      <c r="O25" s="69"/>
    </row>
    <row r="26" spans="1:15" s="18" customFormat="1" outlineLevel="1">
      <c r="A26" s="4"/>
      <c r="B26" s="535" t="s">
        <v>510</v>
      </c>
      <c r="C26" s="833"/>
      <c r="D26" s="46"/>
      <c r="E26" s="46"/>
      <c r="F26" s="46"/>
      <c r="G26" s="46"/>
      <c r="H26" s="46"/>
      <c r="I26" s="46"/>
      <c r="J26" s="46"/>
      <c r="K26" s="46"/>
      <c r="L26" s="46"/>
      <c r="M26" s="46"/>
      <c r="N26" s="46"/>
      <c r="O26" s="69"/>
    </row>
    <row r="27" spans="1:15" s="18" customFormat="1" outlineLevel="1">
      <c r="A27" s="4"/>
      <c r="B27" s="535" t="s">
        <v>511</v>
      </c>
      <c r="C27" s="833"/>
      <c r="D27" s="46"/>
      <c r="E27" s="46"/>
      <c r="F27" s="46"/>
      <c r="G27" s="46"/>
      <c r="H27" s="46"/>
      <c r="I27" s="46"/>
      <c r="J27" s="46"/>
      <c r="K27" s="46"/>
      <c r="L27" s="46"/>
      <c r="M27" s="46"/>
      <c r="N27" s="46"/>
      <c r="O27" s="69"/>
    </row>
    <row r="28" spans="1:15" s="18" customFormat="1" outlineLevel="1">
      <c r="A28" s="4"/>
      <c r="B28" s="535" t="s">
        <v>489</v>
      </c>
      <c r="C28" s="833"/>
      <c r="D28" s="46"/>
      <c r="E28" s="46"/>
      <c r="F28" s="46"/>
      <c r="G28" s="46"/>
      <c r="H28" s="46"/>
      <c r="I28" s="46"/>
      <c r="J28" s="46"/>
      <c r="K28" s="46"/>
      <c r="L28" s="46"/>
      <c r="M28" s="46"/>
      <c r="N28" s="46"/>
      <c r="O28" s="69"/>
    </row>
    <row r="29" spans="1:15" s="18" customFormat="1">
      <c r="A29" s="4"/>
      <c r="B29" s="535" t="s">
        <v>512</v>
      </c>
      <c r="C29" s="834"/>
      <c r="D29" s="65">
        <f>SUM(D25:D28)</f>
        <v>0</v>
      </c>
      <c r="E29" s="65">
        <f t="shared" ref="E29:N29" si="4">SUM(E25:E28)</f>
        <v>0</v>
      </c>
      <c r="F29" s="65">
        <f t="shared" si="4"/>
        <v>0</v>
      </c>
      <c r="G29" s="65">
        <f t="shared" si="4"/>
        <v>0</v>
      </c>
      <c r="H29" s="65">
        <f t="shared" si="4"/>
        <v>0</v>
      </c>
      <c r="I29" s="65">
        <f t="shared" si="4"/>
        <v>0</v>
      </c>
      <c r="J29" s="65">
        <f t="shared" si="4"/>
        <v>0</v>
      </c>
      <c r="K29" s="65">
        <f t="shared" si="4"/>
        <v>0</v>
      </c>
      <c r="L29" s="65">
        <f t="shared" si="4"/>
        <v>1.6899999999999998E-2</v>
      </c>
      <c r="M29" s="65">
        <f t="shared" si="4"/>
        <v>1.7100000000000001E-2</v>
      </c>
      <c r="N29" s="65">
        <f t="shared" si="4"/>
        <v>0</v>
      </c>
      <c r="O29" s="76"/>
    </row>
    <row r="30" spans="1:15" s="18" customFormat="1">
      <c r="A30" s="4"/>
      <c r="B30" s="492" t="s">
        <v>513</v>
      </c>
      <c r="C30" s="488"/>
      <c r="D30" s="71"/>
      <c r="E30" s="484">
        <f>ROUND(SUM(D29*E16+E29*E17)/12,4)</f>
        <v>0</v>
      </c>
      <c r="F30" s="484">
        <f t="shared" ref="F30:M30" si="5">ROUND(SUM(E29*F16+F29*F17)/12,4)</f>
        <v>0</v>
      </c>
      <c r="G30" s="484">
        <f t="shared" si="5"/>
        <v>0</v>
      </c>
      <c r="H30" s="484">
        <f t="shared" si="5"/>
        <v>0</v>
      </c>
      <c r="I30" s="484">
        <f t="shared" si="5"/>
        <v>0</v>
      </c>
      <c r="J30" s="484">
        <f>ROUND(SUM(I29*J16+J29*J17)/12,4)</f>
        <v>0</v>
      </c>
      <c r="K30" s="484">
        <f t="shared" si="5"/>
        <v>0</v>
      </c>
      <c r="L30" s="484">
        <f t="shared" si="5"/>
        <v>1.1299999999999999E-2</v>
      </c>
      <c r="M30" s="484">
        <f t="shared" si="5"/>
        <v>1.7100000000000001E-2</v>
      </c>
      <c r="N30" s="484">
        <f>ROUND(SUM(M29*N16+N29*N17)/12,4)</f>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3" t="str">
        <f>'1.  LRAMVA Summary'!B31</f>
        <v>GS 50 to 699 kW</v>
      </c>
      <c r="C32" s="832" t="str">
        <f>'2. LRAMVA Threshold'!F43</f>
        <v>kW</v>
      </c>
      <c r="D32" s="46"/>
      <c r="E32" s="46"/>
      <c r="F32" s="46"/>
      <c r="G32" s="46"/>
      <c r="H32" s="46"/>
      <c r="I32" s="46"/>
      <c r="J32" s="46"/>
      <c r="K32" s="46"/>
      <c r="L32" s="46">
        <v>2.8641999999999999</v>
      </c>
      <c r="M32" s="46">
        <v>2.8986000000000001</v>
      </c>
      <c r="N32" s="46"/>
      <c r="O32" s="69"/>
    </row>
    <row r="33" spans="1:15" s="18" customFormat="1" outlineLevel="1">
      <c r="A33" s="4"/>
      <c r="B33" s="535" t="s">
        <v>510</v>
      </c>
      <c r="C33" s="833"/>
      <c r="D33" s="46"/>
      <c r="E33" s="46"/>
      <c r="F33" s="46"/>
      <c r="G33" s="46"/>
      <c r="H33" s="46"/>
      <c r="I33" s="46"/>
      <c r="J33" s="46"/>
      <c r="K33" s="46"/>
      <c r="L33" s="46"/>
      <c r="M33" s="46"/>
      <c r="N33" s="46"/>
      <c r="O33" s="69"/>
    </row>
    <row r="34" spans="1:15" s="18" customFormat="1" outlineLevel="1">
      <c r="A34" s="4"/>
      <c r="B34" s="535" t="s">
        <v>511</v>
      </c>
      <c r="C34" s="833"/>
      <c r="D34" s="46"/>
      <c r="E34" s="46"/>
      <c r="F34" s="46"/>
      <c r="G34" s="46"/>
      <c r="H34" s="46"/>
      <c r="I34" s="46"/>
      <c r="J34" s="46"/>
      <c r="K34" s="46"/>
      <c r="L34" s="46"/>
      <c r="M34" s="46"/>
      <c r="N34" s="46"/>
      <c r="O34" s="69"/>
    </row>
    <row r="35" spans="1:15" s="18" customFormat="1" outlineLevel="1">
      <c r="A35" s="4"/>
      <c r="B35" s="535" t="s">
        <v>489</v>
      </c>
      <c r="C35" s="833"/>
      <c r="D35" s="46"/>
      <c r="E35" s="46"/>
      <c r="F35" s="46"/>
      <c r="G35" s="46"/>
      <c r="H35" s="46"/>
      <c r="I35" s="46"/>
      <c r="J35" s="46"/>
      <c r="K35" s="46"/>
      <c r="L35" s="46"/>
      <c r="M35" s="46"/>
      <c r="N35" s="46"/>
      <c r="O35" s="69"/>
    </row>
    <row r="36" spans="1:15" s="18" customFormat="1">
      <c r="A36" s="4"/>
      <c r="B36" s="535" t="s">
        <v>512</v>
      </c>
      <c r="C36" s="834"/>
      <c r="D36" s="65">
        <f>SUM(D32:D35)</f>
        <v>0</v>
      </c>
      <c r="E36" s="65">
        <f>SUM(E32:E35)</f>
        <v>0</v>
      </c>
      <c r="F36" s="65">
        <f t="shared" ref="F36:M36" si="6">SUM(F32:F35)</f>
        <v>0</v>
      </c>
      <c r="G36" s="65">
        <f t="shared" si="6"/>
        <v>0</v>
      </c>
      <c r="H36" s="65">
        <f t="shared" si="6"/>
        <v>0</v>
      </c>
      <c r="I36" s="65">
        <f t="shared" si="6"/>
        <v>0</v>
      </c>
      <c r="J36" s="65">
        <f t="shared" si="6"/>
        <v>0</v>
      </c>
      <c r="K36" s="65">
        <f t="shared" si="6"/>
        <v>0</v>
      </c>
      <c r="L36" s="65">
        <f t="shared" si="6"/>
        <v>2.8641999999999999</v>
      </c>
      <c r="M36" s="65">
        <f t="shared" si="6"/>
        <v>2.8986000000000001</v>
      </c>
      <c r="N36" s="65">
        <f>SUM(N32:N35)</f>
        <v>0</v>
      </c>
      <c r="O36" s="76"/>
    </row>
    <row r="37" spans="1:15" s="18" customFormat="1">
      <c r="A37" s="4"/>
      <c r="B37" s="492" t="s">
        <v>513</v>
      </c>
      <c r="C37" s="488"/>
      <c r="D37" s="71"/>
      <c r="E37" s="484">
        <f t="shared" ref="E37:M37" si="7">ROUND(SUM(D36*E16+E36*E17)/12,4)</f>
        <v>0</v>
      </c>
      <c r="F37" s="484">
        <f t="shared" si="7"/>
        <v>0</v>
      </c>
      <c r="G37" s="484">
        <f t="shared" si="7"/>
        <v>0</v>
      </c>
      <c r="H37" s="484">
        <f t="shared" si="7"/>
        <v>0</v>
      </c>
      <c r="I37" s="484">
        <f t="shared" si="7"/>
        <v>0</v>
      </c>
      <c r="J37" s="484">
        <f t="shared" si="7"/>
        <v>0</v>
      </c>
      <c r="K37" s="484">
        <f t="shared" si="7"/>
        <v>0</v>
      </c>
      <c r="L37" s="484">
        <f t="shared" si="7"/>
        <v>1.9095</v>
      </c>
      <c r="M37" s="484">
        <f t="shared" si="7"/>
        <v>2.8957000000000002</v>
      </c>
      <c r="N37" s="484">
        <f>ROUND(SUM(M36*N16+N36*N17)/12,4)</f>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3" t="str">
        <f>'1.  LRAMVA Summary'!B32</f>
        <v>GS 700 to 4,999 kW</v>
      </c>
      <c r="C39" s="832" t="str">
        <f>'2. LRAMVA Threshold'!G43</f>
        <v>kW</v>
      </c>
      <c r="D39" s="46"/>
      <c r="E39" s="46"/>
      <c r="F39" s="46"/>
      <c r="G39" s="46"/>
      <c r="H39" s="46"/>
      <c r="I39" s="46"/>
      <c r="J39" s="46"/>
      <c r="K39" s="46"/>
      <c r="L39" s="46">
        <v>3.3250000000000002</v>
      </c>
      <c r="M39" s="46">
        <v>3.3649</v>
      </c>
      <c r="N39" s="46"/>
      <c r="O39" s="69"/>
    </row>
    <row r="40" spans="1:15" s="18" customFormat="1" outlineLevel="1">
      <c r="A40" s="4"/>
      <c r="B40" s="535" t="s">
        <v>510</v>
      </c>
      <c r="C40" s="833"/>
      <c r="D40" s="46"/>
      <c r="E40" s="46"/>
      <c r="F40" s="46"/>
      <c r="G40" s="46"/>
      <c r="H40" s="46"/>
      <c r="I40" s="46"/>
      <c r="J40" s="46"/>
      <c r="K40" s="46"/>
      <c r="L40" s="46"/>
      <c r="M40" s="46"/>
      <c r="N40" s="46"/>
      <c r="O40" s="69"/>
    </row>
    <row r="41" spans="1:15" s="18" customFormat="1" outlineLevel="1">
      <c r="A41" s="4"/>
      <c r="B41" s="535" t="s">
        <v>511</v>
      </c>
      <c r="C41" s="833"/>
      <c r="D41" s="46"/>
      <c r="E41" s="46"/>
      <c r="F41" s="46"/>
      <c r="G41" s="46"/>
      <c r="H41" s="46"/>
      <c r="I41" s="46"/>
      <c r="J41" s="46"/>
      <c r="K41" s="46"/>
      <c r="L41" s="46"/>
      <c r="M41" s="46"/>
      <c r="N41" s="46"/>
      <c r="O41" s="69"/>
    </row>
    <row r="42" spans="1:15" s="18" customFormat="1" outlineLevel="1">
      <c r="A42" s="4"/>
      <c r="B42" s="535" t="s">
        <v>489</v>
      </c>
      <c r="C42" s="833"/>
      <c r="D42" s="46"/>
      <c r="E42" s="46"/>
      <c r="F42" s="46"/>
      <c r="G42" s="46"/>
      <c r="H42" s="46"/>
      <c r="I42" s="46"/>
      <c r="J42" s="46"/>
      <c r="K42" s="46"/>
      <c r="L42" s="46"/>
      <c r="M42" s="46"/>
      <c r="N42" s="46"/>
      <c r="O42" s="69"/>
    </row>
    <row r="43" spans="1:15" s="18" customFormat="1">
      <c r="A43" s="4"/>
      <c r="B43" s="535" t="s">
        <v>512</v>
      </c>
      <c r="C43" s="834"/>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3.3250000000000002</v>
      </c>
      <c r="M43" s="65">
        <f t="shared" si="8"/>
        <v>3.3649</v>
      </c>
      <c r="N43" s="65">
        <f t="shared" si="8"/>
        <v>0</v>
      </c>
      <c r="O43" s="76"/>
    </row>
    <row r="44" spans="1:15" s="14" customFormat="1">
      <c r="A44" s="72"/>
      <c r="B44" s="492" t="s">
        <v>513</v>
      </c>
      <c r="C44" s="488"/>
      <c r="D44" s="71"/>
      <c r="E44" s="484">
        <f t="shared" ref="E44:M44" si="9">ROUND(SUM(D43*E16+E43*E17)/12,4)</f>
        <v>0</v>
      </c>
      <c r="F44" s="484">
        <f t="shared" si="9"/>
        <v>0</v>
      </c>
      <c r="G44" s="484">
        <f t="shared" si="9"/>
        <v>0</v>
      </c>
      <c r="H44" s="484">
        <f t="shared" si="9"/>
        <v>0</v>
      </c>
      <c r="I44" s="484">
        <f t="shared" si="9"/>
        <v>0</v>
      </c>
      <c r="J44" s="484">
        <f t="shared" si="9"/>
        <v>0</v>
      </c>
      <c r="K44" s="484">
        <f t="shared" si="9"/>
        <v>0</v>
      </c>
      <c r="L44" s="484">
        <f t="shared" si="9"/>
        <v>2.2166999999999999</v>
      </c>
      <c r="M44" s="484">
        <f t="shared" si="9"/>
        <v>3.3616000000000001</v>
      </c>
      <c r="N44" s="484">
        <f>ROUND(SUM(M43*N16+N43*N17)/12,4)</f>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3" t="str">
        <f>'1.  LRAMVA Summary'!B33</f>
        <v>Large Use</v>
      </c>
      <c r="C46" s="832" t="str">
        <f>'2. LRAMVA Threshold'!H43</f>
        <v>kW</v>
      </c>
      <c r="D46" s="46"/>
      <c r="E46" s="46"/>
      <c r="F46" s="46"/>
      <c r="G46" s="46"/>
      <c r="H46" s="46"/>
      <c r="I46" s="46"/>
      <c r="J46" s="46"/>
      <c r="K46" s="46"/>
      <c r="L46" s="46">
        <v>2.5173999999999999</v>
      </c>
      <c r="M46" s="46">
        <v>2.5476000000000001</v>
      </c>
      <c r="N46" s="46"/>
      <c r="O46" s="69"/>
    </row>
    <row r="47" spans="1:15" s="18" customFormat="1" outlineLevel="1">
      <c r="A47" s="4"/>
      <c r="B47" s="535" t="s">
        <v>510</v>
      </c>
      <c r="C47" s="833"/>
      <c r="D47" s="46"/>
      <c r="E47" s="46"/>
      <c r="F47" s="46"/>
      <c r="G47" s="46"/>
      <c r="H47" s="46"/>
      <c r="I47" s="46"/>
      <c r="J47" s="46"/>
      <c r="K47" s="46"/>
      <c r="L47" s="46"/>
      <c r="M47" s="46"/>
      <c r="N47" s="46"/>
      <c r="O47" s="69"/>
    </row>
    <row r="48" spans="1:15" s="18" customFormat="1" outlineLevel="1">
      <c r="A48" s="4"/>
      <c r="B48" s="535" t="s">
        <v>511</v>
      </c>
      <c r="C48" s="833"/>
      <c r="D48" s="46"/>
      <c r="E48" s="46"/>
      <c r="F48" s="46"/>
      <c r="G48" s="46"/>
      <c r="H48" s="46"/>
      <c r="I48" s="46"/>
      <c r="J48" s="46"/>
      <c r="K48" s="46"/>
      <c r="L48" s="46"/>
      <c r="M48" s="46"/>
      <c r="N48" s="46"/>
      <c r="O48" s="69"/>
    </row>
    <row r="49" spans="1:15" s="18" customFormat="1" outlineLevel="1">
      <c r="A49" s="4"/>
      <c r="B49" s="535" t="s">
        <v>489</v>
      </c>
      <c r="C49" s="833"/>
      <c r="D49" s="46"/>
      <c r="E49" s="46"/>
      <c r="F49" s="46"/>
      <c r="G49" s="46"/>
      <c r="H49" s="46"/>
      <c r="I49" s="46"/>
      <c r="J49" s="46"/>
      <c r="K49" s="46"/>
      <c r="L49" s="46"/>
      <c r="M49" s="46"/>
      <c r="N49" s="46"/>
      <c r="O49" s="69"/>
    </row>
    <row r="50" spans="1:15" s="18" customFormat="1">
      <c r="A50" s="4"/>
      <c r="B50" s="535" t="s">
        <v>512</v>
      </c>
      <c r="C50" s="834"/>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2.5173999999999999</v>
      </c>
      <c r="M50" s="65">
        <f t="shared" si="10"/>
        <v>2.5476000000000001</v>
      </c>
      <c r="N50" s="65">
        <f t="shared" si="10"/>
        <v>0</v>
      </c>
      <c r="O50" s="76"/>
    </row>
    <row r="51" spans="1:15" s="14" customFormat="1">
      <c r="A51" s="72"/>
      <c r="B51" s="492" t="s">
        <v>513</v>
      </c>
      <c r="C51" s="488"/>
      <c r="D51" s="71"/>
      <c r="E51" s="484">
        <f t="shared" ref="E51:M51" si="11">ROUND(SUM(D50*E16+E50*E17)/12,4)</f>
        <v>0</v>
      </c>
      <c r="F51" s="484">
        <f t="shared" si="11"/>
        <v>0</v>
      </c>
      <c r="G51" s="484">
        <f t="shared" si="11"/>
        <v>0</v>
      </c>
      <c r="H51" s="484">
        <f t="shared" si="11"/>
        <v>0</v>
      </c>
      <c r="I51" s="484">
        <f t="shared" si="11"/>
        <v>0</v>
      </c>
      <c r="J51" s="484">
        <f t="shared" si="11"/>
        <v>0</v>
      </c>
      <c r="K51" s="484">
        <f t="shared" si="11"/>
        <v>0</v>
      </c>
      <c r="L51" s="484">
        <f t="shared" si="11"/>
        <v>1.6782999999999999</v>
      </c>
      <c r="M51" s="484">
        <f t="shared" si="11"/>
        <v>2.5451000000000001</v>
      </c>
      <c r="N51" s="484">
        <f>ROUND(SUM(M50*N16+N50*N17)/12,4)</f>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3" t="str">
        <f>'1.  LRAMVA Summary'!B34</f>
        <v>Street Lighting</v>
      </c>
      <c r="C53" s="832" t="str">
        <f>'2. LRAMVA Threshold'!I43</f>
        <v>kW</v>
      </c>
      <c r="D53" s="46"/>
      <c r="E53" s="46"/>
      <c r="F53" s="46"/>
      <c r="G53" s="46"/>
      <c r="H53" s="46"/>
      <c r="I53" s="46"/>
      <c r="J53" s="46"/>
      <c r="K53" s="46"/>
      <c r="L53" s="46">
        <v>11.6426</v>
      </c>
      <c r="M53" s="46">
        <v>11.782299999999999</v>
      </c>
      <c r="N53" s="46"/>
      <c r="O53" s="69"/>
    </row>
    <row r="54" spans="1:15" s="18" customFormat="1" outlineLevel="1">
      <c r="A54" s="4"/>
      <c r="B54" s="535" t="s">
        <v>510</v>
      </c>
      <c r="C54" s="833"/>
      <c r="D54" s="46"/>
      <c r="E54" s="46"/>
      <c r="F54" s="46"/>
      <c r="G54" s="46"/>
      <c r="H54" s="46"/>
      <c r="I54" s="46"/>
      <c r="J54" s="46"/>
      <c r="K54" s="46"/>
      <c r="L54" s="46"/>
      <c r="M54" s="46"/>
      <c r="N54" s="46"/>
      <c r="O54" s="69"/>
    </row>
    <row r="55" spans="1:15" s="18" customFormat="1" outlineLevel="1">
      <c r="A55" s="4"/>
      <c r="B55" s="535" t="s">
        <v>511</v>
      </c>
      <c r="C55" s="833"/>
      <c r="D55" s="46"/>
      <c r="E55" s="46"/>
      <c r="F55" s="46"/>
      <c r="G55" s="46"/>
      <c r="H55" s="46"/>
      <c r="I55" s="46"/>
      <c r="J55" s="46"/>
      <c r="K55" s="46"/>
      <c r="L55" s="46"/>
      <c r="M55" s="46"/>
      <c r="N55" s="46"/>
      <c r="O55" s="69"/>
    </row>
    <row r="56" spans="1:15" s="18" customFormat="1" outlineLevel="1">
      <c r="A56" s="4"/>
      <c r="B56" s="535" t="s">
        <v>489</v>
      </c>
      <c r="C56" s="833"/>
      <c r="D56" s="46"/>
      <c r="E56" s="46"/>
      <c r="F56" s="46"/>
      <c r="G56" s="46"/>
      <c r="H56" s="46"/>
      <c r="I56" s="46"/>
      <c r="J56" s="46"/>
      <c r="K56" s="46"/>
      <c r="L56" s="46"/>
      <c r="M56" s="46"/>
      <c r="N56" s="46"/>
      <c r="O56" s="69"/>
    </row>
    <row r="57" spans="1:15" s="18" customFormat="1">
      <c r="A57" s="4"/>
      <c r="B57" s="535" t="s">
        <v>512</v>
      </c>
      <c r="C57" s="834"/>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11.6426</v>
      </c>
      <c r="M57" s="65">
        <f t="shared" si="12"/>
        <v>11.782299999999999</v>
      </c>
      <c r="N57" s="65">
        <f t="shared" si="12"/>
        <v>0</v>
      </c>
      <c r="O57" s="77"/>
    </row>
    <row r="58" spans="1:15" s="14" customFormat="1">
      <c r="A58" s="72"/>
      <c r="B58" s="492" t="s">
        <v>513</v>
      </c>
      <c r="C58" s="488"/>
      <c r="D58" s="71"/>
      <c r="E58" s="484">
        <f t="shared" ref="E58:M58" si="13">ROUND(SUM(D57*E16+E57*E17)/12,4)</f>
        <v>0</v>
      </c>
      <c r="F58" s="484">
        <f t="shared" si="13"/>
        <v>0</v>
      </c>
      <c r="G58" s="484">
        <f t="shared" si="13"/>
        <v>0</v>
      </c>
      <c r="H58" s="484">
        <f t="shared" si="13"/>
        <v>0</v>
      </c>
      <c r="I58" s="484">
        <f t="shared" si="13"/>
        <v>0</v>
      </c>
      <c r="J58" s="484">
        <f t="shared" si="13"/>
        <v>0</v>
      </c>
      <c r="K58" s="484">
        <f t="shared" si="13"/>
        <v>0</v>
      </c>
      <c r="L58" s="484">
        <f t="shared" si="13"/>
        <v>7.7617000000000003</v>
      </c>
      <c r="M58" s="484">
        <f t="shared" si="13"/>
        <v>11.7707</v>
      </c>
      <c r="N58" s="484">
        <f>ROUND(SUM(M57*N16+N57*N17)/12,4)</f>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3" t="str">
        <f>'1.  LRAMVA Summary'!B35</f>
        <v>Unmetered Scattered Load</v>
      </c>
      <c r="C60" s="832" t="str">
        <f>'2. LRAMVA Threshold'!J43</f>
        <v>kWh</v>
      </c>
      <c r="D60" s="46"/>
      <c r="E60" s="46"/>
      <c r="F60" s="46"/>
      <c r="G60" s="46"/>
      <c r="H60" s="46"/>
      <c r="I60" s="46"/>
      <c r="J60" s="46"/>
      <c r="K60" s="46"/>
      <c r="L60" s="46"/>
      <c r="M60" s="46"/>
      <c r="N60" s="46"/>
      <c r="O60" s="69"/>
    </row>
    <row r="61" spans="1:15" s="18" customFormat="1" outlineLevel="1">
      <c r="A61" s="4"/>
      <c r="B61" s="535" t="s">
        <v>510</v>
      </c>
      <c r="C61" s="833"/>
      <c r="D61" s="46"/>
      <c r="E61" s="46"/>
      <c r="F61" s="46"/>
      <c r="G61" s="46"/>
      <c r="H61" s="46"/>
      <c r="I61" s="46"/>
      <c r="J61" s="46"/>
      <c r="K61" s="46"/>
      <c r="L61" s="46"/>
      <c r="M61" s="46"/>
      <c r="N61" s="46"/>
      <c r="O61" s="69"/>
    </row>
    <row r="62" spans="1:15" s="18" customFormat="1" outlineLevel="1">
      <c r="A62" s="4"/>
      <c r="B62" s="535" t="s">
        <v>511</v>
      </c>
      <c r="C62" s="833"/>
      <c r="D62" s="46"/>
      <c r="E62" s="46"/>
      <c r="F62" s="46"/>
      <c r="G62" s="46"/>
      <c r="H62" s="46"/>
      <c r="I62" s="46"/>
      <c r="J62" s="46"/>
      <c r="K62" s="46"/>
      <c r="L62" s="46"/>
      <c r="M62" s="46"/>
      <c r="N62" s="46"/>
      <c r="O62" s="69"/>
    </row>
    <row r="63" spans="1:15" s="18" customFormat="1" outlineLevel="1">
      <c r="A63" s="4"/>
      <c r="B63" s="535" t="s">
        <v>489</v>
      </c>
      <c r="C63" s="833"/>
      <c r="D63" s="46"/>
      <c r="E63" s="46"/>
      <c r="F63" s="46"/>
      <c r="G63" s="46"/>
      <c r="H63" s="46"/>
      <c r="I63" s="46"/>
      <c r="J63" s="46"/>
      <c r="K63" s="46"/>
      <c r="L63" s="46"/>
      <c r="M63" s="46"/>
      <c r="N63" s="46"/>
      <c r="O63" s="69"/>
    </row>
    <row r="64" spans="1:15" s="18" customFormat="1">
      <c r="A64" s="4"/>
      <c r="B64" s="535" t="s">
        <v>512</v>
      </c>
      <c r="C64" s="834"/>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M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3">
        <f>'1.  LRAMVA Summary'!B36</f>
        <v>0</v>
      </c>
      <c r="C67" s="832">
        <f>'2. LRAMVA Threshold'!K43</f>
        <v>0</v>
      </c>
      <c r="D67" s="46"/>
      <c r="E67" s="46"/>
      <c r="F67" s="46"/>
      <c r="G67" s="46"/>
      <c r="H67" s="46"/>
      <c r="I67" s="46"/>
      <c r="J67" s="46"/>
      <c r="K67" s="46"/>
      <c r="L67" s="46"/>
      <c r="M67" s="46"/>
      <c r="N67" s="46"/>
      <c r="O67" s="69"/>
    </row>
    <row r="68" spans="1:15" s="18" customFormat="1" outlineLevel="1">
      <c r="A68" s="4"/>
      <c r="B68" s="535" t="s">
        <v>510</v>
      </c>
      <c r="C68" s="833"/>
      <c r="D68" s="46"/>
      <c r="E68" s="46"/>
      <c r="F68" s="46"/>
      <c r="G68" s="46"/>
      <c r="H68" s="46"/>
      <c r="I68" s="46"/>
      <c r="J68" s="46"/>
      <c r="K68" s="46"/>
      <c r="L68" s="46"/>
      <c r="M68" s="46"/>
      <c r="N68" s="46"/>
      <c r="O68" s="69"/>
    </row>
    <row r="69" spans="1:15" s="18" customFormat="1" outlineLevel="1">
      <c r="A69" s="4"/>
      <c r="B69" s="535" t="s">
        <v>511</v>
      </c>
      <c r="C69" s="833"/>
      <c r="D69" s="46"/>
      <c r="E69" s="46"/>
      <c r="F69" s="46"/>
      <c r="G69" s="46"/>
      <c r="H69" s="46"/>
      <c r="I69" s="46"/>
      <c r="J69" s="46"/>
      <c r="K69" s="46"/>
      <c r="L69" s="46"/>
      <c r="M69" s="46"/>
      <c r="N69" s="46"/>
      <c r="O69" s="69"/>
    </row>
    <row r="70" spans="1:15" s="18" customFormat="1" outlineLevel="1">
      <c r="A70" s="4"/>
      <c r="B70" s="535" t="s">
        <v>489</v>
      </c>
      <c r="C70" s="833"/>
      <c r="D70" s="46"/>
      <c r="E70" s="46"/>
      <c r="F70" s="46"/>
      <c r="G70" s="46"/>
      <c r="H70" s="46"/>
      <c r="I70" s="46"/>
      <c r="J70" s="46"/>
      <c r="K70" s="46"/>
      <c r="L70" s="46"/>
      <c r="M70" s="46"/>
      <c r="N70" s="46"/>
      <c r="O70" s="69"/>
    </row>
    <row r="71" spans="1:15" s="18" customFormat="1">
      <c r="A71" s="4"/>
      <c r="B71" s="535" t="s">
        <v>512</v>
      </c>
      <c r="C71" s="834"/>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3">
        <f>'1.  LRAMVA Summary'!B37</f>
        <v>0</v>
      </c>
      <c r="C74" s="832">
        <f>'2. LRAMVA Threshold'!L43</f>
        <v>0</v>
      </c>
      <c r="D74" s="46"/>
      <c r="E74" s="46"/>
      <c r="F74" s="46"/>
      <c r="G74" s="46"/>
      <c r="H74" s="46"/>
      <c r="I74" s="46"/>
      <c r="J74" s="46"/>
      <c r="K74" s="46"/>
      <c r="L74" s="46"/>
      <c r="M74" s="46"/>
      <c r="N74" s="46"/>
      <c r="O74" s="69"/>
    </row>
    <row r="75" spans="1:15" s="18" customFormat="1" outlineLevel="1">
      <c r="A75" s="4"/>
      <c r="B75" s="535" t="s">
        <v>510</v>
      </c>
      <c r="C75" s="833"/>
      <c r="D75" s="46"/>
      <c r="E75" s="46"/>
      <c r="F75" s="46"/>
      <c r="G75" s="46"/>
      <c r="H75" s="46"/>
      <c r="I75" s="46"/>
      <c r="J75" s="46"/>
      <c r="K75" s="46"/>
      <c r="L75" s="46"/>
      <c r="M75" s="46"/>
      <c r="N75" s="46"/>
      <c r="O75" s="69"/>
    </row>
    <row r="76" spans="1:15" s="18" customFormat="1" outlineLevel="1">
      <c r="A76" s="4"/>
      <c r="B76" s="535" t="s">
        <v>511</v>
      </c>
      <c r="C76" s="833"/>
      <c r="D76" s="46"/>
      <c r="E76" s="46"/>
      <c r="F76" s="46"/>
      <c r="G76" s="46"/>
      <c r="H76" s="46"/>
      <c r="I76" s="46"/>
      <c r="J76" s="46"/>
      <c r="K76" s="46"/>
      <c r="L76" s="46"/>
      <c r="M76" s="46"/>
      <c r="N76" s="46"/>
      <c r="O76" s="69"/>
    </row>
    <row r="77" spans="1:15" s="18" customFormat="1" outlineLevel="1">
      <c r="A77" s="4"/>
      <c r="B77" s="535" t="s">
        <v>489</v>
      </c>
      <c r="C77" s="833"/>
      <c r="D77" s="46"/>
      <c r="E77" s="46"/>
      <c r="F77" s="46"/>
      <c r="G77" s="46"/>
      <c r="H77" s="46"/>
      <c r="I77" s="46"/>
      <c r="J77" s="46"/>
      <c r="K77" s="46"/>
      <c r="L77" s="46"/>
      <c r="M77" s="46"/>
      <c r="N77" s="46"/>
      <c r="O77" s="69"/>
    </row>
    <row r="78" spans="1:15" s="18" customFormat="1">
      <c r="A78" s="4"/>
      <c r="B78" s="535" t="s">
        <v>512</v>
      </c>
      <c r="C78" s="83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M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ROUND(SUM(M78*N16+N78*N17)/12,4)</f>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3">
        <f>'1.  LRAMVA Summary'!B38</f>
        <v>0</v>
      </c>
      <c r="C81" s="832">
        <f>'2. LRAMVA Threshold'!M43</f>
        <v>0</v>
      </c>
      <c r="D81" s="46"/>
      <c r="E81" s="46"/>
      <c r="F81" s="46"/>
      <c r="G81" s="46"/>
      <c r="H81" s="46"/>
      <c r="I81" s="46"/>
      <c r="J81" s="46"/>
      <c r="K81" s="46"/>
      <c r="L81" s="46"/>
      <c r="M81" s="46"/>
      <c r="N81" s="46"/>
      <c r="O81" s="69"/>
    </row>
    <row r="82" spans="1:15" s="18" customFormat="1" outlineLevel="1">
      <c r="A82" s="4"/>
      <c r="B82" s="535" t="s">
        <v>510</v>
      </c>
      <c r="C82" s="833"/>
      <c r="D82" s="46"/>
      <c r="E82" s="46"/>
      <c r="F82" s="46"/>
      <c r="G82" s="46"/>
      <c r="H82" s="46"/>
      <c r="I82" s="46"/>
      <c r="J82" s="46"/>
      <c r="K82" s="46"/>
      <c r="L82" s="46"/>
      <c r="M82" s="46"/>
      <c r="N82" s="46"/>
      <c r="O82" s="69"/>
    </row>
    <row r="83" spans="1:15" s="18" customFormat="1" outlineLevel="1">
      <c r="A83" s="4"/>
      <c r="B83" s="535" t="s">
        <v>511</v>
      </c>
      <c r="C83" s="833"/>
      <c r="D83" s="46"/>
      <c r="E83" s="46"/>
      <c r="F83" s="46"/>
      <c r="G83" s="46"/>
      <c r="H83" s="46"/>
      <c r="I83" s="46"/>
      <c r="J83" s="46"/>
      <c r="K83" s="46"/>
      <c r="L83" s="46"/>
      <c r="M83" s="46"/>
      <c r="N83" s="46"/>
      <c r="O83" s="69"/>
    </row>
    <row r="84" spans="1:15" s="18" customFormat="1" outlineLevel="1">
      <c r="A84" s="4"/>
      <c r="B84" s="535" t="s">
        <v>489</v>
      </c>
      <c r="C84" s="833"/>
      <c r="D84" s="46"/>
      <c r="E84" s="46"/>
      <c r="F84" s="46"/>
      <c r="G84" s="46"/>
      <c r="H84" s="46"/>
      <c r="I84" s="46"/>
      <c r="J84" s="46"/>
      <c r="K84" s="46"/>
      <c r="L84" s="46"/>
      <c r="M84" s="46"/>
      <c r="N84" s="46"/>
      <c r="O84" s="69"/>
    </row>
    <row r="85" spans="1:15" s="18" customFormat="1">
      <c r="A85" s="4"/>
      <c r="B85" s="535" t="s">
        <v>512</v>
      </c>
      <c r="C85" s="83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3">
        <f>'1.  LRAMVA Summary'!B39</f>
        <v>0</v>
      </c>
      <c r="C88" s="832">
        <f>'2. LRAMVA Threshold'!N43</f>
        <v>0</v>
      </c>
      <c r="D88" s="46"/>
      <c r="E88" s="46"/>
      <c r="F88" s="46"/>
      <c r="G88" s="46"/>
      <c r="H88" s="46"/>
      <c r="I88" s="46"/>
      <c r="J88" s="46"/>
      <c r="K88" s="46"/>
      <c r="L88" s="46"/>
      <c r="M88" s="46"/>
      <c r="N88" s="46"/>
      <c r="O88" s="69"/>
    </row>
    <row r="89" spans="1:15" s="18" customFormat="1" outlineLevel="1">
      <c r="A89" s="4"/>
      <c r="B89" s="535" t="s">
        <v>510</v>
      </c>
      <c r="C89" s="833"/>
      <c r="D89" s="46"/>
      <c r="E89" s="46"/>
      <c r="F89" s="46"/>
      <c r="G89" s="46"/>
      <c r="H89" s="46"/>
      <c r="I89" s="46"/>
      <c r="J89" s="46"/>
      <c r="K89" s="46"/>
      <c r="L89" s="46"/>
      <c r="M89" s="46"/>
      <c r="N89" s="46"/>
      <c r="O89" s="69"/>
    </row>
    <row r="90" spans="1:15" s="18" customFormat="1" outlineLevel="1">
      <c r="A90" s="4"/>
      <c r="B90" s="535" t="s">
        <v>511</v>
      </c>
      <c r="C90" s="833"/>
      <c r="D90" s="46"/>
      <c r="E90" s="46"/>
      <c r="F90" s="46"/>
      <c r="G90" s="46"/>
      <c r="H90" s="46"/>
      <c r="I90" s="46"/>
      <c r="J90" s="46"/>
      <c r="K90" s="46"/>
      <c r="L90" s="46"/>
      <c r="M90" s="46"/>
      <c r="N90" s="46"/>
      <c r="O90" s="69"/>
    </row>
    <row r="91" spans="1:15" s="18" customFormat="1" outlineLevel="1">
      <c r="A91" s="4"/>
      <c r="B91" s="535" t="s">
        <v>489</v>
      </c>
      <c r="C91" s="833"/>
      <c r="D91" s="46"/>
      <c r="E91" s="46"/>
      <c r="F91" s="46"/>
      <c r="G91" s="46"/>
      <c r="H91" s="46"/>
      <c r="I91" s="46"/>
      <c r="J91" s="46"/>
      <c r="K91" s="46"/>
      <c r="L91" s="46"/>
      <c r="M91" s="46"/>
      <c r="N91" s="46"/>
      <c r="O91" s="69"/>
    </row>
    <row r="92" spans="1:15" s="18" customFormat="1">
      <c r="A92" s="4"/>
      <c r="B92" s="535" t="s">
        <v>512</v>
      </c>
      <c r="C92" s="83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M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ROUND(SUM(M92*N16+N92*N17)/12,4)</f>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3">
        <f>'1.  LRAMVA Summary'!B40</f>
        <v>0</v>
      </c>
      <c r="C95" s="832">
        <f>'2. LRAMVA Threshold'!O43</f>
        <v>0</v>
      </c>
      <c r="D95" s="46"/>
      <c r="E95" s="46"/>
      <c r="F95" s="46"/>
      <c r="G95" s="46"/>
      <c r="H95" s="46"/>
      <c r="I95" s="46"/>
      <c r="J95" s="46"/>
      <c r="K95" s="46"/>
      <c r="L95" s="46"/>
      <c r="M95" s="46"/>
      <c r="N95" s="46"/>
      <c r="O95" s="69"/>
    </row>
    <row r="96" spans="1:15" s="18" customFormat="1" outlineLevel="1">
      <c r="A96" s="4"/>
      <c r="B96" s="535" t="s">
        <v>510</v>
      </c>
      <c r="C96" s="833"/>
      <c r="D96" s="46"/>
      <c r="E96" s="46"/>
      <c r="F96" s="46"/>
      <c r="G96" s="46"/>
      <c r="H96" s="46"/>
      <c r="I96" s="46"/>
      <c r="J96" s="46"/>
      <c r="K96" s="46"/>
      <c r="L96" s="46"/>
      <c r="M96" s="46"/>
      <c r="N96" s="46"/>
      <c r="O96" s="69"/>
    </row>
    <row r="97" spans="1:15" s="18" customFormat="1" outlineLevel="1">
      <c r="A97" s="4"/>
      <c r="B97" s="535" t="s">
        <v>511</v>
      </c>
      <c r="C97" s="833"/>
      <c r="D97" s="46"/>
      <c r="E97" s="46"/>
      <c r="F97" s="46"/>
      <c r="G97" s="46"/>
      <c r="H97" s="46"/>
      <c r="I97" s="46"/>
      <c r="J97" s="46"/>
      <c r="K97" s="46"/>
      <c r="L97" s="46"/>
      <c r="M97" s="46"/>
      <c r="N97" s="46"/>
      <c r="O97" s="69"/>
    </row>
    <row r="98" spans="1:15" s="18" customFormat="1" outlineLevel="1">
      <c r="A98" s="4"/>
      <c r="B98" s="535" t="s">
        <v>489</v>
      </c>
      <c r="C98" s="833"/>
      <c r="D98" s="46"/>
      <c r="E98" s="46"/>
      <c r="F98" s="46"/>
      <c r="G98" s="46"/>
      <c r="H98" s="46"/>
      <c r="I98" s="46"/>
      <c r="J98" s="46"/>
      <c r="K98" s="46"/>
      <c r="L98" s="46"/>
      <c r="M98" s="46"/>
      <c r="N98" s="46"/>
      <c r="O98" s="69"/>
    </row>
    <row r="99" spans="1:15" s="18" customFormat="1">
      <c r="A99" s="4"/>
      <c r="B99" s="535" t="s">
        <v>512</v>
      </c>
      <c r="C99" s="83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M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ROUND(SUM(M99*N16+N99*N17)/12,4)</f>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3">
        <f>'1.  LRAMVA Summary'!B41</f>
        <v>0</v>
      </c>
      <c r="C102" s="832">
        <f>'2. LRAMVA Threshold'!P43</f>
        <v>0</v>
      </c>
      <c r="D102" s="46"/>
      <c r="E102" s="46"/>
      <c r="F102" s="46"/>
      <c r="G102" s="46"/>
      <c r="H102" s="46"/>
      <c r="I102" s="46"/>
      <c r="J102" s="46"/>
      <c r="K102" s="46"/>
      <c r="L102" s="46"/>
      <c r="M102" s="46"/>
      <c r="N102" s="46"/>
      <c r="O102" s="69"/>
    </row>
    <row r="103" spans="1:15" s="18" customFormat="1" outlineLevel="1">
      <c r="A103" s="4"/>
      <c r="B103" s="535" t="s">
        <v>510</v>
      </c>
      <c r="C103" s="833"/>
      <c r="D103" s="46"/>
      <c r="E103" s="46"/>
      <c r="F103" s="46"/>
      <c r="G103" s="46"/>
      <c r="H103" s="46"/>
      <c r="I103" s="46"/>
      <c r="J103" s="46"/>
      <c r="K103" s="46"/>
      <c r="L103" s="46"/>
      <c r="M103" s="46"/>
      <c r="N103" s="46"/>
      <c r="O103" s="69"/>
    </row>
    <row r="104" spans="1:15" s="18" customFormat="1" outlineLevel="1">
      <c r="A104" s="4"/>
      <c r="B104" s="535" t="s">
        <v>511</v>
      </c>
      <c r="C104" s="833"/>
      <c r="D104" s="46"/>
      <c r="E104" s="46"/>
      <c r="F104" s="46"/>
      <c r="G104" s="46"/>
      <c r="H104" s="46"/>
      <c r="I104" s="46"/>
      <c r="J104" s="46"/>
      <c r="K104" s="46"/>
      <c r="L104" s="46"/>
      <c r="M104" s="46"/>
      <c r="N104" s="46"/>
      <c r="O104" s="69"/>
    </row>
    <row r="105" spans="1:15" s="18" customFormat="1" outlineLevel="1">
      <c r="A105" s="4"/>
      <c r="B105" s="535" t="s">
        <v>489</v>
      </c>
      <c r="C105" s="833"/>
      <c r="D105" s="46"/>
      <c r="E105" s="46"/>
      <c r="F105" s="46"/>
      <c r="G105" s="46"/>
      <c r="H105" s="46"/>
      <c r="I105" s="46"/>
      <c r="J105" s="46"/>
      <c r="K105" s="46"/>
      <c r="L105" s="46"/>
      <c r="M105" s="46"/>
      <c r="N105" s="46"/>
      <c r="O105" s="69"/>
    </row>
    <row r="106" spans="1:15" s="18" customFormat="1">
      <c r="A106" s="4"/>
      <c r="B106" s="535" t="s">
        <v>512</v>
      </c>
      <c r="C106" s="83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M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ROUND(SUM(M106*N16+N106*N17)/12,4)</f>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3">
        <f>'1.  LRAMVA Summary'!B42</f>
        <v>0</v>
      </c>
      <c r="C109" s="832">
        <f>'2. LRAMVA Threshold'!Q43</f>
        <v>0</v>
      </c>
      <c r="D109" s="46"/>
      <c r="E109" s="46"/>
      <c r="F109" s="46"/>
      <c r="G109" s="46"/>
      <c r="H109" s="46"/>
      <c r="I109" s="46"/>
      <c r="J109" s="46"/>
      <c r="K109" s="46"/>
      <c r="L109" s="46"/>
      <c r="M109" s="46"/>
      <c r="N109" s="46"/>
      <c r="O109" s="69"/>
    </row>
    <row r="110" spans="1:15" s="18" customFormat="1" outlineLevel="1">
      <c r="A110" s="4"/>
      <c r="B110" s="535" t="s">
        <v>510</v>
      </c>
      <c r="C110" s="833"/>
      <c r="D110" s="46"/>
      <c r="E110" s="46"/>
      <c r="F110" s="46"/>
      <c r="G110" s="46"/>
      <c r="H110" s="46"/>
      <c r="I110" s="46"/>
      <c r="J110" s="46"/>
      <c r="K110" s="46"/>
      <c r="L110" s="46"/>
      <c r="M110" s="46"/>
      <c r="N110" s="46"/>
      <c r="O110" s="69"/>
    </row>
    <row r="111" spans="1:15" s="18" customFormat="1" outlineLevel="1">
      <c r="A111" s="4"/>
      <c r="B111" s="535" t="s">
        <v>511</v>
      </c>
      <c r="C111" s="833"/>
      <c r="D111" s="46"/>
      <c r="E111" s="46"/>
      <c r="F111" s="46"/>
      <c r="G111" s="46"/>
      <c r="H111" s="46"/>
      <c r="I111" s="46"/>
      <c r="J111" s="46"/>
      <c r="K111" s="46"/>
      <c r="L111" s="46"/>
      <c r="M111" s="46"/>
      <c r="N111" s="46"/>
      <c r="O111" s="69"/>
    </row>
    <row r="112" spans="1:15" s="18" customFormat="1" outlineLevel="1">
      <c r="A112" s="4"/>
      <c r="B112" s="535" t="s">
        <v>489</v>
      </c>
      <c r="C112" s="833"/>
      <c r="D112" s="46"/>
      <c r="E112" s="46"/>
      <c r="F112" s="46"/>
      <c r="G112" s="46"/>
      <c r="H112" s="46"/>
      <c r="I112" s="46"/>
      <c r="J112" s="46"/>
      <c r="K112" s="46"/>
      <c r="L112" s="46"/>
      <c r="M112" s="46"/>
      <c r="N112" s="46"/>
      <c r="O112" s="69"/>
    </row>
    <row r="113" spans="1:17" s="18" customFormat="1">
      <c r="A113" s="4"/>
      <c r="B113" s="535" t="s">
        <v>512</v>
      </c>
      <c r="C113" s="83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M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ROUND(SUM(M113*N16+N113*N17)/12,4)</f>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615</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75" customHeight="1">
      <c r="A120" s="72"/>
      <c r="B120" s="836" t="s">
        <v>672</v>
      </c>
      <c r="C120" s="836"/>
      <c r="D120" s="836"/>
      <c r="E120" s="836"/>
      <c r="F120" s="836"/>
      <c r="G120" s="836"/>
      <c r="H120" s="836"/>
      <c r="I120" s="836"/>
      <c r="J120" s="836"/>
      <c r="K120" s="836"/>
      <c r="L120" s="836"/>
      <c r="M120" s="836"/>
      <c r="N120" s="836"/>
      <c r="O120" s="836"/>
      <c r="P120" s="836"/>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699 kW</v>
      </c>
      <c r="F122" s="244" t="str">
        <f>'1.  LRAMVA Summary'!G52</f>
        <v>GS 700 to 4,999 kW</v>
      </c>
      <c r="G122" s="244" t="str">
        <f>'1.  LRAMVA Summary'!H52</f>
        <v>Large Use</v>
      </c>
      <c r="H122" s="244" t="str">
        <f>'1.  LRAMVA Summary'!I52</f>
        <v>Street Lighting</v>
      </c>
      <c r="I122" s="244" t="str">
        <f>'1.  LRAMVA Summary'!J52</f>
        <v>Unmetered Scattered Load</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v>
      </c>
      <c r="I123" s="585" t="str">
        <f>'1.  LRAMVA Summary'!J53</f>
        <v>kWh</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500">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0</v>
      </c>
      <c r="D128" s="684">
        <f t="shared" si="32"/>
        <v>0</v>
      </c>
      <c r="E128" s="685">
        <f t="shared" si="33"/>
        <v>0</v>
      </c>
      <c r="F128" s="684">
        <f t="shared" si="34"/>
        <v>0</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0</v>
      </c>
      <c r="D129" s="684">
        <f t="shared" si="32"/>
        <v>0</v>
      </c>
      <c r="E129" s="685">
        <f t="shared" si="33"/>
        <v>0</v>
      </c>
      <c r="F129" s="684">
        <f t="shared" si="34"/>
        <v>0</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0</v>
      </c>
      <c r="D130" s="684">
        <f t="shared" si="32"/>
        <v>0</v>
      </c>
      <c r="E130" s="685">
        <f t="shared" si="33"/>
        <v>0</v>
      </c>
      <c r="F130" s="684">
        <f t="shared" si="34"/>
        <v>0</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1">
        <v>2018</v>
      </c>
      <c r="C131" s="683">
        <v>0</v>
      </c>
      <c r="D131" s="683">
        <v>0</v>
      </c>
      <c r="E131" s="683">
        <v>0</v>
      </c>
      <c r="F131" s="683">
        <v>0</v>
      </c>
      <c r="G131" s="683">
        <v>0</v>
      </c>
      <c r="H131" s="683">
        <v>0</v>
      </c>
      <c r="I131" s="683">
        <v>0</v>
      </c>
      <c r="J131" s="685">
        <f t="shared" si="38"/>
        <v>0</v>
      </c>
      <c r="K131" s="685">
        <f t="shared" si="39"/>
        <v>0</v>
      </c>
      <c r="L131" s="685">
        <f t="shared" si="43"/>
        <v>0</v>
      </c>
      <c r="M131" s="685">
        <f t="shared" si="40"/>
        <v>0</v>
      </c>
      <c r="N131" s="685">
        <f t="shared" si="41"/>
        <v>0</v>
      </c>
      <c r="O131" s="685">
        <f t="shared" si="42"/>
        <v>0</v>
      </c>
      <c r="P131" s="685">
        <f t="shared" si="31"/>
        <v>0</v>
      </c>
    </row>
    <row r="132" spans="2:16">
      <c r="B132" s="501">
        <v>2019</v>
      </c>
      <c r="C132" s="683">
        <f t="shared" ref="C132" si="44">HLOOKUP(B132,$E$15:$O$114,9,FALSE)</f>
        <v>2.9999999999999997E-4</v>
      </c>
      <c r="D132" s="684">
        <f t="shared" si="32"/>
        <v>1.7100000000000001E-2</v>
      </c>
      <c r="E132" s="685">
        <f t="shared" si="33"/>
        <v>2.8957000000000002</v>
      </c>
      <c r="F132" s="684">
        <f t="shared" si="34"/>
        <v>3.3616000000000001</v>
      </c>
      <c r="G132" s="685">
        <f t="shared" si="35"/>
        <v>2.5451000000000001</v>
      </c>
      <c r="H132" s="684">
        <f t="shared" si="36"/>
        <v>11.7707</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c r="B133" s="502">
        <v>2020</v>
      </c>
      <c r="C133" s="686">
        <f>HLOOKUP(B133,$E$15:$O$114,9,FALSE)</f>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631</v>
      </c>
      <c r="C134" s="597"/>
      <c r="D134" s="598"/>
      <c r="E134" s="599"/>
      <c r="F134" s="598"/>
      <c r="G134" s="598"/>
      <c r="H134" s="598"/>
      <c r="I134" s="598"/>
      <c r="J134" s="598"/>
      <c r="K134" s="598"/>
      <c r="L134" s="598"/>
      <c r="M134" s="598"/>
      <c r="N134" s="598"/>
      <c r="O134" s="598"/>
      <c r="P134" s="598"/>
    </row>
    <row r="136" spans="2:16">
      <c r="B136" s="591"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Q255" zoomScale="75" zoomScaleNormal="75" zoomScaleSheetLayoutView="80" zoomScalePageLayoutView="85" workbookViewId="0">
      <selection activeCell="T411" sqref="T411:T454"/>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5" width="12.28515625" style="253" bestFit="1" customWidth="1" outlineLevel="1"/>
    <col min="6" max="13" width="11.57031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42"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40" t="s">
        <v>550</v>
      </c>
      <c r="D5" s="841"/>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2" t="s">
        <v>504</v>
      </c>
      <c r="C7" s="843" t="s">
        <v>632</v>
      </c>
      <c r="D7" s="843"/>
      <c r="E7" s="843"/>
      <c r="F7" s="843"/>
      <c r="G7" s="843"/>
      <c r="H7" s="843"/>
      <c r="I7" s="843"/>
      <c r="J7" s="843"/>
      <c r="K7" s="843"/>
      <c r="L7" s="843"/>
      <c r="M7" s="843"/>
      <c r="N7" s="843"/>
      <c r="O7" s="843"/>
      <c r="P7" s="843"/>
      <c r="Q7" s="843"/>
      <c r="R7" s="843"/>
      <c r="S7" s="843"/>
      <c r="T7" s="843"/>
      <c r="U7" s="843"/>
      <c r="V7" s="843"/>
      <c r="W7" s="843"/>
      <c r="X7" s="843"/>
      <c r="Y7" s="605"/>
      <c r="Z7" s="605"/>
      <c r="AA7" s="605"/>
      <c r="AB7" s="605"/>
      <c r="AC7" s="605"/>
      <c r="AD7" s="605"/>
      <c r="AE7" s="270"/>
      <c r="AF7" s="270"/>
      <c r="AG7" s="270"/>
      <c r="AH7" s="270"/>
      <c r="AI7" s="270"/>
      <c r="AJ7" s="270"/>
      <c r="AK7" s="270"/>
      <c r="AL7" s="270"/>
    </row>
    <row r="8" spans="1:39" s="271" customFormat="1" ht="58.5" customHeight="1">
      <c r="A8" s="509"/>
      <c r="B8" s="842"/>
      <c r="C8" s="843" t="s">
        <v>571</v>
      </c>
      <c r="D8" s="843"/>
      <c r="E8" s="843"/>
      <c r="F8" s="843"/>
      <c r="G8" s="843"/>
      <c r="H8" s="843"/>
      <c r="I8" s="843"/>
      <c r="J8" s="843"/>
      <c r="K8" s="843"/>
      <c r="L8" s="843"/>
      <c r="M8" s="843"/>
      <c r="N8" s="843"/>
      <c r="O8" s="843"/>
      <c r="P8" s="843"/>
      <c r="Q8" s="843"/>
      <c r="R8" s="843"/>
      <c r="S8" s="843"/>
      <c r="T8" s="843"/>
      <c r="U8" s="843"/>
      <c r="V8" s="843"/>
      <c r="W8" s="843"/>
      <c r="X8" s="843"/>
      <c r="Y8" s="605"/>
      <c r="Z8" s="605"/>
      <c r="AA8" s="605"/>
      <c r="AB8" s="605"/>
      <c r="AC8" s="605"/>
      <c r="AD8" s="605"/>
      <c r="AE8" s="272"/>
      <c r="AF8" s="255"/>
      <c r="AG8" s="255"/>
      <c r="AH8" s="255"/>
      <c r="AI8" s="255"/>
      <c r="AJ8" s="255"/>
      <c r="AK8" s="255"/>
      <c r="AL8" s="255"/>
      <c r="AM8" s="256"/>
    </row>
    <row r="9" spans="1:39" s="271" customFormat="1" ht="57.75" customHeight="1">
      <c r="A9" s="509"/>
      <c r="B9" s="273"/>
      <c r="C9" s="843" t="s">
        <v>570</v>
      </c>
      <c r="D9" s="843"/>
      <c r="E9" s="843"/>
      <c r="F9" s="843"/>
      <c r="G9" s="843"/>
      <c r="H9" s="843"/>
      <c r="I9" s="843"/>
      <c r="J9" s="843"/>
      <c r="K9" s="843"/>
      <c r="L9" s="843"/>
      <c r="M9" s="843"/>
      <c r="N9" s="843"/>
      <c r="O9" s="843"/>
      <c r="P9" s="843"/>
      <c r="Q9" s="843"/>
      <c r="R9" s="843"/>
      <c r="S9" s="843"/>
      <c r="T9" s="843"/>
      <c r="U9" s="843"/>
      <c r="V9" s="843"/>
      <c r="W9" s="843"/>
      <c r="X9" s="843"/>
      <c r="Y9" s="605"/>
      <c r="Z9" s="605"/>
      <c r="AA9" s="605"/>
      <c r="AB9" s="605"/>
      <c r="AC9" s="605"/>
      <c r="AD9" s="605"/>
      <c r="AE9" s="272"/>
      <c r="AF9" s="255"/>
      <c r="AG9" s="255"/>
      <c r="AH9" s="255"/>
      <c r="AI9" s="255"/>
      <c r="AJ9" s="255"/>
      <c r="AK9" s="255"/>
      <c r="AL9" s="255"/>
      <c r="AM9" s="256"/>
    </row>
    <row r="10" spans="1:39" ht="41.25" customHeight="1">
      <c r="B10" s="275"/>
      <c r="C10" s="843" t="s">
        <v>634</v>
      </c>
      <c r="D10" s="843"/>
      <c r="E10" s="843"/>
      <c r="F10" s="843"/>
      <c r="G10" s="843"/>
      <c r="H10" s="843"/>
      <c r="I10" s="843"/>
      <c r="J10" s="843"/>
      <c r="K10" s="843"/>
      <c r="L10" s="843"/>
      <c r="M10" s="843"/>
      <c r="N10" s="843"/>
      <c r="O10" s="843"/>
      <c r="P10" s="843"/>
      <c r="Q10" s="843"/>
      <c r="R10" s="843"/>
      <c r="S10" s="843"/>
      <c r="T10" s="843"/>
      <c r="U10" s="843"/>
      <c r="V10" s="843"/>
      <c r="W10" s="843"/>
      <c r="X10" s="843"/>
      <c r="Y10" s="605"/>
      <c r="Z10" s="605"/>
      <c r="AA10" s="605"/>
      <c r="AB10" s="605"/>
      <c r="AC10" s="605"/>
      <c r="AD10" s="605"/>
      <c r="AE10" s="272"/>
      <c r="AF10" s="276"/>
      <c r="AG10" s="276"/>
      <c r="AH10" s="276"/>
      <c r="AI10" s="276"/>
      <c r="AJ10" s="276"/>
      <c r="AK10" s="276"/>
      <c r="AL10" s="276"/>
    </row>
    <row r="11" spans="1:39" ht="53.25" customHeight="1">
      <c r="C11" s="843" t="s">
        <v>621</v>
      </c>
      <c r="D11" s="843"/>
      <c r="E11" s="843"/>
      <c r="F11" s="843"/>
      <c r="G11" s="843"/>
      <c r="H11" s="843"/>
      <c r="I11" s="843"/>
      <c r="J11" s="843"/>
      <c r="K11" s="843"/>
      <c r="L11" s="843"/>
      <c r="M11" s="843"/>
      <c r="N11" s="843"/>
      <c r="O11" s="843"/>
      <c r="P11" s="843"/>
      <c r="Q11" s="843"/>
      <c r="R11" s="843"/>
      <c r="S11" s="843"/>
      <c r="T11" s="843"/>
      <c r="U11" s="843"/>
      <c r="V11" s="843"/>
      <c r="W11" s="843"/>
      <c r="X11" s="843"/>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2" t="s">
        <v>526</v>
      </c>
      <c r="C13" s="590" t="s">
        <v>521</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42"/>
      <c r="C14" s="590" t="s">
        <v>522</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523</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524</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44" t="s">
        <v>211</v>
      </c>
      <c r="C19" s="846" t="s">
        <v>33</v>
      </c>
      <c r="D19" s="284" t="s">
        <v>421</v>
      </c>
      <c r="E19" s="848" t="s">
        <v>209</v>
      </c>
      <c r="F19" s="849"/>
      <c r="G19" s="849"/>
      <c r="H19" s="849"/>
      <c r="I19" s="849"/>
      <c r="J19" s="849"/>
      <c r="K19" s="849"/>
      <c r="L19" s="849"/>
      <c r="M19" s="850"/>
      <c r="N19" s="854" t="s">
        <v>213</v>
      </c>
      <c r="O19" s="284" t="s">
        <v>422</v>
      </c>
      <c r="P19" s="848" t="s">
        <v>212</v>
      </c>
      <c r="Q19" s="849"/>
      <c r="R19" s="849"/>
      <c r="S19" s="849"/>
      <c r="T19" s="849"/>
      <c r="U19" s="849"/>
      <c r="V19" s="849"/>
      <c r="W19" s="849"/>
      <c r="X19" s="850"/>
      <c r="Y19" s="851" t="s">
        <v>243</v>
      </c>
      <c r="Z19" s="852"/>
      <c r="AA19" s="852"/>
      <c r="AB19" s="852"/>
      <c r="AC19" s="852"/>
      <c r="AD19" s="852"/>
      <c r="AE19" s="852"/>
      <c r="AF19" s="852"/>
      <c r="AG19" s="852"/>
      <c r="AH19" s="852"/>
      <c r="AI19" s="852"/>
      <c r="AJ19" s="852"/>
      <c r="AK19" s="852"/>
      <c r="AL19" s="852"/>
      <c r="AM19" s="853"/>
    </row>
    <row r="20" spans="1:39" s="283" customFormat="1" ht="59.25" customHeight="1">
      <c r="A20" s="509"/>
      <c r="B20" s="845"/>
      <c r="C20" s="847"/>
      <c r="D20" s="285">
        <v>2011</v>
      </c>
      <c r="E20" s="285">
        <v>2012</v>
      </c>
      <c r="F20" s="285">
        <v>2013</v>
      </c>
      <c r="G20" s="285">
        <v>2014</v>
      </c>
      <c r="H20" s="285">
        <v>2015</v>
      </c>
      <c r="I20" s="285">
        <v>2016</v>
      </c>
      <c r="J20" s="285">
        <v>2017</v>
      </c>
      <c r="K20" s="285">
        <v>2018</v>
      </c>
      <c r="L20" s="285">
        <v>2019</v>
      </c>
      <c r="M20" s="285">
        <v>2020</v>
      </c>
      <c r="N20" s="85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699 kW</v>
      </c>
      <c r="AB20" s="286" t="str">
        <f>'1.  LRAMVA Summary'!G52</f>
        <v>GS 700 to 4,999 kW</v>
      </c>
      <c r="AC20" s="286" t="str">
        <f>'1.  LRAMVA Summary'!H52</f>
        <v>Large Use</v>
      </c>
      <c r="AD20" s="286" t="str">
        <f>'1.  LRAMVA Summary'!I52</f>
        <v>Street Lighting</v>
      </c>
      <c r="AE20" s="286" t="str">
        <f>'1.  LRAMVA Summary'!J52</f>
        <v>Unmetered Scattered Load</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525</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44" t="s">
        <v>211</v>
      </c>
      <c r="C147" s="846" t="s">
        <v>33</v>
      </c>
      <c r="D147" s="284" t="s">
        <v>421</v>
      </c>
      <c r="E147" s="848" t="s">
        <v>209</v>
      </c>
      <c r="F147" s="849"/>
      <c r="G147" s="849"/>
      <c r="H147" s="849"/>
      <c r="I147" s="849"/>
      <c r="J147" s="849"/>
      <c r="K147" s="849"/>
      <c r="L147" s="849"/>
      <c r="M147" s="850"/>
      <c r="N147" s="854" t="s">
        <v>213</v>
      </c>
      <c r="O147" s="284" t="s">
        <v>422</v>
      </c>
      <c r="P147" s="848" t="s">
        <v>212</v>
      </c>
      <c r="Q147" s="849"/>
      <c r="R147" s="849"/>
      <c r="S147" s="849"/>
      <c r="T147" s="849"/>
      <c r="U147" s="849"/>
      <c r="V147" s="849"/>
      <c r="W147" s="849"/>
      <c r="X147" s="850"/>
      <c r="Y147" s="851" t="s">
        <v>243</v>
      </c>
      <c r="Z147" s="852"/>
      <c r="AA147" s="852"/>
      <c r="AB147" s="852"/>
      <c r="AC147" s="852"/>
      <c r="AD147" s="852"/>
      <c r="AE147" s="852"/>
      <c r="AF147" s="852"/>
      <c r="AG147" s="852"/>
      <c r="AH147" s="852"/>
      <c r="AI147" s="852"/>
      <c r="AJ147" s="852"/>
      <c r="AK147" s="852"/>
      <c r="AL147" s="852"/>
      <c r="AM147" s="853"/>
    </row>
    <row r="148" spans="1:39" ht="60.75" customHeight="1">
      <c r="B148" s="845"/>
      <c r="C148" s="847"/>
      <c r="D148" s="285">
        <v>2012</v>
      </c>
      <c r="E148" s="285">
        <v>2013</v>
      </c>
      <c r="F148" s="285">
        <v>2014</v>
      </c>
      <c r="G148" s="285">
        <v>2015</v>
      </c>
      <c r="H148" s="285">
        <v>2016</v>
      </c>
      <c r="I148" s="285">
        <v>2017</v>
      </c>
      <c r="J148" s="285">
        <v>2018</v>
      </c>
      <c r="K148" s="285">
        <v>2019</v>
      </c>
      <c r="L148" s="285">
        <v>2020</v>
      </c>
      <c r="M148" s="285">
        <v>2021</v>
      </c>
      <c r="N148" s="85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699 kW</v>
      </c>
      <c r="AB148" s="285" t="str">
        <f>'1.  LRAMVA Summary'!G52</f>
        <v>GS 700 to 4,999 kW</v>
      </c>
      <c r="AC148" s="285" t="str">
        <f>'1.  LRAMVA Summary'!H52</f>
        <v>Large Use</v>
      </c>
      <c r="AD148" s="285" t="str">
        <f>'1.  LRAMVA Summary'!I52</f>
        <v>Street Lighting</v>
      </c>
      <c r="AE148" s="285" t="str">
        <f>'1.  LRAMVA Summary'!J52</f>
        <v>Unmetered Scattered Load</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525</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44" t="s">
        <v>211</v>
      </c>
      <c r="C276" s="846" t="s">
        <v>33</v>
      </c>
      <c r="D276" s="284" t="s">
        <v>421</v>
      </c>
      <c r="E276" s="848" t="s">
        <v>209</v>
      </c>
      <c r="F276" s="849"/>
      <c r="G276" s="849"/>
      <c r="H276" s="849"/>
      <c r="I276" s="849"/>
      <c r="J276" s="849"/>
      <c r="K276" s="849"/>
      <c r="L276" s="849"/>
      <c r="M276" s="850"/>
      <c r="N276" s="854" t="s">
        <v>213</v>
      </c>
      <c r="O276" s="284" t="s">
        <v>422</v>
      </c>
      <c r="P276" s="848" t="s">
        <v>212</v>
      </c>
      <c r="Q276" s="849"/>
      <c r="R276" s="849"/>
      <c r="S276" s="849"/>
      <c r="T276" s="849"/>
      <c r="U276" s="849"/>
      <c r="V276" s="849"/>
      <c r="W276" s="849"/>
      <c r="X276" s="850"/>
      <c r="Y276" s="851" t="s">
        <v>243</v>
      </c>
      <c r="Z276" s="852"/>
      <c r="AA276" s="852"/>
      <c r="AB276" s="852"/>
      <c r="AC276" s="852"/>
      <c r="AD276" s="852"/>
      <c r="AE276" s="852"/>
      <c r="AF276" s="852"/>
      <c r="AG276" s="852"/>
      <c r="AH276" s="852"/>
      <c r="AI276" s="852"/>
      <c r="AJ276" s="852"/>
      <c r="AK276" s="852"/>
      <c r="AL276" s="852"/>
      <c r="AM276" s="853"/>
    </row>
    <row r="277" spans="1:39" ht="60.75" customHeight="1">
      <c r="B277" s="845"/>
      <c r="C277" s="847"/>
      <c r="D277" s="285">
        <v>2013</v>
      </c>
      <c r="E277" s="285">
        <v>2014</v>
      </c>
      <c r="F277" s="285">
        <v>2015</v>
      </c>
      <c r="G277" s="285">
        <v>2016</v>
      </c>
      <c r="H277" s="285">
        <v>2017</v>
      </c>
      <c r="I277" s="285">
        <v>2018</v>
      </c>
      <c r="J277" s="285">
        <v>2019</v>
      </c>
      <c r="K277" s="285">
        <v>2020</v>
      </c>
      <c r="L277" s="285">
        <v>2021</v>
      </c>
      <c r="M277" s="285">
        <v>2022</v>
      </c>
      <c r="N277" s="85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699 kW</v>
      </c>
      <c r="AB277" s="285" t="str">
        <f>'1.  LRAMVA Summary'!G52</f>
        <v>GS 700 to 4,999 kW</v>
      </c>
      <c r="AC277" s="285" t="str">
        <f>'1.  LRAMVA Summary'!H52</f>
        <v>Large Use</v>
      </c>
      <c r="AD277" s="285" t="str">
        <f>'1.  LRAMVA Summary'!I52</f>
        <v>Street Lighting</v>
      </c>
      <c r="AE277" s="285" t="str">
        <f>'1.  LRAMVA Summary'!J52</f>
        <v>Unmetered Scattered Load</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150147.5</v>
      </c>
      <c r="E279" s="295">
        <v>150147.50028046107</v>
      </c>
      <c r="F279" s="295">
        <v>150147.50028046107</v>
      </c>
      <c r="G279" s="295">
        <v>149224.59961546105</v>
      </c>
      <c r="H279" s="295">
        <v>88044.906158366546</v>
      </c>
      <c r="I279" s="295">
        <v>0</v>
      </c>
      <c r="J279" s="295">
        <v>0</v>
      </c>
      <c r="K279" s="295">
        <v>0</v>
      </c>
      <c r="L279" s="295">
        <v>0</v>
      </c>
      <c r="M279" s="295">
        <v>0</v>
      </c>
      <c r="N279" s="749"/>
      <c r="O279" s="295">
        <v>22.960999999999999</v>
      </c>
      <c r="P279" s="295">
        <v>22.960983617363727</v>
      </c>
      <c r="Q279" s="295">
        <v>22.960983617363727</v>
      </c>
      <c r="R279" s="295">
        <v>22.017927350363728</v>
      </c>
      <c r="S279" s="295">
        <v>12.939854243391661</v>
      </c>
      <c r="T279" s="295">
        <v>0</v>
      </c>
      <c r="U279" s="295">
        <v>0</v>
      </c>
      <c r="V279" s="295">
        <v>0</v>
      </c>
      <c r="W279" s="295">
        <v>0</v>
      </c>
      <c r="X279" s="295">
        <v>0</v>
      </c>
      <c r="Y279" s="410">
        <v>1</v>
      </c>
      <c r="Z279" s="410">
        <v>0</v>
      </c>
      <c r="AA279" s="410">
        <v>0</v>
      </c>
      <c r="AB279" s="410">
        <v>0</v>
      </c>
      <c r="AC279" s="410">
        <v>0</v>
      </c>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750"/>
      <c r="O280" s="295"/>
      <c r="P280" s="295"/>
      <c r="Q280" s="295"/>
      <c r="R280" s="295"/>
      <c r="S280" s="295"/>
      <c r="T280" s="295"/>
      <c r="U280" s="295"/>
      <c r="V280" s="295"/>
      <c r="W280" s="295"/>
      <c r="X280" s="295"/>
      <c r="Y280" s="411">
        <v>1</v>
      </c>
      <c r="Z280" s="411">
        <v>0</v>
      </c>
      <c r="AA280" s="411">
        <v>0</v>
      </c>
      <c r="AB280" s="411">
        <v>0</v>
      </c>
      <c r="AC280" s="411">
        <v>0</v>
      </c>
      <c r="AD280" s="411">
        <v>0</v>
      </c>
      <c r="AE280" s="411">
        <v>0</v>
      </c>
      <c r="AF280" s="411">
        <f t="shared" ref="AF280:AL280" si="77">AF279</f>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754"/>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28446.870999999999</v>
      </c>
      <c r="E282" s="295">
        <v>28446.870599999998</v>
      </c>
      <c r="F282" s="295">
        <v>28446.870599999998</v>
      </c>
      <c r="G282" s="295">
        <v>28446.870599999998</v>
      </c>
      <c r="H282" s="295">
        <v>0</v>
      </c>
      <c r="I282" s="295">
        <v>0</v>
      </c>
      <c r="J282" s="295">
        <v>0</v>
      </c>
      <c r="K282" s="295">
        <v>0</v>
      </c>
      <c r="L282" s="295">
        <v>0</v>
      </c>
      <c r="M282" s="295">
        <v>0</v>
      </c>
      <c r="N282" s="749"/>
      <c r="O282" s="295">
        <v>15.954000000000001</v>
      </c>
      <c r="P282" s="295">
        <v>15.953945630000002</v>
      </c>
      <c r="Q282" s="295">
        <v>15.953945630000002</v>
      </c>
      <c r="R282" s="295">
        <v>15.953945630000002</v>
      </c>
      <c r="S282" s="295">
        <v>0</v>
      </c>
      <c r="T282" s="295">
        <v>0</v>
      </c>
      <c r="U282" s="295">
        <v>0</v>
      </c>
      <c r="V282" s="295">
        <v>0</v>
      </c>
      <c r="W282" s="295">
        <v>0</v>
      </c>
      <c r="X282" s="295">
        <v>0</v>
      </c>
      <c r="Y282" s="410">
        <v>1</v>
      </c>
      <c r="Z282" s="410">
        <v>0</v>
      </c>
      <c r="AA282" s="410">
        <v>0</v>
      </c>
      <c r="AB282" s="410">
        <v>0</v>
      </c>
      <c r="AC282" s="410">
        <v>0</v>
      </c>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750"/>
      <c r="O283" s="295"/>
      <c r="P283" s="295"/>
      <c r="Q283" s="295"/>
      <c r="R283" s="295"/>
      <c r="S283" s="295"/>
      <c r="T283" s="295"/>
      <c r="U283" s="295"/>
      <c r="V283" s="295"/>
      <c r="W283" s="295"/>
      <c r="X283" s="295"/>
      <c r="Y283" s="411">
        <v>1</v>
      </c>
      <c r="Z283" s="411">
        <v>0</v>
      </c>
      <c r="AA283" s="411">
        <v>0</v>
      </c>
      <c r="AB283" s="411">
        <v>0</v>
      </c>
      <c r="AC283" s="411">
        <v>0</v>
      </c>
      <c r="AD283" s="411">
        <v>0</v>
      </c>
      <c r="AE283" s="411">
        <v>0</v>
      </c>
      <c r="AF283" s="411">
        <f t="shared" ref="AF283:AL283" si="78">AF282</f>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755"/>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1367673.5859999999</v>
      </c>
      <c r="E285" s="295">
        <v>1427276.0729002729</v>
      </c>
      <c r="F285" s="295">
        <v>1427276.0729002729</v>
      </c>
      <c r="G285" s="295">
        <v>1427276.0729002729</v>
      </c>
      <c r="H285" s="295">
        <v>1427276.0729002729</v>
      </c>
      <c r="I285" s="295">
        <v>1427276.0729002729</v>
      </c>
      <c r="J285" s="295">
        <v>1367673.5858560719</v>
      </c>
      <c r="K285" s="295">
        <v>1367673.5858560719</v>
      </c>
      <c r="L285" s="295">
        <v>1367673.5858560719</v>
      </c>
      <c r="M285" s="295">
        <v>1367673.5858560719</v>
      </c>
      <c r="N285" s="749"/>
      <c r="O285" s="295">
        <v>805.93700000000001</v>
      </c>
      <c r="P285" s="295">
        <v>835.5412710183283</v>
      </c>
      <c r="Q285" s="295">
        <v>835.5412710183283</v>
      </c>
      <c r="R285" s="295">
        <v>835.5412710183283</v>
      </c>
      <c r="S285" s="295">
        <v>835.5412710183283</v>
      </c>
      <c r="T285" s="295">
        <v>835.5412710183283</v>
      </c>
      <c r="U285" s="295">
        <v>805.93680856699996</v>
      </c>
      <c r="V285" s="295">
        <v>805.93680856699996</v>
      </c>
      <c r="W285" s="295">
        <v>805.93680856699996</v>
      </c>
      <c r="X285" s="295">
        <v>805.93680856699996</v>
      </c>
      <c r="Y285" s="410">
        <v>1</v>
      </c>
      <c r="Z285" s="410">
        <v>0</v>
      </c>
      <c r="AA285" s="410">
        <v>0</v>
      </c>
      <c r="AB285" s="410">
        <v>0</v>
      </c>
      <c r="AC285" s="410">
        <v>0</v>
      </c>
      <c r="AD285" s="410"/>
      <c r="AE285" s="410"/>
      <c r="AF285" s="410"/>
      <c r="AG285" s="410"/>
      <c r="AH285" s="410"/>
      <c r="AI285" s="410"/>
      <c r="AJ285" s="410"/>
      <c r="AK285" s="410"/>
      <c r="AL285" s="410"/>
      <c r="AM285" s="296">
        <f>SUM(Y285:AL285)</f>
        <v>1</v>
      </c>
    </row>
    <row r="286" spans="1:39" ht="15" outlineLevel="1">
      <c r="B286" s="294" t="s">
        <v>249</v>
      </c>
      <c r="C286" s="291" t="s">
        <v>163</v>
      </c>
      <c r="D286" s="295">
        <v>86301.991175999996</v>
      </c>
      <c r="E286" s="295"/>
      <c r="F286" s="295"/>
      <c r="G286" s="295"/>
      <c r="H286" s="295">
        <v>86301.991175999996</v>
      </c>
      <c r="I286" s="295"/>
      <c r="J286" s="295">
        <v>86301.991175999996</v>
      </c>
      <c r="K286" s="295">
        <v>86301.991175999996</v>
      </c>
      <c r="L286" s="295">
        <v>86301.991175999996</v>
      </c>
      <c r="M286" s="295">
        <v>86301.991175999996</v>
      </c>
      <c r="N286" s="750"/>
      <c r="O286" s="295">
        <v>49.077025599999999</v>
      </c>
      <c r="P286" s="295">
        <v>49.077025599999999</v>
      </c>
      <c r="Q286" s="295">
        <v>49.077025599999999</v>
      </c>
      <c r="R286" s="295">
        <v>49.077025599999999</v>
      </c>
      <c r="S286" s="295">
        <v>49.077025599999999</v>
      </c>
      <c r="T286" s="295">
        <v>49.077025599999999</v>
      </c>
      <c r="U286" s="295">
        <v>49.077025599999999</v>
      </c>
      <c r="V286" s="295">
        <v>49.077025599999999</v>
      </c>
      <c r="W286" s="295">
        <v>49.077025599999999</v>
      </c>
      <c r="X286" s="295">
        <v>49.077025599999999</v>
      </c>
      <c r="Y286" s="411">
        <v>1</v>
      </c>
      <c r="Z286" s="411">
        <v>0</v>
      </c>
      <c r="AA286" s="411">
        <v>0</v>
      </c>
      <c r="AB286" s="411">
        <v>0</v>
      </c>
      <c r="AC286" s="411">
        <v>0</v>
      </c>
      <c r="AD286" s="411">
        <v>0</v>
      </c>
      <c r="AE286" s="411">
        <v>0</v>
      </c>
      <c r="AF286" s="411">
        <f t="shared" ref="AF286:AL286" si="79">AF285</f>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749"/>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217201.07699999999</v>
      </c>
      <c r="E288" s="295">
        <v>217201.077418959</v>
      </c>
      <c r="F288" s="295">
        <v>208831.04327977699</v>
      </c>
      <c r="G288" s="295">
        <v>176922.988241799</v>
      </c>
      <c r="H288" s="295">
        <v>176922.988241799</v>
      </c>
      <c r="I288" s="295">
        <v>176922.988241799</v>
      </c>
      <c r="J288" s="295">
        <v>176922.988241799</v>
      </c>
      <c r="K288" s="295">
        <v>176775.541500174</v>
      </c>
      <c r="L288" s="295">
        <v>128545.53146122799</v>
      </c>
      <c r="M288" s="295">
        <v>128545.53146122799</v>
      </c>
      <c r="N288" s="749"/>
      <c r="O288" s="295">
        <v>14.557500849</v>
      </c>
      <c r="P288" s="295">
        <v>14.557500849</v>
      </c>
      <c r="Q288" s="295">
        <v>14.032052713000001</v>
      </c>
      <c r="R288" s="295">
        <v>12.0289512</v>
      </c>
      <c r="S288" s="295">
        <v>12.0289512</v>
      </c>
      <c r="T288" s="295">
        <v>12.0289512</v>
      </c>
      <c r="U288" s="295">
        <v>12.0289512</v>
      </c>
      <c r="V288" s="295">
        <v>12.01211938</v>
      </c>
      <c r="W288" s="295">
        <v>8.9843696170000005</v>
      </c>
      <c r="X288" s="295">
        <v>8.9843696170000005</v>
      </c>
      <c r="Y288" s="410">
        <v>1</v>
      </c>
      <c r="Z288" s="410">
        <v>0</v>
      </c>
      <c r="AA288" s="410">
        <v>0</v>
      </c>
      <c r="AB288" s="410">
        <v>0</v>
      </c>
      <c r="AC288" s="410">
        <v>0</v>
      </c>
      <c r="AD288" s="410"/>
      <c r="AE288" s="410"/>
      <c r="AF288" s="410"/>
      <c r="AG288" s="410"/>
      <c r="AH288" s="410"/>
      <c r="AI288" s="410"/>
      <c r="AJ288" s="410"/>
      <c r="AK288" s="410"/>
      <c r="AL288" s="410"/>
      <c r="AM288" s="296">
        <f>SUM(Y288:AL288)</f>
        <v>1</v>
      </c>
    </row>
    <row r="289" spans="1:39" ht="15" outlineLevel="1">
      <c r="B289" s="294" t="s">
        <v>249</v>
      </c>
      <c r="C289" s="291" t="s">
        <v>163</v>
      </c>
      <c r="D289" s="295">
        <v>664</v>
      </c>
      <c r="E289" s="295"/>
      <c r="F289" s="295"/>
      <c r="G289" s="295"/>
      <c r="H289" s="295">
        <v>546</v>
      </c>
      <c r="I289" s="295"/>
      <c r="J289" s="295">
        <v>546</v>
      </c>
      <c r="K289" s="295">
        <v>546</v>
      </c>
      <c r="L289" s="295">
        <v>459</v>
      </c>
      <c r="M289" s="295">
        <v>459</v>
      </c>
      <c r="N289" s="750"/>
      <c r="O289" s="295">
        <v>4.7E-2</v>
      </c>
      <c r="P289" s="295">
        <v>4.6999999999999997E-5</v>
      </c>
      <c r="Q289" s="295">
        <v>4.4999999999999996E-5</v>
      </c>
      <c r="R289" s="295">
        <v>4.0000000000000003E-5</v>
      </c>
      <c r="S289" s="295">
        <v>4.0000000000000003E-5</v>
      </c>
      <c r="T289" s="295">
        <v>4.0000000000000003E-5</v>
      </c>
      <c r="U289" s="295">
        <v>0.04</v>
      </c>
      <c r="V289" s="295">
        <v>0.04</v>
      </c>
      <c r="W289" s="295">
        <v>3.4000000000000002E-2</v>
      </c>
      <c r="X289" s="295">
        <v>3.4000000000000002E-2</v>
      </c>
      <c r="Y289" s="411">
        <v>1</v>
      </c>
      <c r="Z289" s="411">
        <v>0</v>
      </c>
      <c r="AA289" s="411">
        <v>0</v>
      </c>
      <c r="AB289" s="411">
        <v>0</v>
      </c>
      <c r="AC289" s="411">
        <v>0</v>
      </c>
      <c r="AD289" s="411">
        <v>0</v>
      </c>
      <c r="AE289" s="411">
        <v>0</v>
      </c>
      <c r="AF289" s="411">
        <f t="shared" ref="AF289:AL289" si="80">AF288</f>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749"/>
      <c r="O290" s="304"/>
      <c r="P290" s="304"/>
      <c r="Q290" s="304"/>
      <c r="R290" s="304"/>
      <c r="S290" s="304"/>
      <c r="T290" s="304"/>
      <c r="U290" s="304"/>
      <c r="V290" s="304"/>
      <c r="W290" s="304"/>
      <c r="X290" s="755"/>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484131.64399999997</v>
      </c>
      <c r="E291" s="295">
        <v>484131.64446824102</v>
      </c>
      <c r="F291" s="295">
        <v>454961.54719735502</v>
      </c>
      <c r="G291" s="295">
        <v>355411.409476339</v>
      </c>
      <c r="H291" s="295">
        <v>355411.409476339</v>
      </c>
      <c r="I291" s="295">
        <v>355411.409476339</v>
      </c>
      <c r="J291" s="295">
        <v>355411.409476339</v>
      </c>
      <c r="K291" s="295">
        <v>354992.57525375002</v>
      </c>
      <c r="L291" s="295">
        <v>298528.131022716</v>
      </c>
      <c r="M291" s="295">
        <v>298528.131022716</v>
      </c>
      <c r="N291" s="749"/>
      <c r="O291" s="295">
        <v>33.356000000000002</v>
      </c>
      <c r="P291" s="295">
        <v>33.355839650999997</v>
      </c>
      <c r="Q291" s="295">
        <v>31.524619731000001</v>
      </c>
      <c r="R291" s="295">
        <v>25.275130964999999</v>
      </c>
      <c r="S291" s="295">
        <v>25.275130964999999</v>
      </c>
      <c r="T291" s="295">
        <v>25.275130964999999</v>
      </c>
      <c r="U291" s="295">
        <v>25.275130964999999</v>
      </c>
      <c r="V291" s="295">
        <v>25.227318838999999</v>
      </c>
      <c r="W291" s="295">
        <v>21.682633538000001</v>
      </c>
      <c r="X291" s="295">
        <v>21.682633538000001</v>
      </c>
      <c r="Y291" s="410">
        <v>1</v>
      </c>
      <c r="Z291" s="410">
        <v>0</v>
      </c>
      <c r="AA291" s="410">
        <v>0</v>
      </c>
      <c r="AB291" s="410">
        <v>0</v>
      </c>
      <c r="AC291" s="410">
        <v>0</v>
      </c>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750"/>
      <c r="O292" s="295"/>
      <c r="P292" s="295"/>
      <c r="Q292" s="295"/>
      <c r="R292" s="295"/>
      <c r="S292" s="295"/>
      <c r="T292" s="295"/>
      <c r="U292" s="295"/>
      <c r="V292" s="295"/>
      <c r="W292" s="295"/>
      <c r="X292" s="295"/>
      <c r="Y292" s="411">
        <v>1</v>
      </c>
      <c r="Z292" s="411">
        <v>0</v>
      </c>
      <c r="AA292" s="411">
        <v>0</v>
      </c>
      <c r="AB292" s="411">
        <v>0</v>
      </c>
      <c r="AC292" s="411">
        <v>0</v>
      </c>
      <c r="AD292" s="411">
        <v>0</v>
      </c>
      <c r="AE292" s="411">
        <v>0</v>
      </c>
      <c r="AF292" s="411">
        <f t="shared" ref="AF292:AL292" si="81">AF291</f>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749"/>
      <c r="O293" s="304"/>
      <c r="P293" s="304"/>
      <c r="Q293" s="304"/>
      <c r="R293" s="304"/>
      <c r="S293" s="304"/>
      <c r="T293" s="304"/>
      <c r="U293" s="304"/>
      <c r="V293" s="304"/>
      <c r="W293" s="304"/>
      <c r="X293" s="755"/>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v>0</v>
      </c>
      <c r="E294" s="295">
        <v>0</v>
      </c>
      <c r="F294" s="295">
        <v>0</v>
      </c>
      <c r="G294" s="295">
        <v>0</v>
      </c>
      <c r="H294" s="295">
        <v>0</v>
      </c>
      <c r="I294" s="295">
        <v>0</v>
      </c>
      <c r="J294" s="295">
        <v>0</v>
      </c>
      <c r="K294" s="295">
        <v>0</v>
      </c>
      <c r="L294" s="295">
        <v>0</v>
      </c>
      <c r="M294" s="295">
        <v>0</v>
      </c>
      <c r="N294" s="749"/>
      <c r="O294" s="295">
        <v>0</v>
      </c>
      <c r="P294" s="295">
        <v>0</v>
      </c>
      <c r="Q294" s="295">
        <v>0</v>
      </c>
      <c r="R294" s="295">
        <v>0</v>
      </c>
      <c r="S294" s="295">
        <v>0</v>
      </c>
      <c r="T294" s="295">
        <v>0</v>
      </c>
      <c r="U294" s="295">
        <v>0</v>
      </c>
      <c r="V294" s="295">
        <v>0</v>
      </c>
      <c r="W294" s="295">
        <v>0</v>
      </c>
      <c r="X294" s="295">
        <v>0</v>
      </c>
      <c r="Y294" s="410">
        <v>1</v>
      </c>
      <c r="Z294" s="410">
        <v>0</v>
      </c>
      <c r="AA294" s="410">
        <v>0</v>
      </c>
      <c r="AB294" s="410">
        <v>0</v>
      </c>
      <c r="AC294" s="410">
        <v>0</v>
      </c>
      <c r="AD294" s="410"/>
      <c r="AE294" s="410"/>
      <c r="AF294" s="410"/>
      <c r="AG294" s="410"/>
      <c r="AH294" s="410"/>
      <c r="AI294" s="410"/>
      <c r="AJ294" s="410"/>
      <c r="AK294" s="410"/>
      <c r="AL294" s="410"/>
      <c r="AM294" s="296">
        <f>SUM(Y294:AL294)</f>
        <v>1</v>
      </c>
    </row>
    <row r="295" spans="1:39" ht="15" outlineLevel="1">
      <c r="B295" s="294" t="s">
        <v>249</v>
      </c>
      <c r="C295" s="291" t="s">
        <v>163</v>
      </c>
      <c r="D295" s="295"/>
      <c r="E295" s="295"/>
      <c r="F295" s="295"/>
      <c r="G295" s="295"/>
      <c r="H295" s="295"/>
      <c r="I295" s="295"/>
      <c r="J295" s="295"/>
      <c r="K295" s="295"/>
      <c r="L295" s="295"/>
      <c r="M295" s="295"/>
      <c r="N295" s="750"/>
      <c r="O295" s="295"/>
      <c r="P295" s="295"/>
      <c r="Q295" s="295"/>
      <c r="R295" s="295"/>
      <c r="S295" s="295"/>
      <c r="T295" s="295"/>
      <c r="U295" s="295"/>
      <c r="V295" s="295"/>
      <c r="W295" s="295"/>
      <c r="X295" s="295"/>
      <c r="Y295" s="411">
        <v>1</v>
      </c>
      <c r="Z295" s="411">
        <v>0</v>
      </c>
      <c r="AA295" s="411">
        <v>0</v>
      </c>
      <c r="AB295" s="411">
        <v>0</v>
      </c>
      <c r="AC295" s="411">
        <v>0</v>
      </c>
      <c r="AD295" s="411">
        <v>0</v>
      </c>
      <c r="AE295" s="411">
        <v>0</v>
      </c>
      <c r="AF295" s="411">
        <f t="shared" ref="AF295:AL295" si="82">AF294</f>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749"/>
      <c r="O296" s="304"/>
      <c r="P296" s="304"/>
      <c r="Q296" s="304"/>
      <c r="R296" s="304"/>
      <c r="S296" s="304"/>
      <c r="T296" s="304"/>
      <c r="U296" s="304"/>
      <c r="V296" s="304"/>
      <c r="W296" s="304"/>
      <c r="X296" s="755"/>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v>495.22399999999999</v>
      </c>
      <c r="E297" s="295">
        <v>0</v>
      </c>
      <c r="F297" s="295">
        <v>0</v>
      </c>
      <c r="G297" s="295">
        <v>0</v>
      </c>
      <c r="H297" s="295">
        <v>0</v>
      </c>
      <c r="I297" s="295">
        <v>0</v>
      </c>
      <c r="J297" s="295">
        <v>0</v>
      </c>
      <c r="K297" s="295">
        <v>0</v>
      </c>
      <c r="L297" s="295">
        <v>0</v>
      </c>
      <c r="M297" s="295">
        <v>0</v>
      </c>
      <c r="N297" s="749"/>
      <c r="O297" s="295">
        <v>515.82000000000005</v>
      </c>
      <c r="P297" s="295">
        <v>0</v>
      </c>
      <c r="Q297" s="295">
        <v>0</v>
      </c>
      <c r="R297" s="295">
        <v>0</v>
      </c>
      <c r="S297" s="295">
        <v>0</v>
      </c>
      <c r="T297" s="295">
        <v>0</v>
      </c>
      <c r="U297" s="295">
        <v>0</v>
      </c>
      <c r="V297" s="295">
        <v>0</v>
      </c>
      <c r="W297" s="295">
        <v>0</v>
      </c>
      <c r="X297" s="295">
        <v>0</v>
      </c>
      <c r="Y297" s="410">
        <v>0</v>
      </c>
      <c r="Z297" s="410">
        <v>0</v>
      </c>
      <c r="AA297" s="410">
        <v>0</v>
      </c>
      <c r="AB297" s="410">
        <v>0</v>
      </c>
      <c r="AC297" s="410">
        <v>0</v>
      </c>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749"/>
      <c r="O298" s="295"/>
      <c r="P298" s="295"/>
      <c r="Q298" s="295"/>
      <c r="R298" s="295"/>
      <c r="S298" s="295"/>
      <c r="T298" s="295"/>
      <c r="U298" s="295"/>
      <c r="V298" s="295"/>
      <c r="W298" s="295"/>
      <c r="X298" s="295"/>
      <c r="Y298" s="411">
        <v>0</v>
      </c>
      <c r="Z298" s="411">
        <v>0</v>
      </c>
      <c r="AA298" s="411">
        <v>0</v>
      </c>
      <c r="AB298" s="411">
        <v>0</v>
      </c>
      <c r="AC298" s="411">
        <v>0</v>
      </c>
      <c r="AD298" s="411">
        <v>0</v>
      </c>
      <c r="AE298" s="411">
        <v>0</v>
      </c>
      <c r="AF298" s="411">
        <f t="shared" ref="AF298:AL298" si="83">AF297</f>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749"/>
      <c r="O299" s="304"/>
      <c r="P299" s="304"/>
      <c r="Q299" s="304"/>
      <c r="R299" s="304"/>
      <c r="S299" s="304"/>
      <c r="T299" s="304"/>
      <c r="U299" s="304"/>
      <c r="V299" s="304"/>
      <c r="W299" s="304"/>
      <c r="X299" s="755"/>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v>0</v>
      </c>
      <c r="E300" s="295">
        <v>0</v>
      </c>
      <c r="F300" s="295">
        <v>0</v>
      </c>
      <c r="G300" s="295">
        <v>0</v>
      </c>
      <c r="H300" s="295">
        <v>0</v>
      </c>
      <c r="I300" s="295">
        <v>0</v>
      </c>
      <c r="J300" s="295">
        <v>0</v>
      </c>
      <c r="K300" s="295">
        <v>0</v>
      </c>
      <c r="L300" s="295">
        <v>0</v>
      </c>
      <c r="M300" s="295">
        <v>0</v>
      </c>
      <c r="N300" s="749"/>
      <c r="O300" s="295">
        <v>0</v>
      </c>
      <c r="P300" s="295">
        <v>0</v>
      </c>
      <c r="Q300" s="295">
        <v>0</v>
      </c>
      <c r="R300" s="295">
        <v>0</v>
      </c>
      <c r="S300" s="295">
        <v>0</v>
      </c>
      <c r="T300" s="295">
        <v>0</v>
      </c>
      <c r="U300" s="295">
        <v>0</v>
      </c>
      <c r="V300" s="295">
        <v>0</v>
      </c>
      <c r="W300" s="295">
        <v>0</v>
      </c>
      <c r="X300" s="295">
        <v>0</v>
      </c>
      <c r="Y300" s="410">
        <v>1</v>
      </c>
      <c r="Z300" s="410">
        <v>0</v>
      </c>
      <c r="AA300" s="410">
        <v>0</v>
      </c>
      <c r="AB300" s="410">
        <v>0</v>
      </c>
      <c r="AC300" s="410">
        <v>0</v>
      </c>
      <c r="AD300" s="410"/>
      <c r="AE300" s="410"/>
      <c r="AF300" s="410"/>
      <c r="AG300" s="410"/>
      <c r="AH300" s="410"/>
      <c r="AI300" s="410"/>
      <c r="AJ300" s="410"/>
      <c r="AK300" s="410"/>
      <c r="AL300" s="410"/>
      <c r="AM300" s="296">
        <f>SUM(Y300:AL300)</f>
        <v>1</v>
      </c>
    </row>
    <row r="301" spans="1:39" s="283" customFormat="1" ht="15" outlineLevel="1">
      <c r="A301" s="509"/>
      <c r="B301" s="294" t="s">
        <v>249</v>
      </c>
      <c r="C301" s="291" t="s">
        <v>163</v>
      </c>
      <c r="D301" s="295"/>
      <c r="E301" s="295"/>
      <c r="F301" s="295"/>
      <c r="G301" s="295"/>
      <c r="H301" s="295"/>
      <c r="I301" s="295"/>
      <c r="J301" s="295"/>
      <c r="K301" s="295"/>
      <c r="L301" s="295"/>
      <c r="M301" s="295"/>
      <c r="N301" s="749"/>
      <c r="O301" s="295"/>
      <c r="P301" s="295"/>
      <c r="Q301" s="295"/>
      <c r="R301" s="295"/>
      <c r="S301" s="295"/>
      <c r="T301" s="295"/>
      <c r="U301" s="295"/>
      <c r="V301" s="295"/>
      <c r="W301" s="295"/>
      <c r="X301" s="295"/>
      <c r="Y301" s="411">
        <v>1</v>
      </c>
      <c r="Z301" s="411">
        <v>0</v>
      </c>
      <c r="AA301" s="411">
        <v>0</v>
      </c>
      <c r="AB301" s="411">
        <v>0</v>
      </c>
      <c r="AC301" s="411">
        <v>0</v>
      </c>
      <c r="AD301" s="411">
        <v>0</v>
      </c>
      <c r="AE301" s="411">
        <v>0</v>
      </c>
      <c r="AF301" s="411">
        <f t="shared" ref="AF301:AL301" si="84">AF300</f>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749"/>
      <c r="O302" s="304"/>
      <c r="P302" s="304"/>
      <c r="Q302" s="304"/>
      <c r="R302" s="304"/>
      <c r="S302" s="304"/>
      <c r="T302" s="304"/>
      <c r="U302" s="304"/>
      <c r="V302" s="304"/>
      <c r="W302" s="304"/>
      <c r="X302" s="755"/>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v>0</v>
      </c>
      <c r="E303" s="295">
        <v>0</v>
      </c>
      <c r="F303" s="295">
        <v>0</v>
      </c>
      <c r="G303" s="295">
        <v>0</v>
      </c>
      <c r="H303" s="295">
        <v>0</v>
      </c>
      <c r="I303" s="295">
        <v>0</v>
      </c>
      <c r="J303" s="295">
        <v>0</v>
      </c>
      <c r="K303" s="295">
        <v>0</v>
      </c>
      <c r="L303" s="295">
        <v>0</v>
      </c>
      <c r="M303" s="295">
        <v>0</v>
      </c>
      <c r="N303" s="749"/>
      <c r="O303" s="295">
        <v>0</v>
      </c>
      <c r="P303" s="295">
        <v>0</v>
      </c>
      <c r="Q303" s="295">
        <v>0</v>
      </c>
      <c r="R303" s="295">
        <v>0</v>
      </c>
      <c r="S303" s="295">
        <v>0</v>
      </c>
      <c r="T303" s="295">
        <v>0</v>
      </c>
      <c r="U303" s="295">
        <v>0</v>
      </c>
      <c r="V303" s="295">
        <v>0</v>
      </c>
      <c r="W303" s="295">
        <v>0</v>
      </c>
      <c r="X303" s="295">
        <v>0</v>
      </c>
      <c r="Y303" s="410">
        <v>1</v>
      </c>
      <c r="Z303" s="410">
        <v>0</v>
      </c>
      <c r="AA303" s="410">
        <v>0</v>
      </c>
      <c r="AB303" s="410">
        <v>0</v>
      </c>
      <c r="AC303" s="410">
        <v>0</v>
      </c>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749"/>
      <c r="O304" s="295"/>
      <c r="P304" s="295"/>
      <c r="Q304" s="295"/>
      <c r="R304" s="295"/>
      <c r="S304" s="295"/>
      <c r="T304" s="295"/>
      <c r="U304" s="295"/>
      <c r="V304" s="295"/>
      <c r="W304" s="295"/>
      <c r="X304" s="295"/>
      <c r="Y304" s="411">
        <v>1</v>
      </c>
      <c r="Z304" s="411">
        <v>0</v>
      </c>
      <c r="AA304" s="411">
        <v>0</v>
      </c>
      <c r="AB304" s="411">
        <v>0</v>
      </c>
      <c r="AC304" s="411">
        <v>0</v>
      </c>
      <c r="AD304" s="411">
        <v>0</v>
      </c>
      <c r="AE304" s="411">
        <v>0</v>
      </c>
      <c r="AF304" s="411">
        <f t="shared" ref="AF304:AL304" si="85">AF303</f>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749"/>
      <c r="O305" s="291"/>
      <c r="P305" s="291"/>
      <c r="Q305" s="291"/>
      <c r="R305" s="291"/>
      <c r="S305" s="291"/>
      <c r="T305" s="291"/>
      <c r="U305" s="291"/>
      <c r="V305" s="291"/>
      <c r="W305" s="291"/>
      <c r="X305" s="749"/>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749"/>
      <c r="O306" s="289"/>
      <c r="P306" s="289"/>
      <c r="Q306" s="289"/>
      <c r="R306" s="289"/>
      <c r="S306" s="289"/>
      <c r="T306" s="289"/>
      <c r="U306" s="289"/>
      <c r="V306" s="289"/>
      <c r="W306" s="289"/>
      <c r="X306" s="756"/>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15912521.15</v>
      </c>
      <c r="E307" s="295">
        <v>17147127.493721791</v>
      </c>
      <c r="F307" s="295">
        <v>17146252.86874469</v>
      </c>
      <c r="G307" s="295">
        <v>17112395.42850909</v>
      </c>
      <c r="H307" s="295">
        <v>16799964.579148874</v>
      </c>
      <c r="I307" s="295">
        <v>16528015.218662629</v>
      </c>
      <c r="J307" s="295">
        <v>15310241.940694001</v>
      </c>
      <c r="K307" s="295">
        <v>15197710.840492399</v>
      </c>
      <c r="L307" s="295">
        <v>14623036.0422132</v>
      </c>
      <c r="M307" s="295">
        <v>12729784.0959119</v>
      </c>
      <c r="N307" s="295">
        <v>12</v>
      </c>
      <c r="O307" s="295">
        <v>2351.3989999999999</v>
      </c>
      <c r="P307" s="295">
        <v>2544.8082265869998</v>
      </c>
      <c r="Q307" s="295">
        <v>2544.5290391539997</v>
      </c>
      <c r="R307" s="295">
        <v>2533.6411369349998</v>
      </c>
      <c r="S307" s="295">
        <v>2433.6428601699999</v>
      </c>
      <c r="T307" s="295">
        <v>2380.191213951</v>
      </c>
      <c r="U307" s="295">
        <v>2190.627300355</v>
      </c>
      <c r="V307" s="295">
        <v>2189.2819392719998</v>
      </c>
      <c r="W307" s="295">
        <v>2026.0939303109997</v>
      </c>
      <c r="X307" s="295">
        <v>1653.2897039459999</v>
      </c>
      <c r="Y307" s="415">
        <v>0</v>
      </c>
      <c r="Z307" s="503">
        <v>6.1397970082113978E-2</v>
      </c>
      <c r="AA307" s="503">
        <v>0.5915755429749523</v>
      </c>
      <c r="AB307" s="503">
        <v>0.20433308647794707</v>
      </c>
      <c r="AC307" s="415">
        <v>5.8553959719609356E-3</v>
      </c>
      <c r="AD307" s="415"/>
      <c r="AE307" s="415"/>
      <c r="AF307" s="415"/>
      <c r="AG307" s="415"/>
      <c r="AH307" s="415"/>
      <c r="AI307" s="415"/>
      <c r="AJ307" s="415"/>
      <c r="AK307" s="415"/>
      <c r="AL307" s="415"/>
      <c r="AM307" s="296">
        <f>SUM(Y307:AL307)</f>
        <v>0.86316199550697426</v>
      </c>
    </row>
    <row r="308" spans="1:39" ht="15" outlineLevel="1">
      <c r="B308" s="294" t="s">
        <v>249</v>
      </c>
      <c r="C308" s="291" t="s">
        <v>163</v>
      </c>
      <c r="D308" s="295">
        <v>25374976.73</v>
      </c>
      <c r="E308" s="295">
        <v>25368147.739999998</v>
      </c>
      <c r="F308" s="295">
        <v>25367606.309999999</v>
      </c>
      <c r="G308" s="295">
        <v>25367606.309999999</v>
      </c>
      <c r="H308" s="295">
        <v>25359590.550000001</v>
      </c>
      <c r="I308" s="295">
        <v>25338319.609999999</v>
      </c>
      <c r="J308" s="295">
        <v>25338319.609999999</v>
      </c>
      <c r="K308" s="295">
        <v>25316657.280000001</v>
      </c>
      <c r="L308" s="295">
        <v>25254448.649999999</v>
      </c>
      <c r="M308" s="295">
        <v>25099388.719999999</v>
      </c>
      <c r="N308" s="295">
        <f>N307</f>
        <v>12</v>
      </c>
      <c r="O308" s="295">
        <v>3035.5850260000002</v>
      </c>
      <c r="P308" s="295">
        <v>3033.8973970000002</v>
      </c>
      <c r="Q308" s="295">
        <v>3033.7419679999998</v>
      </c>
      <c r="R308" s="295">
        <v>3033.7419679999998</v>
      </c>
      <c r="S308" s="295">
        <v>3031.4516229999999</v>
      </c>
      <c r="T308" s="295">
        <v>3028.0782340000001</v>
      </c>
      <c r="U308" s="295">
        <v>3028.0782340000001</v>
      </c>
      <c r="V308" s="295">
        <v>3028.0782340000001</v>
      </c>
      <c r="W308" s="295">
        <v>3015.4958069999998</v>
      </c>
      <c r="X308" s="295">
        <v>2990.9046210000001</v>
      </c>
      <c r="Y308" s="411">
        <v>0</v>
      </c>
      <c r="Z308" s="411">
        <v>6.1397970082113978E-2</v>
      </c>
      <c r="AA308" s="411">
        <v>0.5915755429749523</v>
      </c>
      <c r="AB308" s="411">
        <v>0.20433308647794707</v>
      </c>
      <c r="AC308" s="411">
        <v>5.8553959719609356E-3</v>
      </c>
      <c r="AD308" s="411">
        <v>0</v>
      </c>
      <c r="AE308" s="411">
        <v>0</v>
      </c>
      <c r="AF308" s="411">
        <f t="shared" ref="AF308:AL308" si="86">AF307</f>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749"/>
      <c r="O309" s="291"/>
      <c r="P309" s="291"/>
      <c r="Q309" s="291"/>
      <c r="R309" s="291"/>
      <c r="S309" s="291"/>
      <c r="T309" s="291"/>
      <c r="U309" s="291"/>
      <c r="V309" s="291"/>
      <c r="W309" s="291"/>
      <c r="X309" s="749"/>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2383867.2340000002</v>
      </c>
      <c r="E310" s="295">
        <v>2383867.23384048</v>
      </c>
      <c r="F310" s="295">
        <v>2350252.7035361002</v>
      </c>
      <c r="G310" s="295">
        <v>2039095.98351864</v>
      </c>
      <c r="H310" s="295">
        <v>959350.15022725496</v>
      </c>
      <c r="I310" s="295">
        <v>958719.43892033899</v>
      </c>
      <c r="J310" s="295">
        <v>958719.43892033899</v>
      </c>
      <c r="K310" s="295">
        <v>951186.40994861803</v>
      </c>
      <c r="L310" s="295">
        <v>951186.40994861803</v>
      </c>
      <c r="M310" s="295">
        <v>951186.40994861803</v>
      </c>
      <c r="N310" s="295">
        <v>12</v>
      </c>
      <c r="O310" s="295">
        <v>694.452</v>
      </c>
      <c r="P310" s="295">
        <v>694.45195067500003</v>
      </c>
      <c r="Q310" s="295">
        <v>685.77140338599997</v>
      </c>
      <c r="R310" s="295">
        <v>606.60496135899996</v>
      </c>
      <c r="S310" s="295">
        <v>276.76029788800003</v>
      </c>
      <c r="T310" s="295">
        <v>276.32383114499999</v>
      </c>
      <c r="U310" s="295">
        <v>276.32383114499999</v>
      </c>
      <c r="V310" s="295">
        <v>268.78542984000001</v>
      </c>
      <c r="W310" s="295">
        <v>268.78542984000001</v>
      </c>
      <c r="X310" s="295">
        <v>268.78542984000001</v>
      </c>
      <c r="Y310" s="415">
        <v>0</v>
      </c>
      <c r="Z310" s="503">
        <v>1</v>
      </c>
      <c r="AA310" s="415">
        <v>0</v>
      </c>
      <c r="AB310" s="415">
        <v>0</v>
      </c>
      <c r="AC310" s="415">
        <v>0</v>
      </c>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v>0</v>
      </c>
      <c r="Z311" s="411">
        <v>1</v>
      </c>
      <c r="AA311" s="411">
        <v>0</v>
      </c>
      <c r="AB311" s="411">
        <v>0</v>
      </c>
      <c r="AC311" s="411">
        <v>0</v>
      </c>
      <c r="AD311" s="411">
        <v>0</v>
      </c>
      <c r="AE311" s="411">
        <v>0</v>
      </c>
      <c r="AF311" s="411">
        <f t="shared" ref="AF311:AL311" si="87">AF310</f>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749"/>
      <c r="O312" s="291"/>
      <c r="P312" s="291"/>
      <c r="Q312" s="291"/>
      <c r="R312" s="291"/>
      <c r="S312" s="291"/>
      <c r="T312" s="291"/>
      <c r="U312" s="291"/>
      <c r="V312" s="291"/>
      <c r="W312" s="291"/>
      <c r="X312" s="749"/>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v>0</v>
      </c>
      <c r="E313" s="295">
        <v>0</v>
      </c>
      <c r="F313" s="295">
        <v>0</v>
      </c>
      <c r="G313" s="295">
        <v>0</v>
      </c>
      <c r="H313" s="295">
        <v>0</v>
      </c>
      <c r="I313" s="295">
        <v>0</v>
      </c>
      <c r="J313" s="295">
        <v>0</v>
      </c>
      <c r="K313" s="295">
        <v>0</v>
      </c>
      <c r="L313" s="295">
        <v>0</v>
      </c>
      <c r="M313" s="295">
        <v>0</v>
      </c>
      <c r="N313" s="295">
        <v>3</v>
      </c>
      <c r="O313" s="295">
        <v>0</v>
      </c>
      <c r="P313" s="295">
        <v>0</v>
      </c>
      <c r="Q313" s="295">
        <v>0</v>
      </c>
      <c r="R313" s="295">
        <v>0</v>
      </c>
      <c r="S313" s="295">
        <v>0</v>
      </c>
      <c r="T313" s="295">
        <v>0</v>
      </c>
      <c r="U313" s="295">
        <v>0</v>
      </c>
      <c r="V313" s="295">
        <v>0</v>
      </c>
      <c r="W313" s="295">
        <v>0</v>
      </c>
      <c r="X313" s="295">
        <v>0</v>
      </c>
      <c r="Y313" s="415">
        <v>0</v>
      </c>
      <c r="Z313" s="415">
        <v>0</v>
      </c>
      <c r="AA313" s="415">
        <v>0</v>
      </c>
      <c r="AB313" s="415">
        <v>0</v>
      </c>
      <c r="AC313" s="415">
        <v>0</v>
      </c>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f t="shared" ref="AF314:AL314" si="88">AF313</f>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749"/>
      <c r="O315" s="316"/>
      <c r="P315" s="316"/>
      <c r="Q315" s="316"/>
      <c r="R315" s="316"/>
      <c r="S315" s="316"/>
      <c r="T315" s="316"/>
      <c r="U315" s="316"/>
      <c r="V315" s="316"/>
      <c r="W315" s="316"/>
      <c r="X315" s="757"/>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v>92807.1</v>
      </c>
      <c r="E316" s="295">
        <v>92807.1</v>
      </c>
      <c r="F316" s="295">
        <v>92807.1</v>
      </c>
      <c r="G316" s="295">
        <v>92807.1</v>
      </c>
      <c r="H316" s="295">
        <v>92807.1</v>
      </c>
      <c r="I316" s="295">
        <v>92807.1</v>
      </c>
      <c r="J316" s="295">
        <v>92807.1</v>
      </c>
      <c r="K316" s="295">
        <v>92807.1</v>
      </c>
      <c r="L316" s="295">
        <v>92807.1</v>
      </c>
      <c r="M316" s="295">
        <v>92807.1</v>
      </c>
      <c r="N316" s="295">
        <v>12</v>
      </c>
      <c r="O316" s="295">
        <v>52.38</v>
      </c>
      <c r="P316" s="295">
        <v>52.38</v>
      </c>
      <c r="Q316" s="295">
        <v>52.38</v>
      </c>
      <c r="R316" s="295">
        <v>52.38</v>
      </c>
      <c r="S316" s="295">
        <v>52.38</v>
      </c>
      <c r="T316" s="295">
        <v>52.38</v>
      </c>
      <c r="U316" s="295">
        <v>52.38</v>
      </c>
      <c r="V316" s="295">
        <v>52.38</v>
      </c>
      <c r="W316" s="295">
        <v>52.38</v>
      </c>
      <c r="X316" s="295">
        <v>52.38</v>
      </c>
      <c r="Y316" s="415">
        <v>0</v>
      </c>
      <c r="Z316" s="415">
        <v>0.06</v>
      </c>
      <c r="AA316" s="415">
        <v>0.88</v>
      </c>
      <c r="AB316" s="415">
        <v>0</v>
      </c>
      <c r="AC316" s="415">
        <v>0</v>
      </c>
      <c r="AD316" s="415"/>
      <c r="AE316" s="415"/>
      <c r="AF316" s="415"/>
      <c r="AG316" s="415"/>
      <c r="AH316" s="415"/>
      <c r="AI316" s="415"/>
      <c r="AJ316" s="415"/>
      <c r="AK316" s="415"/>
      <c r="AL316" s="415"/>
      <c r="AM316" s="296">
        <f>SUM(Y316:AL316)</f>
        <v>0.94</v>
      </c>
    </row>
    <row r="317" spans="1:39" ht="15" outlineLevel="1">
      <c r="B317" s="294" t="s">
        <v>249</v>
      </c>
      <c r="C317" s="291" t="s">
        <v>163</v>
      </c>
      <c r="D317" s="295">
        <v>36769.080600000001</v>
      </c>
      <c r="E317" s="295">
        <v>36769.080600000001</v>
      </c>
      <c r="F317" s="295">
        <v>36769.080600000001</v>
      </c>
      <c r="G317" s="295">
        <v>36769.080600000001</v>
      </c>
      <c r="H317" s="295">
        <v>36769.080600000001</v>
      </c>
      <c r="I317" s="295">
        <v>36769.080600000001</v>
      </c>
      <c r="J317" s="295">
        <v>36769.080600000001</v>
      </c>
      <c r="K317" s="295">
        <v>36769.080600000001</v>
      </c>
      <c r="L317" s="295">
        <v>36769.080600000001</v>
      </c>
      <c r="M317" s="295">
        <v>36769.080600000001</v>
      </c>
      <c r="N317" s="295">
        <f>N316</f>
        <v>12</v>
      </c>
      <c r="O317" s="295">
        <v>30.91488369</v>
      </c>
      <c r="P317" s="295">
        <v>30.91488369</v>
      </c>
      <c r="Q317" s="295">
        <v>30.91488369</v>
      </c>
      <c r="R317" s="295">
        <v>30.91488369</v>
      </c>
      <c r="S317" s="295">
        <v>30.91488369</v>
      </c>
      <c r="T317" s="295">
        <v>30.91488369</v>
      </c>
      <c r="U317" s="295">
        <v>30.91488369</v>
      </c>
      <c r="V317" s="295">
        <v>30.91488369</v>
      </c>
      <c r="W317" s="295">
        <v>30.91488369</v>
      </c>
      <c r="X317" s="295">
        <v>30.91488369</v>
      </c>
      <c r="Y317" s="411">
        <v>0</v>
      </c>
      <c r="Z317" s="411">
        <v>0.06</v>
      </c>
      <c r="AA317" s="411">
        <v>0.88</v>
      </c>
      <c r="AB317" s="411">
        <v>0</v>
      </c>
      <c r="AC317" s="411">
        <v>0</v>
      </c>
      <c r="AD317" s="411">
        <v>0</v>
      </c>
      <c r="AE317" s="411">
        <v>0</v>
      </c>
      <c r="AF317" s="411">
        <f t="shared" ref="AF317:AL317" si="89">AF316</f>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749"/>
      <c r="O318" s="316"/>
      <c r="P318" s="316"/>
      <c r="Q318" s="316"/>
      <c r="R318" s="316"/>
      <c r="S318" s="316"/>
      <c r="T318" s="316"/>
      <c r="U318" s="316"/>
      <c r="V318" s="316"/>
      <c r="W318" s="316"/>
      <c r="X318" s="757"/>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v>193803.071</v>
      </c>
      <c r="E319" s="295">
        <v>218979.32565046099</v>
      </c>
      <c r="F319" s="295">
        <v>218979.32565046099</v>
      </c>
      <c r="G319" s="295">
        <v>193803.07118789799</v>
      </c>
      <c r="H319" s="295">
        <v>0</v>
      </c>
      <c r="I319" s="295">
        <v>0</v>
      </c>
      <c r="J319" s="295">
        <v>0</v>
      </c>
      <c r="K319" s="295">
        <v>0</v>
      </c>
      <c r="L319" s="295">
        <v>0</v>
      </c>
      <c r="M319" s="295">
        <v>0</v>
      </c>
      <c r="N319" s="295">
        <v>12</v>
      </c>
      <c r="O319" s="295">
        <v>35.250999999999998</v>
      </c>
      <c r="P319" s="295">
        <v>40.427881120999999</v>
      </c>
      <c r="Q319" s="295">
        <v>40.427881120999999</v>
      </c>
      <c r="R319" s="295">
        <v>35.250706491000003</v>
      </c>
      <c r="S319" s="295">
        <v>0</v>
      </c>
      <c r="T319" s="295">
        <v>0</v>
      </c>
      <c r="U319" s="295">
        <v>0</v>
      </c>
      <c r="V319" s="295">
        <v>0</v>
      </c>
      <c r="W319" s="295">
        <v>0</v>
      </c>
      <c r="X319" s="295">
        <v>0</v>
      </c>
      <c r="Y319" s="415">
        <v>0</v>
      </c>
      <c r="Z319" s="415">
        <v>0</v>
      </c>
      <c r="AA319" s="503">
        <v>0.75</v>
      </c>
      <c r="AB319" s="415">
        <v>0</v>
      </c>
      <c r="AC319" s="415">
        <v>0.25</v>
      </c>
      <c r="AD319" s="415"/>
      <c r="AE319" s="415"/>
      <c r="AF319" s="415"/>
      <c r="AG319" s="415"/>
      <c r="AH319" s="415"/>
      <c r="AI319" s="415"/>
      <c r="AJ319" s="415"/>
      <c r="AK319" s="415"/>
      <c r="AL319" s="415"/>
      <c r="AM319" s="296">
        <f>SUM(Y319:AL319)</f>
        <v>1</v>
      </c>
    </row>
    <row r="320" spans="1:39" ht="15" outlineLevel="1">
      <c r="B320" s="294" t="s">
        <v>249</v>
      </c>
      <c r="C320" s="291" t="s">
        <v>163</v>
      </c>
      <c r="D320" s="295">
        <v>128.54037959999999</v>
      </c>
      <c r="E320" s="295">
        <v>128.54037959999999</v>
      </c>
      <c r="F320" s="295">
        <v>128.54037959999999</v>
      </c>
      <c r="G320" s="295">
        <v>128.54037959999999</v>
      </c>
      <c r="H320" s="295">
        <v>0</v>
      </c>
      <c r="I320" s="295">
        <v>0</v>
      </c>
      <c r="J320" s="295">
        <v>0</v>
      </c>
      <c r="K320" s="295">
        <v>0</v>
      </c>
      <c r="L320" s="295">
        <v>0</v>
      </c>
      <c r="M320" s="295">
        <v>0</v>
      </c>
      <c r="N320" s="295">
        <f>N319</f>
        <v>12</v>
      </c>
      <c r="O320" s="295">
        <v>2.3380121E-2</v>
      </c>
      <c r="P320" s="295">
        <v>2.3380121E-2</v>
      </c>
      <c r="Q320" s="295">
        <v>2.3380121E-2</v>
      </c>
      <c r="R320" s="295">
        <v>2.3380121E-2</v>
      </c>
      <c r="S320" s="295">
        <v>0</v>
      </c>
      <c r="T320" s="295">
        <v>0</v>
      </c>
      <c r="U320" s="295">
        <v>0</v>
      </c>
      <c r="V320" s="295">
        <v>0</v>
      </c>
      <c r="W320" s="295">
        <v>0</v>
      </c>
      <c r="X320" s="295">
        <v>0</v>
      </c>
      <c r="Y320" s="411">
        <v>0</v>
      </c>
      <c r="Z320" s="411">
        <v>0</v>
      </c>
      <c r="AA320" s="411">
        <v>0.75</v>
      </c>
      <c r="AB320" s="411">
        <v>0</v>
      </c>
      <c r="AC320" s="411">
        <v>0.25</v>
      </c>
      <c r="AD320" s="411">
        <v>0</v>
      </c>
      <c r="AE320" s="411">
        <v>0</v>
      </c>
      <c r="AF320" s="411">
        <f t="shared" ref="AF320:AL320" si="90">AF319</f>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749"/>
      <c r="O321" s="316"/>
      <c r="P321" s="316"/>
      <c r="Q321" s="316"/>
      <c r="R321" s="316"/>
      <c r="S321" s="316"/>
      <c r="T321" s="316"/>
      <c r="U321" s="316"/>
      <c r="V321" s="316"/>
      <c r="W321" s="316"/>
      <c r="X321" s="757"/>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v>0</v>
      </c>
      <c r="E322" s="295">
        <v>0</v>
      </c>
      <c r="F322" s="295">
        <v>0</v>
      </c>
      <c r="G322" s="295">
        <v>0</v>
      </c>
      <c r="H322" s="295">
        <v>0</v>
      </c>
      <c r="I322" s="295">
        <v>0</v>
      </c>
      <c r="J322" s="295">
        <v>0</v>
      </c>
      <c r="K322" s="295">
        <v>0</v>
      </c>
      <c r="L322" s="295">
        <v>0</v>
      </c>
      <c r="M322" s="295">
        <v>0</v>
      </c>
      <c r="N322" s="749"/>
      <c r="O322" s="295">
        <v>0</v>
      </c>
      <c r="P322" s="295">
        <v>0</v>
      </c>
      <c r="Q322" s="295">
        <v>0</v>
      </c>
      <c r="R322" s="295">
        <v>0</v>
      </c>
      <c r="S322" s="295">
        <v>0</v>
      </c>
      <c r="T322" s="295">
        <v>0</v>
      </c>
      <c r="U322" s="295">
        <v>0</v>
      </c>
      <c r="V322" s="295">
        <v>0</v>
      </c>
      <c r="W322" s="295">
        <v>0</v>
      </c>
      <c r="X322" s="295">
        <v>0</v>
      </c>
      <c r="Y322" s="415">
        <v>0</v>
      </c>
      <c r="Z322" s="415">
        <v>0</v>
      </c>
      <c r="AA322" s="415">
        <v>0</v>
      </c>
      <c r="AB322" s="415">
        <v>0</v>
      </c>
      <c r="AC322" s="415">
        <v>0</v>
      </c>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749"/>
      <c r="O323" s="295"/>
      <c r="P323" s="295"/>
      <c r="Q323" s="295"/>
      <c r="R323" s="295"/>
      <c r="S323" s="295"/>
      <c r="T323" s="295"/>
      <c r="U323" s="295"/>
      <c r="V323" s="295"/>
      <c r="W323" s="295"/>
      <c r="X323" s="295"/>
      <c r="Y323" s="411">
        <v>0</v>
      </c>
      <c r="Z323" s="411">
        <v>0</v>
      </c>
      <c r="AA323" s="411">
        <v>0</v>
      </c>
      <c r="AB323" s="411">
        <v>0</v>
      </c>
      <c r="AC323" s="411">
        <v>0</v>
      </c>
      <c r="AD323" s="411">
        <v>0</v>
      </c>
      <c r="AE323" s="411">
        <v>0</v>
      </c>
      <c r="AF323" s="411">
        <f t="shared" ref="AF323:AL323" si="91">AF322</f>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749"/>
      <c r="O324" s="316"/>
      <c r="P324" s="316"/>
      <c r="Q324" s="316"/>
      <c r="R324" s="316"/>
      <c r="S324" s="316"/>
      <c r="T324" s="316"/>
      <c r="U324" s="316"/>
      <c r="V324" s="316"/>
      <c r="W324" s="316"/>
      <c r="X324" s="757"/>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v>0</v>
      </c>
      <c r="E325" s="295">
        <v>0</v>
      </c>
      <c r="F325" s="295">
        <v>0</v>
      </c>
      <c r="G325" s="295">
        <v>0</v>
      </c>
      <c r="H325" s="295">
        <v>0</v>
      </c>
      <c r="I325" s="295">
        <v>0</v>
      </c>
      <c r="J325" s="295">
        <v>0</v>
      </c>
      <c r="K325" s="295">
        <v>0</v>
      </c>
      <c r="L325" s="295">
        <v>0</v>
      </c>
      <c r="M325" s="295">
        <v>0</v>
      </c>
      <c r="N325" s="749"/>
      <c r="O325" s="295">
        <v>0</v>
      </c>
      <c r="P325" s="295">
        <v>0</v>
      </c>
      <c r="Q325" s="295">
        <v>0</v>
      </c>
      <c r="R325" s="295">
        <v>0</v>
      </c>
      <c r="S325" s="295">
        <v>0</v>
      </c>
      <c r="T325" s="295">
        <v>0</v>
      </c>
      <c r="U325" s="295">
        <v>0</v>
      </c>
      <c r="V325" s="295">
        <v>0</v>
      </c>
      <c r="W325" s="295">
        <v>0</v>
      </c>
      <c r="X325" s="295">
        <v>0</v>
      </c>
      <c r="Y325" s="415">
        <v>0</v>
      </c>
      <c r="Z325" s="415">
        <v>1</v>
      </c>
      <c r="AA325" s="415">
        <v>0</v>
      </c>
      <c r="AB325" s="415">
        <v>0</v>
      </c>
      <c r="AC325" s="415">
        <v>0</v>
      </c>
      <c r="AD325" s="415"/>
      <c r="AE325" s="415"/>
      <c r="AF325" s="415"/>
      <c r="AG325" s="415"/>
      <c r="AH325" s="415"/>
      <c r="AI325" s="415"/>
      <c r="AJ325" s="415"/>
      <c r="AK325" s="415"/>
      <c r="AL325" s="415"/>
      <c r="AM325" s="296">
        <f>SUM(Y325:AL325)</f>
        <v>1</v>
      </c>
    </row>
    <row r="326" spans="1:39" s="283" customFormat="1" ht="15" outlineLevel="1">
      <c r="A326" s="509"/>
      <c r="B326" s="315" t="s">
        <v>249</v>
      </c>
      <c r="C326" s="291" t="s">
        <v>163</v>
      </c>
      <c r="D326" s="295"/>
      <c r="E326" s="295"/>
      <c r="F326" s="295"/>
      <c r="G326" s="295"/>
      <c r="H326" s="295"/>
      <c r="I326" s="295"/>
      <c r="J326" s="295"/>
      <c r="K326" s="295"/>
      <c r="L326" s="295"/>
      <c r="M326" s="295"/>
      <c r="N326" s="749"/>
      <c r="O326" s="295"/>
      <c r="P326" s="295"/>
      <c r="Q326" s="295"/>
      <c r="R326" s="295"/>
      <c r="S326" s="295"/>
      <c r="T326" s="295"/>
      <c r="U326" s="295"/>
      <c r="V326" s="295"/>
      <c r="W326" s="295"/>
      <c r="X326" s="295"/>
      <c r="Y326" s="411">
        <v>0</v>
      </c>
      <c r="Z326" s="411">
        <v>1</v>
      </c>
      <c r="AA326" s="411">
        <v>0</v>
      </c>
      <c r="AB326" s="411">
        <v>0</v>
      </c>
      <c r="AC326" s="411">
        <v>0</v>
      </c>
      <c r="AD326" s="411">
        <v>0</v>
      </c>
      <c r="AE326" s="411">
        <v>0</v>
      </c>
      <c r="AF326" s="411">
        <f t="shared" ref="AF326:AL326" si="92">AF325</f>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749"/>
      <c r="O327" s="316"/>
      <c r="P327" s="316"/>
      <c r="Q327" s="316"/>
      <c r="R327" s="316"/>
      <c r="S327" s="316"/>
      <c r="T327" s="316"/>
      <c r="U327" s="316"/>
      <c r="V327" s="316"/>
      <c r="W327" s="316"/>
      <c r="X327" s="757"/>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782.91200000000003</v>
      </c>
      <c r="E328" s="295">
        <v>0</v>
      </c>
      <c r="F328" s="295">
        <v>0</v>
      </c>
      <c r="G328" s="295">
        <v>0</v>
      </c>
      <c r="H328" s="295">
        <v>0</v>
      </c>
      <c r="I328" s="295">
        <v>0</v>
      </c>
      <c r="J328" s="295">
        <v>0</v>
      </c>
      <c r="K328" s="295">
        <v>0</v>
      </c>
      <c r="L328" s="295">
        <v>0</v>
      </c>
      <c r="M328" s="295">
        <v>0</v>
      </c>
      <c r="N328" s="749"/>
      <c r="O328" s="295">
        <v>58.633000000000003</v>
      </c>
      <c r="P328" s="295">
        <v>0</v>
      </c>
      <c r="Q328" s="295">
        <v>0</v>
      </c>
      <c r="R328" s="295">
        <v>0</v>
      </c>
      <c r="S328" s="295">
        <v>0</v>
      </c>
      <c r="T328" s="295">
        <v>0</v>
      </c>
      <c r="U328" s="295">
        <v>0</v>
      </c>
      <c r="V328" s="295">
        <v>0</v>
      </c>
      <c r="W328" s="295">
        <v>0</v>
      </c>
      <c r="X328" s="295">
        <v>0</v>
      </c>
      <c r="Y328" s="415">
        <v>0</v>
      </c>
      <c r="Z328" s="415">
        <v>0</v>
      </c>
      <c r="AA328" s="415">
        <v>0</v>
      </c>
      <c r="AB328" s="415">
        <v>0</v>
      </c>
      <c r="AC328" s="415">
        <v>0</v>
      </c>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749"/>
      <c r="O329" s="295"/>
      <c r="P329" s="295"/>
      <c r="Q329" s="295"/>
      <c r="R329" s="295"/>
      <c r="S329" s="295"/>
      <c r="T329" s="295"/>
      <c r="U329" s="295"/>
      <c r="V329" s="295"/>
      <c r="W329" s="295"/>
      <c r="X329" s="295"/>
      <c r="Y329" s="411">
        <v>0</v>
      </c>
      <c r="Z329" s="411">
        <v>0</v>
      </c>
      <c r="AA329" s="411">
        <v>0</v>
      </c>
      <c r="AB329" s="411">
        <v>0</v>
      </c>
      <c r="AC329" s="411">
        <v>0</v>
      </c>
      <c r="AD329" s="411">
        <v>0</v>
      </c>
      <c r="AE329" s="411">
        <v>0</v>
      </c>
      <c r="AF329" s="411">
        <f t="shared" ref="AF329:AL329" si="93">AF328</f>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749"/>
      <c r="O330" s="291"/>
      <c r="P330" s="291"/>
      <c r="Q330" s="291"/>
      <c r="R330" s="291"/>
      <c r="S330" s="291"/>
      <c r="T330" s="291"/>
      <c r="U330" s="291"/>
      <c r="V330" s="291"/>
      <c r="W330" s="291"/>
      <c r="X330" s="749"/>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751"/>
      <c r="O331" s="289"/>
      <c r="P331" s="289"/>
      <c r="Q331" s="289"/>
      <c r="R331" s="289"/>
      <c r="S331" s="289"/>
      <c r="T331" s="289"/>
      <c r="U331" s="289"/>
      <c r="V331" s="289"/>
      <c r="W331" s="289"/>
      <c r="X331" s="756"/>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v>0</v>
      </c>
      <c r="E332" s="295"/>
      <c r="F332" s="295"/>
      <c r="G332" s="295"/>
      <c r="H332" s="295"/>
      <c r="I332" s="295"/>
      <c r="J332" s="295"/>
      <c r="K332" s="295"/>
      <c r="L332" s="295"/>
      <c r="M332" s="295"/>
      <c r="N332" s="295">
        <v>12</v>
      </c>
      <c r="O332" s="295">
        <v>0</v>
      </c>
      <c r="P332" s="295"/>
      <c r="Q332" s="295"/>
      <c r="R332" s="295"/>
      <c r="S332" s="295"/>
      <c r="T332" s="295"/>
      <c r="U332" s="295"/>
      <c r="V332" s="295"/>
      <c r="W332" s="295"/>
      <c r="X332" s="295"/>
      <c r="Y332" s="426">
        <v>0</v>
      </c>
      <c r="Z332" s="415">
        <v>0</v>
      </c>
      <c r="AA332" s="415">
        <v>0</v>
      </c>
      <c r="AB332" s="415">
        <v>1</v>
      </c>
      <c r="AC332" s="415">
        <v>0</v>
      </c>
      <c r="AD332" s="415"/>
      <c r="AE332" s="415"/>
      <c r="AF332" s="415"/>
      <c r="AG332" s="415"/>
      <c r="AH332" s="415"/>
      <c r="AI332" s="415"/>
      <c r="AJ332" s="415"/>
      <c r="AK332" s="415"/>
      <c r="AL332" s="415"/>
      <c r="AM332" s="296">
        <f>SUM(Y332:AL332)</f>
        <v>1</v>
      </c>
    </row>
    <row r="333" spans="1:39" ht="15" outlineLevel="1">
      <c r="B333" s="294" t="s">
        <v>249</v>
      </c>
      <c r="C333" s="291" t="s">
        <v>163</v>
      </c>
      <c r="D333" s="295">
        <v>1035720</v>
      </c>
      <c r="E333" s="295">
        <v>1035720</v>
      </c>
      <c r="F333" s="295">
        <v>1035720</v>
      </c>
      <c r="G333" s="295">
        <v>1035720</v>
      </c>
      <c r="H333" s="295">
        <v>1035720</v>
      </c>
      <c r="I333" s="295">
        <v>1035720</v>
      </c>
      <c r="J333" s="295">
        <v>1035720</v>
      </c>
      <c r="K333" s="295">
        <v>1035720</v>
      </c>
      <c r="L333" s="295">
        <v>1035720</v>
      </c>
      <c r="M333" s="295">
        <v>1035720</v>
      </c>
      <c r="N333" s="295">
        <f>N332</f>
        <v>12</v>
      </c>
      <c r="O333" s="295">
        <v>345.072</v>
      </c>
      <c r="P333" s="295">
        <v>345.072</v>
      </c>
      <c r="Q333" s="295">
        <v>345.072</v>
      </c>
      <c r="R333" s="295">
        <v>345.072</v>
      </c>
      <c r="S333" s="295">
        <v>345.072</v>
      </c>
      <c r="T333" s="295">
        <v>345.072</v>
      </c>
      <c r="U333" s="295">
        <v>345.072</v>
      </c>
      <c r="V333" s="295">
        <v>345.072</v>
      </c>
      <c r="W333" s="295">
        <v>345.072</v>
      </c>
      <c r="X333" s="295">
        <v>345.072</v>
      </c>
      <c r="Y333" s="411">
        <v>0</v>
      </c>
      <c r="Z333" s="411">
        <v>0</v>
      </c>
      <c r="AA333" s="411">
        <v>0</v>
      </c>
      <c r="AB333" s="411">
        <v>1</v>
      </c>
      <c r="AC333" s="411">
        <v>0</v>
      </c>
      <c r="AD333" s="411">
        <v>0</v>
      </c>
      <c r="AE333" s="411">
        <v>0</v>
      </c>
      <c r="AF333" s="411">
        <f t="shared" ref="AF333:AL333" si="94">AF332</f>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749"/>
      <c r="O334" s="291"/>
      <c r="P334" s="291"/>
      <c r="Q334" s="291"/>
      <c r="R334" s="291"/>
      <c r="S334" s="291"/>
      <c r="T334" s="291"/>
      <c r="U334" s="291"/>
      <c r="V334" s="291"/>
      <c r="W334" s="291"/>
      <c r="X334" s="749"/>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v>0</v>
      </c>
      <c r="E335" s="295">
        <v>0</v>
      </c>
      <c r="F335" s="295">
        <v>0</v>
      </c>
      <c r="G335" s="295">
        <v>0</v>
      </c>
      <c r="H335" s="295">
        <v>0</v>
      </c>
      <c r="I335" s="295">
        <v>0</v>
      </c>
      <c r="J335" s="295">
        <v>0</v>
      </c>
      <c r="K335" s="295">
        <v>0</v>
      </c>
      <c r="L335" s="295">
        <v>0</v>
      </c>
      <c r="M335" s="295">
        <v>0</v>
      </c>
      <c r="N335" s="295">
        <v>12</v>
      </c>
      <c r="O335" s="295">
        <v>0</v>
      </c>
      <c r="P335" s="295">
        <v>0</v>
      </c>
      <c r="Q335" s="295">
        <v>0</v>
      </c>
      <c r="R335" s="295">
        <v>0</v>
      </c>
      <c r="S335" s="295">
        <v>0</v>
      </c>
      <c r="T335" s="295">
        <v>0</v>
      </c>
      <c r="U335" s="295">
        <v>0</v>
      </c>
      <c r="V335" s="295">
        <v>0</v>
      </c>
      <c r="W335" s="295">
        <v>0</v>
      </c>
      <c r="X335" s="295">
        <v>0</v>
      </c>
      <c r="Y335" s="410">
        <v>0</v>
      </c>
      <c r="Z335" s="415">
        <v>0</v>
      </c>
      <c r="AA335" s="415">
        <v>0</v>
      </c>
      <c r="AB335" s="415">
        <v>0</v>
      </c>
      <c r="AC335" s="415">
        <v>0</v>
      </c>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v>0</v>
      </c>
      <c r="Z336" s="411">
        <v>0</v>
      </c>
      <c r="AA336" s="411">
        <v>0</v>
      </c>
      <c r="AB336" s="411">
        <v>0</v>
      </c>
      <c r="AC336" s="411">
        <v>0</v>
      </c>
      <c r="AD336" s="411">
        <v>0</v>
      </c>
      <c r="AE336" s="411">
        <v>0</v>
      </c>
      <c r="AF336" s="411">
        <f t="shared" ref="AF336:AL336" si="95">AF335</f>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749"/>
      <c r="O337" s="291"/>
      <c r="P337" s="291"/>
      <c r="Q337" s="291"/>
      <c r="R337" s="291"/>
      <c r="S337" s="291"/>
      <c r="T337" s="291"/>
      <c r="U337" s="291"/>
      <c r="V337" s="291"/>
      <c r="W337" s="291"/>
      <c r="X337" s="749"/>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v>0</v>
      </c>
      <c r="P338" s="295"/>
      <c r="Q338" s="295"/>
      <c r="R338" s="295"/>
      <c r="S338" s="295"/>
      <c r="T338" s="295"/>
      <c r="U338" s="295"/>
      <c r="V338" s="295"/>
      <c r="W338" s="295"/>
      <c r="X338" s="295"/>
      <c r="Y338" s="410">
        <v>0</v>
      </c>
      <c r="Z338" s="415">
        <v>0</v>
      </c>
      <c r="AA338" s="415">
        <v>0</v>
      </c>
      <c r="AB338" s="415">
        <v>0</v>
      </c>
      <c r="AC338" s="469">
        <v>1</v>
      </c>
      <c r="AD338" s="415"/>
      <c r="AE338" s="415"/>
      <c r="AF338" s="415"/>
      <c r="AG338" s="415"/>
      <c r="AH338" s="415"/>
      <c r="AI338" s="415"/>
      <c r="AJ338" s="415"/>
      <c r="AK338" s="415"/>
      <c r="AL338" s="415"/>
      <c r="AM338" s="296">
        <f>SUM(Y338:AL338)</f>
        <v>1</v>
      </c>
    </row>
    <row r="339" spans="1:39" ht="15" outlineLevel="1">
      <c r="B339" s="294" t="s">
        <v>249</v>
      </c>
      <c r="C339" s="291" t="s">
        <v>163</v>
      </c>
      <c r="D339" s="295">
        <v>4243500</v>
      </c>
      <c r="E339" s="295">
        <v>4243500</v>
      </c>
      <c r="F339" s="295">
        <v>4243500</v>
      </c>
      <c r="G339" s="295">
        <v>4243500</v>
      </c>
      <c r="H339" s="295">
        <v>4243500</v>
      </c>
      <c r="I339" s="295">
        <v>4243500</v>
      </c>
      <c r="J339" s="295">
        <v>4243500</v>
      </c>
      <c r="K339" s="295">
        <v>4243500</v>
      </c>
      <c r="L339" s="295">
        <v>4243500</v>
      </c>
      <c r="M339" s="295">
        <v>4243500</v>
      </c>
      <c r="N339" s="295">
        <f>N338</f>
        <v>12</v>
      </c>
      <c r="O339" s="295">
        <v>459.99</v>
      </c>
      <c r="P339" s="295">
        <v>459.99</v>
      </c>
      <c r="Q339" s="295">
        <v>459.99</v>
      </c>
      <c r="R339" s="295">
        <v>459.99</v>
      </c>
      <c r="S339" s="295">
        <v>459.99</v>
      </c>
      <c r="T339" s="295">
        <v>459.99</v>
      </c>
      <c r="U339" s="295">
        <v>459.99</v>
      </c>
      <c r="V339" s="295">
        <v>459.99</v>
      </c>
      <c r="W339" s="295">
        <v>459.99</v>
      </c>
      <c r="X339" s="295">
        <v>459.99</v>
      </c>
      <c r="Y339" s="411">
        <v>0</v>
      </c>
      <c r="Z339" s="411">
        <v>0</v>
      </c>
      <c r="AA339" s="411">
        <v>0</v>
      </c>
      <c r="AB339" s="411">
        <v>0</v>
      </c>
      <c r="AC339" s="411">
        <v>1</v>
      </c>
      <c r="AD339" s="411">
        <v>0</v>
      </c>
      <c r="AE339" s="411">
        <v>0</v>
      </c>
      <c r="AF339" s="411">
        <f t="shared" ref="AF339:AL339" si="96">AF338</f>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752"/>
      <c r="O340" s="291"/>
      <c r="P340" s="291"/>
      <c r="Q340" s="291"/>
      <c r="R340" s="291"/>
      <c r="S340" s="291"/>
      <c r="T340" s="291"/>
      <c r="U340" s="291"/>
      <c r="V340" s="291"/>
      <c r="W340" s="291"/>
      <c r="X340" s="749"/>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v>0</v>
      </c>
      <c r="Z341" s="415">
        <v>6.1397970082113978E-2</v>
      </c>
      <c r="AA341" s="415">
        <v>0.5915755429749523</v>
      </c>
      <c r="AB341" s="415">
        <v>0.20433308647794707</v>
      </c>
      <c r="AC341" s="415">
        <v>5.8553959719609356E-3</v>
      </c>
      <c r="AD341" s="415"/>
      <c r="AE341" s="415"/>
      <c r="AF341" s="415"/>
      <c r="AG341" s="415"/>
      <c r="AH341" s="415"/>
      <c r="AI341" s="415"/>
      <c r="AJ341" s="415"/>
      <c r="AK341" s="415"/>
      <c r="AL341" s="415"/>
      <c r="AM341" s="296">
        <f>SUM(Y341:AL341)</f>
        <v>0.86316199550697426</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v>0</v>
      </c>
      <c r="Z342" s="411">
        <v>6.1397970082113978E-2</v>
      </c>
      <c r="AA342" s="411">
        <v>0.5915755429749523</v>
      </c>
      <c r="AB342" s="411">
        <v>0.20433308647794707</v>
      </c>
      <c r="AC342" s="411">
        <v>5.8553959719609356E-3</v>
      </c>
      <c r="AD342" s="411">
        <v>0</v>
      </c>
      <c r="AE342" s="411">
        <v>0</v>
      </c>
      <c r="AF342" s="411">
        <f t="shared" ref="AF342:AL342" si="97">AF341</f>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749"/>
      <c r="O343" s="291"/>
      <c r="P343" s="291"/>
      <c r="Q343" s="291"/>
      <c r="R343" s="291"/>
      <c r="S343" s="291"/>
      <c r="T343" s="291"/>
      <c r="U343" s="291"/>
      <c r="V343" s="291"/>
      <c r="W343" s="291"/>
      <c r="X343" s="749"/>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103235.7</v>
      </c>
      <c r="E344" s="295">
        <v>0</v>
      </c>
      <c r="F344" s="295">
        <v>0</v>
      </c>
      <c r="G344" s="295">
        <v>0</v>
      </c>
      <c r="H344" s="295">
        <v>0</v>
      </c>
      <c r="I344" s="295">
        <v>0</v>
      </c>
      <c r="J344" s="295">
        <v>0</v>
      </c>
      <c r="K344" s="295">
        <v>0</v>
      </c>
      <c r="L344" s="295">
        <v>0</v>
      </c>
      <c r="M344" s="295">
        <v>0</v>
      </c>
      <c r="N344" s="749"/>
      <c r="O344" s="295">
        <v>3757.6860000000001</v>
      </c>
      <c r="P344" s="295">
        <v>0</v>
      </c>
      <c r="Q344" s="295">
        <v>0</v>
      </c>
      <c r="R344" s="295">
        <v>0</v>
      </c>
      <c r="S344" s="295">
        <v>0</v>
      </c>
      <c r="T344" s="295">
        <v>0</v>
      </c>
      <c r="U344" s="295">
        <v>0</v>
      </c>
      <c r="V344" s="295">
        <v>0</v>
      </c>
      <c r="W344" s="295">
        <v>0</v>
      </c>
      <c r="X344" s="295">
        <v>0</v>
      </c>
      <c r="Y344" s="410">
        <v>0</v>
      </c>
      <c r="Z344" s="415">
        <v>0</v>
      </c>
      <c r="AA344" s="415">
        <v>0</v>
      </c>
      <c r="AB344" s="415">
        <v>0</v>
      </c>
      <c r="AC344" s="415">
        <v>0</v>
      </c>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749"/>
      <c r="O345" s="295"/>
      <c r="P345" s="295"/>
      <c r="Q345" s="295"/>
      <c r="R345" s="295"/>
      <c r="S345" s="295"/>
      <c r="T345" s="295"/>
      <c r="U345" s="295"/>
      <c r="V345" s="295"/>
      <c r="W345" s="295"/>
      <c r="X345" s="295"/>
      <c r="Y345" s="411">
        <v>0</v>
      </c>
      <c r="Z345" s="411">
        <v>0</v>
      </c>
      <c r="AA345" s="411">
        <v>0</v>
      </c>
      <c r="AB345" s="411">
        <v>0</v>
      </c>
      <c r="AC345" s="411">
        <v>0</v>
      </c>
      <c r="AD345" s="411">
        <v>0</v>
      </c>
      <c r="AE345" s="411">
        <v>0</v>
      </c>
      <c r="AF345" s="411">
        <f t="shared" ref="AF345:AL345" si="98">AF344</f>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749"/>
      <c r="O346" s="291"/>
      <c r="P346" s="291"/>
      <c r="Q346" s="291"/>
      <c r="R346" s="291"/>
      <c r="S346" s="291"/>
      <c r="T346" s="291"/>
      <c r="U346" s="291"/>
      <c r="V346" s="291"/>
      <c r="W346" s="291"/>
      <c r="X346" s="749"/>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751"/>
      <c r="O347" s="290"/>
      <c r="P347" s="289"/>
      <c r="Q347" s="289"/>
      <c r="R347" s="289"/>
      <c r="S347" s="289"/>
      <c r="T347" s="289"/>
      <c r="U347" s="289"/>
      <c r="V347" s="289"/>
      <c r="W347" s="289"/>
      <c r="X347" s="756"/>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0</v>
      </c>
      <c r="E348" s="295">
        <v>0</v>
      </c>
      <c r="F348" s="295">
        <v>0</v>
      </c>
      <c r="G348" s="295">
        <v>0</v>
      </c>
      <c r="H348" s="295">
        <v>0</v>
      </c>
      <c r="I348" s="295">
        <v>0</v>
      </c>
      <c r="J348" s="295">
        <v>0</v>
      </c>
      <c r="K348" s="295">
        <v>0</v>
      </c>
      <c r="L348" s="295">
        <v>0</v>
      </c>
      <c r="M348" s="295">
        <v>0</v>
      </c>
      <c r="N348" s="749"/>
      <c r="O348" s="295">
        <v>0</v>
      </c>
      <c r="P348" s="295">
        <v>0</v>
      </c>
      <c r="Q348" s="295">
        <v>0</v>
      </c>
      <c r="R348" s="295">
        <v>0</v>
      </c>
      <c r="S348" s="295">
        <v>0</v>
      </c>
      <c r="T348" s="295">
        <v>0</v>
      </c>
      <c r="U348" s="295">
        <v>0</v>
      </c>
      <c r="V348" s="295">
        <v>0</v>
      </c>
      <c r="W348" s="295">
        <v>0</v>
      </c>
      <c r="X348" s="295">
        <v>0</v>
      </c>
      <c r="Y348" s="470">
        <v>0</v>
      </c>
      <c r="Z348" s="410">
        <v>0</v>
      </c>
      <c r="AA348" s="410">
        <v>0</v>
      </c>
      <c r="AB348" s="410">
        <v>0</v>
      </c>
      <c r="AC348" s="410">
        <v>0</v>
      </c>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750"/>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f t="shared" ref="AF349:AL349" si="99">AF348</f>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749"/>
      <c r="O350" s="291"/>
      <c r="P350" s="291"/>
      <c r="Q350" s="291"/>
      <c r="R350" s="291"/>
      <c r="S350" s="291"/>
      <c r="T350" s="291"/>
      <c r="U350" s="291"/>
      <c r="V350" s="291"/>
      <c r="W350" s="291"/>
      <c r="X350" s="749"/>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751"/>
      <c r="O351" s="290"/>
      <c r="P351" s="289"/>
      <c r="Q351" s="289"/>
      <c r="R351" s="289"/>
      <c r="S351" s="289"/>
      <c r="T351" s="289"/>
      <c r="U351" s="289"/>
      <c r="V351" s="289"/>
      <c r="W351" s="289"/>
      <c r="X351" s="756"/>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v>0</v>
      </c>
      <c r="E352" s="295">
        <v>0</v>
      </c>
      <c r="F352" s="295">
        <v>0</v>
      </c>
      <c r="G352" s="295">
        <v>0</v>
      </c>
      <c r="H352" s="295">
        <v>0</v>
      </c>
      <c r="I352" s="295">
        <v>0</v>
      </c>
      <c r="J352" s="295">
        <v>0</v>
      </c>
      <c r="K352" s="295">
        <v>0</v>
      </c>
      <c r="L352" s="295">
        <v>0</v>
      </c>
      <c r="M352" s="295">
        <v>0</v>
      </c>
      <c r="N352" s="749"/>
      <c r="O352" s="295">
        <v>0</v>
      </c>
      <c r="P352" s="295">
        <v>0</v>
      </c>
      <c r="Q352" s="295">
        <v>0</v>
      </c>
      <c r="R352" s="295">
        <v>0</v>
      </c>
      <c r="S352" s="295">
        <v>0</v>
      </c>
      <c r="T352" s="295">
        <v>0</v>
      </c>
      <c r="U352" s="295">
        <v>0</v>
      </c>
      <c r="V352" s="295">
        <v>0</v>
      </c>
      <c r="W352" s="295">
        <v>0</v>
      </c>
      <c r="X352" s="295">
        <v>0</v>
      </c>
      <c r="Y352" s="410">
        <v>0</v>
      </c>
      <c r="Z352" s="410">
        <v>0</v>
      </c>
      <c r="AA352" s="410">
        <v>0</v>
      </c>
      <c r="AB352" s="410">
        <v>0</v>
      </c>
      <c r="AC352" s="410">
        <v>0</v>
      </c>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750"/>
      <c r="O353" s="295"/>
      <c r="P353" s="295"/>
      <c r="Q353" s="295"/>
      <c r="R353" s="295"/>
      <c r="S353" s="295"/>
      <c r="T353" s="295"/>
      <c r="U353" s="295"/>
      <c r="V353" s="295"/>
      <c r="W353" s="295"/>
      <c r="X353" s="295"/>
      <c r="Y353" s="411">
        <v>0</v>
      </c>
      <c r="Z353" s="411">
        <v>0</v>
      </c>
      <c r="AA353" s="411">
        <v>0</v>
      </c>
      <c r="AB353" s="411">
        <v>0</v>
      </c>
      <c r="AC353" s="411">
        <v>0</v>
      </c>
      <c r="AD353" s="411">
        <v>0</v>
      </c>
      <c r="AE353" s="411">
        <v>0</v>
      </c>
      <c r="AF353" s="411">
        <f t="shared" ref="AF353:AL353" si="100">AF352</f>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749"/>
      <c r="O354" s="291"/>
      <c r="P354" s="291"/>
      <c r="Q354" s="291"/>
      <c r="R354" s="291"/>
      <c r="S354" s="291"/>
      <c r="T354" s="291"/>
      <c r="U354" s="291"/>
      <c r="V354" s="291"/>
      <c r="W354" s="291"/>
      <c r="X354" s="749"/>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v>0</v>
      </c>
      <c r="Z355" s="415">
        <v>1</v>
      </c>
      <c r="AA355" s="415">
        <v>0</v>
      </c>
      <c r="AB355" s="415">
        <v>0</v>
      </c>
      <c r="AC355" s="415">
        <v>0</v>
      </c>
      <c r="AD355" s="415"/>
      <c r="AE355" s="415"/>
      <c r="AF355" s="415"/>
      <c r="AG355" s="415"/>
      <c r="AH355" s="415"/>
      <c r="AI355" s="415"/>
      <c r="AJ355" s="415"/>
      <c r="AK355" s="415"/>
      <c r="AL355" s="415"/>
      <c r="AM355" s="296">
        <f>SUM(Y355:AL355)</f>
        <v>1</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v>0</v>
      </c>
      <c r="Z356" s="411">
        <v>1</v>
      </c>
      <c r="AA356" s="411">
        <v>0</v>
      </c>
      <c r="AB356" s="411">
        <v>0</v>
      </c>
      <c r="AC356" s="411">
        <v>0</v>
      </c>
      <c r="AD356" s="411">
        <v>0</v>
      </c>
      <c r="AE356" s="411">
        <v>0</v>
      </c>
      <c r="AF356" s="411">
        <f t="shared" ref="AF356:AL356" si="101">AF355</f>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749"/>
      <c r="O357" s="291"/>
      <c r="P357" s="291"/>
      <c r="Q357" s="291"/>
      <c r="R357" s="291"/>
      <c r="S357" s="291"/>
      <c r="T357" s="291"/>
      <c r="U357" s="291"/>
      <c r="V357" s="291"/>
      <c r="W357" s="291"/>
      <c r="X357" s="749"/>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749"/>
      <c r="O358" s="289"/>
      <c r="P358" s="289"/>
      <c r="Q358" s="289"/>
      <c r="R358" s="289"/>
      <c r="S358" s="289"/>
      <c r="T358" s="289"/>
      <c r="U358" s="289"/>
      <c r="V358" s="289"/>
      <c r="W358" s="289"/>
      <c r="X358" s="756"/>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v>0</v>
      </c>
      <c r="E359" s="295">
        <v>0</v>
      </c>
      <c r="F359" s="295">
        <v>0</v>
      </c>
      <c r="G359" s="295">
        <v>0</v>
      </c>
      <c r="H359" s="295">
        <v>0</v>
      </c>
      <c r="I359" s="295">
        <v>0</v>
      </c>
      <c r="J359" s="295">
        <v>0</v>
      </c>
      <c r="K359" s="295">
        <v>0</v>
      </c>
      <c r="L359" s="295">
        <v>0</v>
      </c>
      <c r="M359" s="295">
        <v>0</v>
      </c>
      <c r="N359" s="295">
        <v>12</v>
      </c>
      <c r="O359" s="295">
        <v>0</v>
      </c>
      <c r="P359" s="295">
        <v>0</v>
      </c>
      <c r="Q359" s="295">
        <v>0</v>
      </c>
      <c r="R359" s="295">
        <v>0</v>
      </c>
      <c r="S359" s="295">
        <v>0</v>
      </c>
      <c r="T359" s="295">
        <v>0</v>
      </c>
      <c r="U359" s="295">
        <v>0</v>
      </c>
      <c r="V359" s="295">
        <v>0</v>
      </c>
      <c r="W359" s="295">
        <v>0</v>
      </c>
      <c r="X359" s="295">
        <v>0</v>
      </c>
      <c r="Y359" s="426">
        <v>0</v>
      </c>
      <c r="Z359" s="415">
        <v>0</v>
      </c>
      <c r="AA359" s="415">
        <v>0</v>
      </c>
      <c r="AB359" s="415">
        <v>0</v>
      </c>
      <c r="AC359" s="415">
        <v>0</v>
      </c>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v>0</v>
      </c>
      <c r="Z360" s="411">
        <v>0</v>
      </c>
      <c r="AA360" s="411">
        <v>0</v>
      </c>
      <c r="AB360" s="411">
        <v>0</v>
      </c>
      <c r="AC360" s="411">
        <v>0</v>
      </c>
      <c r="AD360" s="411">
        <v>0</v>
      </c>
      <c r="AE360" s="411">
        <v>0</v>
      </c>
      <c r="AF360" s="411">
        <f t="shared" ref="AF360:AL360" si="102">AF359</f>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749"/>
      <c r="O361" s="291"/>
      <c r="P361" s="291"/>
      <c r="Q361" s="291"/>
      <c r="R361" s="291"/>
      <c r="S361" s="291"/>
      <c r="T361" s="291"/>
      <c r="U361" s="291"/>
      <c r="V361" s="291"/>
      <c r="W361" s="291"/>
      <c r="X361" s="749"/>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v>0</v>
      </c>
      <c r="E362" s="295">
        <v>0</v>
      </c>
      <c r="F362" s="295">
        <v>0</v>
      </c>
      <c r="G362" s="295">
        <v>0</v>
      </c>
      <c r="H362" s="295">
        <v>0</v>
      </c>
      <c r="I362" s="295">
        <v>0</v>
      </c>
      <c r="J362" s="295">
        <v>0</v>
      </c>
      <c r="K362" s="295">
        <v>0</v>
      </c>
      <c r="L362" s="295">
        <v>0</v>
      </c>
      <c r="M362" s="295">
        <v>0</v>
      </c>
      <c r="N362" s="295">
        <v>12</v>
      </c>
      <c r="O362" s="295">
        <v>0</v>
      </c>
      <c r="P362" s="295">
        <v>0</v>
      </c>
      <c r="Q362" s="295">
        <v>0</v>
      </c>
      <c r="R362" s="295">
        <v>0</v>
      </c>
      <c r="S362" s="295">
        <v>0</v>
      </c>
      <c r="T362" s="295">
        <v>0</v>
      </c>
      <c r="U362" s="295">
        <v>0</v>
      </c>
      <c r="V362" s="295">
        <v>0</v>
      </c>
      <c r="W362" s="295">
        <v>0</v>
      </c>
      <c r="X362" s="295">
        <v>0</v>
      </c>
      <c r="Y362" s="426">
        <v>0</v>
      </c>
      <c r="Z362" s="415">
        <v>0</v>
      </c>
      <c r="AA362" s="415">
        <v>0</v>
      </c>
      <c r="AB362" s="415">
        <v>0</v>
      </c>
      <c r="AC362" s="415">
        <v>0</v>
      </c>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v>0</v>
      </c>
      <c r="Z363" s="411">
        <v>0</v>
      </c>
      <c r="AA363" s="411">
        <v>0</v>
      </c>
      <c r="AB363" s="411">
        <v>0</v>
      </c>
      <c r="AC363" s="411">
        <v>0</v>
      </c>
      <c r="AD363" s="411">
        <v>0</v>
      </c>
      <c r="AE363" s="411">
        <v>0</v>
      </c>
      <c r="AF363" s="411">
        <f t="shared" ref="AF363:AL363" si="103">AF362</f>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753"/>
      <c r="O364" s="291"/>
      <c r="P364" s="291"/>
      <c r="Q364" s="291"/>
      <c r="R364" s="291"/>
      <c r="S364" s="291"/>
      <c r="T364" s="291"/>
      <c r="U364" s="291"/>
      <c r="V364" s="291"/>
      <c r="W364" s="291"/>
      <c r="X364" s="749"/>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v>0</v>
      </c>
      <c r="E365" s="295">
        <v>0</v>
      </c>
      <c r="F365" s="295">
        <v>0</v>
      </c>
      <c r="G365" s="295">
        <v>0</v>
      </c>
      <c r="H365" s="295">
        <v>0</v>
      </c>
      <c r="I365" s="295">
        <v>0</v>
      </c>
      <c r="J365" s="295">
        <v>0</v>
      </c>
      <c r="K365" s="295">
        <v>0</v>
      </c>
      <c r="L365" s="295">
        <v>0</v>
      </c>
      <c r="M365" s="295">
        <v>0</v>
      </c>
      <c r="N365" s="295">
        <v>0</v>
      </c>
      <c r="O365" s="295">
        <v>0</v>
      </c>
      <c r="P365" s="295">
        <v>0</v>
      </c>
      <c r="Q365" s="295">
        <v>0</v>
      </c>
      <c r="R365" s="295">
        <v>0</v>
      </c>
      <c r="S365" s="295">
        <v>0</v>
      </c>
      <c r="T365" s="295">
        <v>0</v>
      </c>
      <c r="U365" s="295">
        <v>0</v>
      </c>
      <c r="V365" s="295">
        <v>0</v>
      </c>
      <c r="W365" s="295">
        <v>0</v>
      </c>
      <c r="X365" s="295">
        <v>0</v>
      </c>
      <c r="Y365" s="426">
        <v>0</v>
      </c>
      <c r="Z365" s="415">
        <v>0</v>
      </c>
      <c r="AA365" s="415">
        <v>0</v>
      </c>
      <c r="AB365" s="415">
        <v>0</v>
      </c>
      <c r="AC365" s="415">
        <v>0</v>
      </c>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v>0</v>
      </c>
      <c r="Z366" s="411">
        <v>0</v>
      </c>
      <c r="AA366" s="411">
        <v>0</v>
      </c>
      <c r="AB366" s="411">
        <v>0</v>
      </c>
      <c r="AC366" s="411">
        <v>0</v>
      </c>
      <c r="AD366" s="411">
        <v>0</v>
      </c>
      <c r="AE366" s="411">
        <v>0</v>
      </c>
      <c r="AF366" s="411">
        <f t="shared" ref="AF366:AL366" si="104">AF365</f>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749"/>
      <c r="O367" s="291"/>
      <c r="P367" s="291"/>
      <c r="Q367" s="291"/>
      <c r="R367" s="291"/>
      <c r="S367" s="291"/>
      <c r="T367" s="291"/>
      <c r="U367" s="291"/>
      <c r="V367" s="291"/>
      <c r="W367" s="291"/>
      <c r="X367" s="749"/>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v>0</v>
      </c>
      <c r="E368" s="295">
        <v>0</v>
      </c>
      <c r="F368" s="295">
        <v>0</v>
      </c>
      <c r="G368" s="295">
        <v>0</v>
      </c>
      <c r="H368" s="295">
        <v>0</v>
      </c>
      <c r="I368" s="295">
        <v>0</v>
      </c>
      <c r="J368" s="295">
        <v>0</v>
      </c>
      <c r="K368" s="295">
        <v>0</v>
      </c>
      <c r="L368" s="295">
        <v>0</v>
      </c>
      <c r="M368" s="295">
        <v>0</v>
      </c>
      <c r="N368" s="295">
        <v>0</v>
      </c>
      <c r="O368" s="295">
        <v>0</v>
      </c>
      <c r="P368" s="295">
        <v>0</v>
      </c>
      <c r="Q368" s="295">
        <v>0</v>
      </c>
      <c r="R368" s="295">
        <v>0</v>
      </c>
      <c r="S368" s="295">
        <v>0</v>
      </c>
      <c r="T368" s="295">
        <v>0</v>
      </c>
      <c r="U368" s="295">
        <v>0</v>
      </c>
      <c r="V368" s="295">
        <v>0</v>
      </c>
      <c r="W368" s="295">
        <v>0</v>
      </c>
      <c r="X368" s="295">
        <v>0</v>
      </c>
      <c r="Y368" s="426">
        <v>0</v>
      </c>
      <c r="Z368" s="415">
        <v>0</v>
      </c>
      <c r="AA368" s="415">
        <v>0</v>
      </c>
      <c r="AB368" s="415">
        <v>0</v>
      </c>
      <c r="AC368" s="415">
        <v>0</v>
      </c>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v>0</v>
      </c>
      <c r="Z369" s="411">
        <v>0</v>
      </c>
      <c r="AA369" s="411">
        <v>0</v>
      </c>
      <c r="AB369" s="411">
        <v>0</v>
      </c>
      <c r="AC369" s="411">
        <v>0</v>
      </c>
      <c r="AD369" s="411">
        <v>0</v>
      </c>
      <c r="AE369" s="411">
        <v>0</v>
      </c>
      <c r="AF369" s="411">
        <f t="shared" ref="AF369:AL369" si="105">AF368</f>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749"/>
      <c r="O370" s="291"/>
      <c r="P370" s="291"/>
      <c r="Q370" s="291"/>
      <c r="R370" s="291"/>
      <c r="S370" s="291"/>
      <c r="T370" s="291"/>
      <c r="U370" s="291"/>
      <c r="V370" s="291"/>
      <c r="W370" s="291"/>
      <c r="X370" s="749"/>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v>0</v>
      </c>
      <c r="E371" s="295">
        <v>0</v>
      </c>
      <c r="F371" s="295">
        <v>0</v>
      </c>
      <c r="G371" s="295">
        <v>0</v>
      </c>
      <c r="H371" s="295">
        <v>0</v>
      </c>
      <c r="I371" s="295">
        <v>0</v>
      </c>
      <c r="J371" s="295">
        <v>0</v>
      </c>
      <c r="K371" s="295">
        <v>0</v>
      </c>
      <c r="L371" s="295">
        <v>0</v>
      </c>
      <c r="M371" s="295">
        <v>0</v>
      </c>
      <c r="N371" s="295">
        <v>0</v>
      </c>
      <c r="O371" s="295">
        <v>0</v>
      </c>
      <c r="P371" s="295">
        <v>0</v>
      </c>
      <c r="Q371" s="295">
        <v>0</v>
      </c>
      <c r="R371" s="295">
        <v>0</v>
      </c>
      <c r="S371" s="295">
        <v>0</v>
      </c>
      <c r="T371" s="295">
        <v>0</v>
      </c>
      <c r="U371" s="295">
        <v>0</v>
      </c>
      <c r="V371" s="295">
        <v>0</v>
      </c>
      <c r="W371" s="295">
        <v>0</v>
      </c>
      <c r="X371" s="295">
        <v>0</v>
      </c>
      <c r="Y371" s="410">
        <v>0</v>
      </c>
      <c r="Z371" s="410">
        <v>0</v>
      </c>
      <c r="AA371" s="410">
        <v>0</v>
      </c>
      <c r="AB371" s="410">
        <v>0</v>
      </c>
      <c r="AC371" s="410">
        <v>0</v>
      </c>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v>0</v>
      </c>
      <c r="Z372" s="411">
        <v>0</v>
      </c>
      <c r="AA372" s="411">
        <v>0</v>
      </c>
      <c r="AB372" s="411">
        <v>0</v>
      </c>
      <c r="AC372" s="411">
        <v>0</v>
      </c>
      <c r="AD372" s="411">
        <v>0</v>
      </c>
      <c r="AE372" s="411">
        <v>0</v>
      </c>
      <c r="AF372" s="411">
        <f t="shared" ref="AF372:AL372" si="106">AF371</f>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749"/>
      <c r="O373" s="291"/>
      <c r="P373" s="291"/>
      <c r="Q373" s="291"/>
      <c r="R373" s="291"/>
      <c r="S373" s="291"/>
      <c r="T373" s="291"/>
      <c r="U373" s="291"/>
      <c r="V373" s="291"/>
      <c r="W373" s="291"/>
      <c r="X373" s="749"/>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749"/>
      <c r="O374" s="291"/>
      <c r="P374" s="291"/>
      <c r="Q374" s="291"/>
      <c r="R374" s="291"/>
      <c r="S374" s="291"/>
      <c r="T374" s="291"/>
      <c r="U374" s="291"/>
      <c r="V374" s="291"/>
      <c r="W374" s="291"/>
      <c r="X374" s="749"/>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v>0</v>
      </c>
      <c r="E375" s="295">
        <v>0</v>
      </c>
      <c r="F375" s="295">
        <v>0</v>
      </c>
      <c r="G375" s="295">
        <v>0</v>
      </c>
      <c r="H375" s="295">
        <v>0</v>
      </c>
      <c r="I375" s="295">
        <v>0</v>
      </c>
      <c r="J375" s="295">
        <v>0</v>
      </c>
      <c r="K375" s="295">
        <v>0</v>
      </c>
      <c r="L375" s="295">
        <v>0</v>
      </c>
      <c r="M375" s="295">
        <v>0</v>
      </c>
      <c r="N375" s="295">
        <v>0</v>
      </c>
      <c r="O375" s="295">
        <v>0</v>
      </c>
      <c r="P375" s="295">
        <v>0</v>
      </c>
      <c r="Q375" s="295">
        <v>0</v>
      </c>
      <c r="R375" s="295">
        <v>0</v>
      </c>
      <c r="S375" s="295">
        <v>0</v>
      </c>
      <c r="T375" s="295">
        <v>0</v>
      </c>
      <c r="U375" s="295">
        <v>0</v>
      </c>
      <c r="V375" s="295">
        <v>0</v>
      </c>
      <c r="W375" s="295">
        <v>0</v>
      </c>
      <c r="X375" s="295">
        <v>0</v>
      </c>
      <c r="Y375" s="410">
        <v>0</v>
      </c>
      <c r="Z375" s="410">
        <v>0</v>
      </c>
      <c r="AA375" s="410">
        <v>0</v>
      </c>
      <c r="AB375" s="410">
        <v>0</v>
      </c>
      <c r="AC375" s="410">
        <v>0</v>
      </c>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v>0</v>
      </c>
      <c r="Z376" s="411">
        <v>0</v>
      </c>
      <c r="AA376" s="411">
        <v>0</v>
      </c>
      <c r="AB376" s="411">
        <v>0</v>
      </c>
      <c r="AC376" s="411">
        <v>0</v>
      </c>
      <c r="AD376" s="411">
        <v>0</v>
      </c>
      <c r="AE376" s="411">
        <v>0</v>
      </c>
      <c r="AF376" s="411">
        <f t="shared" ref="AF376:AL376" si="107">AF375</f>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749"/>
      <c r="O377" s="291"/>
      <c r="P377" s="291"/>
      <c r="Q377" s="291"/>
      <c r="R377" s="291"/>
      <c r="S377" s="291"/>
      <c r="T377" s="291"/>
      <c r="U377" s="291"/>
      <c r="V377" s="291"/>
      <c r="W377" s="291"/>
      <c r="X377" s="749"/>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v>0</v>
      </c>
      <c r="E378" s="295">
        <v>0</v>
      </c>
      <c r="F378" s="295">
        <v>0</v>
      </c>
      <c r="G378" s="295">
        <v>0</v>
      </c>
      <c r="H378" s="295">
        <v>0</v>
      </c>
      <c r="I378" s="295">
        <v>0</v>
      </c>
      <c r="J378" s="295">
        <v>0</v>
      </c>
      <c r="K378" s="295">
        <v>0</v>
      </c>
      <c r="L378" s="295">
        <v>0</v>
      </c>
      <c r="M378" s="295">
        <v>0</v>
      </c>
      <c r="N378" s="295">
        <v>0</v>
      </c>
      <c r="O378" s="295">
        <v>0</v>
      </c>
      <c r="P378" s="295">
        <v>0</v>
      </c>
      <c r="Q378" s="295">
        <v>0</v>
      </c>
      <c r="R378" s="295">
        <v>0</v>
      </c>
      <c r="S378" s="295">
        <v>0</v>
      </c>
      <c r="T378" s="295">
        <v>0</v>
      </c>
      <c r="U378" s="295">
        <v>0</v>
      </c>
      <c r="V378" s="295">
        <v>0</v>
      </c>
      <c r="W378" s="295">
        <v>0</v>
      </c>
      <c r="X378" s="295">
        <v>0</v>
      </c>
      <c r="Y378" s="410">
        <v>0</v>
      </c>
      <c r="Z378" s="410">
        <v>0</v>
      </c>
      <c r="AA378" s="410">
        <v>0</v>
      </c>
      <c r="AB378" s="410">
        <v>0</v>
      </c>
      <c r="AC378" s="410">
        <v>0</v>
      </c>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v>0</v>
      </c>
      <c r="Z379" s="411">
        <v>0</v>
      </c>
      <c r="AA379" s="411">
        <v>0</v>
      </c>
      <c r="AB379" s="411">
        <v>0</v>
      </c>
      <c r="AC379" s="411">
        <v>0</v>
      </c>
      <c r="AD379" s="411">
        <v>0</v>
      </c>
      <c r="AE379" s="411">
        <v>0</v>
      </c>
      <c r="AF379" s="411">
        <f t="shared" ref="AF379:AL379" si="108">AF378</f>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749"/>
      <c r="O380" s="291"/>
      <c r="P380" s="291"/>
      <c r="Q380" s="291"/>
      <c r="R380" s="291"/>
      <c r="S380" s="291"/>
      <c r="T380" s="291"/>
      <c r="U380" s="291"/>
      <c r="V380" s="291"/>
      <c r="W380" s="291"/>
      <c r="X380" s="749"/>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v>0</v>
      </c>
      <c r="E381" s="295">
        <v>0</v>
      </c>
      <c r="F381" s="295">
        <v>0</v>
      </c>
      <c r="G381" s="295">
        <v>0</v>
      </c>
      <c r="H381" s="295">
        <v>0</v>
      </c>
      <c r="I381" s="295">
        <v>0</v>
      </c>
      <c r="J381" s="295">
        <v>0</v>
      </c>
      <c r="K381" s="295">
        <v>0</v>
      </c>
      <c r="L381" s="295">
        <v>0</v>
      </c>
      <c r="M381" s="295">
        <v>0</v>
      </c>
      <c r="N381" s="295">
        <v>0</v>
      </c>
      <c r="O381" s="295">
        <v>0</v>
      </c>
      <c r="P381" s="295">
        <v>0</v>
      </c>
      <c r="Q381" s="295">
        <v>0</v>
      </c>
      <c r="R381" s="295">
        <v>0</v>
      </c>
      <c r="S381" s="295">
        <v>0</v>
      </c>
      <c r="T381" s="295">
        <v>0</v>
      </c>
      <c r="U381" s="295">
        <v>0</v>
      </c>
      <c r="V381" s="295">
        <v>0</v>
      </c>
      <c r="W381" s="295">
        <v>0</v>
      </c>
      <c r="X381" s="295">
        <v>0</v>
      </c>
      <c r="Y381" s="410">
        <v>0</v>
      </c>
      <c r="Z381" s="410">
        <v>0</v>
      </c>
      <c r="AA381" s="410">
        <v>0</v>
      </c>
      <c r="AB381" s="410">
        <v>0</v>
      </c>
      <c r="AC381" s="410">
        <v>0</v>
      </c>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v>0</v>
      </c>
      <c r="Z382" s="411">
        <v>0</v>
      </c>
      <c r="AA382" s="411">
        <v>0</v>
      </c>
      <c r="AB382" s="411">
        <v>0</v>
      </c>
      <c r="AC382" s="411">
        <v>0</v>
      </c>
      <c r="AD382" s="411">
        <v>0</v>
      </c>
      <c r="AE382" s="411">
        <v>0</v>
      </c>
      <c r="AF382" s="411">
        <f t="shared" ref="AF382:AK382" si="109">AF381</f>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51713173.411155604</v>
      </c>
      <c r="E384" s="329">
        <f t="shared" ref="E384:M384" si="110">SUM(E279:E382)</f>
        <v>52834249.679860264</v>
      </c>
      <c r="F384" s="329">
        <f t="shared" si="110"/>
        <v>52761678.963168718</v>
      </c>
      <c r="G384" s="329">
        <f t="shared" si="110"/>
        <v>52259107.455029093</v>
      </c>
      <c r="H384" s="329">
        <f t="shared" si="110"/>
        <v>50662204.827928908</v>
      </c>
      <c r="I384" s="329">
        <f t="shared" si="110"/>
        <v>50193460.918801382</v>
      </c>
      <c r="J384" s="329">
        <f t="shared" si="110"/>
        <v>49002933.144964553</v>
      </c>
      <c r="K384" s="329">
        <f t="shared" si="110"/>
        <v>48860640.404827014</v>
      </c>
      <c r="L384" s="329">
        <f t="shared" si="110"/>
        <v>48118975.522277832</v>
      </c>
      <c r="M384" s="329">
        <f t="shared" si="110"/>
        <v>46070663.645976536</v>
      </c>
      <c r="N384" s="329"/>
      <c r="O384" s="329">
        <f>SUM(O279:O382)</f>
        <v>12279.09581626</v>
      </c>
      <c r="P384" s="329">
        <f t="shared" ref="P384:X384" si="111">SUM(P279:P382)</f>
        <v>8173.412332559692</v>
      </c>
      <c r="Q384" s="329">
        <f t="shared" si="111"/>
        <v>8161.9404987816915</v>
      </c>
      <c r="R384" s="329">
        <f t="shared" si="111"/>
        <v>8057.5133283596915</v>
      </c>
      <c r="S384" s="329">
        <f t="shared" si="111"/>
        <v>7565.0739377747204</v>
      </c>
      <c r="T384" s="329">
        <f t="shared" si="111"/>
        <v>7494.8725815693297</v>
      </c>
      <c r="U384" s="329">
        <f t="shared" si="111"/>
        <v>7275.744165522</v>
      </c>
      <c r="V384" s="329">
        <f t="shared" si="111"/>
        <v>7266.7957591879995</v>
      </c>
      <c r="W384" s="329">
        <f t="shared" si="111"/>
        <v>7084.4468881629991</v>
      </c>
      <c r="X384" s="329">
        <f t="shared" si="111"/>
        <v>6687.051475798</v>
      </c>
      <c r="Y384" s="329">
        <f>IF(Y278="kWh",SUMPRODUCT(D279:D382,Y279:Y382))</f>
        <v>2334566.6691760002</v>
      </c>
      <c r="Z384" s="329">
        <f>IF(Z278="kWh",SUMPRODUCT(D279:D382,Z279:Z382))</f>
        <v>4926610.3644375848</v>
      </c>
      <c r="AA384" s="329">
        <f>IF(AA278="kW",SUMPRODUCT(N279:N382,O279:O382,AA279:AA382),SUMPRODUCT(D279:D382,AA279:AA382))</f>
        <v>39438.759394995534</v>
      </c>
      <c r="AB384" s="329">
        <f>IF(AB278="kW",SUMPRODUCT(N279:N382,O279:O382,AB279:AB382),SUMPRODUCT(D279:D382,AB279:AB382))</f>
        <v>17349.732874079731</v>
      </c>
      <c r="AC384" s="329">
        <f>IF(AC278="kW",SUMPRODUCT(N279:N382,O279:O382,AC279:AC382),SUMPRODUCT(D279:D382,AC279:AC382))</f>
        <v>6004.2182351653</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2">Y136*Y387</f>
        <v>0</v>
      </c>
      <c r="Z388" s="378">
        <f t="shared" si="112"/>
        <v>0</v>
      </c>
      <c r="AA388" s="378">
        <f t="shared" si="112"/>
        <v>0</v>
      </c>
      <c r="AB388" s="378">
        <f t="shared" si="112"/>
        <v>0</v>
      </c>
      <c r="AC388" s="378">
        <f t="shared" si="112"/>
        <v>0</v>
      </c>
      <c r="AD388" s="378">
        <f t="shared" si="112"/>
        <v>0</v>
      </c>
      <c r="AE388" s="378">
        <f t="shared" si="112"/>
        <v>0</v>
      </c>
      <c r="AF388" s="378">
        <f t="shared" si="112"/>
        <v>0</v>
      </c>
      <c r="AG388" s="378">
        <f t="shared" si="112"/>
        <v>0</v>
      </c>
      <c r="AH388" s="378">
        <f t="shared" si="112"/>
        <v>0</v>
      </c>
      <c r="AI388" s="378">
        <f t="shared" si="112"/>
        <v>0</v>
      </c>
      <c r="AJ388" s="378">
        <f t="shared" si="112"/>
        <v>0</v>
      </c>
      <c r="AK388" s="378">
        <f t="shared" si="112"/>
        <v>0</v>
      </c>
      <c r="AL388" s="378">
        <f t="shared" si="112"/>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3">Y265*Y387</f>
        <v>0</v>
      </c>
      <c r="Z389" s="378">
        <f t="shared" si="113"/>
        <v>0</v>
      </c>
      <c r="AA389" s="378">
        <f t="shared" si="113"/>
        <v>0</v>
      </c>
      <c r="AB389" s="378">
        <f t="shared" si="113"/>
        <v>0</v>
      </c>
      <c r="AC389" s="378">
        <f t="shared" si="113"/>
        <v>0</v>
      </c>
      <c r="AD389" s="378">
        <f t="shared" si="113"/>
        <v>0</v>
      </c>
      <c r="AE389" s="378">
        <f t="shared" si="113"/>
        <v>0</v>
      </c>
      <c r="AF389" s="378">
        <f t="shared" si="113"/>
        <v>0</v>
      </c>
      <c r="AG389" s="378">
        <f t="shared" si="113"/>
        <v>0</v>
      </c>
      <c r="AH389" s="378">
        <f t="shared" si="113"/>
        <v>0</v>
      </c>
      <c r="AI389" s="378">
        <f t="shared" si="113"/>
        <v>0</v>
      </c>
      <c r="AJ389" s="378">
        <f t="shared" si="113"/>
        <v>0</v>
      </c>
      <c r="AK389" s="378">
        <f t="shared" si="113"/>
        <v>0</v>
      </c>
      <c r="AL389" s="378">
        <f t="shared" si="113"/>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4">Z384*Z387</f>
        <v>0</v>
      </c>
      <c r="AA390" s="378">
        <f t="shared" si="114"/>
        <v>0</v>
      </c>
      <c r="AB390" s="378">
        <f t="shared" si="114"/>
        <v>0</v>
      </c>
      <c r="AC390" s="378">
        <f t="shared" si="114"/>
        <v>0</v>
      </c>
      <c r="AD390" s="378">
        <f t="shared" si="114"/>
        <v>0</v>
      </c>
      <c r="AE390" s="378">
        <f t="shared" si="114"/>
        <v>0</v>
      </c>
      <c r="AF390" s="378">
        <f t="shared" ref="AF390:AL390" si="115">AF384*AF387</f>
        <v>0</v>
      </c>
      <c r="AG390" s="378">
        <f t="shared" si="115"/>
        <v>0</v>
      </c>
      <c r="AH390" s="378">
        <f t="shared" si="115"/>
        <v>0</v>
      </c>
      <c r="AI390" s="378">
        <f t="shared" si="115"/>
        <v>0</v>
      </c>
      <c r="AJ390" s="378">
        <f t="shared" si="115"/>
        <v>0</v>
      </c>
      <c r="AK390" s="378">
        <f t="shared" si="115"/>
        <v>0</v>
      </c>
      <c r="AL390" s="378">
        <f t="shared" si="115"/>
        <v>0</v>
      </c>
      <c r="AM390" s="628">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6">SUM(AA388:AA390)</f>
        <v>0</v>
      </c>
      <c r="AB391" s="346">
        <f t="shared" si="116"/>
        <v>0</v>
      </c>
      <c r="AC391" s="346">
        <f t="shared" si="116"/>
        <v>0</v>
      </c>
      <c r="AD391" s="346">
        <f t="shared" si="116"/>
        <v>0</v>
      </c>
      <c r="AE391" s="346">
        <f t="shared" si="116"/>
        <v>0</v>
      </c>
      <c r="AF391" s="346">
        <f t="shared" ref="AF391:AL391" si="117">SUM(AF388:AF390)</f>
        <v>0</v>
      </c>
      <c r="AG391" s="346">
        <f t="shared" si="117"/>
        <v>0</v>
      </c>
      <c r="AH391" s="346">
        <f t="shared" si="117"/>
        <v>0</v>
      </c>
      <c r="AI391" s="346">
        <f t="shared" si="117"/>
        <v>0</v>
      </c>
      <c r="AJ391" s="346">
        <f t="shared" si="117"/>
        <v>0</v>
      </c>
      <c r="AK391" s="346">
        <f t="shared" si="117"/>
        <v>0</v>
      </c>
      <c r="AL391" s="346">
        <f t="shared" si="117"/>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8">Y385*Y387</f>
        <v>0</v>
      </c>
      <c r="Z392" s="347">
        <f t="shared" si="118"/>
        <v>0</v>
      </c>
      <c r="AA392" s="347">
        <f t="shared" si="118"/>
        <v>0</v>
      </c>
      <c r="AB392" s="347">
        <f t="shared" si="118"/>
        <v>0</v>
      </c>
      <c r="AC392" s="347">
        <f t="shared" si="118"/>
        <v>0</v>
      </c>
      <c r="AD392" s="347">
        <f t="shared" si="118"/>
        <v>0</v>
      </c>
      <c r="AE392" s="347">
        <f t="shared" si="118"/>
        <v>0</v>
      </c>
      <c r="AF392" s="347">
        <f t="shared" ref="AF392:AL392" si="119">AF385*AF387</f>
        <v>0</v>
      </c>
      <c r="AG392" s="347">
        <f t="shared" si="119"/>
        <v>0</v>
      </c>
      <c r="AH392" s="347">
        <f t="shared" si="119"/>
        <v>0</v>
      </c>
      <c r="AI392" s="347">
        <f t="shared" si="119"/>
        <v>0</v>
      </c>
      <c r="AJ392" s="347">
        <f t="shared" si="119"/>
        <v>0</v>
      </c>
      <c r="AK392" s="347">
        <f t="shared" si="119"/>
        <v>0</v>
      </c>
      <c r="AL392" s="347">
        <f t="shared" si="119"/>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2307203.1656679339</v>
      </c>
      <c r="Z395" s="291">
        <f>SUMPRODUCT(E279:E382,Z279:Z382)</f>
        <v>5001993.4015093725</v>
      </c>
      <c r="AA395" s="291">
        <f>IF(AA278="kW",SUMPRODUCT(N279:N382,P279:P382,AA279:AA382),SUMPRODUCT(E279:E382,AA279:AA382))</f>
        <v>40846.365023395199</v>
      </c>
      <c r="AB395" s="291">
        <f>IF(AB278="kW",SUMPRODUCT(N279:N382,P279:P382,AB279:AB382),SUMPRODUCT(E279:E382,AB279:AB382))</f>
        <v>17819.833663432946</v>
      </c>
      <c r="AC395" s="291">
        <f>IF(AC278="kW",SUMPRODUCT(N279:N382,P279:P382,AC279:AC382),SUMPRODUCT(E279:E382,AC279:AC382))</f>
        <v>6033.2201489712861</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2269663.034257866</v>
      </c>
      <c r="Z396" s="291">
        <f>SUMPRODUCT(F279:F382,Z279:Z382)</f>
        <v>4968291.9283038732</v>
      </c>
      <c r="AA396" s="291">
        <f>IF(AA278="kW",SUMPRODUCT(N279:N382,Q279:Q382,AA279:AA382),SUMPRODUCT(F279:F382,AA279:AA382))</f>
        <v>40843.279721967141</v>
      </c>
      <c r="AB396" s="291">
        <f>IF(AB278="kW",SUMPRODUCT(N279:N382,Q279:Q382,AB279:AB382),SUMPRODUCT(F279:F382,AB279:AB382))</f>
        <v>17818.767985226674</v>
      </c>
      <c r="AC396" s="291">
        <f>IF(AC278="kW",SUMPRODUCT(N279:N382,Q279:Q382,AC279:AC382),SUMPRODUCT(F279:F382, AC279:AC382))</f>
        <v>6033.1896107555522</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2137281.9408338717</v>
      </c>
      <c r="Z397" s="291">
        <f>SUMPRODUCT(G279:G382,Z279:Z382)</f>
        <v>4655056.4301837711</v>
      </c>
      <c r="AA397" s="291">
        <f>IF(AA278="kW",SUMPRODUCT(N279:N382,R279:R382,AA279:AA382),SUMPRODUCT(G279:G382,AA279:AA382))</f>
        <v>40719.392950292386</v>
      </c>
      <c r="AB397" s="291">
        <f>IF(AB278="kW",SUMPRODUCT(N279:N382,R279:R382,AB279:AB382),SUMPRODUCT(G279:G382,AB279:AB382))</f>
        <v>17792.070881238535</v>
      </c>
      <c r="AC397" s="291">
        <f>IF(AC278="kW",SUMPRODUCT(N279:N382,R279:R382,AC279:AC382),SUMPRODUCT(G279:G382, AC279:AC382))</f>
        <v>6016.8930511199969</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2134503.3679527775</v>
      </c>
      <c r="Z398" s="291">
        <f>SUMPRODUCT(H279:H382,Z279:Z382)</f>
        <v>3555635.8255579723</v>
      </c>
      <c r="AA398" s="291">
        <f>IF(AA278="kW",SUMPRODUCT(N279:N382,S279:S382,AA279:AA382),SUMPRODUCT(H279:H382,AA279:AA382))</f>
        <v>39675.78880725491</v>
      </c>
      <c r="AB398" s="291">
        <f>IF(AB278="kW",SUMPRODUCT(N279:N382,S279:S382,AB279:AB382),SUMPRODUCT(H279:H382,AB279:AB382))</f>
        <v>17541.259483676724</v>
      </c>
      <c r="AC398" s="291">
        <f>IF(AC278="kW",SUMPRODUCT(N279:N382,S279:S382,AC279:AC382),SUMPRODUCT(H279:H382, AC279:AC382))</f>
        <v>5903.8835066776746</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1959610.470618411</v>
      </c>
      <c r="Z399" s="291">
        <f>SUMPRODUCT(I279:I382,Z279:Z382)</f>
        <v>3537001.9830143335</v>
      </c>
      <c r="AA399" s="291">
        <f>IF(AA278="kW",SUMPRODUCT(N279:N382,T279:T382,AA279:AA382),SUMPRODUCT(I279:I382,AA279:AA382))</f>
        <v>39272.393194483899</v>
      </c>
      <c r="AB399" s="291">
        <f>IF(AB278="kW",SUMPRODUCT(N279:N382,T279:T382,AB279:AB382),SUMPRODUCT(I279:I382,AB279:AB382))</f>
        <v>17401.924665650527</v>
      </c>
      <c r="AC399" s="291">
        <f>IF(AC278="kW",SUMPRODUCT(N279:N382,T279:T382,AC279:AC382),SUMPRODUCT(I279:I382, AC279:AC382))</f>
        <v>5899.8907096897401</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1986855.9747502101</v>
      </c>
      <c r="Z400" s="291">
        <f>SUMPRODUCT(J279:J382,Z279:Z382)</f>
        <v>3462233.1757268179</v>
      </c>
      <c r="AA400" s="291">
        <f>IF(AA278="kW",SUMPRODUCT(N279:N382,U279:U382,AA279:AA382),SUMPRODUCT(J279:J382,AA279:AA382))</f>
        <v>37926.696693115773</v>
      </c>
      <c r="AB400" s="291">
        <f>IF(AB278="kW",SUMPRODUCT(N279:N382,U279:U382,AB279:AB382),SUMPRODUCT(J279:J382,AB279:AB382))</f>
        <v>16937.114511051615</v>
      </c>
      <c r="AC400" s="291">
        <f>IF(AC278="kW",SUMPRODUCT(N279:N382,U279:U382,AC279:AC382),SUMPRODUCT(J279:J382, AC279:AC382))</f>
        <v>5886.5710483765506</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1986289.6937859959</v>
      </c>
      <c r="Z401" s="326">
        <f>SUMPRODUCT(K279:K382,Z279:Z382)</f>
        <v>3446460.942542363</v>
      </c>
      <c r="AA401" s="326">
        <f>IF(AA278="kW",SUMPRODUCT(N279:N382,V279:V382,AA279:AA382),SUMPRODUCT(K279:K382,AA279:AA382))</f>
        <v>37917.1461005577</v>
      </c>
      <c r="AB401" s="326">
        <f>IF(AB278="kW",SUMPRODUCT(N279:N382,V279:V382,AB279:AB382),SUMPRODUCT(K279:K382,AB279:AB382))</f>
        <v>16933.815689661413</v>
      </c>
      <c r="AC401" s="326">
        <f>IF(AC278="kW",SUMPRODUCT(N279:N382,V279:V382,AC279:AC382),SUMPRODUCT(K279:K382, AC279:AC382))</f>
        <v>5886.4765169141556</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520</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44" t="s">
        <v>211</v>
      </c>
      <c r="C405" s="846" t="s">
        <v>33</v>
      </c>
      <c r="D405" s="284" t="s">
        <v>421</v>
      </c>
      <c r="E405" s="848" t="s">
        <v>209</v>
      </c>
      <c r="F405" s="849"/>
      <c r="G405" s="849"/>
      <c r="H405" s="849"/>
      <c r="I405" s="849"/>
      <c r="J405" s="849"/>
      <c r="K405" s="849"/>
      <c r="L405" s="849"/>
      <c r="M405" s="850"/>
      <c r="N405" s="854" t="s">
        <v>213</v>
      </c>
      <c r="O405" s="284" t="s">
        <v>422</v>
      </c>
      <c r="P405" s="848" t="s">
        <v>212</v>
      </c>
      <c r="Q405" s="849"/>
      <c r="R405" s="849"/>
      <c r="S405" s="849"/>
      <c r="T405" s="849"/>
      <c r="U405" s="849"/>
      <c r="V405" s="849"/>
      <c r="W405" s="849"/>
      <c r="X405" s="850"/>
      <c r="Y405" s="851" t="s">
        <v>243</v>
      </c>
      <c r="Z405" s="852"/>
      <c r="AA405" s="852"/>
      <c r="AB405" s="852"/>
      <c r="AC405" s="852"/>
      <c r="AD405" s="852"/>
      <c r="AE405" s="852"/>
      <c r="AF405" s="852"/>
      <c r="AG405" s="852"/>
      <c r="AH405" s="852"/>
      <c r="AI405" s="852"/>
      <c r="AJ405" s="852"/>
      <c r="AK405" s="852"/>
      <c r="AL405" s="852"/>
      <c r="AM405" s="853"/>
    </row>
    <row r="406" spans="1:40" ht="45.75" customHeight="1">
      <c r="B406" s="845"/>
      <c r="C406" s="847"/>
      <c r="D406" s="285">
        <v>2014</v>
      </c>
      <c r="E406" s="285">
        <v>2015</v>
      </c>
      <c r="F406" s="285">
        <v>2016</v>
      </c>
      <c r="G406" s="285">
        <v>2017</v>
      </c>
      <c r="H406" s="285">
        <v>2018</v>
      </c>
      <c r="I406" s="285">
        <v>2019</v>
      </c>
      <c r="J406" s="285">
        <v>2020</v>
      </c>
      <c r="K406" s="285">
        <v>2021</v>
      </c>
      <c r="L406" s="285">
        <v>2022</v>
      </c>
      <c r="M406" s="285">
        <v>2023</v>
      </c>
      <c r="N406" s="85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699 kW</v>
      </c>
      <c r="AB406" s="285" t="str">
        <f>'1.  LRAMVA Summary'!G52</f>
        <v>GS 700 to 4,999 kW</v>
      </c>
      <c r="AC406" s="285" t="str">
        <f>'1.  LRAMVA Summary'!H52</f>
        <v>Large Use</v>
      </c>
      <c r="AD406" s="285" t="str">
        <f>'1.  LRAMVA Summary'!I52</f>
        <v>Street Lighting</v>
      </c>
      <c r="AE406" s="285" t="str">
        <f>'1.  LRAMVA Summary'!J52</f>
        <v>Unmetered Scattered Load</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125608.503</v>
      </c>
      <c r="E408" s="295">
        <v>125608.50312660392</v>
      </c>
      <c r="F408" s="295">
        <v>125608.50312660392</v>
      </c>
      <c r="G408" s="295">
        <v>124773.2387537039</v>
      </c>
      <c r="H408" s="295">
        <v>71142.751122124479</v>
      </c>
      <c r="I408" s="295">
        <v>0</v>
      </c>
      <c r="J408" s="295">
        <v>0</v>
      </c>
      <c r="K408" s="295">
        <v>0</v>
      </c>
      <c r="L408" s="295">
        <v>0</v>
      </c>
      <c r="M408" s="295">
        <v>0</v>
      </c>
      <c r="N408" s="295">
        <v>22.960999999999999</v>
      </c>
      <c r="O408" s="295">
        <v>19.063221414337956</v>
      </c>
      <c r="P408" s="295">
        <v>19.063221414337956</v>
      </c>
      <c r="Q408" s="295">
        <v>19.063221414337956</v>
      </c>
      <c r="R408" s="295">
        <v>18.129187034337953</v>
      </c>
      <c r="S408" s="295">
        <v>10.455434126770971</v>
      </c>
      <c r="T408" s="295">
        <v>0</v>
      </c>
      <c r="U408" s="295">
        <v>0</v>
      </c>
      <c r="V408" s="295">
        <v>0</v>
      </c>
      <c r="W408" s="295">
        <v>0</v>
      </c>
      <c r="X408" s="295">
        <v>0</v>
      </c>
      <c r="Y408" s="758">
        <v>1</v>
      </c>
      <c r="Z408" s="758">
        <v>0</v>
      </c>
      <c r="AA408" s="758">
        <v>0</v>
      </c>
      <c r="AB408" s="758">
        <v>0</v>
      </c>
      <c r="AC408" s="758">
        <v>0</v>
      </c>
      <c r="AD408" s="758">
        <v>0</v>
      </c>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750"/>
      <c r="O409" s="295"/>
      <c r="P409" s="295"/>
      <c r="Q409" s="295"/>
      <c r="R409" s="295"/>
      <c r="S409" s="295"/>
      <c r="T409" s="295"/>
      <c r="U409" s="295"/>
      <c r="V409" s="295"/>
      <c r="W409" s="295"/>
      <c r="X409" s="295"/>
      <c r="Y409" s="759">
        <f>Y408</f>
        <v>1</v>
      </c>
      <c r="Z409" s="759">
        <f>Z408</f>
        <v>0</v>
      </c>
      <c r="AA409" s="759">
        <f t="shared" ref="AA409:AD409" si="120">AA408</f>
        <v>0</v>
      </c>
      <c r="AB409" s="759">
        <f t="shared" si="120"/>
        <v>0</v>
      </c>
      <c r="AC409" s="759">
        <f t="shared" si="120"/>
        <v>0</v>
      </c>
      <c r="AD409" s="759">
        <f t="shared" si="120"/>
        <v>0</v>
      </c>
      <c r="AE409" s="411">
        <f t="shared" ref="AE409:AL409" si="121">AE408</f>
        <v>0</v>
      </c>
      <c r="AF409" s="411">
        <f t="shared" si="121"/>
        <v>0</v>
      </c>
      <c r="AG409" s="411">
        <f t="shared" si="121"/>
        <v>0</v>
      </c>
      <c r="AH409" s="411">
        <f t="shared" si="121"/>
        <v>0</v>
      </c>
      <c r="AI409" s="411">
        <f t="shared" si="121"/>
        <v>0</v>
      </c>
      <c r="AJ409" s="411">
        <f t="shared" si="121"/>
        <v>0</v>
      </c>
      <c r="AK409" s="411">
        <f t="shared" si="121"/>
        <v>0</v>
      </c>
      <c r="AL409" s="411">
        <f t="shared" si="121"/>
        <v>0</v>
      </c>
      <c r="AM409" s="297"/>
    </row>
    <row r="410" spans="1:40" ht="15.75" outlineLevel="1">
      <c r="A410" s="511"/>
      <c r="B410" s="298"/>
      <c r="C410" s="299"/>
      <c r="D410" s="299"/>
      <c r="E410" s="299"/>
      <c r="F410" s="299"/>
      <c r="G410" s="299"/>
      <c r="H410" s="299"/>
      <c r="I410" s="299"/>
      <c r="J410" s="299"/>
      <c r="K410" s="299"/>
      <c r="L410" s="299"/>
      <c r="M410" s="299"/>
      <c r="N410" s="303"/>
      <c r="O410" s="754"/>
      <c r="P410" s="754"/>
      <c r="Q410" s="754"/>
      <c r="R410" s="754"/>
      <c r="S410" s="754"/>
      <c r="T410" s="754"/>
      <c r="U410" s="754"/>
      <c r="V410" s="754"/>
      <c r="W410" s="754"/>
      <c r="X410" s="754"/>
      <c r="Y410" s="760"/>
      <c r="Z410" s="761"/>
      <c r="AA410" s="761"/>
      <c r="AB410" s="761"/>
      <c r="AC410" s="761"/>
      <c r="AD410" s="761"/>
      <c r="AE410" s="413"/>
      <c r="AF410" s="413"/>
      <c r="AG410" s="413"/>
      <c r="AH410" s="413"/>
      <c r="AI410" s="413"/>
      <c r="AJ410" s="413"/>
      <c r="AK410" s="413"/>
      <c r="AL410" s="413"/>
      <c r="AM410" s="302"/>
    </row>
    <row r="411" spans="1:40" ht="15" outlineLevel="1">
      <c r="A411" s="509">
        <v>2</v>
      </c>
      <c r="B411" s="294" t="s">
        <v>2</v>
      </c>
      <c r="C411" s="291" t="s">
        <v>25</v>
      </c>
      <c r="D411" s="295">
        <v>29555.19</v>
      </c>
      <c r="E411" s="295">
        <v>29555.19024</v>
      </c>
      <c r="F411" s="295">
        <v>29555.19024</v>
      </c>
      <c r="G411" s="295">
        <v>29555.19024</v>
      </c>
      <c r="H411" s="295">
        <v>0</v>
      </c>
      <c r="I411" s="295">
        <v>0</v>
      </c>
      <c r="J411" s="295">
        <v>0</v>
      </c>
      <c r="K411" s="295">
        <v>0</v>
      </c>
      <c r="L411" s="295">
        <v>0</v>
      </c>
      <c r="M411" s="295">
        <v>0</v>
      </c>
      <c r="N411" s="749"/>
      <c r="O411" s="295">
        <v>16.576000000000001</v>
      </c>
      <c r="P411" s="295">
        <v>16.575527919999999</v>
      </c>
      <c r="Q411" s="295">
        <v>16.575527919999999</v>
      </c>
      <c r="R411" s="295">
        <v>16.575527919999999</v>
      </c>
      <c r="S411" s="295">
        <v>0</v>
      </c>
      <c r="T411" s="295">
        <v>0</v>
      </c>
      <c r="U411" s="295">
        <v>0</v>
      </c>
      <c r="V411" s="295">
        <v>0</v>
      </c>
      <c r="W411" s="295">
        <v>0</v>
      </c>
      <c r="X411" s="295">
        <v>0</v>
      </c>
      <c r="Y411" s="758">
        <v>1</v>
      </c>
      <c r="Z411" s="758">
        <v>0</v>
      </c>
      <c r="AA411" s="758">
        <v>0</v>
      </c>
      <c r="AB411" s="758">
        <v>0</v>
      </c>
      <c r="AC411" s="758">
        <v>0</v>
      </c>
      <c r="AD411" s="758">
        <v>0</v>
      </c>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750"/>
      <c r="O412" s="295"/>
      <c r="P412" s="295"/>
      <c r="Q412" s="295"/>
      <c r="R412" s="295"/>
      <c r="S412" s="295"/>
      <c r="T412" s="295"/>
      <c r="U412" s="295"/>
      <c r="V412" s="295"/>
      <c r="W412" s="295"/>
      <c r="X412" s="295"/>
      <c r="Y412" s="759">
        <f>Y411</f>
        <v>1</v>
      </c>
      <c r="Z412" s="759">
        <f>Z411</f>
        <v>0</v>
      </c>
      <c r="AA412" s="759">
        <f t="shared" ref="AA412:AD412" si="122">AA411</f>
        <v>0</v>
      </c>
      <c r="AB412" s="759">
        <f t="shared" si="122"/>
        <v>0</v>
      </c>
      <c r="AC412" s="759">
        <f t="shared" si="122"/>
        <v>0</v>
      </c>
      <c r="AD412" s="759">
        <f t="shared" si="122"/>
        <v>0</v>
      </c>
      <c r="AE412" s="411">
        <f t="shared" ref="AE412:AL412" si="123">AE411</f>
        <v>0</v>
      </c>
      <c r="AF412" s="411">
        <f t="shared" si="123"/>
        <v>0</v>
      </c>
      <c r="AG412" s="411">
        <f t="shared" si="123"/>
        <v>0</v>
      </c>
      <c r="AH412" s="411">
        <f t="shared" si="123"/>
        <v>0</v>
      </c>
      <c r="AI412" s="411">
        <f t="shared" si="123"/>
        <v>0</v>
      </c>
      <c r="AJ412" s="411">
        <f t="shared" si="123"/>
        <v>0</v>
      </c>
      <c r="AK412" s="411">
        <f t="shared" si="123"/>
        <v>0</v>
      </c>
      <c r="AL412" s="411">
        <f t="shared" si="123"/>
        <v>0</v>
      </c>
      <c r="AM412" s="297"/>
    </row>
    <row r="413" spans="1:40" ht="15.75" outlineLevel="1">
      <c r="A413" s="511"/>
      <c r="B413" s="298"/>
      <c r="C413" s="299"/>
      <c r="D413" s="304"/>
      <c r="E413" s="304"/>
      <c r="F413" s="304"/>
      <c r="G413" s="304"/>
      <c r="H413" s="304"/>
      <c r="I413" s="304"/>
      <c r="J413" s="304"/>
      <c r="K413" s="304"/>
      <c r="L413" s="304"/>
      <c r="M413" s="304"/>
      <c r="N413" s="303"/>
      <c r="O413" s="755"/>
      <c r="P413" s="755"/>
      <c r="Q413" s="755"/>
      <c r="R413" s="755"/>
      <c r="S413" s="755"/>
      <c r="T413" s="755"/>
      <c r="U413" s="755"/>
      <c r="V413" s="755"/>
      <c r="W413" s="755"/>
      <c r="X413" s="755"/>
      <c r="Y413" s="760"/>
      <c r="Z413" s="761"/>
      <c r="AA413" s="761"/>
      <c r="AB413" s="761"/>
      <c r="AC413" s="761"/>
      <c r="AD413" s="761"/>
      <c r="AE413" s="413"/>
      <c r="AF413" s="413"/>
      <c r="AG413" s="413"/>
      <c r="AH413" s="413"/>
      <c r="AI413" s="413"/>
      <c r="AJ413" s="413"/>
      <c r="AK413" s="413"/>
      <c r="AL413" s="413"/>
      <c r="AM413" s="302"/>
    </row>
    <row r="414" spans="1:40" ht="15" outlineLevel="1">
      <c r="A414" s="509">
        <v>3</v>
      </c>
      <c r="B414" s="294" t="s">
        <v>3</v>
      </c>
      <c r="C414" s="291" t="s">
        <v>25</v>
      </c>
      <c r="D414" s="295">
        <v>1657748.1740000001</v>
      </c>
      <c r="E414" s="295">
        <v>1657748.17362</v>
      </c>
      <c r="F414" s="295">
        <v>1657748.17362</v>
      </c>
      <c r="G414" s="295">
        <v>1657748.17362</v>
      </c>
      <c r="H414" s="295">
        <v>1657748.17362</v>
      </c>
      <c r="I414" s="295">
        <v>1657748.17362</v>
      </c>
      <c r="J414" s="295">
        <v>1657748.17362</v>
      </c>
      <c r="K414" s="295">
        <v>1657748.17362</v>
      </c>
      <c r="L414" s="295">
        <v>1657748.17362</v>
      </c>
      <c r="M414" s="295">
        <v>1657748.17362</v>
      </c>
      <c r="N414" s="749"/>
      <c r="O414" s="295">
        <v>911.74599999999998</v>
      </c>
      <c r="P414" s="295">
        <v>911.7459614899999</v>
      </c>
      <c r="Q414" s="295">
        <v>911.7459614899999</v>
      </c>
      <c r="R414" s="295">
        <v>911.7459614899999</v>
      </c>
      <c r="S414" s="295">
        <v>911.7459614899999</v>
      </c>
      <c r="T414" s="295">
        <v>911.7459614899999</v>
      </c>
      <c r="U414" s="295">
        <v>911.7459614899999</v>
      </c>
      <c r="V414" s="295">
        <v>911.7459614899999</v>
      </c>
      <c r="W414" s="295">
        <v>911.7459614899999</v>
      </c>
      <c r="X414" s="295">
        <v>911.7459614899999</v>
      </c>
      <c r="Y414" s="758">
        <v>1</v>
      </c>
      <c r="Z414" s="758">
        <v>0</v>
      </c>
      <c r="AA414" s="758">
        <v>0</v>
      </c>
      <c r="AB414" s="758">
        <v>0</v>
      </c>
      <c r="AC414" s="758">
        <v>0</v>
      </c>
      <c r="AD414" s="758">
        <v>0</v>
      </c>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750"/>
      <c r="O415" s="295"/>
      <c r="P415" s="295"/>
      <c r="Q415" s="295"/>
      <c r="R415" s="295"/>
      <c r="S415" s="295"/>
      <c r="T415" s="295"/>
      <c r="U415" s="295"/>
      <c r="V415" s="295"/>
      <c r="W415" s="295"/>
      <c r="X415" s="295"/>
      <c r="Y415" s="759">
        <f>Y414</f>
        <v>1</v>
      </c>
      <c r="Z415" s="759">
        <f>Z414</f>
        <v>0</v>
      </c>
      <c r="AA415" s="759">
        <f t="shared" ref="AA415:AD415" si="124">AA414</f>
        <v>0</v>
      </c>
      <c r="AB415" s="759">
        <f t="shared" si="124"/>
        <v>0</v>
      </c>
      <c r="AC415" s="759">
        <f t="shared" si="124"/>
        <v>0</v>
      </c>
      <c r="AD415" s="759">
        <f t="shared" si="124"/>
        <v>0</v>
      </c>
      <c r="AE415" s="411">
        <f t="shared" ref="AE415:AL415" si="125">AE414</f>
        <v>0</v>
      </c>
      <c r="AF415" s="411">
        <f t="shared" si="125"/>
        <v>0</v>
      </c>
      <c r="AG415" s="411">
        <f t="shared" si="125"/>
        <v>0</v>
      </c>
      <c r="AH415" s="411">
        <f t="shared" si="125"/>
        <v>0</v>
      </c>
      <c r="AI415" s="411">
        <f t="shared" si="125"/>
        <v>0</v>
      </c>
      <c r="AJ415" s="411">
        <f t="shared" si="125"/>
        <v>0</v>
      </c>
      <c r="AK415" s="411">
        <f t="shared" si="125"/>
        <v>0</v>
      </c>
      <c r="AL415" s="411">
        <f t="shared" si="125"/>
        <v>0</v>
      </c>
      <c r="AM415" s="297"/>
    </row>
    <row r="416" spans="1:40" ht="15" outlineLevel="1">
      <c r="B416" s="294"/>
      <c r="C416" s="305"/>
      <c r="D416" s="291"/>
      <c r="E416" s="291"/>
      <c r="F416" s="291"/>
      <c r="G416" s="291"/>
      <c r="H416" s="291"/>
      <c r="I416" s="291"/>
      <c r="J416" s="291"/>
      <c r="K416" s="291"/>
      <c r="L416" s="291"/>
      <c r="M416" s="291"/>
      <c r="N416" s="283"/>
      <c r="O416" s="749"/>
      <c r="P416" s="749"/>
      <c r="Q416" s="749"/>
      <c r="R416" s="749"/>
      <c r="S416" s="749"/>
      <c r="T416" s="749"/>
      <c r="U416" s="749"/>
      <c r="V416" s="749"/>
      <c r="W416" s="749"/>
      <c r="X416" s="749"/>
      <c r="Y416" s="760"/>
      <c r="Z416" s="760"/>
      <c r="AA416" s="760"/>
      <c r="AB416" s="760"/>
      <c r="AC416" s="760"/>
      <c r="AD416" s="760"/>
      <c r="AE416" s="412"/>
      <c r="AF416" s="412"/>
      <c r="AG416" s="412"/>
      <c r="AH416" s="412"/>
      <c r="AI416" s="412"/>
      <c r="AJ416" s="412"/>
      <c r="AK416" s="412"/>
      <c r="AL416" s="412"/>
      <c r="AM416" s="306"/>
    </row>
    <row r="417" spans="1:39" ht="15" outlineLevel="1">
      <c r="A417" s="509">
        <v>4</v>
      </c>
      <c r="B417" s="294" t="s">
        <v>4</v>
      </c>
      <c r="C417" s="291" t="s">
        <v>25</v>
      </c>
      <c r="D417" s="295">
        <v>802994.75100000005</v>
      </c>
      <c r="E417" s="295">
        <v>747485.70129999996</v>
      </c>
      <c r="F417" s="295">
        <v>720691.38379999995</v>
      </c>
      <c r="G417" s="295">
        <v>720691.38379999995</v>
      </c>
      <c r="H417" s="295">
        <v>720691.38379999995</v>
      </c>
      <c r="I417" s="295">
        <v>720691.38379999995</v>
      </c>
      <c r="J417" s="295">
        <v>720691.38379999995</v>
      </c>
      <c r="K417" s="295">
        <v>719306.3223</v>
      </c>
      <c r="L417" s="295">
        <v>719306.3223</v>
      </c>
      <c r="M417" s="295">
        <v>616024.26659999997</v>
      </c>
      <c r="N417" s="749"/>
      <c r="O417" s="295">
        <v>59.960999999999999</v>
      </c>
      <c r="P417" s="295">
        <v>56.47623737</v>
      </c>
      <c r="Q417" s="295">
        <v>54.794306679999998</v>
      </c>
      <c r="R417" s="295">
        <v>54.794306679999998</v>
      </c>
      <c r="S417" s="295">
        <v>54.794306679999998</v>
      </c>
      <c r="T417" s="295">
        <v>54.794306679999998</v>
      </c>
      <c r="U417" s="295">
        <v>54.794306679999998</v>
      </c>
      <c r="V417" s="295">
        <v>54.636194639999999</v>
      </c>
      <c r="W417" s="295">
        <v>54.636194639999999</v>
      </c>
      <c r="X417" s="295">
        <v>48.152426149999997</v>
      </c>
      <c r="Y417" s="758">
        <v>1</v>
      </c>
      <c r="Z417" s="758">
        <v>0</v>
      </c>
      <c r="AA417" s="758">
        <v>0</v>
      </c>
      <c r="AB417" s="758">
        <v>0</v>
      </c>
      <c r="AC417" s="758">
        <v>0</v>
      </c>
      <c r="AD417" s="758">
        <v>0</v>
      </c>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750"/>
      <c r="O418" s="295"/>
      <c r="P418" s="295"/>
      <c r="Q418" s="295"/>
      <c r="R418" s="295"/>
      <c r="S418" s="295"/>
      <c r="T418" s="295"/>
      <c r="U418" s="295"/>
      <c r="V418" s="295"/>
      <c r="W418" s="295"/>
      <c r="X418" s="295"/>
      <c r="Y418" s="759">
        <f>Y417</f>
        <v>1</v>
      </c>
      <c r="Z418" s="759">
        <f>Z417</f>
        <v>0</v>
      </c>
      <c r="AA418" s="759">
        <f t="shared" ref="AA418:AD418" si="126">AA417</f>
        <v>0</v>
      </c>
      <c r="AB418" s="759">
        <f t="shared" si="126"/>
        <v>0</v>
      </c>
      <c r="AC418" s="759">
        <f t="shared" si="126"/>
        <v>0</v>
      </c>
      <c r="AD418" s="759">
        <f t="shared" si="126"/>
        <v>0</v>
      </c>
      <c r="AE418" s="411">
        <f t="shared" ref="AE418:AL418" si="127">AE417</f>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outlineLevel="1">
      <c r="B419" s="294"/>
      <c r="C419" s="305"/>
      <c r="D419" s="304"/>
      <c r="E419" s="304"/>
      <c r="F419" s="304"/>
      <c r="G419" s="304"/>
      <c r="H419" s="304"/>
      <c r="I419" s="304"/>
      <c r="J419" s="304"/>
      <c r="K419" s="304"/>
      <c r="L419" s="304"/>
      <c r="M419" s="304"/>
      <c r="N419" s="749"/>
      <c r="O419" s="755"/>
      <c r="P419" s="755"/>
      <c r="Q419" s="755"/>
      <c r="R419" s="755"/>
      <c r="S419" s="755"/>
      <c r="T419" s="755"/>
      <c r="U419" s="755"/>
      <c r="V419" s="755"/>
      <c r="W419" s="755"/>
      <c r="X419" s="755"/>
      <c r="Y419" s="760"/>
      <c r="Z419" s="760"/>
      <c r="AA419" s="760"/>
      <c r="AB419" s="760"/>
      <c r="AC419" s="760"/>
      <c r="AD419" s="760"/>
      <c r="AE419" s="412"/>
      <c r="AF419" s="412"/>
      <c r="AG419" s="412"/>
      <c r="AH419" s="412"/>
      <c r="AI419" s="412"/>
      <c r="AJ419" s="412"/>
      <c r="AK419" s="412"/>
      <c r="AL419" s="412"/>
      <c r="AM419" s="306"/>
    </row>
    <row r="420" spans="1:39" ht="15" outlineLevel="1">
      <c r="A420" s="509">
        <v>5</v>
      </c>
      <c r="B420" s="294" t="s">
        <v>5</v>
      </c>
      <c r="C420" s="291" t="s">
        <v>25</v>
      </c>
      <c r="D420" s="295">
        <v>3463426.6910000001</v>
      </c>
      <c r="E420" s="295">
        <v>3004486.0690000001</v>
      </c>
      <c r="F420" s="295">
        <v>2765311.628</v>
      </c>
      <c r="G420" s="295">
        <v>2765311.628</v>
      </c>
      <c r="H420" s="295">
        <v>2765311.628</v>
      </c>
      <c r="I420" s="295">
        <v>2765311.628</v>
      </c>
      <c r="J420" s="295">
        <v>2765311.628</v>
      </c>
      <c r="K420" s="295">
        <v>2764113.7370000002</v>
      </c>
      <c r="L420" s="295">
        <v>2764113.7370000002</v>
      </c>
      <c r="M420" s="295">
        <v>2570779.341</v>
      </c>
      <c r="N420" s="749"/>
      <c r="O420" s="295">
        <v>226.66499999999999</v>
      </c>
      <c r="P420" s="295">
        <v>197.85392820000001</v>
      </c>
      <c r="Q420" s="295">
        <v>182.83920280000001</v>
      </c>
      <c r="R420" s="295">
        <v>182.83920280000001</v>
      </c>
      <c r="S420" s="295">
        <v>182.83920280000001</v>
      </c>
      <c r="T420" s="295">
        <v>182.83920280000001</v>
      </c>
      <c r="U420" s="295">
        <v>182.83920280000001</v>
      </c>
      <c r="V420" s="295">
        <v>182.70245729999999</v>
      </c>
      <c r="W420" s="295">
        <v>182.70245729999999</v>
      </c>
      <c r="X420" s="295">
        <v>170.56544600000001</v>
      </c>
      <c r="Y420" s="758">
        <v>1</v>
      </c>
      <c r="Z420" s="758">
        <v>0</v>
      </c>
      <c r="AA420" s="758">
        <v>0</v>
      </c>
      <c r="AB420" s="758">
        <v>0</v>
      </c>
      <c r="AC420" s="758">
        <v>0</v>
      </c>
      <c r="AD420" s="758">
        <v>0</v>
      </c>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750"/>
      <c r="O421" s="295"/>
      <c r="P421" s="295"/>
      <c r="Q421" s="295"/>
      <c r="R421" s="295"/>
      <c r="S421" s="295"/>
      <c r="T421" s="295"/>
      <c r="U421" s="295"/>
      <c r="V421" s="295"/>
      <c r="W421" s="295"/>
      <c r="X421" s="295"/>
      <c r="Y421" s="759">
        <f>Y420</f>
        <v>1</v>
      </c>
      <c r="Z421" s="759">
        <f>Z420</f>
        <v>0</v>
      </c>
      <c r="AA421" s="759">
        <f t="shared" ref="AA421:AD421" si="128">AA420</f>
        <v>0</v>
      </c>
      <c r="AB421" s="759">
        <f t="shared" si="128"/>
        <v>0</v>
      </c>
      <c r="AC421" s="759">
        <f t="shared" si="128"/>
        <v>0</v>
      </c>
      <c r="AD421" s="759">
        <f t="shared" si="128"/>
        <v>0</v>
      </c>
      <c r="AE421" s="411">
        <f t="shared" ref="AE421:AL421" si="129">AE420</f>
        <v>0</v>
      </c>
      <c r="AF421" s="411">
        <f t="shared" si="129"/>
        <v>0</v>
      </c>
      <c r="AG421" s="411">
        <f t="shared" si="129"/>
        <v>0</v>
      </c>
      <c r="AH421" s="411">
        <f t="shared" si="129"/>
        <v>0</v>
      </c>
      <c r="AI421" s="411">
        <f t="shared" si="129"/>
        <v>0</v>
      </c>
      <c r="AJ421" s="411">
        <f t="shared" si="129"/>
        <v>0</v>
      </c>
      <c r="AK421" s="411">
        <f t="shared" si="129"/>
        <v>0</v>
      </c>
      <c r="AL421" s="411">
        <f t="shared" si="129"/>
        <v>0</v>
      </c>
      <c r="AM421" s="297"/>
    </row>
    <row r="422" spans="1:39" ht="15" outlineLevel="1">
      <c r="B422" s="294"/>
      <c r="C422" s="305"/>
      <c r="D422" s="304"/>
      <c r="E422" s="304"/>
      <c r="F422" s="304"/>
      <c r="G422" s="304"/>
      <c r="H422" s="304"/>
      <c r="I422" s="304"/>
      <c r="J422" s="304"/>
      <c r="K422" s="304"/>
      <c r="L422" s="304"/>
      <c r="M422" s="304"/>
      <c r="N422" s="749"/>
      <c r="O422" s="755"/>
      <c r="P422" s="755"/>
      <c r="Q422" s="755"/>
      <c r="R422" s="755"/>
      <c r="S422" s="755"/>
      <c r="T422" s="755"/>
      <c r="U422" s="755"/>
      <c r="V422" s="755"/>
      <c r="W422" s="755"/>
      <c r="X422" s="755"/>
      <c r="Y422" s="760"/>
      <c r="Z422" s="760"/>
      <c r="AA422" s="760"/>
      <c r="AB422" s="760"/>
      <c r="AC422" s="760"/>
      <c r="AD422" s="760"/>
      <c r="AE422" s="412"/>
      <c r="AF422" s="412"/>
      <c r="AG422" s="412"/>
      <c r="AH422" s="412"/>
      <c r="AI422" s="412"/>
      <c r="AJ422" s="412"/>
      <c r="AK422" s="412"/>
      <c r="AL422" s="412"/>
      <c r="AM422" s="306"/>
    </row>
    <row r="423" spans="1:39" ht="15" outlineLevel="1">
      <c r="A423" s="509">
        <v>6</v>
      </c>
      <c r="B423" s="294" t="s">
        <v>6</v>
      </c>
      <c r="C423" s="291" t="s">
        <v>25</v>
      </c>
      <c r="D423" s="295">
        <v>0</v>
      </c>
      <c r="E423" s="295">
        <v>0</v>
      </c>
      <c r="F423" s="295">
        <v>0</v>
      </c>
      <c r="G423" s="295">
        <v>0</v>
      </c>
      <c r="H423" s="295">
        <v>0</v>
      </c>
      <c r="I423" s="295">
        <v>0</v>
      </c>
      <c r="J423" s="295">
        <v>0</v>
      </c>
      <c r="K423" s="295">
        <v>0</v>
      </c>
      <c r="L423" s="295">
        <v>0</v>
      </c>
      <c r="M423" s="295">
        <v>0</v>
      </c>
      <c r="N423" s="749"/>
      <c r="O423" s="295">
        <v>0</v>
      </c>
      <c r="P423" s="295">
        <v>0</v>
      </c>
      <c r="Q423" s="295">
        <v>0</v>
      </c>
      <c r="R423" s="295">
        <v>0</v>
      </c>
      <c r="S423" s="295">
        <v>0</v>
      </c>
      <c r="T423" s="295">
        <v>0</v>
      </c>
      <c r="U423" s="295">
        <v>0</v>
      </c>
      <c r="V423" s="295">
        <v>0</v>
      </c>
      <c r="W423" s="295">
        <v>0</v>
      </c>
      <c r="X423" s="295">
        <v>0</v>
      </c>
      <c r="Y423" s="758">
        <v>1</v>
      </c>
      <c r="Z423" s="758">
        <v>0</v>
      </c>
      <c r="AA423" s="758">
        <v>0</v>
      </c>
      <c r="AB423" s="758">
        <v>0</v>
      </c>
      <c r="AC423" s="758">
        <v>0</v>
      </c>
      <c r="AD423" s="758">
        <v>0</v>
      </c>
      <c r="AE423" s="410"/>
      <c r="AF423" s="410"/>
      <c r="AG423" s="410"/>
      <c r="AH423" s="410"/>
      <c r="AI423" s="410"/>
      <c r="AJ423" s="410"/>
      <c r="AK423" s="410"/>
      <c r="AL423" s="410"/>
      <c r="AM423" s="296">
        <f>SUM(Y423:AL423)</f>
        <v>1</v>
      </c>
    </row>
    <row r="424" spans="1:39" ht="15" outlineLevel="1">
      <c r="B424" s="294" t="s">
        <v>259</v>
      </c>
      <c r="C424" s="291" t="s">
        <v>163</v>
      </c>
      <c r="D424" s="295"/>
      <c r="E424" s="295"/>
      <c r="F424" s="295"/>
      <c r="G424" s="295"/>
      <c r="H424" s="295"/>
      <c r="I424" s="295"/>
      <c r="J424" s="295"/>
      <c r="K424" s="295"/>
      <c r="L424" s="295"/>
      <c r="M424" s="295"/>
      <c r="N424" s="750"/>
      <c r="O424" s="295"/>
      <c r="P424" s="295"/>
      <c r="Q424" s="295"/>
      <c r="R424" s="295"/>
      <c r="S424" s="295"/>
      <c r="T424" s="295"/>
      <c r="U424" s="295"/>
      <c r="V424" s="295"/>
      <c r="W424" s="295"/>
      <c r="X424" s="295"/>
      <c r="Y424" s="759">
        <f>Y423</f>
        <v>1</v>
      </c>
      <c r="Z424" s="759">
        <f>Z423</f>
        <v>0</v>
      </c>
      <c r="AA424" s="759">
        <f t="shared" ref="AA424:AD424" si="130">AA423</f>
        <v>0</v>
      </c>
      <c r="AB424" s="759">
        <f t="shared" si="130"/>
        <v>0</v>
      </c>
      <c r="AC424" s="759">
        <f t="shared" si="130"/>
        <v>0</v>
      </c>
      <c r="AD424" s="759">
        <f t="shared" si="130"/>
        <v>0</v>
      </c>
      <c r="AE424" s="411">
        <f t="shared" ref="AE424:AL424" si="131">AE423</f>
        <v>0</v>
      </c>
      <c r="AF424" s="411">
        <f t="shared" si="131"/>
        <v>0</v>
      </c>
      <c r="AG424" s="411">
        <f t="shared" si="131"/>
        <v>0</v>
      </c>
      <c r="AH424" s="411">
        <f t="shared" si="131"/>
        <v>0</v>
      </c>
      <c r="AI424" s="411">
        <f t="shared" si="131"/>
        <v>0</v>
      </c>
      <c r="AJ424" s="411">
        <f t="shared" si="131"/>
        <v>0</v>
      </c>
      <c r="AK424" s="411">
        <f t="shared" si="131"/>
        <v>0</v>
      </c>
      <c r="AL424" s="411">
        <f t="shared" si="131"/>
        <v>0</v>
      </c>
      <c r="AM424" s="297"/>
    </row>
    <row r="425" spans="1:39" ht="15" outlineLevel="1">
      <c r="B425" s="294"/>
      <c r="C425" s="305"/>
      <c r="D425" s="304"/>
      <c r="E425" s="304"/>
      <c r="F425" s="304"/>
      <c r="G425" s="304"/>
      <c r="H425" s="304"/>
      <c r="I425" s="304"/>
      <c r="J425" s="304"/>
      <c r="K425" s="304"/>
      <c r="L425" s="304"/>
      <c r="M425" s="304"/>
      <c r="N425" s="749"/>
      <c r="O425" s="755"/>
      <c r="P425" s="755"/>
      <c r="Q425" s="755"/>
      <c r="R425" s="755"/>
      <c r="S425" s="755"/>
      <c r="T425" s="755"/>
      <c r="U425" s="755"/>
      <c r="V425" s="755"/>
      <c r="W425" s="755"/>
      <c r="X425" s="755"/>
      <c r="Y425" s="760"/>
      <c r="Z425" s="760"/>
      <c r="AA425" s="760"/>
      <c r="AB425" s="760"/>
      <c r="AC425" s="760"/>
      <c r="AD425" s="760"/>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749"/>
      <c r="O426" s="295">
        <v>1255.674</v>
      </c>
      <c r="P426" s="295">
        <v>0</v>
      </c>
      <c r="Q426" s="295">
        <v>0</v>
      </c>
      <c r="R426" s="295">
        <v>0</v>
      </c>
      <c r="S426" s="295">
        <v>0</v>
      </c>
      <c r="T426" s="295">
        <v>0</v>
      </c>
      <c r="U426" s="295">
        <v>0</v>
      </c>
      <c r="V426" s="295">
        <v>0</v>
      </c>
      <c r="W426" s="295">
        <v>0</v>
      </c>
      <c r="X426" s="295">
        <v>0</v>
      </c>
      <c r="Y426" s="758">
        <v>0</v>
      </c>
      <c r="Z426" s="758">
        <v>0</v>
      </c>
      <c r="AA426" s="758">
        <v>0</v>
      </c>
      <c r="AB426" s="758">
        <v>0</v>
      </c>
      <c r="AC426" s="758">
        <v>0</v>
      </c>
      <c r="AD426" s="758">
        <v>0</v>
      </c>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749"/>
      <c r="O427" s="295"/>
      <c r="P427" s="295"/>
      <c r="Q427" s="295"/>
      <c r="R427" s="295"/>
      <c r="S427" s="295"/>
      <c r="T427" s="295"/>
      <c r="U427" s="295"/>
      <c r="V427" s="295"/>
      <c r="W427" s="295"/>
      <c r="X427" s="295"/>
      <c r="Y427" s="759">
        <f>Y426</f>
        <v>0</v>
      </c>
      <c r="Z427" s="759">
        <f>Z426</f>
        <v>0</v>
      </c>
      <c r="AA427" s="759">
        <f t="shared" ref="AA427:AD427" si="132">AA426</f>
        <v>0</v>
      </c>
      <c r="AB427" s="759">
        <f t="shared" si="132"/>
        <v>0</v>
      </c>
      <c r="AC427" s="759">
        <f t="shared" si="132"/>
        <v>0</v>
      </c>
      <c r="AD427" s="759">
        <f t="shared" si="132"/>
        <v>0</v>
      </c>
      <c r="AE427" s="411">
        <f t="shared" ref="AE427:AL427" si="133">AE426</f>
        <v>0</v>
      </c>
      <c r="AF427" s="411">
        <f t="shared" si="133"/>
        <v>0</v>
      </c>
      <c r="AG427" s="411">
        <f t="shared" si="133"/>
        <v>0</v>
      </c>
      <c r="AH427" s="411">
        <f t="shared" si="133"/>
        <v>0</v>
      </c>
      <c r="AI427" s="411">
        <f t="shared" si="133"/>
        <v>0</v>
      </c>
      <c r="AJ427" s="411">
        <f t="shared" si="133"/>
        <v>0</v>
      </c>
      <c r="AK427" s="411">
        <f t="shared" si="133"/>
        <v>0</v>
      </c>
      <c r="AL427" s="411">
        <f t="shared" si="133"/>
        <v>0</v>
      </c>
      <c r="AM427" s="297"/>
    </row>
    <row r="428" spans="1:39" ht="15" outlineLevel="1">
      <c r="B428" s="294"/>
      <c r="C428" s="305"/>
      <c r="D428" s="304"/>
      <c r="E428" s="304"/>
      <c r="F428" s="304"/>
      <c r="G428" s="304"/>
      <c r="H428" s="304"/>
      <c r="I428" s="304"/>
      <c r="J428" s="304"/>
      <c r="K428" s="304"/>
      <c r="L428" s="304"/>
      <c r="M428" s="304"/>
      <c r="N428" s="749"/>
      <c r="O428" s="755"/>
      <c r="P428" s="755"/>
      <c r="Q428" s="755"/>
      <c r="R428" s="755"/>
      <c r="S428" s="755"/>
      <c r="T428" s="755"/>
      <c r="U428" s="755"/>
      <c r="V428" s="755"/>
      <c r="W428" s="755"/>
      <c r="X428" s="755"/>
      <c r="Y428" s="760"/>
      <c r="Z428" s="760"/>
      <c r="AA428" s="760"/>
      <c r="AB428" s="760"/>
      <c r="AC428" s="760"/>
      <c r="AD428" s="760"/>
      <c r="AE428" s="412"/>
      <c r="AF428" s="412"/>
      <c r="AG428" s="412"/>
      <c r="AH428" s="412"/>
      <c r="AI428" s="412"/>
      <c r="AJ428" s="412"/>
      <c r="AK428" s="412"/>
      <c r="AL428" s="412"/>
      <c r="AM428" s="306"/>
    </row>
    <row r="429" spans="1:39" s="283" customFormat="1" ht="15" outlineLevel="1">
      <c r="A429" s="509">
        <v>8</v>
      </c>
      <c r="B429" s="294" t="s">
        <v>484</v>
      </c>
      <c r="C429" s="291" t="s">
        <v>25</v>
      </c>
      <c r="D429" s="295">
        <v>0</v>
      </c>
      <c r="E429" s="295">
        <v>0</v>
      </c>
      <c r="F429" s="295">
        <v>0</v>
      </c>
      <c r="G429" s="295">
        <v>0</v>
      </c>
      <c r="H429" s="295">
        <v>0</v>
      </c>
      <c r="I429" s="295">
        <v>0</v>
      </c>
      <c r="J429" s="295">
        <v>0</v>
      </c>
      <c r="K429" s="295">
        <v>0</v>
      </c>
      <c r="L429" s="295">
        <v>0</v>
      </c>
      <c r="M429" s="295">
        <v>0</v>
      </c>
      <c r="N429" s="749"/>
      <c r="O429" s="295">
        <v>0</v>
      </c>
      <c r="P429" s="295">
        <v>0</v>
      </c>
      <c r="Q429" s="295">
        <v>0</v>
      </c>
      <c r="R429" s="295">
        <v>0</v>
      </c>
      <c r="S429" s="295">
        <v>0</v>
      </c>
      <c r="T429" s="295">
        <v>0</v>
      </c>
      <c r="U429" s="295">
        <v>0</v>
      </c>
      <c r="V429" s="295">
        <v>0</v>
      </c>
      <c r="W429" s="295">
        <v>0</v>
      </c>
      <c r="X429" s="295">
        <v>0</v>
      </c>
      <c r="Y429" s="758">
        <v>1</v>
      </c>
      <c r="Z429" s="758">
        <v>0</v>
      </c>
      <c r="AA429" s="758">
        <v>0</v>
      </c>
      <c r="AB429" s="758">
        <v>0</v>
      </c>
      <c r="AC429" s="758">
        <v>0</v>
      </c>
      <c r="AD429" s="758">
        <v>0</v>
      </c>
      <c r="AE429" s="410"/>
      <c r="AF429" s="410"/>
      <c r="AG429" s="410"/>
      <c r="AH429" s="410"/>
      <c r="AI429" s="410"/>
      <c r="AJ429" s="410"/>
      <c r="AK429" s="410"/>
      <c r="AL429" s="410"/>
      <c r="AM429" s="296">
        <f>SUM(Y429:AL429)</f>
        <v>1</v>
      </c>
    </row>
    <row r="430" spans="1:39" s="283" customFormat="1" ht="15" outlineLevel="1">
      <c r="A430" s="509"/>
      <c r="B430" s="294" t="s">
        <v>259</v>
      </c>
      <c r="C430" s="291" t="s">
        <v>163</v>
      </c>
      <c r="D430" s="295"/>
      <c r="E430" s="295"/>
      <c r="F430" s="295"/>
      <c r="G430" s="295"/>
      <c r="H430" s="295"/>
      <c r="I430" s="295"/>
      <c r="J430" s="295"/>
      <c r="K430" s="295"/>
      <c r="L430" s="295"/>
      <c r="M430" s="295"/>
      <c r="N430" s="749"/>
      <c r="O430" s="295"/>
      <c r="P430" s="295"/>
      <c r="Q430" s="295"/>
      <c r="R430" s="295"/>
      <c r="S430" s="295"/>
      <c r="T430" s="295"/>
      <c r="U430" s="295"/>
      <c r="V430" s="295"/>
      <c r="W430" s="295"/>
      <c r="X430" s="295"/>
      <c r="Y430" s="759">
        <f>Y429</f>
        <v>1</v>
      </c>
      <c r="Z430" s="759">
        <f>Z429</f>
        <v>0</v>
      </c>
      <c r="AA430" s="759">
        <f t="shared" ref="AA430:AD430" si="134">AA429</f>
        <v>0</v>
      </c>
      <c r="AB430" s="759">
        <f t="shared" si="134"/>
        <v>0</v>
      </c>
      <c r="AC430" s="759">
        <f t="shared" si="134"/>
        <v>0</v>
      </c>
      <c r="AD430" s="759">
        <f t="shared" si="134"/>
        <v>0</v>
      </c>
      <c r="AE430" s="411">
        <f t="shared" ref="AE430:AL430" si="135">AE429</f>
        <v>0</v>
      </c>
      <c r="AF430" s="411">
        <f t="shared" si="135"/>
        <v>0</v>
      </c>
      <c r="AG430" s="411">
        <f t="shared" si="135"/>
        <v>0</v>
      </c>
      <c r="AH430" s="411">
        <f t="shared" si="135"/>
        <v>0</v>
      </c>
      <c r="AI430" s="411">
        <f t="shared" si="135"/>
        <v>0</v>
      </c>
      <c r="AJ430" s="411">
        <f t="shared" si="135"/>
        <v>0</v>
      </c>
      <c r="AK430" s="411">
        <f t="shared" si="135"/>
        <v>0</v>
      </c>
      <c r="AL430" s="411">
        <f t="shared" si="135"/>
        <v>0</v>
      </c>
      <c r="AM430" s="297"/>
    </row>
    <row r="431" spans="1:39" s="283" customFormat="1" ht="15" outlineLevel="1">
      <c r="A431" s="509"/>
      <c r="B431" s="294"/>
      <c r="C431" s="305"/>
      <c r="D431" s="304"/>
      <c r="E431" s="304"/>
      <c r="F431" s="304"/>
      <c r="G431" s="304"/>
      <c r="H431" s="304"/>
      <c r="I431" s="304"/>
      <c r="J431" s="304"/>
      <c r="K431" s="304"/>
      <c r="L431" s="304"/>
      <c r="M431" s="304"/>
      <c r="N431" s="749"/>
      <c r="O431" s="755"/>
      <c r="P431" s="755"/>
      <c r="Q431" s="755"/>
      <c r="R431" s="755"/>
      <c r="S431" s="755"/>
      <c r="T431" s="755"/>
      <c r="U431" s="755"/>
      <c r="V431" s="755"/>
      <c r="W431" s="755"/>
      <c r="X431" s="755"/>
      <c r="Y431" s="760"/>
      <c r="Z431" s="760"/>
      <c r="AA431" s="760"/>
      <c r="AB431" s="760"/>
      <c r="AC431" s="760"/>
      <c r="AD431" s="760"/>
      <c r="AE431" s="412"/>
      <c r="AF431" s="412"/>
      <c r="AG431" s="412"/>
      <c r="AH431" s="412"/>
      <c r="AI431" s="412"/>
      <c r="AJ431" s="412"/>
      <c r="AK431" s="412"/>
      <c r="AL431" s="412"/>
      <c r="AM431" s="306"/>
    </row>
    <row r="432" spans="1:39" ht="15" outlineLevel="1">
      <c r="A432" s="509">
        <v>9</v>
      </c>
      <c r="B432" s="294" t="s">
        <v>7</v>
      </c>
      <c r="C432" s="291" t="s">
        <v>25</v>
      </c>
      <c r="D432" s="295">
        <v>66702.672999999995</v>
      </c>
      <c r="E432" s="295">
        <v>66702.672600000005</v>
      </c>
      <c r="F432" s="295">
        <v>66702.672600000005</v>
      </c>
      <c r="G432" s="295">
        <v>66702.672600000005</v>
      </c>
      <c r="H432" s="295">
        <v>66702.672600000005</v>
      </c>
      <c r="I432" s="295">
        <v>66702.672600000005</v>
      </c>
      <c r="J432" s="295">
        <v>66702.672600000005</v>
      </c>
      <c r="K432" s="295">
        <v>66702.672600000005</v>
      </c>
      <c r="L432" s="295">
        <v>66702.672600000005</v>
      </c>
      <c r="M432" s="295">
        <v>66702.672600000005</v>
      </c>
      <c r="N432" s="749"/>
      <c r="O432" s="295">
        <v>9.7439999999999998</v>
      </c>
      <c r="P432" s="295">
        <v>9.7437030930000006</v>
      </c>
      <c r="Q432" s="295">
        <v>9.7437030930000006</v>
      </c>
      <c r="R432" s="295">
        <v>9.7437030930000006</v>
      </c>
      <c r="S432" s="295">
        <v>9.7437030930000006</v>
      </c>
      <c r="T432" s="295">
        <v>9.7437030930000006</v>
      </c>
      <c r="U432" s="295">
        <v>9.7437030930000006</v>
      </c>
      <c r="V432" s="295">
        <v>9.7437030930000006</v>
      </c>
      <c r="W432" s="295">
        <v>9.7437030930000006</v>
      </c>
      <c r="X432" s="295">
        <v>9.7437030930000006</v>
      </c>
      <c r="Y432" s="758">
        <v>1</v>
      </c>
      <c r="Z432" s="758">
        <v>0</v>
      </c>
      <c r="AA432" s="758">
        <v>0</v>
      </c>
      <c r="AB432" s="758">
        <v>0</v>
      </c>
      <c r="AC432" s="758">
        <v>0</v>
      </c>
      <c r="AD432" s="758">
        <v>0</v>
      </c>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749"/>
      <c r="O433" s="295"/>
      <c r="P433" s="295"/>
      <c r="Q433" s="295"/>
      <c r="R433" s="295"/>
      <c r="S433" s="295"/>
      <c r="T433" s="295"/>
      <c r="U433" s="295"/>
      <c r="V433" s="295"/>
      <c r="W433" s="295"/>
      <c r="X433" s="295"/>
      <c r="Y433" s="759">
        <f>Y432</f>
        <v>1</v>
      </c>
      <c r="Z433" s="759">
        <f>Z432</f>
        <v>0</v>
      </c>
      <c r="AA433" s="759">
        <f t="shared" ref="AA433:AD433" si="136">AA432</f>
        <v>0</v>
      </c>
      <c r="AB433" s="759">
        <f t="shared" si="136"/>
        <v>0</v>
      </c>
      <c r="AC433" s="759">
        <f t="shared" si="136"/>
        <v>0</v>
      </c>
      <c r="AD433" s="759">
        <f t="shared" si="136"/>
        <v>0</v>
      </c>
      <c r="AE433" s="411">
        <f t="shared" ref="AE433:AL433" si="137">AE432</f>
        <v>0</v>
      </c>
      <c r="AF433" s="411">
        <f t="shared" si="137"/>
        <v>0</v>
      </c>
      <c r="AG433" s="411">
        <f t="shared" si="137"/>
        <v>0</v>
      </c>
      <c r="AH433" s="411">
        <f t="shared" si="137"/>
        <v>0</v>
      </c>
      <c r="AI433" s="411">
        <f t="shared" si="137"/>
        <v>0</v>
      </c>
      <c r="AJ433" s="411">
        <f t="shared" si="137"/>
        <v>0</v>
      </c>
      <c r="AK433" s="411">
        <f t="shared" si="137"/>
        <v>0</v>
      </c>
      <c r="AL433" s="411">
        <f t="shared" si="137"/>
        <v>0</v>
      </c>
      <c r="AM433" s="297"/>
    </row>
    <row r="434" spans="1:39" ht="15" outlineLevel="1">
      <c r="B434" s="307"/>
      <c r="C434" s="308"/>
      <c r="D434" s="291"/>
      <c r="E434" s="291"/>
      <c r="F434" s="291"/>
      <c r="G434" s="291"/>
      <c r="H434" s="291"/>
      <c r="I434" s="291"/>
      <c r="J434" s="291"/>
      <c r="K434" s="291"/>
      <c r="L434" s="291"/>
      <c r="M434" s="291"/>
      <c r="N434" s="749"/>
      <c r="O434" s="749"/>
      <c r="P434" s="749"/>
      <c r="Q434" s="749"/>
      <c r="R434" s="749"/>
      <c r="S434" s="749"/>
      <c r="T434" s="749"/>
      <c r="U434" s="749"/>
      <c r="V434" s="749"/>
      <c r="W434" s="749"/>
      <c r="X434" s="749"/>
      <c r="Y434" s="760"/>
      <c r="Z434" s="760"/>
      <c r="AA434" s="760"/>
      <c r="AB434" s="760"/>
      <c r="AC434" s="760"/>
      <c r="AD434" s="760"/>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749"/>
      <c r="O435" s="756"/>
      <c r="P435" s="756"/>
      <c r="Q435" s="756"/>
      <c r="R435" s="756"/>
      <c r="S435" s="756"/>
      <c r="T435" s="756"/>
      <c r="U435" s="756"/>
      <c r="V435" s="756"/>
      <c r="W435" s="756"/>
      <c r="X435" s="756"/>
      <c r="Y435" s="762"/>
      <c r="Z435" s="762"/>
      <c r="AA435" s="762"/>
      <c r="AB435" s="762"/>
      <c r="AC435" s="762"/>
      <c r="AD435" s="762"/>
      <c r="AE435" s="414"/>
      <c r="AF435" s="414"/>
      <c r="AG435" s="414"/>
      <c r="AH435" s="414"/>
      <c r="AI435" s="414"/>
      <c r="AJ435" s="414"/>
      <c r="AK435" s="414"/>
      <c r="AL435" s="414"/>
      <c r="AM435" s="292"/>
    </row>
    <row r="436" spans="1:39" ht="15" outlineLevel="1">
      <c r="A436" s="509">
        <v>10</v>
      </c>
      <c r="B436" s="310" t="s">
        <v>22</v>
      </c>
      <c r="C436" s="291" t="s">
        <v>25</v>
      </c>
      <c r="D436" s="295">
        <v>18550920.370000001</v>
      </c>
      <c r="E436" s="295">
        <v>18550920.370000001</v>
      </c>
      <c r="F436" s="295">
        <v>18550920.370000001</v>
      </c>
      <c r="G436" s="295">
        <v>18402083.149999999</v>
      </c>
      <c r="H436" s="295">
        <v>18402083.149999999</v>
      </c>
      <c r="I436" s="295">
        <v>18388937.27</v>
      </c>
      <c r="J436" s="295">
        <v>17585928.18</v>
      </c>
      <c r="K436" s="295">
        <v>17585928.18</v>
      </c>
      <c r="L436" s="295">
        <v>15995921.48</v>
      </c>
      <c r="M436" s="295">
        <v>12374714.289999999</v>
      </c>
      <c r="N436" s="295">
        <v>12</v>
      </c>
      <c r="O436" s="295">
        <v>2336.3049999999998</v>
      </c>
      <c r="P436" s="295">
        <v>2336.3047929999998</v>
      </c>
      <c r="Q436" s="295">
        <v>2336.3047929999998</v>
      </c>
      <c r="R436" s="295">
        <v>2293.7515429999999</v>
      </c>
      <c r="S436" s="295">
        <v>2293.7515429999999</v>
      </c>
      <c r="T436" s="295">
        <v>2289.9777730000001</v>
      </c>
      <c r="U436" s="295">
        <v>2185.3506120000002</v>
      </c>
      <c r="V436" s="295">
        <v>2185.3506120000002</v>
      </c>
      <c r="W436" s="295">
        <v>1942.9468220000001</v>
      </c>
      <c r="X436" s="295">
        <v>1499.6953559999999</v>
      </c>
      <c r="Y436" s="758">
        <v>0</v>
      </c>
      <c r="Z436" s="758">
        <v>0.14108424182046825</v>
      </c>
      <c r="AA436" s="758">
        <v>0.56615821218124585</v>
      </c>
      <c r="AB436" s="758">
        <v>8.7765154561477612E-2</v>
      </c>
      <c r="AC436" s="758">
        <v>5.0285116819729159E-3</v>
      </c>
      <c r="AD436" s="758">
        <v>0</v>
      </c>
      <c r="AE436" s="415"/>
      <c r="AF436" s="415"/>
      <c r="AG436" s="415"/>
      <c r="AH436" s="415"/>
      <c r="AI436" s="415"/>
      <c r="AJ436" s="415"/>
      <c r="AK436" s="415"/>
      <c r="AL436" s="415"/>
      <c r="AM436" s="296">
        <f>SUM(Y436:AL436)</f>
        <v>0.80003612024516468</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59">
        <f>Y436</f>
        <v>0</v>
      </c>
      <c r="Z437" s="759">
        <f>Z436</f>
        <v>0.14108424182046825</v>
      </c>
      <c r="AA437" s="759">
        <f t="shared" ref="AA437:AD437" si="138">AA436</f>
        <v>0.56615821218124585</v>
      </c>
      <c r="AB437" s="759">
        <f t="shared" si="138"/>
        <v>8.7765154561477612E-2</v>
      </c>
      <c r="AC437" s="759">
        <f t="shared" si="138"/>
        <v>5.0285116819729159E-3</v>
      </c>
      <c r="AD437" s="759">
        <f t="shared" si="138"/>
        <v>0</v>
      </c>
      <c r="AE437" s="411">
        <f t="shared" ref="AE437:AL437" si="139">AE436</f>
        <v>0</v>
      </c>
      <c r="AF437" s="411">
        <f t="shared" si="139"/>
        <v>0</v>
      </c>
      <c r="AG437" s="411">
        <f t="shared" si="139"/>
        <v>0</v>
      </c>
      <c r="AH437" s="411">
        <f t="shared" si="139"/>
        <v>0</v>
      </c>
      <c r="AI437" s="411">
        <f t="shared" si="139"/>
        <v>0</v>
      </c>
      <c r="AJ437" s="411">
        <f t="shared" si="139"/>
        <v>0</v>
      </c>
      <c r="AK437" s="411">
        <f t="shared" si="139"/>
        <v>0</v>
      </c>
      <c r="AL437" s="411">
        <f t="shared" si="139"/>
        <v>0</v>
      </c>
      <c r="AM437" s="311"/>
    </row>
    <row r="438" spans="1:39" ht="15" outlineLevel="1">
      <c r="B438" s="310"/>
      <c r="C438" s="312"/>
      <c r="D438" s="291"/>
      <c r="E438" s="291"/>
      <c r="F438" s="291"/>
      <c r="G438" s="291"/>
      <c r="H438" s="291"/>
      <c r="I438" s="291"/>
      <c r="J438" s="291"/>
      <c r="K438" s="291"/>
      <c r="L438" s="291"/>
      <c r="M438" s="291"/>
      <c r="N438" s="749"/>
      <c r="O438" s="749"/>
      <c r="P438" s="749"/>
      <c r="Q438" s="749"/>
      <c r="R438" s="749"/>
      <c r="S438" s="749"/>
      <c r="T438" s="749"/>
      <c r="U438" s="749"/>
      <c r="V438" s="749"/>
      <c r="W438" s="749"/>
      <c r="X438" s="749"/>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1836501.5179999999</v>
      </c>
      <c r="E439" s="295">
        <v>1818069.1329999999</v>
      </c>
      <c r="F439" s="295">
        <v>1729494.0589999999</v>
      </c>
      <c r="G439" s="295">
        <v>1196542.6040000001</v>
      </c>
      <c r="H439" s="295">
        <v>1196542.6040000001</v>
      </c>
      <c r="I439" s="295">
        <v>1196542.6040000001</v>
      </c>
      <c r="J439" s="295">
        <v>1196542.6040000001</v>
      </c>
      <c r="K439" s="295">
        <v>1196542.6040000001</v>
      </c>
      <c r="L439" s="295">
        <v>1196542.6040000001</v>
      </c>
      <c r="M439" s="295">
        <v>1196542.6040000001</v>
      </c>
      <c r="N439" s="295">
        <v>12</v>
      </c>
      <c r="O439" s="295">
        <v>482.00700000000001</v>
      </c>
      <c r="P439" s="295">
        <v>477.55900220000001</v>
      </c>
      <c r="Q439" s="295">
        <v>456.92726620000002</v>
      </c>
      <c r="R439" s="295">
        <v>303.47631059999998</v>
      </c>
      <c r="S439" s="295">
        <v>303.47631059999998</v>
      </c>
      <c r="T439" s="295">
        <v>303.47631059999998</v>
      </c>
      <c r="U439" s="295">
        <v>303.47631059999998</v>
      </c>
      <c r="V439" s="295">
        <v>303.47631059999998</v>
      </c>
      <c r="W439" s="295">
        <v>303.47631059999998</v>
      </c>
      <c r="X439" s="295">
        <v>303.47631059999998</v>
      </c>
      <c r="Y439" s="758">
        <v>0</v>
      </c>
      <c r="Z439" s="758">
        <v>1</v>
      </c>
      <c r="AA439" s="758">
        <v>0</v>
      </c>
      <c r="AB439" s="758">
        <v>0</v>
      </c>
      <c r="AC439" s="758">
        <v>0</v>
      </c>
      <c r="AD439" s="758">
        <v>0</v>
      </c>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59">
        <f>Y439</f>
        <v>0</v>
      </c>
      <c r="Z440" s="759">
        <f>Z439</f>
        <v>1</v>
      </c>
      <c r="AA440" s="759">
        <f t="shared" ref="AA440:AD440" si="140">AA439</f>
        <v>0</v>
      </c>
      <c r="AB440" s="759">
        <f t="shared" si="140"/>
        <v>0</v>
      </c>
      <c r="AC440" s="759">
        <f t="shared" si="140"/>
        <v>0</v>
      </c>
      <c r="AD440" s="759">
        <f t="shared" si="140"/>
        <v>0</v>
      </c>
      <c r="AE440" s="411">
        <f t="shared" ref="AE440:AL440" si="141">AE439</f>
        <v>0</v>
      </c>
      <c r="AF440" s="411">
        <f t="shared" si="141"/>
        <v>0</v>
      </c>
      <c r="AG440" s="411">
        <f t="shared" si="141"/>
        <v>0</v>
      </c>
      <c r="AH440" s="411">
        <f t="shared" si="141"/>
        <v>0</v>
      </c>
      <c r="AI440" s="411">
        <f t="shared" si="141"/>
        <v>0</v>
      </c>
      <c r="AJ440" s="411">
        <f t="shared" si="141"/>
        <v>0</v>
      </c>
      <c r="AK440" s="411">
        <f t="shared" si="141"/>
        <v>0</v>
      </c>
      <c r="AL440" s="411">
        <f t="shared" si="141"/>
        <v>0</v>
      </c>
      <c r="AM440" s="311"/>
    </row>
    <row r="441" spans="1:39" ht="15" outlineLevel="1">
      <c r="B441" s="314"/>
      <c r="C441" s="312"/>
      <c r="D441" s="291"/>
      <c r="E441" s="291"/>
      <c r="F441" s="291"/>
      <c r="G441" s="291"/>
      <c r="H441" s="291"/>
      <c r="I441" s="291"/>
      <c r="J441" s="291"/>
      <c r="K441" s="291"/>
      <c r="L441" s="291"/>
      <c r="M441" s="291"/>
      <c r="N441" s="749"/>
      <c r="O441" s="749"/>
      <c r="P441" s="749"/>
      <c r="Q441" s="749"/>
      <c r="R441" s="749"/>
      <c r="S441" s="749"/>
      <c r="T441" s="749"/>
      <c r="U441" s="749"/>
      <c r="V441" s="749"/>
      <c r="W441" s="749"/>
      <c r="X441" s="749"/>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v>0</v>
      </c>
      <c r="E442" s="295">
        <v>0</v>
      </c>
      <c r="F442" s="295">
        <v>0</v>
      </c>
      <c r="G442" s="295">
        <v>0</v>
      </c>
      <c r="H442" s="295">
        <v>0</v>
      </c>
      <c r="I442" s="295">
        <v>0</v>
      </c>
      <c r="J442" s="295">
        <v>0</v>
      </c>
      <c r="K442" s="295">
        <v>0</v>
      </c>
      <c r="L442" s="295">
        <v>0</v>
      </c>
      <c r="M442" s="295">
        <v>0</v>
      </c>
      <c r="N442" s="295">
        <v>3</v>
      </c>
      <c r="O442" s="295">
        <v>0</v>
      </c>
      <c r="P442" s="295">
        <v>0</v>
      </c>
      <c r="Q442" s="295">
        <v>0</v>
      </c>
      <c r="R442" s="295">
        <v>0</v>
      </c>
      <c r="S442" s="295">
        <v>0</v>
      </c>
      <c r="T442" s="295">
        <v>0</v>
      </c>
      <c r="U442" s="295">
        <v>0</v>
      </c>
      <c r="V442" s="295">
        <v>0</v>
      </c>
      <c r="W442" s="295">
        <v>0</v>
      </c>
      <c r="X442" s="295">
        <v>0</v>
      </c>
      <c r="Y442" s="758">
        <v>0</v>
      </c>
      <c r="Z442" s="758">
        <v>0</v>
      </c>
      <c r="AA442" s="758">
        <v>0</v>
      </c>
      <c r="AB442" s="758">
        <v>0</v>
      </c>
      <c r="AC442" s="758">
        <v>0</v>
      </c>
      <c r="AD442" s="758">
        <v>0</v>
      </c>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59">
        <f>Y442</f>
        <v>0</v>
      </c>
      <c r="Z443" s="759">
        <f>Z442</f>
        <v>0</v>
      </c>
      <c r="AA443" s="759">
        <f>AA442</f>
        <v>0</v>
      </c>
      <c r="AB443" s="759">
        <f t="shared" ref="AB443:AD443" si="142">AB442</f>
        <v>0</v>
      </c>
      <c r="AC443" s="759">
        <f t="shared" si="142"/>
        <v>0</v>
      </c>
      <c r="AD443" s="759">
        <f t="shared" si="142"/>
        <v>0</v>
      </c>
      <c r="AE443" s="411">
        <f t="shared" ref="AE443:AL443" si="143">AE442</f>
        <v>0</v>
      </c>
      <c r="AF443" s="411">
        <f t="shared" si="143"/>
        <v>0</v>
      </c>
      <c r="AG443" s="411">
        <f t="shared" si="143"/>
        <v>0</v>
      </c>
      <c r="AH443" s="411">
        <f t="shared" si="143"/>
        <v>0</v>
      </c>
      <c r="AI443" s="411">
        <f t="shared" si="143"/>
        <v>0</v>
      </c>
      <c r="AJ443" s="411">
        <f t="shared" si="143"/>
        <v>0</v>
      </c>
      <c r="AK443" s="411">
        <f t="shared" si="143"/>
        <v>0</v>
      </c>
      <c r="AL443" s="411">
        <f t="shared" si="143"/>
        <v>0</v>
      </c>
      <c r="AM443" s="311"/>
    </row>
    <row r="444" spans="1:39" ht="15" outlineLevel="1">
      <c r="B444" s="314"/>
      <c r="C444" s="312"/>
      <c r="D444" s="316"/>
      <c r="E444" s="316"/>
      <c r="F444" s="316"/>
      <c r="G444" s="316"/>
      <c r="H444" s="316"/>
      <c r="I444" s="316"/>
      <c r="J444" s="316"/>
      <c r="K444" s="316"/>
      <c r="L444" s="316"/>
      <c r="M444" s="316"/>
      <c r="N444" s="749"/>
      <c r="O444" s="757"/>
      <c r="P444" s="757"/>
      <c r="Q444" s="757"/>
      <c r="R444" s="757"/>
      <c r="S444" s="757"/>
      <c r="T444" s="757"/>
      <c r="U444" s="757"/>
      <c r="V444" s="757"/>
      <c r="W444" s="757"/>
      <c r="X444" s="757"/>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v>481102.86599999998</v>
      </c>
      <c r="E445" s="295">
        <v>481102.86580000003</v>
      </c>
      <c r="F445" s="295">
        <v>481102.86580000003</v>
      </c>
      <c r="G445" s="295">
        <v>481102.86580000003</v>
      </c>
      <c r="H445" s="295">
        <v>481102.86580000003</v>
      </c>
      <c r="I445" s="295">
        <v>481102.86580000003</v>
      </c>
      <c r="J445" s="295">
        <v>481102.86580000003</v>
      </c>
      <c r="K445" s="295">
        <v>481102.86580000003</v>
      </c>
      <c r="L445" s="295">
        <v>451665.35979999998</v>
      </c>
      <c r="M445" s="295">
        <v>451665.35979999998</v>
      </c>
      <c r="N445" s="295">
        <v>12</v>
      </c>
      <c r="O445" s="295">
        <v>144.08000000000001</v>
      </c>
      <c r="P445" s="295">
        <v>144.0798528</v>
      </c>
      <c r="Q445" s="295">
        <v>144.0798528</v>
      </c>
      <c r="R445" s="295">
        <v>144.0798528</v>
      </c>
      <c r="S445" s="295">
        <v>144.0798528</v>
      </c>
      <c r="T445" s="295">
        <v>144.0798528</v>
      </c>
      <c r="U445" s="295">
        <v>144.0798528</v>
      </c>
      <c r="V445" s="295">
        <v>144.0798528</v>
      </c>
      <c r="W445" s="295">
        <v>135.17341680000001</v>
      </c>
      <c r="X445" s="295">
        <v>135.17341680000001</v>
      </c>
      <c r="Y445" s="758">
        <v>0</v>
      </c>
      <c r="Z445" s="758">
        <v>0.06</v>
      </c>
      <c r="AA445" s="758">
        <v>0.94</v>
      </c>
      <c r="AB445" s="758">
        <v>0</v>
      </c>
      <c r="AC445" s="758">
        <v>0</v>
      </c>
      <c r="AD445" s="758">
        <v>0</v>
      </c>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59">
        <f>Y445</f>
        <v>0</v>
      </c>
      <c r="Z446" s="759">
        <f>Z445</f>
        <v>0.06</v>
      </c>
      <c r="AA446" s="759">
        <f>AA445</f>
        <v>0.94</v>
      </c>
      <c r="AB446" s="759">
        <f t="shared" ref="AB446:AD446" si="144">AB445</f>
        <v>0</v>
      </c>
      <c r="AC446" s="759">
        <f t="shared" si="144"/>
        <v>0</v>
      </c>
      <c r="AD446" s="759">
        <f t="shared" si="144"/>
        <v>0</v>
      </c>
      <c r="AE446" s="411">
        <f t="shared" ref="AE446:AL446" si="145">AE445</f>
        <v>0</v>
      </c>
      <c r="AF446" s="411">
        <f t="shared" si="145"/>
        <v>0</v>
      </c>
      <c r="AG446" s="411">
        <f t="shared" si="145"/>
        <v>0</v>
      </c>
      <c r="AH446" s="411">
        <f t="shared" si="145"/>
        <v>0</v>
      </c>
      <c r="AI446" s="411">
        <f t="shared" si="145"/>
        <v>0</v>
      </c>
      <c r="AJ446" s="411">
        <f t="shared" si="145"/>
        <v>0</v>
      </c>
      <c r="AK446" s="411">
        <f t="shared" si="145"/>
        <v>0</v>
      </c>
      <c r="AL446" s="411">
        <f t="shared" si="145"/>
        <v>0</v>
      </c>
      <c r="AM446" s="311"/>
    </row>
    <row r="447" spans="1:39" ht="15" outlineLevel="1">
      <c r="B447" s="314"/>
      <c r="C447" s="312"/>
      <c r="D447" s="316"/>
      <c r="E447" s="316"/>
      <c r="F447" s="316"/>
      <c r="G447" s="316"/>
      <c r="H447" s="316"/>
      <c r="I447" s="316"/>
      <c r="J447" s="316"/>
      <c r="K447" s="316"/>
      <c r="L447" s="316"/>
      <c r="M447" s="316"/>
      <c r="N447" s="749"/>
      <c r="O447" s="757"/>
      <c r="P447" s="757"/>
      <c r="Q447" s="757"/>
      <c r="R447" s="757"/>
      <c r="S447" s="757"/>
      <c r="T447" s="757"/>
      <c r="U447" s="757"/>
      <c r="V447" s="757"/>
      <c r="W447" s="757"/>
      <c r="X447" s="757"/>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v>652735.701</v>
      </c>
      <c r="E448" s="295">
        <v>652735.70059999998</v>
      </c>
      <c r="F448" s="295">
        <v>652735.70059999998</v>
      </c>
      <c r="G448" s="295">
        <v>652735.70059999998</v>
      </c>
      <c r="H448" s="295">
        <v>0</v>
      </c>
      <c r="I448" s="295">
        <v>0</v>
      </c>
      <c r="J448" s="295">
        <v>0</v>
      </c>
      <c r="K448" s="295">
        <v>0</v>
      </c>
      <c r="L448" s="295">
        <v>0</v>
      </c>
      <c r="M448" s="295">
        <v>0</v>
      </c>
      <c r="N448" s="295">
        <v>12</v>
      </c>
      <c r="O448" s="295">
        <v>133.66900000000001</v>
      </c>
      <c r="P448" s="295">
        <v>133.6693052</v>
      </c>
      <c r="Q448" s="295">
        <v>133.6693052</v>
      </c>
      <c r="R448" s="295">
        <v>133.6693052</v>
      </c>
      <c r="S448" s="295">
        <v>0</v>
      </c>
      <c r="T448" s="295">
        <v>0</v>
      </c>
      <c r="U448" s="295">
        <v>0</v>
      </c>
      <c r="V448" s="295">
        <v>0</v>
      </c>
      <c r="W448" s="295">
        <v>0</v>
      </c>
      <c r="X448" s="295">
        <v>0</v>
      </c>
      <c r="Y448" s="758">
        <v>0</v>
      </c>
      <c r="Z448" s="758">
        <v>0.23080000000000001</v>
      </c>
      <c r="AA448" s="758">
        <v>0.76919999999999999</v>
      </c>
      <c r="AB448" s="758">
        <v>0</v>
      </c>
      <c r="AC448" s="758">
        <v>0</v>
      </c>
      <c r="AD448" s="758">
        <v>0</v>
      </c>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59">
        <f>Y448</f>
        <v>0</v>
      </c>
      <c r="Z449" s="759">
        <f>Z448</f>
        <v>0.23080000000000001</v>
      </c>
      <c r="AA449" s="759">
        <f t="shared" ref="AA449:AD449" si="146">AA448</f>
        <v>0.76919999999999999</v>
      </c>
      <c r="AB449" s="759">
        <f t="shared" si="146"/>
        <v>0</v>
      </c>
      <c r="AC449" s="759">
        <f t="shared" si="146"/>
        <v>0</v>
      </c>
      <c r="AD449" s="759">
        <f t="shared" si="146"/>
        <v>0</v>
      </c>
      <c r="AE449" s="411">
        <f t="shared" ref="AE449:AL449" si="147">AE448</f>
        <v>0</v>
      </c>
      <c r="AF449" s="411">
        <f t="shared" si="147"/>
        <v>0</v>
      </c>
      <c r="AG449" s="411">
        <f t="shared" si="147"/>
        <v>0</v>
      </c>
      <c r="AH449" s="411">
        <f t="shared" si="147"/>
        <v>0</v>
      </c>
      <c r="AI449" s="411">
        <f t="shared" si="147"/>
        <v>0</v>
      </c>
      <c r="AJ449" s="411">
        <f t="shared" si="147"/>
        <v>0</v>
      </c>
      <c r="AK449" s="411">
        <f t="shared" si="147"/>
        <v>0</v>
      </c>
      <c r="AL449" s="411">
        <f t="shared" si="147"/>
        <v>0</v>
      </c>
      <c r="AM449" s="311"/>
    </row>
    <row r="450" spans="1:39" ht="15" outlineLevel="1">
      <c r="B450" s="314"/>
      <c r="C450" s="312"/>
      <c r="D450" s="316"/>
      <c r="E450" s="316"/>
      <c r="F450" s="316"/>
      <c r="G450" s="316"/>
      <c r="H450" s="316"/>
      <c r="I450" s="316"/>
      <c r="J450" s="316"/>
      <c r="K450" s="316"/>
      <c r="L450" s="316"/>
      <c r="M450" s="316"/>
      <c r="N450" s="749"/>
      <c r="O450" s="757"/>
      <c r="P450" s="757"/>
      <c r="Q450" s="757"/>
      <c r="R450" s="757"/>
      <c r="S450" s="757"/>
      <c r="T450" s="757"/>
      <c r="U450" s="757"/>
      <c r="V450" s="757"/>
      <c r="W450" s="757"/>
      <c r="X450" s="757"/>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v>0</v>
      </c>
      <c r="E451" s="295">
        <v>0</v>
      </c>
      <c r="F451" s="295">
        <v>0</v>
      </c>
      <c r="G451" s="295">
        <v>0</v>
      </c>
      <c r="H451" s="295">
        <v>0</v>
      </c>
      <c r="I451" s="295">
        <v>0</v>
      </c>
      <c r="J451" s="295">
        <v>0</v>
      </c>
      <c r="K451" s="295">
        <v>0</v>
      </c>
      <c r="L451" s="295">
        <v>0</v>
      </c>
      <c r="M451" s="295">
        <v>0</v>
      </c>
      <c r="N451" s="749"/>
      <c r="O451" s="295">
        <v>10.226000000000001</v>
      </c>
      <c r="P451" s="295">
        <v>0</v>
      </c>
      <c r="Q451" s="295">
        <v>0</v>
      </c>
      <c r="R451" s="295">
        <v>0</v>
      </c>
      <c r="S451" s="295">
        <v>0</v>
      </c>
      <c r="T451" s="295">
        <v>0</v>
      </c>
      <c r="U451" s="295">
        <v>0</v>
      </c>
      <c r="V451" s="295">
        <v>0</v>
      </c>
      <c r="W451" s="295">
        <v>0</v>
      </c>
      <c r="X451" s="295">
        <v>0</v>
      </c>
      <c r="Y451" s="758">
        <v>0</v>
      </c>
      <c r="Z451" s="758">
        <v>0</v>
      </c>
      <c r="AA451" s="758">
        <v>0</v>
      </c>
      <c r="AB451" s="758">
        <v>0</v>
      </c>
      <c r="AC451" s="758">
        <v>0</v>
      </c>
      <c r="AD451" s="758">
        <v>0</v>
      </c>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749"/>
      <c r="O452" s="295"/>
      <c r="P452" s="295"/>
      <c r="Q452" s="295"/>
      <c r="R452" s="295"/>
      <c r="S452" s="295"/>
      <c r="T452" s="295"/>
      <c r="U452" s="295"/>
      <c r="V452" s="295"/>
      <c r="W452" s="295"/>
      <c r="X452" s="295"/>
      <c r="Y452" s="759">
        <f>Y451</f>
        <v>0</v>
      </c>
      <c r="Z452" s="759">
        <f>Z451</f>
        <v>0</v>
      </c>
      <c r="AA452" s="759">
        <f t="shared" ref="AA452:AD452" si="148">AA451</f>
        <v>0</v>
      </c>
      <c r="AB452" s="759">
        <f t="shared" si="148"/>
        <v>0</v>
      </c>
      <c r="AC452" s="759">
        <f t="shared" si="148"/>
        <v>0</v>
      </c>
      <c r="AD452" s="759">
        <f t="shared" si="148"/>
        <v>0</v>
      </c>
      <c r="AE452" s="411">
        <f t="shared" ref="AE452:AL452" si="149">AE451</f>
        <v>0</v>
      </c>
      <c r="AF452" s="411">
        <f t="shared" si="149"/>
        <v>0</v>
      </c>
      <c r="AG452" s="411">
        <f t="shared" si="149"/>
        <v>0</v>
      </c>
      <c r="AH452" s="411">
        <f t="shared" si="149"/>
        <v>0</v>
      </c>
      <c r="AI452" s="411">
        <f t="shared" si="149"/>
        <v>0</v>
      </c>
      <c r="AJ452" s="411">
        <f t="shared" si="149"/>
        <v>0</v>
      </c>
      <c r="AK452" s="411">
        <f t="shared" si="149"/>
        <v>0</v>
      </c>
      <c r="AL452" s="411">
        <f t="shared" si="149"/>
        <v>0</v>
      </c>
      <c r="AM452" s="311"/>
    </row>
    <row r="453" spans="1:39" s="283" customFormat="1" ht="15" outlineLevel="1">
      <c r="A453" s="509"/>
      <c r="B453" s="314"/>
      <c r="C453" s="312"/>
      <c r="D453" s="316"/>
      <c r="E453" s="316"/>
      <c r="F453" s="316"/>
      <c r="G453" s="316"/>
      <c r="H453" s="316"/>
      <c r="I453" s="316"/>
      <c r="J453" s="316"/>
      <c r="K453" s="316"/>
      <c r="L453" s="316"/>
      <c r="M453" s="316"/>
      <c r="N453" s="749"/>
      <c r="O453" s="757"/>
      <c r="P453" s="757"/>
      <c r="Q453" s="757"/>
      <c r="R453" s="757"/>
      <c r="S453" s="757"/>
      <c r="T453" s="757"/>
      <c r="U453" s="757"/>
      <c r="V453" s="757"/>
      <c r="W453" s="757"/>
      <c r="X453" s="757"/>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v>0</v>
      </c>
      <c r="E454" s="295">
        <v>0</v>
      </c>
      <c r="F454" s="295">
        <v>0</v>
      </c>
      <c r="G454" s="295">
        <v>0</v>
      </c>
      <c r="H454" s="295">
        <v>0</v>
      </c>
      <c r="I454" s="295">
        <v>0</v>
      </c>
      <c r="J454" s="295">
        <v>0</v>
      </c>
      <c r="K454" s="295">
        <v>0</v>
      </c>
      <c r="L454" s="295">
        <v>0</v>
      </c>
      <c r="M454" s="295">
        <v>0</v>
      </c>
      <c r="N454" s="749"/>
      <c r="O454" s="295">
        <v>0</v>
      </c>
      <c r="P454" s="295">
        <v>0</v>
      </c>
      <c r="Q454" s="295">
        <v>0</v>
      </c>
      <c r="R454" s="295">
        <v>0</v>
      </c>
      <c r="S454" s="295">
        <v>0</v>
      </c>
      <c r="T454" s="295">
        <v>0</v>
      </c>
      <c r="U454" s="295">
        <v>0</v>
      </c>
      <c r="V454" s="295">
        <v>0</v>
      </c>
      <c r="W454" s="295">
        <v>0</v>
      </c>
      <c r="X454" s="295">
        <v>0</v>
      </c>
      <c r="Y454" s="758">
        <v>0</v>
      </c>
      <c r="Z454" s="758">
        <v>0</v>
      </c>
      <c r="AA454" s="758">
        <v>0</v>
      </c>
      <c r="AB454" s="758">
        <v>0</v>
      </c>
      <c r="AC454" s="758">
        <v>0</v>
      </c>
      <c r="AD454" s="758">
        <v>0</v>
      </c>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749"/>
      <c r="O455" s="295"/>
      <c r="P455" s="295"/>
      <c r="Q455" s="295"/>
      <c r="R455" s="295"/>
      <c r="S455" s="295"/>
      <c r="T455" s="295"/>
      <c r="U455" s="295"/>
      <c r="V455" s="295"/>
      <c r="W455" s="295"/>
      <c r="X455" s="295"/>
      <c r="Y455" s="759">
        <f>Y454</f>
        <v>0</v>
      </c>
      <c r="Z455" s="759">
        <f>Z454</f>
        <v>0</v>
      </c>
      <c r="AA455" s="759">
        <f t="shared" ref="AA455:AD455" si="150">AA454</f>
        <v>0</v>
      </c>
      <c r="AB455" s="759">
        <f t="shared" si="150"/>
        <v>0</v>
      </c>
      <c r="AC455" s="759">
        <f t="shared" si="150"/>
        <v>0</v>
      </c>
      <c r="AD455" s="759">
        <f t="shared" si="150"/>
        <v>0</v>
      </c>
      <c r="AE455" s="411">
        <f t="shared" ref="AE455:AL455" si="151">AE454</f>
        <v>0</v>
      </c>
      <c r="AF455" s="411">
        <f t="shared" si="151"/>
        <v>0</v>
      </c>
      <c r="AG455" s="411">
        <f t="shared" si="151"/>
        <v>0</v>
      </c>
      <c r="AH455" s="411">
        <f t="shared" si="151"/>
        <v>0</v>
      </c>
      <c r="AI455" s="411">
        <f t="shared" si="151"/>
        <v>0</v>
      </c>
      <c r="AJ455" s="411">
        <f t="shared" si="151"/>
        <v>0</v>
      </c>
      <c r="AK455" s="411">
        <f t="shared" si="151"/>
        <v>0</v>
      </c>
      <c r="AL455" s="411">
        <f t="shared" si="151"/>
        <v>0</v>
      </c>
      <c r="AM455" s="311"/>
    </row>
    <row r="456" spans="1:39" s="283" customFormat="1" ht="15" outlineLevel="1">
      <c r="A456" s="509"/>
      <c r="B456" s="314"/>
      <c r="C456" s="312"/>
      <c r="D456" s="316"/>
      <c r="E456" s="316"/>
      <c r="F456" s="316"/>
      <c r="G456" s="316"/>
      <c r="H456" s="316"/>
      <c r="I456" s="316"/>
      <c r="J456" s="316"/>
      <c r="K456" s="316"/>
      <c r="L456" s="316"/>
      <c r="M456" s="316"/>
      <c r="N456" s="749"/>
      <c r="O456" s="757"/>
      <c r="P456" s="757"/>
      <c r="Q456" s="757"/>
      <c r="R456" s="757"/>
      <c r="S456" s="757"/>
      <c r="T456" s="757"/>
      <c r="U456" s="757"/>
      <c r="V456" s="757"/>
      <c r="W456" s="757"/>
      <c r="X456" s="757"/>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v>0</v>
      </c>
      <c r="E457" s="295">
        <v>0</v>
      </c>
      <c r="F457" s="295">
        <v>0</v>
      </c>
      <c r="G457" s="295">
        <v>0</v>
      </c>
      <c r="H457" s="295">
        <v>0</v>
      </c>
      <c r="I457" s="295">
        <v>0</v>
      </c>
      <c r="J457" s="295">
        <v>0</v>
      </c>
      <c r="K457" s="295">
        <v>0</v>
      </c>
      <c r="L457" s="295">
        <v>0</v>
      </c>
      <c r="M457" s="295">
        <v>0</v>
      </c>
      <c r="N457" s="749"/>
      <c r="O457" s="295">
        <v>398.87599999999998</v>
      </c>
      <c r="P457" s="295">
        <v>0</v>
      </c>
      <c r="Q457" s="295">
        <v>0</v>
      </c>
      <c r="R457" s="295">
        <v>0</v>
      </c>
      <c r="S457" s="295">
        <v>0</v>
      </c>
      <c r="T457" s="295">
        <v>0</v>
      </c>
      <c r="U457" s="295">
        <v>0</v>
      </c>
      <c r="V457" s="295">
        <v>0</v>
      </c>
      <c r="W457" s="295">
        <v>0</v>
      </c>
      <c r="X457" s="295">
        <v>0</v>
      </c>
      <c r="Y457" s="758">
        <v>0</v>
      </c>
      <c r="Z457" s="758">
        <v>0</v>
      </c>
      <c r="AA457" s="758">
        <v>0</v>
      </c>
      <c r="AB457" s="758">
        <v>0</v>
      </c>
      <c r="AC457" s="758">
        <v>0</v>
      </c>
      <c r="AD457" s="758">
        <v>0</v>
      </c>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749"/>
      <c r="O458" s="295"/>
      <c r="P458" s="295"/>
      <c r="Q458" s="295"/>
      <c r="R458" s="295"/>
      <c r="S458" s="295"/>
      <c r="T458" s="295"/>
      <c r="U458" s="295"/>
      <c r="V458" s="295"/>
      <c r="W458" s="295"/>
      <c r="X458" s="295"/>
      <c r="Y458" s="759">
        <f>Y457</f>
        <v>0</v>
      </c>
      <c r="Z458" s="759">
        <f>Z457</f>
        <v>0</v>
      </c>
      <c r="AA458" s="759">
        <f t="shared" ref="AA458:AD458" si="152">AA457</f>
        <v>0</v>
      </c>
      <c r="AB458" s="759">
        <f t="shared" si="152"/>
        <v>0</v>
      </c>
      <c r="AC458" s="759">
        <f t="shared" si="152"/>
        <v>0</v>
      </c>
      <c r="AD458" s="759">
        <f t="shared" si="152"/>
        <v>0</v>
      </c>
      <c r="AE458" s="411">
        <f t="shared" ref="AE458:AL458" si="153">AE457</f>
        <v>0</v>
      </c>
      <c r="AF458" s="411">
        <f t="shared" si="153"/>
        <v>0</v>
      </c>
      <c r="AG458" s="411">
        <f t="shared" si="153"/>
        <v>0</v>
      </c>
      <c r="AH458" s="411">
        <f t="shared" si="153"/>
        <v>0</v>
      </c>
      <c r="AI458" s="411">
        <f t="shared" si="153"/>
        <v>0</v>
      </c>
      <c r="AJ458" s="411">
        <f t="shared" si="153"/>
        <v>0</v>
      </c>
      <c r="AK458" s="411">
        <f t="shared" si="153"/>
        <v>0</v>
      </c>
      <c r="AL458" s="411">
        <f t="shared" si="153"/>
        <v>0</v>
      </c>
      <c r="AM458" s="311"/>
    </row>
    <row r="459" spans="1:39" ht="15" outlineLevel="1">
      <c r="B459" s="315"/>
      <c r="C459" s="305"/>
      <c r="D459" s="291"/>
      <c r="E459" s="291"/>
      <c r="F459" s="291"/>
      <c r="G459" s="291"/>
      <c r="H459" s="291"/>
      <c r="I459" s="291"/>
      <c r="J459" s="291"/>
      <c r="K459" s="291"/>
      <c r="L459" s="291"/>
      <c r="M459" s="291"/>
      <c r="N459" s="749"/>
      <c r="O459" s="749"/>
      <c r="P459" s="749"/>
      <c r="Q459" s="749"/>
      <c r="R459" s="749"/>
      <c r="S459" s="749"/>
      <c r="T459" s="749"/>
      <c r="U459" s="749"/>
      <c r="V459" s="749"/>
      <c r="W459" s="749"/>
      <c r="X459" s="749"/>
      <c r="Y459" s="763"/>
      <c r="Z459" s="764"/>
      <c r="AA459" s="764"/>
      <c r="AB459" s="764"/>
      <c r="AC459" s="764"/>
      <c r="AD459" s="764"/>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751"/>
      <c r="O460" s="756"/>
      <c r="P460" s="756"/>
      <c r="Q460" s="756"/>
      <c r="R460" s="756"/>
      <c r="S460" s="756"/>
      <c r="T460" s="756"/>
      <c r="U460" s="756"/>
      <c r="V460" s="756"/>
      <c r="W460" s="756"/>
      <c r="X460" s="756"/>
      <c r="Y460" s="762"/>
      <c r="Z460" s="762"/>
      <c r="AA460" s="762"/>
      <c r="AB460" s="762"/>
      <c r="AC460" s="762"/>
      <c r="AD460" s="762"/>
      <c r="AE460" s="414"/>
      <c r="AF460" s="414"/>
      <c r="AG460" s="414"/>
      <c r="AH460" s="414"/>
      <c r="AI460" s="414"/>
      <c r="AJ460" s="414"/>
      <c r="AK460" s="414"/>
      <c r="AL460" s="414"/>
      <c r="AM460" s="292"/>
    </row>
    <row r="461" spans="1:39" ht="15" outlineLevel="1">
      <c r="A461" s="509">
        <v>18</v>
      </c>
      <c r="B461" s="315" t="s">
        <v>11</v>
      </c>
      <c r="C461" s="291" t="s">
        <v>25</v>
      </c>
      <c r="D461" s="295">
        <v>0</v>
      </c>
      <c r="E461" s="295"/>
      <c r="F461" s="295"/>
      <c r="G461" s="295"/>
      <c r="H461" s="295"/>
      <c r="I461" s="295"/>
      <c r="J461" s="295"/>
      <c r="K461" s="295"/>
      <c r="L461" s="295"/>
      <c r="M461" s="295"/>
      <c r="N461" s="295">
        <v>12</v>
      </c>
      <c r="O461" s="295">
        <v>0</v>
      </c>
      <c r="P461" s="295"/>
      <c r="Q461" s="295"/>
      <c r="R461" s="295"/>
      <c r="S461" s="295"/>
      <c r="T461" s="295"/>
      <c r="U461" s="295"/>
      <c r="V461" s="295"/>
      <c r="W461" s="295"/>
      <c r="X461" s="295"/>
      <c r="Y461" s="758">
        <v>0</v>
      </c>
      <c r="Z461" s="758">
        <v>0</v>
      </c>
      <c r="AA461" s="758">
        <v>0</v>
      </c>
      <c r="AB461" s="758">
        <v>0</v>
      </c>
      <c r="AC461" s="758">
        <v>0</v>
      </c>
      <c r="AD461" s="758">
        <v>0</v>
      </c>
      <c r="AE461" s="415"/>
      <c r="AF461" s="415"/>
      <c r="AG461" s="415"/>
      <c r="AH461" s="415"/>
      <c r="AI461" s="415"/>
      <c r="AJ461" s="415"/>
      <c r="AK461" s="415"/>
      <c r="AL461" s="415"/>
      <c r="AM461" s="296">
        <f>SUM(Y461:AL461)</f>
        <v>0</v>
      </c>
    </row>
    <row r="462" spans="1:39" ht="15" outlineLevel="1">
      <c r="B462" s="294" t="s">
        <v>259</v>
      </c>
      <c r="C462" s="291" t="s">
        <v>163</v>
      </c>
      <c r="D462" s="295"/>
      <c r="E462" s="295">
        <v>0</v>
      </c>
      <c r="F462" s="295">
        <v>0</v>
      </c>
      <c r="G462" s="295">
        <v>0</v>
      </c>
      <c r="H462" s="295">
        <v>0</v>
      </c>
      <c r="I462" s="295">
        <v>0</v>
      </c>
      <c r="J462" s="295">
        <v>0</v>
      </c>
      <c r="K462" s="295">
        <v>0</v>
      </c>
      <c r="L462" s="295">
        <v>0</v>
      </c>
      <c r="M462" s="295">
        <v>0</v>
      </c>
      <c r="N462" s="295">
        <f>N461</f>
        <v>12</v>
      </c>
      <c r="O462" s="295"/>
      <c r="P462" s="295">
        <v>0</v>
      </c>
      <c r="Q462" s="295">
        <v>0</v>
      </c>
      <c r="R462" s="295">
        <v>0</v>
      </c>
      <c r="S462" s="295">
        <v>0</v>
      </c>
      <c r="T462" s="295">
        <v>0</v>
      </c>
      <c r="U462" s="295">
        <v>0</v>
      </c>
      <c r="V462" s="295">
        <v>0</v>
      </c>
      <c r="W462" s="295">
        <v>0</v>
      </c>
      <c r="X462" s="295">
        <v>0</v>
      </c>
      <c r="Y462" s="759">
        <f>Y461</f>
        <v>0</v>
      </c>
      <c r="Z462" s="759">
        <f>Z461</f>
        <v>0</v>
      </c>
      <c r="AA462" s="759">
        <f t="shared" ref="AA462:AD462" si="154">AA461</f>
        <v>0</v>
      </c>
      <c r="AB462" s="759">
        <f t="shared" si="154"/>
        <v>0</v>
      </c>
      <c r="AC462" s="759">
        <f t="shared" si="154"/>
        <v>0</v>
      </c>
      <c r="AD462" s="759">
        <f t="shared" si="154"/>
        <v>0</v>
      </c>
      <c r="AE462" s="411">
        <f t="shared" ref="AE462:AL462" si="155">AE461</f>
        <v>0</v>
      </c>
      <c r="AF462" s="411">
        <f t="shared" si="155"/>
        <v>0</v>
      </c>
      <c r="AG462" s="411">
        <f t="shared" si="155"/>
        <v>0</v>
      </c>
      <c r="AH462" s="411">
        <f t="shared" si="155"/>
        <v>0</v>
      </c>
      <c r="AI462" s="411">
        <f t="shared" si="155"/>
        <v>0</v>
      </c>
      <c r="AJ462" s="411">
        <f t="shared" si="155"/>
        <v>0</v>
      </c>
      <c r="AK462" s="411">
        <f t="shared" si="155"/>
        <v>0</v>
      </c>
      <c r="AL462" s="411">
        <f t="shared" si="155"/>
        <v>0</v>
      </c>
      <c r="AM462" s="297"/>
    </row>
    <row r="463" spans="1:39" ht="15" outlineLevel="1">
      <c r="A463" s="512"/>
      <c r="B463" s="315"/>
      <c r="C463" s="305"/>
      <c r="D463" s="291"/>
      <c r="E463" s="291"/>
      <c r="F463" s="291"/>
      <c r="G463" s="291"/>
      <c r="H463" s="291"/>
      <c r="I463" s="291"/>
      <c r="J463" s="291"/>
      <c r="K463" s="291"/>
      <c r="L463" s="291"/>
      <c r="M463" s="291"/>
      <c r="N463" s="749"/>
      <c r="O463" s="749"/>
      <c r="P463" s="749"/>
      <c r="Q463" s="749"/>
      <c r="R463" s="749"/>
      <c r="S463" s="749"/>
      <c r="T463" s="749"/>
      <c r="U463" s="749"/>
      <c r="V463" s="749"/>
      <c r="W463" s="749"/>
      <c r="X463" s="749"/>
      <c r="Y463" s="760"/>
      <c r="Z463" s="765"/>
      <c r="AA463" s="765"/>
      <c r="AB463" s="765"/>
      <c r="AC463" s="765"/>
      <c r="AD463" s="765"/>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v>0</v>
      </c>
      <c r="P464" s="295">
        <v>0</v>
      </c>
      <c r="Q464" s="295">
        <v>0</v>
      </c>
      <c r="R464" s="295">
        <v>0</v>
      </c>
      <c r="S464" s="295">
        <v>0</v>
      </c>
      <c r="T464" s="295">
        <v>0</v>
      </c>
      <c r="U464" s="295">
        <v>0</v>
      </c>
      <c r="V464" s="295">
        <v>0</v>
      </c>
      <c r="W464" s="295">
        <v>0</v>
      </c>
      <c r="X464" s="295">
        <v>0</v>
      </c>
      <c r="Y464" s="758">
        <v>0</v>
      </c>
      <c r="Z464" s="758">
        <v>0</v>
      </c>
      <c r="AA464" s="758">
        <v>0</v>
      </c>
      <c r="AB464" s="758">
        <v>0</v>
      </c>
      <c r="AC464" s="758">
        <v>0</v>
      </c>
      <c r="AD464" s="758">
        <v>0</v>
      </c>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59">
        <f>Y464</f>
        <v>0</v>
      </c>
      <c r="Z465" s="759">
        <f>Z464</f>
        <v>0</v>
      </c>
      <c r="AA465" s="759">
        <f t="shared" ref="AA465:AD465" si="156">AA464</f>
        <v>0</v>
      </c>
      <c r="AB465" s="759">
        <f t="shared" si="156"/>
        <v>0</v>
      </c>
      <c r="AC465" s="759">
        <f t="shared" si="156"/>
        <v>0</v>
      </c>
      <c r="AD465" s="759">
        <f t="shared" si="156"/>
        <v>0</v>
      </c>
      <c r="AE465" s="411">
        <f t="shared" ref="AE465:AL465" si="157">AE464</f>
        <v>0</v>
      </c>
      <c r="AF465" s="411">
        <f t="shared" si="157"/>
        <v>0</v>
      </c>
      <c r="AG465" s="411">
        <f t="shared" si="157"/>
        <v>0</v>
      </c>
      <c r="AH465" s="411">
        <f t="shared" si="157"/>
        <v>0</v>
      </c>
      <c r="AI465" s="411">
        <f t="shared" si="157"/>
        <v>0</v>
      </c>
      <c r="AJ465" s="411">
        <f t="shared" si="157"/>
        <v>0</v>
      </c>
      <c r="AK465" s="411">
        <f t="shared" si="157"/>
        <v>0</v>
      </c>
      <c r="AL465" s="411">
        <f t="shared" si="157"/>
        <v>0</v>
      </c>
      <c r="AM465" s="297"/>
    </row>
    <row r="466" spans="1:39" ht="15" outlineLevel="1">
      <c r="B466" s="315"/>
      <c r="C466" s="305"/>
      <c r="D466" s="291"/>
      <c r="E466" s="291"/>
      <c r="F466" s="291"/>
      <c r="G466" s="291"/>
      <c r="H466" s="291"/>
      <c r="I466" s="291"/>
      <c r="J466" s="291"/>
      <c r="K466" s="291"/>
      <c r="L466" s="291"/>
      <c r="M466" s="291"/>
      <c r="N466" s="749"/>
      <c r="O466" s="749"/>
      <c r="P466" s="749"/>
      <c r="Q466" s="749"/>
      <c r="R466" s="749"/>
      <c r="S466" s="749"/>
      <c r="T466" s="749"/>
      <c r="U466" s="749"/>
      <c r="V466" s="749"/>
      <c r="W466" s="749"/>
      <c r="X466" s="749"/>
      <c r="Y466" s="766"/>
      <c r="Z466" s="766"/>
      <c r="AA466" s="760"/>
      <c r="AB466" s="760"/>
      <c r="AC466" s="760"/>
      <c r="AD466" s="760"/>
      <c r="AE466" s="412"/>
      <c r="AF466" s="412"/>
      <c r="AG466" s="412"/>
      <c r="AH466" s="412"/>
      <c r="AI466" s="412"/>
      <c r="AJ466" s="412"/>
      <c r="AK466" s="412"/>
      <c r="AL466" s="412"/>
      <c r="AM466" s="306"/>
    </row>
    <row r="467" spans="1:39" ht="15" outlineLevel="1">
      <c r="A467" s="509">
        <v>20</v>
      </c>
      <c r="B467" s="315" t="s">
        <v>13</v>
      </c>
      <c r="C467" s="291" t="s">
        <v>25</v>
      </c>
      <c r="D467" s="295">
        <v>142416.576</v>
      </c>
      <c r="E467" s="295">
        <v>3312.576</v>
      </c>
      <c r="F467" s="295">
        <v>3312.576</v>
      </c>
      <c r="G467" s="295">
        <v>3312.576</v>
      </c>
      <c r="H467" s="295">
        <v>3312.576</v>
      </c>
      <c r="I467" s="295">
        <v>3312.576</v>
      </c>
      <c r="J467" s="295">
        <v>3312.576</v>
      </c>
      <c r="K467" s="295">
        <v>3312.576</v>
      </c>
      <c r="L467" s="295">
        <v>3312.576</v>
      </c>
      <c r="M467" s="295">
        <v>3312.576</v>
      </c>
      <c r="N467" s="295">
        <v>12</v>
      </c>
      <c r="O467" s="295">
        <v>40.622</v>
      </c>
      <c r="P467" s="295">
        <v>0.4914</v>
      </c>
      <c r="Q467" s="295">
        <v>0.4914</v>
      </c>
      <c r="R467" s="295">
        <v>0.4914</v>
      </c>
      <c r="S467" s="295">
        <v>0.4914</v>
      </c>
      <c r="T467" s="295">
        <v>0.4914</v>
      </c>
      <c r="U467" s="295">
        <v>0.4914</v>
      </c>
      <c r="V467" s="295">
        <v>0.4914</v>
      </c>
      <c r="W467" s="295">
        <v>0.4914</v>
      </c>
      <c r="X467" s="295">
        <v>0.4914</v>
      </c>
      <c r="Y467" s="758">
        <v>0</v>
      </c>
      <c r="Z467" s="758">
        <v>0</v>
      </c>
      <c r="AA467" s="758">
        <v>0</v>
      </c>
      <c r="AB467" s="758">
        <v>0</v>
      </c>
      <c r="AC467" s="758">
        <v>1</v>
      </c>
      <c r="AD467" s="758">
        <v>0</v>
      </c>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59">
        <f>Y467</f>
        <v>0</v>
      </c>
      <c r="Z468" s="759">
        <f>Z467</f>
        <v>0</v>
      </c>
      <c r="AA468" s="759">
        <f t="shared" ref="AA468:AD468" si="158">AA467</f>
        <v>0</v>
      </c>
      <c r="AB468" s="759">
        <f t="shared" si="158"/>
        <v>0</v>
      </c>
      <c r="AC468" s="759">
        <f t="shared" si="158"/>
        <v>1</v>
      </c>
      <c r="AD468" s="759">
        <f t="shared" si="158"/>
        <v>0</v>
      </c>
      <c r="AE468" s="411">
        <f t="shared" ref="AE468:AL468" si="159">AE467</f>
        <v>0</v>
      </c>
      <c r="AF468" s="411">
        <f t="shared" si="159"/>
        <v>0</v>
      </c>
      <c r="AG468" s="411">
        <f t="shared" si="159"/>
        <v>0</v>
      </c>
      <c r="AH468" s="411">
        <f t="shared" si="159"/>
        <v>0</v>
      </c>
      <c r="AI468" s="411">
        <f t="shared" si="159"/>
        <v>0</v>
      </c>
      <c r="AJ468" s="411">
        <f t="shared" si="159"/>
        <v>0</v>
      </c>
      <c r="AK468" s="411">
        <f t="shared" si="159"/>
        <v>0</v>
      </c>
      <c r="AL468" s="411">
        <f t="shared" si="159"/>
        <v>0</v>
      </c>
      <c r="AM468" s="306"/>
    </row>
    <row r="469" spans="1:39" ht="15" outlineLevel="1">
      <c r="B469" s="315"/>
      <c r="C469" s="305"/>
      <c r="D469" s="291"/>
      <c r="E469" s="291"/>
      <c r="F469" s="291"/>
      <c r="G469" s="291"/>
      <c r="H469" s="291"/>
      <c r="I469" s="291"/>
      <c r="J469" s="291"/>
      <c r="K469" s="291"/>
      <c r="L469" s="291"/>
      <c r="M469" s="291"/>
      <c r="N469" s="752"/>
      <c r="O469" s="749"/>
      <c r="P469" s="749"/>
      <c r="Q469" s="749"/>
      <c r="R469" s="749"/>
      <c r="S469" s="749"/>
      <c r="T469" s="749"/>
      <c r="U469" s="749"/>
      <c r="V469" s="749"/>
      <c r="W469" s="749"/>
      <c r="X469" s="749"/>
      <c r="Y469" s="760"/>
      <c r="Z469" s="760"/>
      <c r="AA469" s="760"/>
      <c r="AB469" s="760"/>
      <c r="AC469" s="760"/>
      <c r="AD469" s="760"/>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58">
        <v>0</v>
      </c>
      <c r="Z470" s="758">
        <v>0.14108424182046825</v>
      </c>
      <c r="AA470" s="758">
        <v>0.56615821218124585</v>
      </c>
      <c r="AB470" s="758">
        <v>8.7765154561477612E-2</v>
      </c>
      <c r="AC470" s="758">
        <v>5.0285116819729159E-3</v>
      </c>
      <c r="AD470" s="758">
        <v>0</v>
      </c>
      <c r="AE470" s="415"/>
      <c r="AF470" s="415"/>
      <c r="AG470" s="415"/>
      <c r="AH470" s="415"/>
      <c r="AI470" s="415"/>
      <c r="AJ470" s="415"/>
      <c r="AK470" s="415"/>
      <c r="AL470" s="415"/>
      <c r="AM470" s="296">
        <f>SUM(Y470:AL470)</f>
        <v>0.80003612024516468</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59">
        <f>Y470</f>
        <v>0</v>
      </c>
      <c r="Z471" s="759">
        <f>Z470</f>
        <v>0.14108424182046825</v>
      </c>
      <c r="AA471" s="759">
        <f t="shared" ref="AA471:AD471" si="160">AA470</f>
        <v>0.56615821218124585</v>
      </c>
      <c r="AB471" s="759">
        <f t="shared" si="160"/>
        <v>8.7765154561477612E-2</v>
      </c>
      <c r="AC471" s="759">
        <f t="shared" si="160"/>
        <v>5.0285116819729159E-3</v>
      </c>
      <c r="AD471" s="759">
        <f t="shared" si="160"/>
        <v>0</v>
      </c>
      <c r="AE471" s="411">
        <f t="shared" ref="AE471:AL471" si="161">AE470</f>
        <v>0</v>
      </c>
      <c r="AF471" s="411">
        <f t="shared" si="161"/>
        <v>0</v>
      </c>
      <c r="AG471" s="411">
        <f t="shared" si="161"/>
        <v>0</v>
      </c>
      <c r="AH471" s="411">
        <f t="shared" si="161"/>
        <v>0</v>
      </c>
      <c r="AI471" s="411">
        <f t="shared" si="161"/>
        <v>0</v>
      </c>
      <c r="AJ471" s="411">
        <f t="shared" si="161"/>
        <v>0</v>
      </c>
      <c r="AK471" s="411">
        <f t="shared" si="161"/>
        <v>0</v>
      </c>
      <c r="AL471" s="411">
        <f t="shared" si="161"/>
        <v>0</v>
      </c>
      <c r="AM471" s="297"/>
    </row>
    <row r="472" spans="1:39" ht="15" outlineLevel="1">
      <c r="B472" s="315"/>
      <c r="C472" s="305"/>
      <c r="D472" s="291"/>
      <c r="E472" s="291"/>
      <c r="F472" s="291"/>
      <c r="G472" s="291"/>
      <c r="H472" s="291"/>
      <c r="I472" s="291"/>
      <c r="J472" s="291"/>
      <c r="K472" s="291"/>
      <c r="L472" s="291"/>
      <c r="M472" s="291"/>
      <c r="N472" s="749"/>
      <c r="O472" s="749"/>
      <c r="P472" s="749"/>
      <c r="Q472" s="749"/>
      <c r="R472" s="749"/>
      <c r="S472" s="749"/>
      <c r="T472" s="749"/>
      <c r="U472" s="749"/>
      <c r="V472" s="749"/>
      <c r="W472" s="749"/>
      <c r="X472" s="749"/>
      <c r="Y472" s="766"/>
      <c r="Z472" s="760"/>
      <c r="AA472" s="760"/>
      <c r="AB472" s="760"/>
      <c r="AC472" s="760"/>
      <c r="AD472" s="760"/>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749"/>
      <c r="O473" s="295">
        <v>5240.8789999999999</v>
      </c>
      <c r="P473" s="295">
        <v>0</v>
      </c>
      <c r="Q473" s="295">
        <v>0</v>
      </c>
      <c r="R473" s="295">
        <v>0</v>
      </c>
      <c r="S473" s="295">
        <v>0</v>
      </c>
      <c r="T473" s="295">
        <v>0</v>
      </c>
      <c r="U473" s="295">
        <v>0</v>
      </c>
      <c r="V473" s="295">
        <v>0</v>
      </c>
      <c r="W473" s="295">
        <v>0</v>
      </c>
      <c r="X473" s="295">
        <v>0</v>
      </c>
      <c r="Y473" s="758">
        <v>0</v>
      </c>
      <c r="Z473" s="758">
        <v>0</v>
      </c>
      <c r="AA473" s="758">
        <v>0</v>
      </c>
      <c r="AB473" s="758">
        <v>0</v>
      </c>
      <c r="AC473" s="758">
        <v>0</v>
      </c>
      <c r="AD473" s="758">
        <v>0</v>
      </c>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749"/>
      <c r="O474" s="295"/>
      <c r="P474" s="295"/>
      <c r="Q474" s="295"/>
      <c r="R474" s="295"/>
      <c r="S474" s="295"/>
      <c r="T474" s="295"/>
      <c r="U474" s="295"/>
      <c r="V474" s="295"/>
      <c r="W474" s="295"/>
      <c r="X474" s="295"/>
      <c r="Y474" s="759">
        <f>Y473</f>
        <v>0</v>
      </c>
      <c r="Z474" s="759">
        <f>Z473</f>
        <v>0</v>
      </c>
      <c r="AA474" s="759">
        <f t="shared" ref="AA474:AD474" si="162">AA473</f>
        <v>0</v>
      </c>
      <c r="AB474" s="759">
        <f t="shared" si="162"/>
        <v>0</v>
      </c>
      <c r="AC474" s="759">
        <f t="shared" si="162"/>
        <v>0</v>
      </c>
      <c r="AD474" s="759">
        <f t="shared" si="162"/>
        <v>0</v>
      </c>
      <c r="AE474" s="411">
        <f t="shared" ref="AE474:AL474" si="163">AE473</f>
        <v>0</v>
      </c>
      <c r="AF474" s="411">
        <f t="shared" si="163"/>
        <v>0</v>
      </c>
      <c r="AG474" s="411">
        <f t="shared" si="163"/>
        <v>0</v>
      </c>
      <c r="AH474" s="411">
        <f t="shared" si="163"/>
        <v>0</v>
      </c>
      <c r="AI474" s="411">
        <f t="shared" si="163"/>
        <v>0</v>
      </c>
      <c r="AJ474" s="411">
        <f t="shared" si="163"/>
        <v>0</v>
      </c>
      <c r="AK474" s="411">
        <f t="shared" si="163"/>
        <v>0</v>
      </c>
      <c r="AL474" s="411">
        <f t="shared" si="163"/>
        <v>0</v>
      </c>
      <c r="AM474" s="306"/>
    </row>
    <row r="475" spans="1:39" ht="15" outlineLevel="1">
      <c r="B475" s="315"/>
      <c r="C475" s="305"/>
      <c r="D475" s="291"/>
      <c r="E475" s="291"/>
      <c r="F475" s="291"/>
      <c r="G475" s="291"/>
      <c r="H475" s="291"/>
      <c r="I475" s="291"/>
      <c r="J475" s="291"/>
      <c r="K475" s="291"/>
      <c r="L475" s="291"/>
      <c r="M475" s="291"/>
      <c r="N475" s="749"/>
      <c r="O475" s="749"/>
      <c r="P475" s="749"/>
      <c r="Q475" s="749"/>
      <c r="R475" s="749"/>
      <c r="S475" s="749"/>
      <c r="T475" s="749"/>
      <c r="U475" s="749"/>
      <c r="V475" s="749"/>
      <c r="W475" s="749"/>
      <c r="X475" s="749"/>
      <c r="Y475" s="760"/>
      <c r="Z475" s="760"/>
      <c r="AA475" s="760"/>
      <c r="AB475" s="760"/>
      <c r="AC475" s="760"/>
      <c r="AD475" s="760"/>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751"/>
      <c r="O476" s="751"/>
      <c r="P476" s="756"/>
      <c r="Q476" s="756"/>
      <c r="R476" s="756"/>
      <c r="S476" s="756"/>
      <c r="T476" s="756"/>
      <c r="U476" s="756"/>
      <c r="V476" s="756"/>
      <c r="W476" s="756"/>
      <c r="X476" s="756"/>
      <c r="Y476" s="762"/>
      <c r="Z476" s="762"/>
      <c r="AA476" s="762"/>
      <c r="AB476" s="762"/>
      <c r="AC476" s="762"/>
      <c r="AD476" s="762"/>
      <c r="AE476" s="414"/>
      <c r="AF476" s="414"/>
      <c r="AG476" s="414"/>
      <c r="AH476" s="414"/>
      <c r="AI476" s="414"/>
      <c r="AJ476" s="414"/>
      <c r="AK476" s="414"/>
      <c r="AL476" s="414"/>
      <c r="AM476" s="292"/>
    </row>
    <row r="477" spans="1:39" ht="15" outlineLevel="1">
      <c r="A477" s="509">
        <v>23</v>
      </c>
      <c r="B477" s="315" t="s">
        <v>14</v>
      </c>
      <c r="C477" s="291" t="s">
        <v>25</v>
      </c>
      <c r="D477" s="295">
        <v>266839.614</v>
      </c>
      <c r="E477" s="295">
        <v>265697.68410000001</v>
      </c>
      <c r="F477" s="295">
        <v>240086.58989999999</v>
      </c>
      <c r="G477" s="295">
        <v>231848.76550000001</v>
      </c>
      <c r="H477" s="295">
        <v>223036.03719999999</v>
      </c>
      <c r="I477" s="295">
        <v>223036.03719999999</v>
      </c>
      <c r="J477" s="295">
        <v>221247.92619999999</v>
      </c>
      <c r="K477" s="295">
        <v>220465.89189999999</v>
      </c>
      <c r="L477" s="295">
        <v>110505.1712</v>
      </c>
      <c r="M477" s="295">
        <v>110505.1712</v>
      </c>
      <c r="N477" s="749"/>
      <c r="O477" s="295">
        <v>22.71</v>
      </c>
      <c r="P477" s="295">
        <v>22.651342020000001</v>
      </c>
      <c r="Q477" s="295">
        <v>21.322625559999999</v>
      </c>
      <c r="R477" s="295">
        <v>20.892825930000001</v>
      </c>
      <c r="S477" s="295">
        <v>20.4410448</v>
      </c>
      <c r="T477" s="295">
        <v>20.4410448</v>
      </c>
      <c r="U477" s="295">
        <v>20.347834760000001</v>
      </c>
      <c r="V477" s="295">
        <v>20.347834760000001</v>
      </c>
      <c r="W477" s="295">
        <v>14.640204600000001</v>
      </c>
      <c r="X477" s="295">
        <v>14.640204600000001</v>
      </c>
      <c r="Y477" s="758">
        <v>1</v>
      </c>
      <c r="Z477" s="758">
        <v>0</v>
      </c>
      <c r="AA477" s="758">
        <v>0</v>
      </c>
      <c r="AB477" s="758">
        <v>0</v>
      </c>
      <c r="AC477" s="758">
        <v>0</v>
      </c>
      <c r="AD477" s="758">
        <v>0</v>
      </c>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750"/>
      <c r="O478" s="295"/>
      <c r="P478" s="295"/>
      <c r="Q478" s="295"/>
      <c r="R478" s="295"/>
      <c r="S478" s="295"/>
      <c r="T478" s="295"/>
      <c r="U478" s="295"/>
      <c r="V478" s="295"/>
      <c r="W478" s="295"/>
      <c r="X478" s="295"/>
      <c r="Y478" s="759">
        <f>Y477</f>
        <v>1</v>
      </c>
      <c r="Z478" s="759">
        <f>Z477</f>
        <v>0</v>
      </c>
      <c r="AA478" s="759">
        <f t="shared" ref="AA478:AD478" si="164">AA477</f>
        <v>0</v>
      </c>
      <c r="AB478" s="759">
        <f t="shared" si="164"/>
        <v>0</v>
      </c>
      <c r="AC478" s="759">
        <f t="shared" si="164"/>
        <v>0</v>
      </c>
      <c r="AD478" s="759">
        <f t="shared" si="164"/>
        <v>0</v>
      </c>
      <c r="AE478" s="411">
        <f t="shared" ref="AE478:AL478" si="165">AE477</f>
        <v>0</v>
      </c>
      <c r="AF478" s="411">
        <f t="shared" si="165"/>
        <v>0</v>
      </c>
      <c r="AG478" s="411">
        <f t="shared" si="165"/>
        <v>0</v>
      </c>
      <c r="AH478" s="411">
        <f t="shared" si="165"/>
        <v>0</v>
      </c>
      <c r="AI478" s="411">
        <f t="shared" si="165"/>
        <v>0</v>
      </c>
      <c r="AJ478" s="411">
        <f t="shared" si="165"/>
        <v>0</v>
      </c>
      <c r="AK478" s="411">
        <f t="shared" si="165"/>
        <v>0</v>
      </c>
      <c r="AL478" s="411">
        <f t="shared" si="165"/>
        <v>0</v>
      </c>
      <c r="AM478" s="297"/>
    </row>
    <row r="479" spans="1:39" ht="15" outlineLevel="1">
      <c r="B479" s="315"/>
      <c r="C479" s="305"/>
      <c r="D479" s="291"/>
      <c r="E479" s="291"/>
      <c r="F479" s="291"/>
      <c r="G479" s="291"/>
      <c r="H479" s="291"/>
      <c r="I479" s="291"/>
      <c r="J479" s="291"/>
      <c r="K479" s="291"/>
      <c r="L479" s="291"/>
      <c r="M479" s="291"/>
      <c r="N479" s="749"/>
      <c r="O479" s="749"/>
      <c r="P479" s="749"/>
      <c r="Q479" s="749"/>
      <c r="R479" s="749"/>
      <c r="S479" s="749"/>
      <c r="T479" s="749"/>
      <c r="U479" s="749"/>
      <c r="V479" s="749"/>
      <c r="W479" s="749"/>
      <c r="X479" s="749"/>
      <c r="Y479" s="760"/>
      <c r="Z479" s="760"/>
      <c r="AA479" s="760"/>
      <c r="AB479" s="760"/>
      <c r="AC479" s="760"/>
      <c r="AD479" s="760"/>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751"/>
      <c r="O480" s="751"/>
      <c r="P480" s="756"/>
      <c r="Q480" s="756"/>
      <c r="R480" s="756"/>
      <c r="S480" s="756"/>
      <c r="T480" s="756"/>
      <c r="U480" s="756"/>
      <c r="V480" s="756"/>
      <c r="W480" s="756"/>
      <c r="X480" s="756"/>
      <c r="Y480" s="762"/>
      <c r="Z480" s="762"/>
      <c r="AA480" s="762"/>
      <c r="AB480" s="762"/>
      <c r="AC480" s="762"/>
      <c r="AD480" s="762"/>
      <c r="AE480" s="414"/>
      <c r="AF480" s="414"/>
      <c r="AG480" s="414"/>
      <c r="AH480" s="414"/>
      <c r="AI480" s="414"/>
      <c r="AJ480" s="414"/>
      <c r="AK480" s="414"/>
      <c r="AL480" s="414"/>
      <c r="AM480" s="292"/>
    </row>
    <row r="481" spans="1:39" s="283" customFormat="1" ht="15" outlineLevel="1">
      <c r="A481" s="509">
        <v>24</v>
      </c>
      <c r="B481" s="315" t="s">
        <v>14</v>
      </c>
      <c r="C481" s="291" t="s">
        <v>25</v>
      </c>
      <c r="D481" s="295">
        <v>0</v>
      </c>
      <c r="E481" s="295"/>
      <c r="F481" s="295"/>
      <c r="G481" s="295"/>
      <c r="H481" s="295"/>
      <c r="I481" s="295"/>
      <c r="J481" s="295"/>
      <c r="K481" s="295"/>
      <c r="L481" s="295"/>
      <c r="M481" s="295"/>
      <c r="N481" s="749"/>
      <c r="O481" s="295"/>
      <c r="P481" s="295"/>
      <c r="Q481" s="295"/>
      <c r="R481" s="295"/>
      <c r="S481" s="295"/>
      <c r="T481" s="295"/>
      <c r="U481" s="295"/>
      <c r="V481" s="295"/>
      <c r="W481" s="295"/>
      <c r="X481" s="295"/>
      <c r="Y481" s="758">
        <v>0</v>
      </c>
      <c r="Z481" s="758">
        <v>0</v>
      </c>
      <c r="AA481" s="758">
        <v>0</v>
      </c>
      <c r="AB481" s="758">
        <v>0</v>
      </c>
      <c r="AC481" s="758">
        <v>0</v>
      </c>
      <c r="AD481" s="758">
        <v>0</v>
      </c>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750"/>
      <c r="O482" s="295"/>
      <c r="P482" s="295"/>
      <c r="Q482" s="295"/>
      <c r="R482" s="295"/>
      <c r="S482" s="295"/>
      <c r="T482" s="295"/>
      <c r="U482" s="295"/>
      <c r="V482" s="295"/>
      <c r="W482" s="295"/>
      <c r="X482" s="295"/>
      <c r="Y482" s="759">
        <f>Y481</f>
        <v>0</v>
      </c>
      <c r="Z482" s="759">
        <f>Z481</f>
        <v>0</v>
      </c>
      <c r="AA482" s="759">
        <f t="shared" ref="AA482:AD482" si="166">AA481</f>
        <v>0</v>
      </c>
      <c r="AB482" s="759">
        <f t="shared" si="166"/>
        <v>0</v>
      </c>
      <c r="AC482" s="759">
        <f t="shared" si="166"/>
        <v>0</v>
      </c>
      <c r="AD482" s="759">
        <f t="shared" si="166"/>
        <v>0</v>
      </c>
      <c r="AE482" s="411">
        <f t="shared" ref="AE482:AL482" si="167">AE481</f>
        <v>0</v>
      </c>
      <c r="AF482" s="411">
        <f t="shared" si="167"/>
        <v>0</v>
      </c>
      <c r="AG482" s="411">
        <f t="shared" si="167"/>
        <v>0</v>
      </c>
      <c r="AH482" s="411">
        <f t="shared" si="167"/>
        <v>0</v>
      </c>
      <c r="AI482" s="411">
        <f t="shared" si="167"/>
        <v>0</v>
      </c>
      <c r="AJ482" s="411">
        <f t="shared" si="167"/>
        <v>0</v>
      </c>
      <c r="AK482" s="411">
        <f t="shared" si="167"/>
        <v>0</v>
      </c>
      <c r="AL482" s="411">
        <f t="shared" si="167"/>
        <v>0</v>
      </c>
      <c r="AM482" s="297"/>
    </row>
    <row r="483" spans="1:39" s="283" customFormat="1" ht="15" outlineLevel="1">
      <c r="A483" s="509"/>
      <c r="B483" s="315"/>
      <c r="C483" s="305"/>
      <c r="D483" s="291"/>
      <c r="E483" s="291"/>
      <c r="F483" s="291"/>
      <c r="G483" s="291"/>
      <c r="H483" s="291"/>
      <c r="I483" s="291"/>
      <c r="J483" s="291"/>
      <c r="K483" s="291"/>
      <c r="L483" s="291"/>
      <c r="M483" s="291"/>
      <c r="N483" s="749"/>
      <c r="O483" s="749"/>
      <c r="P483" s="749"/>
      <c r="Q483" s="749"/>
      <c r="R483" s="749"/>
      <c r="S483" s="749"/>
      <c r="T483" s="749"/>
      <c r="U483" s="749"/>
      <c r="V483" s="749"/>
      <c r="W483" s="749"/>
      <c r="X483" s="749"/>
      <c r="Y483" s="760"/>
      <c r="Z483" s="760"/>
      <c r="AA483" s="760"/>
      <c r="AB483" s="760"/>
      <c r="AC483" s="760"/>
      <c r="AD483" s="760"/>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758">
        <v>0</v>
      </c>
      <c r="Z484" s="758">
        <v>1</v>
      </c>
      <c r="AA484" s="758">
        <v>0</v>
      </c>
      <c r="AB484" s="758">
        <v>0</v>
      </c>
      <c r="AC484" s="758">
        <v>0</v>
      </c>
      <c r="AD484" s="758">
        <v>0</v>
      </c>
      <c r="AE484" s="415"/>
      <c r="AF484" s="415"/>
      <c r="AG484" s="415"/>
      <c r="AH484" s="415"/>
      <c r="AI484" s="415"/>
      <c r="AJ484" s="415"/>
      <c r="AK484" s="415"/>
      <c r="AL484" s="415"/>
      <c r="AM484" s="296">
        <f>SUM(Y484:AL484)</f>
        <v>1</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59">
        <f>Y484</f>
        <v>0</v>
      </c>
      <c r="Z485" s="759">
        <f>Z484</f>
        <v>1</v>
      </c>
      <c r="AA485" s="759">
        <f t="shared" ref="AA485:AD485" si="168">AA484</f>
        <v>0</v>
      </c>
      <c r="AB485" s="759">
        <f t="shared" si="168"/>
        <v>0</v>
      </c>
      <c r="AC485" s="759">
        <f t="shared" si="168"/>
        <v>0</v>
      </c>
      <c r="AD485" s="759">
        <f t="shared" si="168"/>
        <v>0</v>
      </c>
      <c r="AE485" s="411">
        <f t="shared" ref="AE485:AL485" si="169">AE484</f>
        <v>0</v>
      </c>
      <c r="AF485" s="411">
        <f t="shared" si="169"/>
        <v>0</v>
      </c>
      <c r="AG485" s="411">
        <f t="shared" si="169"/>
        <v>0</v>
      </c>
      <c r="AH485" s="411">
        <f t="shared" si="169"/>
        <v>0</v>
      </c>
      <c r="AI485" s="411">
        <f t="shared" si="169"/>
        <v>0</v>
      </c>
      <c r="AJ485" s="411">
        <f t="shared" si="169"/>
        <v>0</v>
      </c>
      <c r="AK485" s="411">
        <f t="shared" si="169"/>
        <v>0</v>
      </c>
      <c r="AL485" s="411">
        <f t="shared" si="169"/>
        <v>0</v>
      </c>
      <c r="AM485" s="311"/>
    </row>
    <row r="486" spans="1:39" s="283" customFormat="1" ht="15" outlineLevel="1">
      <c r="A486" s="509"/>
      <c r="B486" s="314"/>
      <c r="C486" s="312"/>
      <c r="D486" s="291"/>
      <c r="E486" s="291"/>
      <c r="F486" s="291"/>
      <c r="G486" s="291"/>
      <c r="H486" s="291"/>
      <c r="I486" s="291"/>
      <c r="J486" s="291"/>
      <c r="K486" s="291"/>
      <c r="L486" s="291"/>
      <c r="M486" s="291"/>
      <c r="N486" s="749"/>
      <c r="O486" s="749"/>
      <c r="P486" s="749"/>
      <c r="Q486" s="749"/>
      <c r="R486" s="749"/>
      <c r="S486" s="749"/>
      <c r="T486" s="749"/>
      <c r="U486" s="749"/>
      <c r="V486" s="749"/>
      <c r="W486" s="749"/>
      <c r="X486" s="749"/>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749"/>
      <c r="O487" s="751"/>
      <c r="P487" s="756"/>
      <c r="Q487" s="756"/>
      <c r="R487" s="756"/>
      <c r="S487" s="756"/>
      <c r="T487" s="756"/>
      <c r="U487" s="756"/>
      <c r="V487" s="756"/>
      <c r="W487" s="756"/>
      <c r="X487" s="756"/>
      <c r="Y487" s="762"/>
      <c r="Z487" s="762"/>
      <c r="AA487" s="762"/>
      <c r="AB487" s="762"/>
      <c r="AC487" s="762"/>
      <c r="AD487" s="762"/>
      <c r="AE487" s="414"/>
      <c r="AF487" s="414"/>
      <c r="AG487" s="414"/>
      <c r="AH487" s="414"/>
      <c r="AI487" s="414"/>
      <c r="AJ487" s="414"/>
      <c r="AK487" s="414"/>
      <c r="AL487" s="414"/>
      <c r="AM487" s="292"/>
    </row>
    <row r="488" spans="1:39" ht="15" outlineLevel="1">
      <c r="A488" s="509">
        <v>26</v>
      </c>
      <c r="B488" s="321" t="s">
        <v>16</v>
      </c>
      <c r="C488" s="291" t="s">
        <v>25</v>
      </c>
      <c r="D488" s="295">
        <v>0</v>
      </c>
      <c r="E488" s="295">
        <v>0</v>
      </c>
      <c r="F488" s="295">
        <v>0</v>
      </c>
      <c r="G488" s="295">
        <v>0</v>
      </c>
      <c r="H488" s="295">
        <v>0</v>
      </c>
      <c r="I488" s="295">
        <v>0</v>
      </c>
      <c r="J488" s="295">
        <v>0</v>
      </c>
      <c r="K488" s="295">
        <v>0</v>
      </c>
      <c r="L488" s="295">
        <v>0</v>
      </c>
      <c r="M488" s="295">
        <v>0</v>
      </c>
      <c r="N488" s="295">
        <v>12</v>
      </c>
      <c r="O488" s="295">
        <v>0</v>
      </c>
      <c r="P488" s="295">
        <v>0</v>
      </c>
      <c r="Q488" s="295">
        <v>0</v>
      </c>
      <c r="R488" s="295">
        <v>0</v>
      </c>
      <c r="S488" s="295">
        <v>0</v>
      </c>
      <c r="T488" s="295">
        <v>0</v>
      </c>
      <c r="U488" s="295">
        <v>0</v>
      </c>
      <c r="V488" s="295">
        <v>0</v>
      </c>
      <c r="W488" s="295">
        <v>0</v>
      </c>
      <c r="X488" s="295">
        <v>0</v>
      </c>
      <c r="Y488" s="758">
        <v>0</v>
      </c>
      <c r="Z488" s="758">
        <v>0</v>
      </c>
      <c r="AA488" s="758">
        <v>0</v>
      </c>
      <c r="AB488" s="758">
        <v>0</v>
      </c>
      <c r="AC488" s="758">
        <v>0</v>
      </c>
      <c r="AD488" s="758">
        <v>0</v>
      </c>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59">
        <f>Y488</f>
        <v>0</v>
      </c>
      <c r="Z489" s="759">
        <f>Z488</f>
        <v>0</v>
      </c>
      <c r="AA489" s="759">
        <f t="shared" ref="AA489:AD489" si="170">AA488</f>
        <v>0</v>
      </c>
      <c r="AB489" s="759">
        <f t="shared" si="170"/>
        <v>0</v>
      </c>
      <c r="AC489" s="759">
        <f t="shared" si="170"/>
        <v>0</v>
      </c>
      <c r="AD489" s="759">
        <f t="shared" si="170"/>
        <v>0</v>
      </c>
      <c r="AE489" s="411">
        <f t="shared" ref="AE489:AL489" si="171">AE488</f>
        <v>0</v>
      </c>
      <c r="AF489" s="411">
        <f t="shared" si="171"/>
        <v>0</v>
      </c>
      <c r="AG489" s="411">
        <f t="shared" si="171"/>
        <v>0</v>
      </c>
      <c r="AH489" s="411">
        <f t="shared" si="171"/>
        <v>0</v>
      </c>
      <c r="AI489" s="411">
        <f t="shared" si="171"/>
        <v>0</v>
      </c>
      <c r="AJ489" s="411">
        <f t="shared" si="171"/>
        <v>0</v>
      </c>
      <c r="AK489" s="411">
        <f t="shared" si="171"/>
        <v>0</v>
      </c>
      <c r="AL489" s="411">
        <f t="shared" si="171"/>
        <v>0</v>
      </c>
      <c r="AM489" s="306"/>
    </row>
    <row r="490" spans="1:39" ht="15" outlineLevel="1">
      <c r="A490" s="512"/>
      <c r="B490" s="322"/>
      <c r="C490" s="291"/>
      <c r="D490" s="291"/>
      <c r="E490" s="291"/>
      <c r="F490" s="291"/>
      <c r="G490" s="291"/>
      <c r="H490" s="291"/>
      <c r="I490" s="291"/>
      <c r="J490" s="291"/>
      <c r="K490" s="291"/>
      <c r="L490" s="291"/>
      <c r="M490" s="291"/>
      <c r="N490" s="749"/>
      <c r="O490" s="749"/>
      <c r="P490" s="749"/>
      <c r="Q490" s="749"/>
      <c r="R490" s="749"/>
      <c r="S490" s="749"/>
      <c r="T490" s="749"/>
      <c r="U490" s="749"/>
      <c r="V490" s="749"/>
      <c r="W490" s="749"/>
      <c r="X490" s="749"/>
      <c r="Y490" s="767"/>
      <c r="Z490" s="768"/>
      <c r="AA490" s="768"/>
      <c r="AB490" s="768"/>
      <c r="AC490" s="768"/>
      <c r="AD490" s="768"/>
      <c r="AE490" s="424"/>
      <c r="AF490" s="424"/>
      <c r="AG490" s="424"/>
      <c r="AH490" s="424"/>
      <c r="AI490" s="424"/>
      <c r="AJ490" s="424"/>
      <c r="AK490" s="424"/>
      <c r="AL490" s="424"/>
      <c r="AM490" s="297"/>
    </row>
    <row r="491" spans="1:39" ht="15" outlineLevel="1">
      <c r="A491" s="509">
        <v>27</v>
      </c>
      <c r="B491" s="321" t="s">
        <v>17</v>
      </c>
      <c r="C491" s="291" t="s">
        <v>25</v>
      </c>
      <c r="D491" s="295">
        <v>0</v>
      </c>
      <c r="E491" s="295">
        <v>0</v>
      </c>
      <c r="F491" s="295">
        <v>0</v>
      </c>
      <c r="G491" s="295">
        <v>0</v>
      </c>
      <c r="H491" s="295">
        <v>0</v>
      </c>
      <c r="I491" s="295">
        <v>0</v>
      </c>
      <c r="J491" s="295">
        <v>0</v>
      </c>
      <c r="K491" s="295">
        <v>0</v>
      </c>
      <c r="L491" s="295">
        <v>0</v>
      </c>
      <c r="M491" s="295">
        <v>0</v>
      </c>
      <c r="N491" s="295">
        <v>12</v>
      </c>
      <c r="O491" s="295">
        <v>0</v>
      </c>
      <c r="P491" s="295">
        <v>0</v>
      </c>
      <c r="Q491" s="295">
        <v>0</v>
      </c>
      <c r="R491" s="295">
        <v>0</v>
      </c>
      <c r="S491" s="295">
        <v>0</v>
      </c>
      <c r="T491" s="295">
        <v>0</v>
      </c>
      <c r="U491" s="295">
        <v>0</v>
      </c>
      <c r="V491" s="295">
        <v>0</v>
      </c>
      <c r="W491" s="295">
        <v>0</v>
      </c>
      <c r="X491" s="295">
        <v>0</v>
      </c>
      <c r="Y491" s="758">
        <v>0</v>
      </c>
      <c r="Z491" s="758">
        <v>0</v>
      </c>
      <c r="AA491" s="758">
        <v>0</v>
      </c>
      <c r="AB491" s="758">
        <v>0</v>
      </c>
      <c r="AC491" s="758">
        <v>0</v>
      </c>
      <c r="AD491" s="758">
        <v>0</v>
      </c>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59">
        <f>Y491</f>
        <v>0</v>
      </c>
      <c r="Z492" s="759">
        <f>Z491</f>
        <v>0</v>
      </c>
      <c r="AA492" s="759">
        <f t="shared" ref="AA492:AD492" si="172">AA491</f>
        <v>0</v>
      </c>
      <c r="AB492" s="759">
        <f t="shared" si="172"/>
        <v>0</v>
      </c>
      <c r="AC492" s="759">
        <f t="shared" si="172"/>
        <v>0</v>
      </c>
      <c r="AD492" s="759">
        <f t="shared" si="172"/>
        <v>0</v>
      </c>
      <c r="AE492" s="411">
        <f t="shared" ref="AE492:AL492" si="173">AE491</f>
        <v>0</v>
      </c>
      <c r="AF492" s="411">
        <f t="shared" si="173"/>
        <v>0</v>
      </c>
      <c r="AG492" s="411">
        <f t="shared" si="173"/>
        <v>0</v>
      </c>
      <c r="AH492" s="411">
        <f t="shared" si="173"/>
        <v>0</v>
      </c>
      <c r="AI492" s="411">
        <f t="shared" si="173"/>
        <v>0</v>
      </c>
      <c r="AJ492" s="411">
        <f t="shared" si="173"/>
        <v>0</v>
      </c>
      <c r="AK492" s="411">
        <f t="shared" si="173"/>
        <v>0</v>
      </c>
      <c r="AL492" s="411">
        <f t="shared" si="173"/>
        <v>0</v>
      </c>
      <c r="AM492" s="306"/>
    </row>
    <row r="493" spans="1:39" ht="15.75" outlineLevel="1">
      <c r="A493" s="512"/>
      <c r="B493" s="323"/>
      <c r="C493" s="300"/>
      <c r="D493" s="291"/>
      <c r="E493" s="291"/>
      <c r="F493" s="291"/>
      <c r="G493" s="291"/>
      <c r="H493" s="291"/>
      <c r="I493" s="291"/>
      <c r="J493" s="291"/>
      <c r="K493" s="291"/>
      <c r="L493" s="291"/>
      <c r="M493" s="291"/>
      <c r="N493" s="753"/>
      <c r="O493" s="749"/>
      <c r="P493" s="749"/>
      <c r="Q493" s="749"/>
      <c r="R493" s="749"/>
      <c r="S493" s="749"/>
      <c r="T493" s="749"/>
      <c r="U493" s="749"/>
      <c r="V493" s="749"/>
      <c r="W493" s="749"/>
      <c r="X493" s="749"/>
      <c r="Y493" s="760"/>
      <c r="Z493" s="760"/>
      <c r="AA493" s="760"/>
      <c r="AB493" s="760"/>
      <c r="AC493" s="760"/>
      <c r="AD493" s="760"/>
      <c r="AE493" s="412"/>
      <c r="AF493" s="412"/>
      <c r="AG493" s="412"/>
      <c r="AH493" s="412"/>
      <c r="AI493" s="412"/>
      <c r="AJ493" s="412"/>
      <c r="AK493" s="412"/>
      <c r="AL493" s="412"/>
      <c r="AM493" s="306"/>
    </row>
    <row r="494" spans="1:39" ht="15" outlineLevel="1">
      <c r="A494" s="509">
        <v>28</v>
      </c>
      <c r="B494" s="321" t="s">
        <v>18</v>
      </c>
      <c r="C494" s="291" t="s">
        <v>25</v>
      </c>
      <c r="D494" s="295">
        <v>0</v>
      </c>
      <c r="E494" s="295">
        <v>0</v>
      </c>
      <c r="F494" s="295">
        <v>0</v>
      </c>
      <c r="G494" s="295">
        <v>0</v>
      </c>
      <c r="H494" s="295">
        <v>0</v>
      </c>
      <c r="I494" s="295">
        <v>0</v>
      </c>
      <c r="J494" s="295">
        <v>0</v>
      </c>
      <c r="K494" s="295">
        <v>0</v>
      </c>
      <c r="L494" s="295">
        <v>0</v>
      </c>
      <c r="M494" s="295">
        <v>0</v>
      </c>
      <c r="N494" s="295">
        <v>0</v>
      </c>
      <c r="O494" s="295">
        <v>0</v>
      </c>
      <c r="P494" s="295">
        <v>0</v>
      </c>
      <c r="Q494" s="295">
        <v>0</v>
      </c>
      <c r="R494" s="295">
        <v>0</v>
      </c>
      <c r="S494" s="295">
        <v>0</v>
      </c>
      <c r="T494" s="295">
        <v>0</v>
      </c>
      <c r="U494" s="295">
        <v>0</v>
      </c>
      <c r="V494" s="295">
        <v>0</v>
      </c>
      <c r="W494" s="295">
        <v>0</v>
      </c>
      <c r="X494" s="295">
        <v>0</v>
      </c>
      <c r="Y494" s="758">
        <v>0</v>
      </c>
      <c r="Z494" s="758">
        <v>0</v>
      </c>
      <c r="AA494" s="758">
        <v>0</v>
      </c>
      <c r="AB494" s="758">
        <v>0</v>
      </c>
      <c r="AC494" s="758">
        <v>0</v>
      </c>
      <c r="AD494" s="758">
        <v>0</v>
      </c>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59">
        <f>Y494</f>
        <v>0</v>
      </c>
      <c r="Z495" s="759">
        <f>Z494</f>
        <v>0</v>
      </c>
      <c r="AA495" s="759">
        <f t="shared" ref="AA495:AD495" si="174">AA494</f>
        <v>0</v>
      </c>
      <c r="AB495" s="759">
        <f t="shared" si="174"/>
        <v>0</v>
      </c>
      <c r="AC495" s="759">
        <f t="shared" si="174"/>
        <v>0</v>
      </c>
      <c r="AD495" s="759">
        <f t="shared" si="174"/>
        <v>0</v>
      </c>
      <c r="AE495" s="411">
        <f t="shared" ref="AE495:AL495" si="175">AE494</f>
        <v>0</v>
      </c>
      <c r="AF495" s="411">
        <f t="shared" si="175"/>
        <v>0</v>
      </c>
      <c r="AG495" s="411">
        <f t="shared" si="175"/>
        <v>0</v>
      </c>
      <c r="AH495" s="411">
        <f t="shared" si="175"/>
        <v>0</v>
      </c>
      <c r="AI495" s="411">
        <f t="shared" si="175"/>
        <v>0</v>
      </c>
      <c r="AJ495" s="411">
        <f t="shared" si="175"/>
        <v>0</v>
      </c>
      <c r="AK495" s="411">
        <f t="shared" si="175"/>
        <v>0</v>
      </c>
      <c r="AL495" s="411">
        <f t="shared" si="175"/>
        <v>0</v>
      </c>
      <c r="AM495" s="297"/>
    </row>
    <row r="496" spans="1:39" ht="15" outlineLevel="1">
      <c r="A496" s="512"/>
      <c r="B496" s="322"/>
      <c r="C496" s="291"/>
      <c r="D496" s="291"/>
      <c r="E496" s="291"/>
      <c r="F496" s="291"/>
      <c r="G496" s="291"/>
      <c r="H496" s="291"/>
      <c r="I496" s="291"/>
      <c r="J496" s="291"/>
      <c r="K496" s="291"/>
      <c r="L496" s="291"/>
      <c r="M496" s="291"/>
      <c r="N496" s="749"/>
      <c r="O496" s="749"/>
      <c r="P496" s="749"/>
      <c r="Q496" s="749"/>
      <c r="R496" s="749"/>
      <c r="S496" s="749"/>
      <c r="T496" s="749"/>
      <c r="U496" s="749"/>
      <c r="V496" s="749"/>
      <c r="W496" s="749"/>
      <c r="X496" s="749"/>
      <c r="Y496" s="760"/>
      <c r="Z496" s="760"/>
      <c r="AA496" s="760"/>
      <c r="AB496" s="760"/>
      <c r="AC496" s="760"/>
      <c r="AD496" s="760"/>
      <c r="AE496" s="412"/>
      <c r="AF496" s="412"/>
      <c r="AG496" s="412"/>
      <c r="AH496" s="412"/>
      <c r="AI496" s="412"/>
      <c r="AJ496" s="412"/>
      <c r="AK496" s="412"/>
      <c r="AL496" s="412"/>
      <c r="AM496" s="306"/>
    </row>
    <row r="497" spans="1:39" ht="15" outlineLevel="1">
      <c r="A497" s="509">
        <v>29</v>
      </c>
      <c r="B497" s="324" t="s">
        <v>19</v>
      </c>
      <c r="C497" s="291" t="s">
        <v>25</v>
      </c>
      <c r="D497" s="295">
        <v>0</v>
      </c>
      <c r="E497" s="295">
        <v>0</v>
      </c>
      <c r="F497" s="295">
        <v>0</v>
      </c>
      <c r="G497" s="295">
        <v>0</v>
      </c>
      <c r="H497" s="295">
        <v>0</v>
      </c>
      <c r="I497" s="295">
        <v>0</v>
      </c>
      <c r="J497" s="295">
        <v>0</v>
      </c>
      <c r="K497" s="295">
        <v>0</v>
      </c>
      <c r="L497" s="295">
        <v>0</v>
      </c>
      <c r="M497" s="295">
        <v>0</v>
      </c>
      <c r="N497" s="295">
        <v>0</v>
      </c>
      <c r="O497" s="295">
        <v>0</v>
      </c>
      <c r="P497" s="295">
        <v>0</v>
      </c>
      <c r="Q497" s="295">
        <v>0</v>
      </c>
      <c r="R497" s="295">
        <v>0</v>
      </c>
      <c r="S497" s="295">
        <v>0</v>
      </c>
      <c r="T497" s="295">
        <v>0</v>
      </c>
      <c r="U497" s="295">
        <v>0</v>
      </c>
      <c r="V497" s="295">
        <v>0</v>
      </c>
      <c r="W497" s="295">
        <v>0</v>
      </c>
      <c r="X497" s="295">
        <v>0</v>
      </c>
      <c r="Y497" s="758">
        <v>0</v>
      </c>
      <c r="Z497" s="758">
        <v>0</v>
      </c>
      <c r="AA497" s="758">
        <v>0</v>
      </c>
      <c r="AB497" s="758">
        <v>0</v>
      </c>
      <c r="AC497" s="758">
        <v>0</v>
      </c>
      <c r="AD497" s="758">
        <v>0</v>
      </c>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59">
        <f>Y497</f>
        <v>0</v>
      </c>
      <c r="Z498" s="759">
        <f t="shared" ref="Z498:AD498" si="176">Z497</f>
        <v>0</v>
      </c>
      <c r="AA498" s="759">
        <f t="shared" si="176"/>
        <v>0</v>
      </c>
      <c r="AB498" s="759">
        <f t="shared" si="176"/>
        <v>0</v>
      </c>
      <c r="AC498" s="759">
        <f t="shared" si="176"/>
        <v>0</v>
      </c>
      <c r="AD498" s="759">
        <f t="shared" si="176"/>
        <v>0</v>
      </c>
      <c r="AE498" s="411">
        <f t="shared" ref="AE498:AL498" si="177">AE497</f>
        <v>0</v>
      </c>
      <c r="AF498" s="411">
        <f t="shared" si="177"/>
        <v>0</v>
      </c>
      <c r="AG498" s="411">
        <f t="shared" si="177"/>
        <v>0</v>
      </c>
      <c r="AH498" s="411">
        <f t="shared" si="177"/>
        <v>0</v>
      </c>
      <c r="AI498" s="411">
        <f t="shared" si="177"/>
        <v>0</v>
      </c>
      <c r="AJ498" s="411">
        <f t="shared" si="177"/>
        <v>0</v>
      </c>
      <c r="AK498" s="411">
        <f t="shared" si="177"/>
        <v>0</v>
      </c>
      <c r="AL498" s="411">
        <f t="shared" si="177"/>
        <v>0</v>
      </c>
      <c r="AM498" s="297"/>
    </row>
    <row r="499" spans="1:39" ht="15" outlineLevel="1">
      <c r="B499" s="324"/>
      <c r="C499" s="291"/>
      <c r="D499" s="291"/>
      <c r="E499" s="291"/>
      <c r="F499" s="291"/>
      <c r="G499" s="291"/>
      <c r="H499" s="291"/>
      <c r="I499" s="291"/>
      <c r="J499" s="291"/>
      <c r="K499" s="291"/>
      <c r="L499" s="291"/>
      <c r="M499" s="291"/>
      <c r="N499" s="749"/>
      <c r="O499" s="749"/>
      <c r="P499" s="749"/>
      <c r="Q499" s="749"/>
      <c r="R499" s="749"/>
      <c r="S499" s="749"/>
      <c r="T499" s="749"/>
      <c r="U499" s="749"/>
      <c r="V499" s="749"/>
      <c r="W499" s="749"/>
      <c r="X499" s="749"/>
      <c r="Y499" s="767"/>
      <c r="Z499" s="767"/>
      <c r="AA499" s="767"/>
      <c r="AB499" s="767"/>
      <c r="AC499" s="767"/>
      <c r="AD499" s="767"/>
      <c r="AE499" s="423"/>
      <c r="AF499" s="423"/>
      <c r="AG499" s="423"/>
      <c r="AH499" s="423"/>
      <c r="AI499" s="423"/>
      <c r="AJ499" s="423"/>
      <c r="AK499" s="423"/>
      <c r="AL499" s="423"/>
      <c r="AM499" s="313"/>
    </row>
    <row r="500" spans="1:39" s="283" customFormat="1" ht="15" outlineLevel="1">
      <c r="A500" s="509">
        <v>30</v>
      </c>
      <c r="B500" s="314" t="s">
        <v>488</v>
      </c>
      <c r="C500" s="291" t="s">
        <v>25</v>
      </c>
      <c r="D500" s="295">
        <v>0</v>
      </c>
      <c r="E500" s="295">
        <v>0</v>
      </c>
      <c r="F500" s="295">
        <v>0</v>
      </c>
      <c r="G500" s="295">
        <v>0</v>
      </c>
      <c r="H500" s="295">
        <v>0</v>
      </c>
      <c r="I500" s="295">
        <v>0</v>
      </c>
      <c r="J500" s="295">
        <v>0</v>
      </c>
      <c r="K500" s="295">
        <v>0</v>
      </c>
      <c r="L500" s="295">
        <v>0</v>
      </c>
      <c r="M500" s="295">
        <v>0</v>
      </c>
      <c r="N500" s="295">
        <v>0</v>
      </c>
      <c r="O500" s="295">
        <v>0</v>
      </c>
      <c r="P500" s="295">
        <v>0</v>
      </c>
      <c r="Q500" s="295">
        <v>0</v>
      </c>
      <c r="R500" s="295">
        <v>0</v>
      </c>
      <c r="S500" s="295">
        <v>0</v>
      </c>
      <c r="T500" s="295">
        <v>0</v>
      </c>
      <c r="U500" s="295">
        <v>0</v>
      </c>
      <c r="V500" s="295">
        <v>0</v>
      </c>
      <c r="W500" s="295">
        <v>0</v>
      </c>
      <c r="X500" s="295">
        <v>0</v>
      </c>
      <c r="Y500" s="758">
        <v>0</v>
      </c>
      <c r="Z500" s="758">
        <v>0</v>
      </c>
      <c r="AA500" s="758">
        <v>0</v>
      </c>
      <c r="AB500" s="758">
        <v>0</v>
      </c>
      <c r="AC500" s="758">
        <v>0</v>
      </c>
      <c r="AD500" s="758">
        <v>0</v>
      </c>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59">
        <f>Y500</f>
        <v>0</v>
      </c>
      <c r="Z501" s="759">
        <f t="shared" ref="Z501:AD501" si="178">Z500</f>
        <v>0</v>
      </c>
      <c r="AA501" s="759">
        <f t="shared" si="178"/>
        <v>0</v>
      </c>
      <c r="AB501" s="759">
        <f t="shared" si="178"/>
        <v>0</v>
      </c>
      <c r="AC501" s="759">
        <f t="shared" si="178"/>
        <v>0</v>
      </c>
      <c r="AD501" s="759">
        <f t="shared" si="178"/>
        <v>0</v>
      </c>
      <c r="AE501" s="411">
        <f t="shared" ref="AE501:AL501" si="179">AE500</f>
        <v>0</v>
      </c>
      <c r="AF501" s="411">
        <f t="shared" si="179"/>
        <v>0</v>
      </c>
      <c r="AG501" s="411">
        <f t="shared" si="179"/>
        <v>0</v>
      </c>
      <c r="AH501" s="411">
        <f t="shared" si="179"/>
        <v>0</v>
      </c>
      <c r="AI501" s="411">
        <f t="shared" si="179"/>
        <v>0</v>
      </c>
      <c r="AJ501" s="411">
        <f t="shared" si="179"/>
        <v>0</v>
      </c>
      <c r="AK501" s="411">
        <f t="shared" si="179"/>
        <v>0</v>
      </c>
      <c r="AL501" s="411">
        <f t="shared" si="179"/>
        <v>0</v>
      </c>
      <c r="AM501" s="297"/>
    </row>
    <row r="502" spans="1:39" s="283" customFormat="1" ht="15" outlineLevel="1">
      <c r="A502" s="509"/>
      <c r="B502" s="324"/>
      <c r="C502" s="291"/>
      <c r="D502" s="291"/>
      <c r="E502" s="291"/>
      <c r="F502" s="291"/>
      <c r="G502" s="291"/>
      <c r="H502" s="291"/>
      <c r="I502" s="291"/>
      <c r="J502" s="291"/>
      <c r="K502" s="291"/>
      <c r="L502" s="291"/>
      <c r="M502" s="291"/>
      <c r="N502" s="749"/>
      <c r="O502" s="749"/>
      <c r="P502" s="749"/>
      <c r="Q502" s="749"/>
      <c r="R502" s="749"/>
      <c r="S502" s="749"/>
      <c r="T502" s="749"/>
      <c r="U502" s="749"/>
      <c r="V502" s="749"/>
      <c r="W502" s="749"/>
      <c r="X502" s="749"/>
      <c r="Y502" s="760"/>
      <c r="Z502" s="760"/>
      <c r="AA502" s="760"/>
      <c r="AB502" s="760"/>
      <c r="AC502" s="760"/>
      <c r="AD502" s="760"/>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749"/>
      <c r="O503" s="749"/>
      <c r="P503" s="749"/>
      <c r="Q503" s="749"/>
      <c r="R503" s="749"/>
      <c r="S503" s="749"/>
      <c r="T503" s="749"/>
      <c r="U503" s="749"/>
      <c r="V503" s="749"/>
      <c r="W503" s="749"/>
      <c r="X503" s="749"/>
      <c r="Y503" s="760"/>
      <c r="Z503" s="760"/>
      <c r="AA503" s="760"/>
      <c r="AB503" s="760"/>
      <c r="AC503" s="760"/>
      <c r="AD503" s="760"/>
      <c r="AE503" s="412"/>
      <c r="AF503" s="412"/>
      <c r="AG503" s="412"/>
      <c r="AH503" s="412"/>
      <c r="AI503" s="412"/>
      <c r="AJ503" s="412"/>
      <c r="AK503" s="412"/>
      <c r="AL503" s="412"/>
      <c r="AM503" s="313"/>
    </row>
    <row r="504" spans="1:39" s="283" customFormat="1" ht="15" outlineLevel="1">
      <c r="A504" s="509">
        <v>31</v>
      </c>
      <c r="B504" s="324" t="s">
        <v>490</v>
      </c>
      <c r="C504" s="291" t="s">
        <v>25</v>
      </c>
      <c r="D504" s="295">
        <v>2330503.46</v>
      </c>
      <c r="E504" s="295">
        <v>2330503.46</v>
      </c>
      <c r="F504" s="295">
        <v>2330503.46</v>
      </c>
      <c r="G504" s="295">
        <v>2330503.46</v>
      </c>
      <c r="H504" s="295">
        <v>2330503.46</v>
      </c>
      <c r="I504" s="295">
        <v>1745146.66</v>
      </c>
      <c r="J504" s="295">
        <v>1745146.66</v>
      </c>
      <c r="K504" s="295">
        <v>1745146.66</v>
      </c>
      <c r="L504" s="295">
        <v>1745146.66</v>
      </c>
      <c r="M504" s="295">
        <v>1745146.66</v>
      </c>
      <c r="N504" s="295">
        <v>12</v>
      </c>
      <c r="O504" s="295">
        <v>361.26900000000001</v>
      </c>
      <c r="P504" s="295">
        <v>361.26900000000001</v>
      </c>
      <c r="Q504" s="295">
        <v>361.26900000000001</v>
      </c>
      <c r="R504" s="295">
        <v>361.26900000000001</v>
      </c>
      <c r="S504" s="295">
        <v>361.26900000000001</v>
      </c>
      <c r="T504" s="295">
        <v>265.23899999999998</v>
      </c>
      <c r="U504" s="295">
        <v>265.23899999999998</v>
      </c>
      <c r="V504" s="295">
        <v>265.23899999999998</v>
      </c>
      <c r="W504" s="295">
        <v>265.23899999999998</v>
      </c>
      <c r="X504" s="295">
        <v>265.23899999999998</v>
      </c>
      <c r="Y504" s="758">
        <v>0</v>
      </c>
      <c r="Z504" s="758">
        <v>0</v>
      </c>
      <c r="AA504" s="758">
        <v>0</v>
      </c>
      <c r="AB504" s="758">
        <v>0</v>
      </c>
      <c r="AC504" s="758">
        <v>1</v>
      </c>
      <c r="AD504" s="758">
        <v>0</v>
      </c>
      <c r="AE504" s="410"/>
      <c r="AF504" s="410"/>
      <c r="AG504" s="410"/>
      <c r="AH504" s="410"/>
      <c r="AI504" s="410"/>
      <c r="AJ504" s="410"/>
      <c r="AK504" s="410"/>
      <c r="AL504" s="410"/>
      <c r="AM504" s="296">
        <f>SUM(Y504:AL504)</f>
        <v>1</v>
      </c>
    </row>
    <row r="505" spans="1:39" s="283" customFormat="1" ht="15" outlineLevel="1">
      <c r="A505" s="509"/>
      <c r="B505" s="324" t="s">
        <v>259</v>
      </c>
      <c r="C505" s="291" t="s">
        <v>163</v>
      </c>
      <c r="D505" s="295"/>
      <c r="E505" s="295"/>
      <c r="F505" s="295"/>
      <c r="G505" s="295"/>
      <c r="H505" s="295"/>
      <c r="I505" s="295"/>
      <c r="J505" s="295"/>
      <c r="K505" s="295"/>
      <c r="L505" s="295"/>
      <c r="M505" s="295"/>
      <c r="N505" s="295">
        <f>N504</f>
        <v>12</v>
      </c>
      <c r="O505" s="295"/>
      <c r="P505" s="295"/>
      <c r="Q505" s="295"/>
      <c r="R505" s="295"/>
      <c r="S505" s="295"/>
      <c r="T505" s="295"/>
      <c r="U505" s="295"/>
      <c r="V505" s="295"/>
      <c r="W505" s="295"/>
      <c r="X505" s="295"/>
      <c r="Y505" s="759">
        <f>Y504</f>
        <v>0</v>
      </c>
      <c r="Z505" s="759">
        <f t="shared" ref="Z505:AD505" si="180">Z504</f>
        <v>0</v>
      </c>
      <c r="AA505" s="759">
        <f t="shared" si="180"/>
        <v>0</v>
      </c>
      <c r="AB505" s="759">
        <f t="shared" si="180"/>
        <v>0</v>
      </c>
      <c r="AC505" s="759">
        <f t="shared" si="180"/>
        <v>1</v>
      </c>
      <c r="AD505" s="759">
        <f t="shared" si="180"/>
        <v>0</v>
      </c>
      <c r="AE505" s="411">
        <f t="shared" ref="AE505:AL505" si="181">AE504</f>
        <v>0</v>
      </c>
      <c r="AF505" s="411">
        <f t="shared" si="181"/>
        <v>0</v>
      </c>
      <c r="AG505" s="411">
        <f t="shared" si="181"/>
        <v>0</v>
      </c>
      <c r="AH505" s="411">
        <f t="shared" si="181"/>
        <v>0</v>
      </c>
      <c r="AI505" s="411">
        <f t="shared" si="181"/>
        <v>0</v>
      </c>
      <c r="AJ505" s="411">
        <f t="shared" si="181"/>
        <v>0</v>
      </c>
      <c r="AK505" s="411">
        <f t="shared" si="181"/>
        <v>0</v>
      </c>
      <c r="AL505" s="411">
        <f t="shared" si="181"/>
        <v>0</v>
      </c>
      <c r="AM505" s="297"/>
    </row>
    <row r="506" spans="1:39" s="283" customFormat="1" ht="15" outlineLevel="1">
      <c r="A506" s="509"/>
      <c r="B506" s="324"/>
      <c r="C506" s="291"/>
      <c r="D506" s="291"/>
      <c r="E506" s="291"/>
      <c r="F506" s="291"/>
      <c r="G506" s="291"/>
      <c r="H506" s="291"/>
      <c r="I506" s="291"/>
      <c r="J506" s="291"/>
      <c r="K506" s="291"/>
      <c r="L506" s="291"/>
      <c r="M506" s="291"/>
      <c r="N506" s="749"/>
      <c r="O506" s="749"/>
      <c r="P506" s="749"/>
      <c r="Q506" s="749"/>
      <c r="R506" s="749"/>
      <c r="S506" s="749"/>
      <c r="T506" s="749"/>
      <c r="U506" s="749"/>
      <c r="V506" s="749"/>
      <c r="W506" s="749"/>
      <c r="X506" s="749"/>
      <c r="Y506" s="760"/>
      <c r="Z506" s="760"/>
      <c r="AA506" s="760"/>
      <c r="AB506" s="760"/>
      <c r="AC506" s="760"/>
      <c r="AD506" s="760"/>
      <c r="AE506" s="412"/>
      <c r="AF506" s="412"/>
      <c r="AG506" s="412"/>
      <c r="AH506" s="412"/>
      <c r="AI506" s="412"/>
      <c r="AJ506" s="412"/>
      <c r="AK506" s="412"/>
      <c r="AL506" s="412"/>
      <c r="AM506" s="313"/>
    </row>
    <row r="507" spans="1:39" s="283" customFormat="1" ht="15" outlineLevel="1">
      <c r="A507" s="509">
        <v>32</v>
      </c>
      <c r="B507" s="324" t="s">
        <v>491</v>
      </c>
      <c r="C507" s="291" t="s">
        <v>25</v>
      </c>
      <c r="D507" s="295">
        <v>0</v>
      </c>
      <c r="E507" s="295">
        <v>0</v>
      </c>
      <c r="F507" s="295">
        <v>0</v>
      </c>
      <c r="G507" s="295">
        <v>0</v>
      </c>
      <c r="H507" s="295">
        <v>0</v>
      </c>
      <c r="I507" s="295">
        <v>0</v>
      </c>
      <c r="J507" s="295">
        <v>0</v>
      </c>
      <c r="K507" s="295">
        <v>0</v>
      </c>
      <c r="L507" s="295">
        <v>0</v>
      </c>
      <c r="M507" s="295">
        <v>0</v>
      </c>
      <c r="N507" s="295">
        <v>0</v>
      </c>
      <c r="O507" s="295">
        <v>1879.0550000000001</v>
      </c>
      <c r="P507" s="295">
        <v>0</v>
      </c>
      <c r="Q507" s="295">
        <v>0</v>
      </c>
      <c r="R507" s="295">
        <v>0</v>
      </c>
      <c r="S507" s="295">
        <v>0</v>
      </c>
      <c r="T507" s="295">
        <v>0</v>
      </c>
      <c r="U507" s="295">
        <v>0</v>
      </c>
      <c r="V507" s="295">
        <v>0</v>
      </c>
      <c r="W507" s="295">
        <v>0</v>
      </c>
      <c r="X507" s="295">
        <v>0</v>
      </c>
      <c r="Y507" s="758">
        <v>0</v>
      </c>
      <c r="Z507" s="758">
        <v>0</v>
      </c>
      <c r="AA507" s="758">
        <v>0</v>
      </c>
      <c r="AB507" s="758">
        <v>0</v>
      </c>
      <c r="AC507" s="758">
        <v>0</v>
      </c>
      <c r="AD507" s="758">
        <v>0</v>
      </c>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59">
        <f>Y507</f>
        <v>0</v>
      </c>
      <c r="Z508" s="759">
        <f t="shared" ref="Z508:AD508" si="182">Z507</f>
        <v>0</v>
      </c>
      <c r="AA508" s="759">
        <f t="shared" si="182"/>
        <v>0</v>
      </c>
      <c r="AB508" s="759">
        <f t="shared" si="182"/>
        <v>0</v>
      </c>
      <c r="AC508" s="759">
        <f t="shared" si="182"/>
        <v>0</v>
      </c>
      <c r="AD508" s="759">
        <f t="shared" si="182"/>
        <v>0</v>
      </c>
      <c r="AE508" s="411">
        <f t="shared" ref="AE508:AL508" si="183">AE507</f>
        <v>0</v>
      </c>
      <c r="AF508" s="411">
        <f t="shared" si="183"/>
        <v>0</v>
      </c>
      <c r="AG508" s="411">
        <f t="shared" si="183"/>
        <v>0</v>
      </c>
      <c r="AH508" s="411">
        <f t="shared" si="183"/>
        <v>0</v>
      </c>
      <c r="AI508" s="411">
        <f t="shared" si="183"/>
        <v>0</v>
      </c>
      <c r="AJ508" s="411">
        <f t="shared" si="183"/>
        <v>0</v>
      </c>
      <c r="AK508" s="411">
        <f t="shared" si="183"/>
        <v>0</v>
      </c>
      <c r="AL508" s="411">
        <f t="shared" si="183"/>
        <v>0</v>
      </c>
      <c r="AM508" s="297"/>
    </row>
    <row r="509" spans="1:39" s="283" customFormat="1" ht="15" outlineLevel="1">
      <c r="A509" s="509"/>
      <c r="B509" s="324"/>
      <c r="C509" s="291"/>
      <c r="D509" s="291"/>
      <c r="E509" s="291"/>
      <c r="F509" s="291"/>
      <c r="G509" s="291"/>
      <c r="H509" s="291"/>
      <c r="I509" s="291"/>
      <c r="J509" s="291"/>
      <c r="K509" s="291"/>
      <c r="L509" s="291"/>
      <c r="M509" s="291"/>
      <c r="N509" s="749"/>
      <c r="O509" s="749"/>
      <c r="P509" s="749"/>
      <c r="Q509" s="749"/>
      <c r="R509" s="749"/>
      <c r="S509" s="749"/>
      <c r="T509" s="749"/>
      <c r="U509" s="749"/>
      <c r="V509" s="749"/>
      <c r="W509" s="749"/>
      <c r="X509" s="749"/>
      <c r="Y509" s="760"/>
      <c r="Z509" s="760"/>
      <c r="AA509" s="760"/>
      <c r="AB509" s="760"/>
      <c r="AC509" s="760"/>
      <c r="AD509" s="760"/>
      <c r="AE509" s="412"/>
      <c r="AF509" s="412"/>
      <c r="AG509" s="412"/>
      <c r="AH509" s="412"/>
      <c r="AI509" s="412"/>
      <c r="AJ509" s="412"/>
      <c r="AK509" s="412"/>
      <c r="AL509" s="412"/>
      <c r="AM509" s="313"/>
    </row>
    <row r="510" spans="1:39" s="283" customFormat="1" ht="15" outlineLevel="1">
      <c r="A510" s="509">
        <v>33</v>
      </c>
      <c r="B510" s="324" t="s">
        <v>492</v>
      </c>
      <c r="C510" s="291" t="s">
        <v>25</v>
      </c>
      <c r="D510" s="295">
        <v>0</v>
      </c>
      <c r="E510" s="295">
        <v>0</v>
      </c>
      <c r="F510" s="295">
        <v>0</v>
      </c>
      <c r="G510" s="295">
        <v>0</v>
      </c>
      <c r="H510" s="295">
        <v>0</v>
      </c>
      <c r="I510" s="295">
        <v>0</v>
      </c>
      <c r="J510" s="295">
        <v>0</v>
      </c>
      <c r="K510" s="295">
        <v>0</v>
      </c>
      <c r="L510" s="295">
        <v>0</v>
      </c>
      <c r="M510" s="295">
        <v>0</v>
      </c>
      <c r="N510" s="295">
        <v>0</v>
      </c>
      <c r="O510" s="295">
        <v>0</v>
      </c>
      <c r="P510" s="295">
        <v>0</v>
      </c>
      <c r="Q510" s="295">
        <v>0</v>
      </c>
      <c r="R510" s="295">
        <v>0</v>
      </c>
      <c r="S510" s="295">
        <v>0</v>
      </c>
      <c r="T510" s="295">
        <v>0</v>
      </c>
      <c r="U510" s="295">
        <v>0</v>
      </c>
      <c r="V510" s="295">
        <v>0</v>
      </c>
      <c r="W510" s="295">
        <v>0</v>
      </c>
      <c r="X510" s="295">
        <v>0</v>
      </c>
      <c r="Y510" s="758">
        <v>0</v>
      </c>
      <c r="Z510" s="758">
        <v>0</v>
      </c>
      <c r="AA510" s="758">
        <v>0</v>
      </c>
      <c r="AB510" s="758">
        <v>0</v>
      </c>
      <c r="AC510" s="758">
        <v>0</v>
      </c>
      <c r="AD510" s="758">
        <v>0</v>
      </c>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759">
        <f>Y510</f>
        <v>0</v>
      </c>
      <c r="Z511" s="759">
        <f t="shared" ref="Z511:AD511" si="184">Z510</f>
        <v>0</v>
      </c>
      <c r="AA511" s="759">
        <f t="shared" si="184"/>
        <v>0</v>
      </c>
      <c r="AB511" s="759">
        <f t="shared" si="184"/>
        <v>0</v>
      </c>
      <c r="AC511" s="759">
        <f t="shared" si="184"/>
        <v>0</v>
      </c>
      <c r="AD511" s="759">
        <f t="shared" si="184"/>
        <v>0</v>
      </c>
      <c r="AE511" s="411">
        <f t="shared" ref="AE511:AK511" si="185">AE510</f>
        <v>0</v>
      </c>
      <c r="AF511" s="411">
        <f t="shared" si="185"/>
        <v>0</v>
      </c>
      <c r="AG511" s="411">
        <f t="shared" si="185"/>
        <v>0</v>
      </c>
      <c r="AH511" s="411">
        <f t="shared" si="185"/>
        <v>0</v>
      </c>
      <c r="AI511" s="411">
        <f t="shared" si="185"/>
        <v>0</v>
      </c>
      <c r="AJ511" s="411">
        <f t="shared" si="185"/>
        <v>0</v>
      </c>
      <c r="AK511" s="411">
        <f t="shared" si="185"/>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30407056.087000005</v>
      </c>
      <c r="E513" s="329">
        <f t="shared" ref="E513:M513" si="186">SUM(E408:E511)</f>
        <v>29733928.099386606</v>
      </c>
      <c r="F513" s="329">
        <f t="shared" si="186"/>
        <v>29353773.172686607</v>
      </c>
      <c r="G513" s="329">
        <f t="shared" si="186"/>
        <v>28662911.408913702</v>
      </c>
      <c r="H513" s="329">
        <f t="shared" si="186"/>
        <v>27918177.302142125</v>
      </c>
      <c r="I513" s="329">
        <f t="shared" si="186"/>
        <v>27248531.87102</v>
      </c>
      <c r="J513" s="329">
        <f t="shared" si="186"/>
        <v>26443734.670019999</v>
      </c>
      <c r="K513" s="329">
        <f t="shared" si="186"/>
        <v>26440369.683219999</v>
      </c>
      <c r="L513" s="329">
        <f t="shared" si="186"/>
        <v>24710964.756519999</v>
      </c>
      <c r="M513" s="329">
        <f t="shared" si="186"/>
        <v>20793141.11482</v>
      </c>
      <c r="N513" s="329"/>
      <c r="O513" s="329">
        <f>SUM(O408:O511)</f>
        <v>13549.127221414337</v>
      </c>
      <c r="P513" s="329">
        <f t="shared" ref="P513:X513" si="187">SUM(P408:P511)</f>
        <v>4687.4832747073378</v>
      </c>
      <c r="Q513" s="329">
        <f t="shared" si="187"/>
        <v>4648.8261661573379</v>
      </c>
      <c r="R513" s="329">
        <f t="shared" si="187"/>
        <v>4451.458126547338</v>
      </c>
      <c r="S513" s="329">
        <f t="shared" si="187"/>
        <v>4293.0877593897703</v>
      </c>
      <c r="T513" s="329">
        <f t="shared" si="187"/>
        <v>4182.8285552629995</v>
      </c>
      <c r="U513" s="329">
        <f t="shared" si="187"/>
        <v>4078.1081842230001</v>
      </c>
      <c r="V513" s="329">
        <f t="shared" si="187"/>
        <v>4077.813326683</v>
      </c>
      <c r="W513" s="329">
        <f t="shared" si="187"/>
        <v>3820.7954705229999</v>
      </c>
      <c r="X513" s="329">
        <f t="shared" si="187"/>
        <v>3358.9232247329996</v>
      </c>
      <c r="Y513" s="329">
        <f>IF(Y407="kWh",SUMPRODUCT(D408:D511,Y408:Y511))</f>
        <v>6412875.5960000008</v>
      </c>
      <c r="Z513" s="329">
        <f>IF(Z407="kWh",SUMPRODUCT(D408:D511,Z408:Z511))</f>
        <v>4633261.6252241302</v>
      </c>
      <c r="AA513" s="329">
        <f>IF(AA407="kW",SUMPRODUCT(N408:N511,O408:O511,AA408:AA511),SUMPRODUCT(D408:D511,AA408:AA511))</f>
        <v>18731.659880521267</v>
      </c>
      <c r="AB513" s="329">
        <f>IF(AB407="kW",SUMPRODUCT(N408:N511,O408:O511,AB408:AB511),SUMPRODUCT(D408:D511,AB408:AB511))</f>
        <v>2460.5540331330353</v>
      </c>
      <c r="AC513" s="329">
        <f>IF(AC407="kW",SUMPRODUCT(N408:N511,O408:O511,AC408:AC511),SUMPRODUCT(D408:D511,AC408:AC511))</f>
        <v>4963.6696438218205</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88">Z137*Z516</f>
        <v>0</v>
      </c>
      <c r="AA517" s="378">
        <f t="shared" si="188"/>
        <v>0</v>
      </c>
      <c r="AB517" s="378">
        <f t="shared" si="188"/>
        <v>0</v>
      </c>
      <c r="AC517" s="378">
        <f t="shared" si="188"/>
        <v>0</v>
      </c>
      <c r="AD517" s="378">
        <f t="shared" si="188"/>
        <v>0</v>
      </c>
      <c r="AE517" s="378">
        <f t="shared" si="188"/>
        <v>0</v>
      </c>
      <c r="AF517" s="378">
        <f t="shared" si="188"/>
        <v>0</v>
      </c>
      <c r="AG517" s="378">
        <f t="shared" si="188"/>
        <v>0</v>
      </c>
      <c r="AH517" s="378">
        <f t="shared" si="188"/>
        <v>0</v>
      </c>
      <c r="AI517" s="378">
        <f t="shared" si="188"/>
        <v>0</v>
      </c>
      <c r="AJ517" s="378">
        <f t="shared" si="188"/>
        <v>0</v>
      </c>
      <c r="AK517" s="378">
        <f t="shared" si="188"/>
        <v>0</v>
      </c>
      <c r="AL517" s="378">
        <f t="shared" si="188"/>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89">Z266*Z516</f>
        <v>0</v>
      </c>
      <c r="AA518" s="378">
        <f t="shared" si="189"/>
        <v>0</v>
      </c>
      <c r="AB518" s="378">
        <f t="shared" si="189"/>
        <v>0</v>
      </c>
      <c r="AC518" s="378">
        <f t="shared" si="189"/>
        <v>0</v>
      </c>
      <c r="AD518" s="378">
        <f t="shared" si="189"/>
        <v>0</v>
      </c>
      <c r="AE518" s="378">
        <f t="shared" si="189"/>
        <v>0</v>
      </c>
      <c r="AF518" s="378">
        <f t="shared" si="189"/>
        <v>0</v>
      </c>
      <c r="AG518" s="378">
        <f t="shared" si="189"/>
        <v>0</v>
      </c>
      <c r="AH518" s="378">
        <f t="shared" si="189"/>
        <v>0</v>
      </c>
      <c r="AI518" s="378">
        <f t="shared" si="189"/>
        <v>0</v>
      </c>
      <c r="AJ518" s="378">
        <f t="shared" si="189"/>
        <v>0</v>
      </c>
      <c r="AK518" s="378">
        <f t="shared" si="189"/>
        <v>0</v>
      </c>
      <c r="AL518" s="378">
        <f t="shared" si="189"/>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90">Z395*Z516</f>
        <v>0</v>
      </c>
      <c r="AA519" s="378">
        <f t="shared" si="190"/>
        <v>0</v>
      </c>
      <c r="AB519" s="378">
        <f t="shared" si="190"/>
        <v>0</v>
      </c>
      <c r="AC519" s="378">
        <f t="shared" si="190"/>
        <v>0</v>
      </c>
      <c r="AD519" s="378">
        <f t="shared" si="190"/>
        <v>0</v>
      </c>
      <c r="AE519" s="378">
        <f t="shared" si="190"/>
        <v>0</v>
      </c>
      <c r="AF519" s="378">
        <f t="shared" si="190"/>
        <v>0</v>
      </c>
      <c r="AG519" s="378">
        <f t="shared" si="190"/>
        <v>0</v>
      </c>
      <c r="AH519" s="378">
        <f t="shared" si="190"/>
        <v>0</v>
      </c>
      <c r="AI519" s="378">
        <f t="shared" si="190"/>
        <v>0</v>
      </c>
      <c r="AJ519" s="378">
        <f t="shared" si="190"/>
        <v>0</v>
      </c>
      <c r="AK519" s="378">
        <f t="shared" si="190"/>
        <v>0</v>
      </c>
      <c r="AL519" s="378">
        <f t="shared" si="190"/>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91">Z513*Z516</f>
        <v>0</v>
      </c>
      <c r="AA520" s="378">
        <f t="shared" si="191"/>
        <v>0</v>
      </c>
      <c r="AB520" s="378">
        <f t="shared" si="191"/>
        <v>0</v>
      </c>
      <c r="AC520" s="378">
        <f t="shared" si="191"/>
        <v>0</v>
      </c>
      <c r="AD520" s="378">
        <f t="shared" si="191"/>
        <v>0</v>
      </c>
      <c r="AE520" s="378">
        <f t="shared" si="191"/>
        <v>0</v>
      </c>
      <c r="AF520" s="378">
        <f t="shared" si="191"/>
        <v>0</v>
      </c>
      <c r="AG520" s="378">
        <f t="shared" si="191"/>
        <v>0</v>
      </c>
      <c r="AH520" s="378">
        <f t="shared" si="191"/>
        <v>0</v>
      </c>
      <c r="AI520" s="378">
        <f>AI513*AI516</f>
        <v>0</v>
      </c>
      <c r="AJ520" s="378">
        <f t="shared" si="191"/>
        <v>0</v>
      </c>
      <c r="AK520" s="378">
        <f t="shared" si="191"/>
        <v>0</v>
      </c>
      <c r="AL520" s="378">
        <f>AL513*AL516</f>
        <v>0</v>
      </c>
      <c r="AM520" s="628">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92">SUM(Z517:Z520)</f>
        <v>0</v>
      </c>
      <c r="AA521" s="346">
        <f t="shared" si="192"/>
        <v>0</v>
      </c>
      <c r="AB521" s="346">
        <f t="shared" si="192"/>
        <v>0</v>
      </c>
      <c r="AC521" s="346">
        <f t="shared" si="192"/>
        <v>0</v>
      </c>
      <c r="AD521" s="346">
        <f t="shared" si="192"/>
        <v>0</v>
      </c>
      <c r="AE521" s="346">
        <f t="shared" si="192"/>
        <v>0</v>
      </c>
      <c r="AF521" s="346">
        <f t="shared" si="192"/>
        <v>0</v>
      </c>
      <c r="AG521" s="346">
        <f t="shared" si="192"/>
        <v>0</v>
      </c>
      <c r="AH521" s="346">
        <f t="shared" si="192"/>
        <v>0</v>
      </c>
      <c r="AI521" s="346">
        <f t="shared" si="192"/>
        <v>0</v>
      </c>
      <c r="AJ521" s="346">
        <f t="shared" si="192"/>
        <v>0</v>
      </c>
      <c r="AK521" s="346">
        <f t="shared" si="192"/>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93">Z514*Z516</f>
        <v>0</v>
      </c>
      <c r="AA522" s="347">
        <f>AA514*AA516</f>
        <v>0</v>
      </c>
      <c r="AB522" s="347">
        <f t="shared" si="193"/>
        <v>0</v>
      </c>
      <c r="AC522" s="347">
        <f t="shared" si="193"/>
        <v>0</v>
      </c>
      <c r="AD522" s="347">
        <f>AD514*AD516</f>
        <v>0</v>
      </c>
      <c r="AE522" s="347">
        <f t="shared" si="193"/>
        <v>0</v>
      </c>
      <c r="AF522" s="347">
        <f t="shared" si="193"/>
        <v>0</v>
      </c>
      <c r="AG522" s="347">
        <f t="shared" si="193"/>
        <v>0</v>
      </c>
      <c r="AH522" s="347">
        <f t="shared" si="193"/>
        <v>0</v>
      </c>
      <c r="AI522" s="347">
        <f t="shared" si="193"/>
        <v>0</v>
      </c>
      <c r="AJ522" s="347">
        <f t="shared" si="193"/>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5897283.9939866038</v>
      </c>
      <c r="Z526" s="291">
        <f>SUMPRODUCT(E408:E511,Z408:Z511)</f>
        <v>4614829.2401198102</v>
      </c>
      <c r="AA526" s="291">
        <f>IF(AA407="kW",SUMPRODUCT(N408:N511,P408:P511,AA408:AA511),SUMPRODUCT(E408:E511,AA408:AA511))</f>
        <v>18731.659630886348</v>
      </c>
      <c r="AB526" s="291">
        <f>IF(AB407="kW",SUMPRODUCT(N408:N511,P408:P511,AB408:AB511),SUMPRODUCT(E408:E511,AB408:AB511))</f>
        <v>2460.5538151243913</v>
      </c>
      <c r="AC526" s="291">
        <f>IF(AC407="kW",SUMPRODUCT(N408:N511,P408:P511,AC408:AC511),SUMPRODUCT(E408:E511,AC408:AC511))</f>
        <v>4482.1024313309981</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5605704.1412866041</v>
      </c>
      <c r="Z527" s="291">
        <f>SUMPRODUCT(F408:F511,Z408:Z511)</f>
        <v>4526254.1661198102</v>
      </c>
      <c r="AA527" s="291">
        <f>IF(AA407="kW",SUMPRODUCT(N408:N511,Q408:Q511,AA408:AA511),SUMPRODUCT(F408:F511,AA408:AA511))</f>
        <v>18731.659630886348</v>
      </c>
      <c r="AB527" s="291">
        <f>IF(AB407="kW",SUMPRODUCT(N408:N511,Q408:Q511,AB408:AB511),SUMPRODUCT(F408:F511,AB408:AB511))</f>
        <v>2460.5538151243913</v>
      </c>
      <c r="AC527" s="291">
        <f>IF(AC407="kW",SUMPRODUCT(N408:N511,Q408:Q511,AC408:AC511),SUMPRODUCT(F408:F511, AC408:AC511))</f>
        <v>4482.1024313309981</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5596631.0525137037</v>
      </c>
      <c r="Z528" s="291">
        <f>SUMPRODUCT(G408:G511,Z408:Z511)</f>
        <v>3972304.1247814437</v>
      </c>
      <c r="AA528" s="291">
        <f>IF(AA407="kW",SUMPRODUCT(N408:N511,R408:R511,AA408:AA511),SUMPRODUCT(G408:G511,AA408:AA511))</f>
        <v>18442.557167576328</v>
      </c>
      <c r="AB528" s="291">
        <f>IF(AB407="kW",SUMPRODUCT(N408:N511,R408:R511,AB408:AB511),SUMPRODUCT(G408:G511,AB408:AB511))</f>
        <v>2415.7375043642728</v>
      </c>
      <c r="AC528" s="291">
        <f>IF(AC407="kW",SUMPRODUCT(N408:N511,R408:R511,AC408:AC511),SUMPRODUCT(G408:G511, AC408:AC511))</f>
        <v>4479.5346771542272</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5504632.6463421248</v>
      </c>
      <c r="Z529" s="291">
        <f>SUMPRODUCT(H408:H511,Z408:Z511)</f>
        <v>3821652.7250829637</v>
      </c>
      <c r="AA529" s="291">
        <f>IF(AA407="kW",SUMPRODUCT(N408:N511,S408:S511,AA408:AA511),SUMPRODUCT(H408:H511,AA408:AA511))</f>
        <v>17208.736012858248</v>
      </c>
      <c r="AB529" s="291">
        <f>IF(AB407="kW",SUMPRODUCT(N408:N511,S408:S511,AB408:AB511),SUMPRODUCT(H408:H511,AB408:AB511))</f>
        <v>2415.7375043642728</v>
      </c>
      <c r="AC529" s="291">
        <f>IF(AC407="kW",SUMPRODUCT(N408:N511,S408:S511,AC408:AC511),SUMPRODUCT(H408:H511, AC408:AC511))</f>
        <v>4479.5346771542272</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5433489.8952200003</v>
      </c>
      <c r="Z530" s="291">
        <f>SUMPRODUCT(I408:I511,Z408:Z511)</f>
        <v>3819798.0485701011</v>
      </c>
      <c r="AA530" s="291">
        <f>IF(AA407="kW",SUMPRODUCT(N408:N511,T408:T511,AA408:AA511),SUMPRODUCT(I408:I511,AA408:AA511))</f>
        <v>17183.097402341649</v>
      </c>
      <c r="AB530" s="291">
        <f>IF(AB407="kW",SUMPRODUCT(N408:N511,T408:T511,AB408:AB511),SUMPRODUCT(I408:I511,AB408:AB511))</f>
        <v>2411.7630382763195</v>
      </c>
      <c r="AC530" s="291">
        <f>IF(AC407="kW",SUMPRODUCT(N408:N511,T408:T511,AC408:AC511),SUMPRODUCT(I408:I511, AC408:AC511))</f>
        <v>3326.9469597958655</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5431701.7842199998</v>
      </c>
      <c r="Z531" s="326">
        <f>SUMPRODUCT(J408:J511,Z408:Z511)</f>
        <v>3706506.1199325072</v>
      </c>
      <c r="AA531" s="326">
        <f>IF(AA407="kW",SUMPRODUCT(N408:N511,U408:U511,AA408:AA511),SUMPRODUCT(J408:J511,AA408:AA511))</f>
        <v>16472.271085333341</v>
      </c>
      <c r="AB531" s="326">
        <f>IF(AB407="kW",SUMPRODUCT(N408:N511,U408:U511,AB408:AB511),SUMPRODUCT(J408:J511,AB408:AB511))</f>
        <v>2301.5716107983967</v>
      </c>
      <c r="AC531" s="326">
        <f>IF(AC407="kW",SUMPRODUCT(N408:N511,U408:U511,AC408:AC511),SUMPRODUCT(J408:J511, AC408:AC511))</f>
        <v>3320.6335329797835</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Angela Yan</cp:lastModifiedBy>
  <cp:lastPrinted>2017-05-24T00:43:43Z</cp:lastPrinted>
  <dcterms:created xsi:type="dcterms:W3CDTF">2012-03-05T18:56:04Z</dcterms:created>
  <dcterms:modified xsi:type="dcterms:W3CDTF">2021-08-11T18:20:47Z</dcterms:modified>
</cp:coreProperties>
</file>