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115" windowHeight="92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8" i="1" l="1"/>
  <c r="H9" i="1"/>
  <c r="G8" i="1"/>
  <c r="F8" i="1"/>
  <c r="D8" i="1"/>
  <c r="E8" i="1"/>
  <c r="G9" i="1"/>
  <c r="F9" i="1"/>
  <c r="E9" i="1"/>
  <c r="D9" i="1"/>
  <c r="C9" i="1"/>
  <c r="B9" i="1"/>
  <c r="H5" i="1"/>
  <c r="H6" i="1"/>
  <c r="H7" i="1"/>
  <c r="F7" i="1"/>
  <c r="G7" i="1" s="1"/>
  <c r="D7" i="1"/>
  <c r="E7" i="1"/>
  <c r="F6" i="1"/>
  <c r="G6" i="1" s="1"/>
  <c r="D6" i="1"/>
  <c r="E6" i="1"/>
  <c r="G5" i="1"/>
  <c r="I5" i="1" s="1"/>
  <c r="F5" i="1"/>
  <c r="D5" i="1"/>
  <c r="E5" i="1"/>
  <c r="I4" i="1"/>
  <c r="H4" i="1"/>
  <c r="G4" i="1"/>
  <c r="F4" i="1"/>
  <c r="E4" i="1"/>
  <c r="D4" i="1"/>
  <c r="I8" i="1" l="1"/>
  <c r="I9" i="1" s="1"/>
  <c r="I7" i="1"/>
  <c r="I6" i="1"/>
</calcChain>
</file>

<file path=xl/sharedStrings.xml><?xml version="1.0" encoding="utf-8"?>
<sst xmlns="http://schemas.openxmlformats.org/spreadsheetml/2006/main" count="16" uniqueCount="16">
  <si>
    <t>St. Laurent</t>
  </si>
  <si>
    <t>Additions to Rate Base</t>
  </si>
  <si>
    <t>Depreciation</t>
  </si>
  <si>
    <t>Cost of Equity</t>
  </si>
  <si>
    <t>Subtotal</t>
  </si>
  <si>
    <t>Tax Shield</t>
  </si>
  <si>
    <t xml:space="preserve">Cost of Debt </t>
  </si>
  <si>
    <t>ICM Summary - First Full Year 2023</t>
  </si>
  <si>
    <t>Tax Gross-up</t>
  </si>
  <si>
    <t>2023 Cost</t>
  </si>
  <si>
    <t>Cherry to Bathurst</t>
  </si>
  <si>
    <t>Dawn to Cuthbert</t>
  </si>
  <si>
    <t>Byron Transmission Stn.</t>
  </si>
  <si>
    <t>Kirkland Lake</t>
  </si>
  <si>
    <t>Totals</t>
  </si>
  <si>
    <t>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</si>
</sst>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0" fillId="2" borderId="1" xfId="0" applyNumberFormat="1" applyFill="1" applyBorder="1"/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3"/>
  <sheetViews>
    <sheetView tabSelected="1" workbookViewId="0">
      <selection activeCell="I16" sqref="I16"/>
    </sheetView>
  </sheetViews>
  <sheetFormatPr defaultRowHeight="15" x14ac:dyDescent="0.25"/>
  <cols>
    <col min="1" max="1" width="16" customWidth="1"/>
    <col min="2" max="9" width="10.7109375" customWidth="1"/>
    <col min="10" max="11" width="12.7109375" customWidth="1"/>
  </cols>
  <sheetData>
    <row r="2" spans="1:10" ht="18.75" x14ac:dyDescent="0.3">
      <c r="A2" s="3" t="s">
        <v>7</v>
      </c>
      <c r="B2" s="3"/>
      <c r="C2" s="3"/>
      <c r="D2" s="3"/>
      <c r="E2" s="3"/>
      <c r="F2" s="3"/>
      <c r="G2" s="3"/>
      <c r="H2" s="3"/>
      <c r="I2" s="3"/>
    </row>
    <row r="3" spans="1:10" ht="39" x14ac:dyDescent="0.25">
      <c r="A3" s="5" t="s">
        <v>15</v>
      </c>
      <c r="B3" s="6" t="s">
        <v>1</v>
      </c>
      <c r="C3" s="10" t="s">
        <v>2</v>
      </c>
      <c r="D3" s="7" t="s">
        <v>6</v>
      </c>
      <c r="E3" s="6" t="s">
        <v>3</v>
      </c>
      <c r="F3" s="7" t="s">
        <v>8</v>
      </c>
      <c r="G3" s="7" t="s">
        <v>4</v>
      </c>
      <c r="H3" s="7" t="s">
        <v>5</v>
      </c>
      <c r="I3" s="7" t="s">
        <v>9</v>
      </c>
      <c r="J3" s="1"/>
    </row>
    <row r="4" spans="1:10" x14ac:dyDescent="0.25">
      <c r="A4" s="8" t="s">
        <v>0</v>
      </c>
      <c r="B4" s="4">
        <v>86037</v>
      </c>
      <c r="C4" s="4">
        <v>1998</v>
      </c>
      <c r="D4" s="4">
        <f>5268-E4</f>
        <v>2478</v>
      </c>
      <c r="E4" s="4">
        <f>2753+37</f>
        <v>2790</v>
      </c>
      <c r="F4" s="4">
        <f>+(E4/0.735)-E4</f>
        <v>1005.9183673469388</v>
      </c>
      <c r="G4" s="4">
        <f>SUM(C4:F4)</f>
        <v>8271.9183673469379</v>
      </c>
      <c r="H4" s="4">
        <f>174-F4</f>
        <v>-831.91836734693879</v>
      </c>
      <c r="I4" s="4">
        <f>+G4+H4</f>
        <v>7439.9999999999991</v>
      </c>
    </row>
    <row r="5" spans="1:10" x14ac:dyDescent="0.25">
      <c r="A5" s="8" t="s">
        <v>10</v>
      </c>
      <c r="B5" s="4">
        <v>125730</v>
      </c>
      <c r="C5" s="4">
        <v>3072</v>
      </c>
      <c r="D5" s="4">
        <f>7729-E5</f>
        <v>3635</v>
      </c>
      <c r="E5" s="4">
        <f>4040+54</f>
        <v>4094</v>
      </c>
      <c r="F5" s="4">
        <f>+(E5/0.735)-E5</f>
        <v>1476.0680272108848</v>
      </c>
      <c r="G5" s="4">
        <f>SUM(C5:F5)</f>
        <v>12277.068027210884</v>
      </c>
      <c r="H5" s="4">
        <f>302-F5</f>
        <v>-1174.0680272108848</v>
      </c>
      <c r="I5" s="4">
        <f>+G5+H5</f>
        <v>11103</v>
      </c>
    </row>
    <row r="6" spans="1:10" x14ac:dyDescent="0.25">
      <c r="A6" s="8" t="s">
        <v>11</v>
      </c>
      <c r="B6" s="4">
        <v>23508</v>
      </c>
      <c r="C6" s="4">
        <v>497</v>
      </c>
      <c r="D6" s="4">
        <f>1689-E6</f>
        <v>926</v>
      </c>
      <c r="E6" s="4">
        <f>744+19</f>
        <v>763</v>
      </c>
      <c r="F6" s="4">
        <f>+(E6/0.735)-E6</f>
        <v>275.09523809523807</v>
      </c>
      <c r="G6" s="4">
        <f>SUM(C6:F6)</f>
        <v>2461.0952380952381</v>
      </c>
      <c r="H6" s="4">
        <f>-162-F6</f>
        <v>-437.09523809523807</v>
      </c>
      <c r="I6" s="4">
        <f>+G6+H6</f>
        <v>2024</v>
      </c>
    </row>
    <row r="7" spans="1:10" ht="26.25" x14ac:dyDescent="0.25">
      <c r="A7" s="8" t="s">
        <v>12</v>
      </c>
      <c r="B7" s="4">
        <v>20381</v>
      </c>
      <c r="C7" s="4">
        <v>522</v>
      </c>
      <c r="D7" s="4">
        <f>1459-E7</f>
        <v>799</v>
      </c>
      <c r="E7" s="4">
        <f>643+17</f>
        <v>660</v>
      </c>
      <c r="F7" s="4">
        <f>+(E7/0.735)-E7</f>
        <v>237.9591836734694</v>
      </c>
      <c r="G7" s="4">
        <f>SUM(C7:F7)</f>
        <v>2218.9591836734694</v>
      </c>
      <c r="H7" s="4">
        <f>-508-F7</f>
        <v>-745.9591836734694</v>
      </c>
      <c r="I7" s="4">
        <f>+G7+H7</f>
        <v>1473</v>
      </c>
    </row>
    <row r="8" spans="1:10" x14ac:dyDescent="0.25">
      <c r="A8" s="8" t="s">
        <v>13</v>
      </c>
      <c r="B8" s="4">
        <v>20666</v>
      </c>
      <c r="C8" s="4">
        <v>624</v>
      </c>
      <c r="D8" s="4">
        <f>1482-E8</f>
        <v>812</v>
      </c>
      <c r="E8" s="4">
        <f>653+17</f>
        <v>670</v>
      </c>
      <c r="F8" s="4">
        <f>+(E8/0.735)-E8</f>
        <v>241.56462585034012</v>
      </c>
      <c r="G8" s="4">
        <f>SUM(C8:F8)</f>
        <v>2347.5646258503402</v>
      </c>
      <c r="H8" s="4">
        <f>93-F8</f>
        <v>-148.56462585034012</v>
      </c>
      <c r="I8" s="4">
        <f>+G8+H8</f>
        <v>2199</v>
      </c>
    </row>
    <row r="9" spans="1:10" x14ac:dyDescent="0.25">
      <c r="A9" s="8" t="s">
        <v>14</v>
      </c>
      <c r="B9" s="9">
        <f>SUM(B4:B8)</f>
        <v>276322</v>
      </c>
      <c r="C9" s="9">
        <f t="shared" ref="C9:I9" si="0">SUM(C4:C8)</f>
        <v>6713</v>
      </c>
      <c r="D9" s="9">
        <f t="shared" si="0"/>
        <v>8650</v>
      </c>
      <c r="E9" s="9">
        <f t="shared" si="0"/>
        <v>8977</v>
      </c>
      <c r="F9" s="9">
        <f t="shared" si="0"/>
        <v>3236.6054421768713</v>
      </c>
      <c r="G9" s="9">
        <f t="shared" si="0"/>
        <v>27576.605442176868</v>
      </c>
      <c r="H9" s="9">
        <f t="shared" si="0"/>
        <v>-3337.6054421768713</v>
      </c>
      <c r="I9" s="9">
        <f t="shared" si="0"/>
        <v>24239</v>
      </c>
    </row>
    <row r="10" spans="1:10" x14ac:dyDescent="0.25">
      <c r="B10" s="2"/>
      <c r="C10" s="2"/>
      <c r="D10" s="2"/>
      <c r="E10" s="2"/>
      <c r="F10" s="2"/>
      <c r="G10" s="2"/>
      <c r="H10" s="2"/>
      <c r="I10" s="2"/>
    </row>
    <row r="11" spans="1:10" x14ac:dyDescent="0.25">
      <c r="B11" s="2"/>
      <c r="C11" s="2"/>
      <c r="D11" s="2"/>
      <c r="E11" s="2"/>
      <c r="F11" s="2"/>
      <c r="G11" s="2"/>
      <c r="H11" s="2"/>
      <c r="I11" s="2"/>
    </row>
    <row r="12" spans="1:10" x14ac:dyDescent="0.25">
      <c r="B12" s="2"/>
      <c r="C12" s="2"/>
      <c r="D12" s="2"/>
      <c r="E12" s="2"/>
      <c r="F12" s="2"/>
      <c r="G12" s="2"/>
      <c r="H12" s="2"/>
      <c r="I12" s="2"/>
    </row>
    <row r="13" spans="1:10" x14ac:dyDescent="0.25">
      <c r="B13" s="2"/>
      <c r="C13" s="2"/>
      <c r="D13" s="2"/>
      <c r="E13" s="2"/>
      <c r="F13" s="2"/>
      <c r="G13" s="2"/>
      <c r="H13" s="2"/>
      <c r="I13" s="2"/>
    </row>
    <row r="14" spans="1:10" x14ac:dyDescent="0.25">
      <c r="B14" s="2"/>
      <c r="C14" s="2"/>
      <c r="D14" s="2"/>
      <c r="E14" s="2"/>
      <c r="F14" s="2"/>
      <c r="G14" s="2"/>
      <c r="H14" s="2"/>
      <c r="I14" s="2"/>
    </row>
    <row r="15" spans="1:10" x14ac:dyDescent="0.25">
      <c r="B15" s="2"/>
      <c r="C15" s="2"/>
      <c r="D15" s="2"/>
      <c r="E15" s="2"/>
      <c r="F15" s="2"/>
      <c r="G15" s="2"/>
      <c r="H15" s="2"/>
      <c r="I15" s="2"/>
    </row>
    <row r="16" spans="1:10" x14ac:dyDescent="0.25">
      <c r="B16" s="2"/>
      <c r="C16" s="2"/>
      <c r="D16" s="2"/>
      <c r="E16" s="2"/>
      <c r="F16" s="2"/>
      <c r="G16" s="2"/>
      <c r="H16" s="2"/>
      <c r="I16" s="2"/>
    </row>
    <row r="17" spans="2:9" x14ac:dyDescent="0.25">
      <c r="B17" s="2"/>
      <c r="C17" s="2"/>
      <c r="D17" s="2"/>
      <c r="E17" s="2"/>
      <c r="F17" s="2"/>
      <c r="G17" s="2"/>
      <c r="H17" s="2"/>
      <c r="I17" s="2"/>
    </row>
    <row r="18" spans="2:9" x14ac:dyDescent="0.25">
      <c r="B18" s="2"/>
      <c r="C18" s="2"/>
      <c r="D18" s="2"/>
      <c r="E18" s="2"/>
      <c r="F18" s="2"/>
      <c r="G18" s="2"/>
      <c r="H18" s="2"/>
      <c r="I18" s="2"/>
    </row>
    <row r="19" spans="2:9" x14ac:dyDescent="0.25">
      <c r="B19" s="2"/>
      <c r="C19" s="2"/>
      <c r="D19" s="2"/>
      <c r="E19" s="2"/>
      <c r="F19" s="2"/>
      <c r="G19" s="2"/>
      <c r="H19" s="2"/>
      <c r="I19" s="2"/>
    </row>
    <row r="20" spans="2:9" x14ac:dyDescent="0.25">
      <c r="B20" s="2"/>
      <c r="C20" s="2"/>
      <c r="D20" s="2"/>
      <c r="E20" s="2"/>
      <c r="F20" s="2"/>
      <c r="G20" s="2"/>
      <c r="H20" s="2"/>
      <c r="I20" s="2"/>
    </row>
    <row r="21" spans="2:9" x14ac:dyDescent="0.25">
      <c r="B21" s="2"/>
      <c r="C21" s="2"/>
      <c r="D21" s="2"/>
      <c r="E21" s="2"/>
      <c r="F21" s="2"/>
      <c r="G21" s="2"/>
      <c r="H21" s="2"/>
      <c r="I21" s="2"/>
    </row>
    <row r="22" spans="2:9" x14ac:dyDescent="0.25">
      <c r="B22" s="2"/>
      <c r="C22" s="2"/>
      <c r="D22" s="2"/>
      <c r="E22" s="2"/>
      <c r="F22" s="2"/>
      <c r="G22" s="2"/>
      <c r="H22" s="2"/>
      <c r="I22" s="2"/>
    </row>
    <row r="23" spans="2:9" x14ac:dyDescent="0.25">
      <c r="B23" s="2"/>
      <c r="C23" s="2"/>
      <c r="D23" s="2"/>
      <c r="E23" s="2"/>
      <c r="F23" s="2"/>
      <c r="G23" s="2"/>
      <c r="H23" s="2"/>
      <c r="I23" s="2"/>
    </row>
    <row r="24" spans="2:9" x14ac:dyDescent="0.25">
      <c r="B24" s="2"/>
      <c r="C24" s="2"/>
      <c r="D24" s="2"/>
      <c r="E24" s="2"/>
      <c r="F24" s="2"/>
      <c r="G24" s="2"/>
      <c r="H24" s="2"/>
      <c r="I24" s="2"/>
    </row>
    <row r="25" spans="2:9" x14ac:dyDescent="0.25">
      <c r="B25" s="2"/>
      <c r="C25" s="2"/>
      <c r="D25" s="2"/>
      <c r="E25" s="2"/>
      <c r="F25" s="2"/>
      <c r="G25" s="2"/>
      <c r="H25" s="2"/>
      <c r="I25" s="2"/>
    </row>
    <row r="26" spans="2:9" x14ac:dyDescent="0.25">
      <c r="B26" s="2"/>
      <c r="C26" s="2"/>
      <c r="D26" s="2"/>
      <c r="E26" s="2"/>
      <c r="F26" s="2"/>
      <c r="G26" s="2"/>
      <c r="H26" s="2"/>
      <c r="I26" s="2"/>
    </row>
    <row r="27" spans="2:9" x14ac:dyDescent="0.25">
      <c r="B27" s="2"/>
      <c r="C27" s="2"/>
      <c r="D27" s="2"/>
      <c r="E27" s="2"/>
      <c r="F27" s="2"/>
      <c r="G27" s="2"/>
      <c r="H27" s="2"/>
      <c r="I27" s="2"/>
    </row>
    <row r="28" spans="2:9" x14ac:dyDescent="0.25">
      <c r="B28" s="2"/>
      <c r="C28" s="2"/>
      <c r="D28" s="2"/>
      <c r="E28" s="2"/>
      <c r="F28" s="2"/>
      <c r="G28" s="2"/>
      <c r="H28" s="2"/>
      <c r="I28" s="2"/>
    </row>
    <row r="29" spans="2:9" x14ac:dyDescent="0.25">
      <c r="B29" s="2"/>
      <c r="C29" s="2"/>
      <c r="D29" s="2"/>
      <c r="E29" s="2"/>
      <c r="F29" s="2"/>
      <c r="G29" s="2"/>
      <c r="H29" s="2"/>
      <c r="I29" s="2"/>
    </row>
    <row r="30" spans="2:9" x14ac:dyDescent="0.25">
      <c r="B30" s="2"/>
      <c r="C30" s="2"/>
      <c r="D30" s="2"/>
      <c r="E30" s="2"/>
      <c r="F30" s="2"/>
      <c r="G30" s="2"/>
      <c r="H30" s="2"/>
      <c r="I30" s="2"/>
    </row>
    <row r="31" spans="2:9" x14ac:dyDescent="0.25">
      <c r="B31" s="2"/>
      <c r="C31" s="2"/>
      <c r="D31" s="2"/>
      <c r="E31" s="2"/>
      <c r="F31" s="2"/>
      <c r="G31" s="2"/>
      <c r="H31" s="2"/>
      <c r="I31" s="2"/>
    </row>
    <row r="32" spans="2:9" x14ac:dyDescent="0.25">
      <c r="B32" s="2"/>
      <c r="C32" s="2"/>
      <c r="D32" s="2"/>
      <c r="E32" s="2"/>
      <c r="F32" s="2"/>
      <c r="G32" s="2"/>
      <c r="H32" s="2"/>
      <c r="I32" s="2"/>
    </row>
    <row r="33" spans="2:9" x14ac:dyDescent="0.25">
      <c r="B33" s="2"/>
      <c r="C33" s="2"/>
      <c r="D33" s="2"/>
      <c r="E33" s="2"/>
      <c r="F33" s="2"/>
      <c r="G33" s="2"/>
      <c r="H33" s="2"/>
      <c r="I33" s="2"/>
    </row>
  </sheetData>
  <mergeCells count="1">
    <mergeCell ref="A2:I2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Jay Shepherd</cp:lastModifiedBy>
  <dcterms:created xsi:type="dcterms:W3CDTF">2021-12-20T21:28:20Z</dcterms:created>
  <dcterms:modified xsi:type="dcterms:W3CDTF">2021-12-20T22:26:24Z</dcterms:modified>
</cp:coreProperties>
</file>