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ctrlProps/ctrlProp11.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trlProps/ctrlProp10.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2.xml" ContentType="application/vnd.ms-excel.controlproperties+xml"/>
  <Override PartName="/xl/ctrlProps/ctrlProp5.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trlProps/ctrlProp3.xml" ContentType="application/vnd.ms-excel.contro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vs01\203225$\SynchFolder\16. Acquired LRAM\Haldimand\"/>
    </mc:Choice>
  </mc:AlternateContent>
  <bookViews>
    <workbookView xWindow="-120" yWindow="-120" windowWidth="29040" windowHeight="15840" tabRatio="812" activeTab="9"/>
  </bookViews>
  <sheets>
    <sheet name="Contents" sheetId="62" r:id="rId1"/>
    <sheet name="Instructions" sheetId="87" r:id="rId2"/>
    <sheet name="LRAMVA Checklist Schematic" sheetId="63" state="hidden"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state="hidden" r:id="rId12"/>
    <sheet name="8.  Streetlighting" sheetId="85" state="hidden" r:id="rId13"/>
  </sheets>
  <externalReferences>
    <externalReference r:id="rId14"/>
    <externalReference r:id="rId15"/>
    <externalReference r:id="rId16"/>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Summary'!$A$1:$R$112</definedName>
    <definedName name="_xlnm.Print_Area" localSheetId="6">'2. LRAMVA Threshold'!$A$1:$R$62</definedName>
    <definedName name="_xlnm.Print_Area" localSheetId="7">'3.  Distribution Rates'!$A$1:$P$134</definedName>
    <definedName name="_xlnm.Print_Area" localSheetId="8">'4.  2011-2014 LRAM'!$A$1:$AQ$541</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LRAM'!$B$148</definedName>
    <definedName name="Table_4_c.__2013_Lost_Revenues_Work_Form">'4.  2011-2014 LRAM'!$B$279</definedName>
    <definedName name="Table_4_d.__2014_Lost_Revenues_Work_Form">'4.  2011-2014 LRAM'!$B$410</definedName>
    <definedName name="Table_5_a.__2015_Lost_Revenues_Work_Form">'5.  2015-2020 LRAM'!$B$33</definedName>
    <definedName name="Table_5_b.__2016_Lost_Revenues_Work_Form">'5.  2015-2020 LRAM'!$B$218</definedName>
    <definedName name="Table_5_c.__2017_Lost_Revenues_Work_Form">'5.  2015-2020 LRAM'!$B$401</definedName>
    <definedName name="Table_5_d.__2018_Lost_Revenues_Work_Form">'5.  2015-2020 LRAM'!$B$584</definedName>
    <definedName name="Table_5_e.__2019_Lost_Revenues_Work_Form">'5.  2015-2020 LRAM'!$B$767</definedName>
    <definedName name="Table_5_f.__2020_Lost_Revenues_Work_Form">'5.  2015-2020 LRAM'!$B$950</definedName>
    <definedName name="Targets">'[1]LDC Targets'!$A$3:$D$83</definedName>
  </definedNames>
  <calcPr calcId="162913"/>
</workbook>
</file>

<file path=xl/calcChain.xml><?xml version="1.0" encoding="utf-8"?>
<calcChain xmlns="http://schemas.openxmlformats.org/spreadsheetml/2006/main">
  <c r="AA1304" i="79" l="1"/>
  <c r="P22" i="45" l="1"/>
  <c r="O22" i="45"/>
  <c r="P23" i="45" s="1"/>
  <c r="N22" i="45"/>
  <c r="N23" i="45" s="1"/>
  <c r="P36" i="45"/>
  <c r="P37" i="45" s="1"/>
  <c r="AA1483" i="79" s="1"/>
  <c r="AA1488" i="79" s="1"/>
  <c r="P29" i="45"/>
  <c r="P30" i="45" s="1"/>
  <c r="Z1483" i="79" s="1"/>
  <c r="O23" i="45" l="1"/>
  <c r="O30" i="45" l="1"/>
  <c r="O37" i="45"/>
  <c r="O29" i="45"/>
  <c r="AD1481" i="79" l="1"/>
  <c r="AC1481" i="79"/>
  <c r="AB1481" i="79"/>
  <c r="O1480" i="79"/>
  <c r="D1480" i="79"/>
  <c r="AL1478" i="79"/>
  <c r="AK1478" i="79"/>
  <c r="AJ1478" i="79"/>
  <c r="AI1478" i="79"/>
  <c r="AH1478" i="79"/>
  <c r="AG1478" i="79"/>
  <c r="AF1478" i="79"/>
  <c r="AE1478" i="79"/>
  <c r="AD1478" i="79"/>
  <c r="AC1478" i="79"/>
  <c r="AB1478" i="79"/>
  <c r="AA1478" i="79"/>
  <c r="Z1478" i="79"/>
  <c r="Y1478" i="79"/>
  <c r="N1478" i="79"/>
  <c r="AM1477" i="79"/>
  <c r="AL1475" i="79"/>
  <c r="AK1475" i="79"/>
  <c r="AJ1475" i="79"/>
  <c r="AI1475" i="79"/>
  <c r="AH1475" i="79"/>
  <c r="AG1475" i="79"/>
  <c r="AF1475" i="79"/>
  <c r="AE1475" i="79"/>
  <c r="AD1475" i="79"/>
  <c r="AC1475" i="79"/>
  <c r="AB1475" i="79"/>
  <c r="AA1475" i="79"/>
  <c r="Z1475" i="79"/>
  <c r="Y1475" i="79"/>
  <c r="N1475" i="79"/>
  <c r="AM1474" i="79"/>
  <c r="AL1472" i="79"/>
  <c r="AK1472" i="79"/>
  <c r="AJ1472" i="79"/>
  <c r="AI1472" i="79"/>
  <c r="AH1472" i="79"/>
  <c r="AG1472" i="79"/>
  <c r="AF1472" i="79"/>
  <c r="AE1472" i="79"/>
  <c r="AD1472" i="79"/>
  <c r="AC1472" i="79"/>
  <c r="AB1472" i="79"/>
  <c r="AA1472" i="79"/>
  <c r="Z1472" i="79"/>
  <c r="Y1472" i="79"/>
  <c r="N1472" i="79"/>
  <c r="AM1471" i="79"/>
  <c r="AL1469" i="79"/>
  <c r="AK1469" i="79"/>
  <c r="AJ1469" i="79"/>
  <c r="AI1469" i="79"/>
  <c r="AH1469" i="79"/>
  <c r="AG1469" i="79"/>
  <c r="AF1469" i="79"/>
  <c r="AE1469" i="79"/>
  <c r="AD1469" i="79"/>
  <c r="AC1469" i="79"/>
  <c r="AB1469" i="79"/>
  <c r="AA1469" i="79"/>
  <c r="Z1469" i="79"/>
  <c r="Y1469" i="79"/>
  <c r="N1469" i="79"/>
  <c r="AM1468" i="79"/>
  <c r="AL1466" i="79"/>
  <c r="AK1466" i="79"/>
  <c r="AJ1466" i="79"/>
  <c r="AI1466" i="79"/>
  <c r="AH1466" i="79"/>
  <c r="AG1466" i="79"/>
  <c r="AF1466" i="79"/>
  <c r="AE1466" i="79"/>
  <c r="AD1466" i="79"/>
  <c r="AC1466" i="79"/>
  <c r="AB1466" i="79"/>
  <c r="AA1466" i="79"/>
  <c r="Z1466" i="79"/>
  <c r="Y1466" i="79"/>
  <c r="N1466" i="79"/>
  <c r="AM1465" i="79"/>
  <c r="AL1463" i="79"/>
  <c r="AK1463" i="79"/>
  <c r="AJ1463" i="79"/>
  <c r="AI1463" i="79"/>
  <c r="AH1463" i="79"/>
  <c r="AG1463" i="79"/>
  <c r="AF1463" i="79"/>
  <c r="AE1463" i="79"/>
  <c r="AD1463" i="79"/>
  <c r="AC1463" i="79"/>
  <c r="AB1463" i="79"/>
  <c r="AA1463" i="79"/>
  <c r="Z1463" i="79"/>
  <c r="Y1463" i="79"/>
  <c r="N1463" i="79"/>
  <c r="AM1462" i="79"/>
  <c r="AL1460" i="79"/>
  <c r="AK1460" i="79"/>
  <c r="AJ1460" i="79"/>
  <c r="AI1460" i="79"/>
  <c r="AH1460" i="79"/>
  <c r="AG1460" i="79"/>
  <c r="AF1460" i="79"/>
  <c r="AE1460" i="79"/>
  <c r="AD1460" i="79"/>
  <c r="AC1460" i="79"/>
  <c r="AB1460" i="79"/>
  <c r="AA1460" i="79"/>
  <c r="Z1460" i="79"/>
  <c r="Y1460" i="79"/>
  <c r="N1460" i="79"/>
  <c r="AM1459" i="79"/>
  <c r="AL1457" i="79"/>
  <c r="AK1457" i="79"/>
  <c r="AJ1457" i="79"/>
  <c r="AI1457" i="79"/>
  <c r="AH1457" i="79"/>
  <c r="AG1457" i="79"/>
  <c r="AF1457" i="79"/>
  <c r="AE1457" i="79"/>
  <c r="AD1457" i="79"/>
  <c r="AC1457" i="79"/>
  <c r="AB1457" i="79"/>
  <c r="AA1457" i="79"/>
  <c r="Z1457" i="79"/>
  <c r="Y1457" i="79"/>
  <c r="AM1456" i="79"/>
  <c r="AL1454" i="79"/>
  <c r="AK1454" i="79"/>
  <c r="AJ1454" i="79"/>
  <c r="AI1454" i="79"/>
  <c r="AH1454" i="79"/>
  <c r="AG1454" i="79"/>
  <c r="AF1454" i="79"/>
  <c r="AE1454" i="79"/>
  <c r="AD1454" i="79"/>
  <c r="AC1454" i="79"/>
  <c r="AB1454" i="79"/>
  <c r="AA1454" i="79"/>
  <c r="Z1454" i="79"/>
  <c r="Y1454" i="79"/>
  <c r="N1454" i="79"/>
  <c r="AM1453" i="79"/>
  <c r="AL1451" i="79"/>
  <c r="AK1451" i="79"/>
  <c r="AJ1451" i="79"/>
  <c r="AI1451" i="79"/>
  <c r="AH1451" i="79"/>
  <c r="AG1451" i="79"/>
  <c r="AF1451" i="79"/>
  <c r="AE1451" i="79"/>
  <c r="AD1451" i="79"/>
  <c r="AC1451" i="79"/>
  <c r="AB1451" i="79"/>
  <c r="AA1451" i="79"/>
  <c r="Z1451" i="79"/>
  <c r="Y1451" i="79"/>
  <c r="N1451" i="79"/>
  <c r="AM1450" i="79"/>
  <c r="AL1448" i="79"/>
  <c r="AK1448" i="79"/>
  <c r="AJ1448" i="79"/>
  <c r="AI1448" i="79"/>
  <c r="AH1448" i="79"/>
  <c r="AG1448" i="79"/>
  <c r="AF1448" i="79"/>
  <c r="AE1448" i="79"/>
  <c r="AD1448" i="79"/>
  <c r="AC1448" i="79"/>
  <c r="AB1448" i="79"/>
  <c r="AA1448" i="79"/>
  <c r="Z1448" i="79"/>
  <c r="Y1448" i="79"/>
  <c r="N1448" i="79"/>
  <c r="AM1447" i="79"/>
  <c r="AL1445" i="79"/>
  <c r="AK1445" i="79"/>
  <c r="AJ1445" i="79"/>
  <c r="AI1445" i="79"/>
  <c r="AH1445" i="79"/>
  <c r="AG1445" i="79"/>
  <c r="AF1445" i="79"/>
  <c r="AE1445" i="79"/>
  <c r="AD1445" i="79"/>
  <c r="AC1445" i="79"/>
  <c r="AB1445" i="79"/>
  <c r="AA1445" i="79"/>
  <c r="Z1445" i="79"/>
  <c r="Y1445" i="79"/>
  <c r="N1445" i="79"/>
  <c r="AM1444" i="79"/>
  <c r="AL1442" i="79"/>
  <c r="AK1442" i="79"/>
  <c r="AJ1442" i="79"/>
  <c r="AI1442" i="79"/>
  <c r="AH1442" i="79"/>
  <c r="AG1442" i="79"/>
  <c r="AF1442" i="79"/>
  <c r="AE1442" i="79"/>
  <c r="AD1442" i="79"/>
  <c r="AC1442" i="79"/>
  <c r="AB1442" i="79"/>
  <c r="AA1442" i="79"/>
  <c r="Z1442" i="79"/>
  <c r="Y1442" i="79"/>
  <c r="N1442" i="79"/>
  <c r="AM1441" i="79"/>
  <c r="AL1439" i="79"/>
  <c r="AK1439" i="79"/>
  <c r="AJ1439" i="79"/>
  <c r="AI1439" i="79"/>
  <c r="AH1439" i="79"/>
  <c r="AG1439" i="79"/>
  <c r="AF1439" i="79"/>
  <c r="AE1439" i="79"/>
  <c r="AD1439" i="79"/>
  <c r="AC1439" i="79"/>
  <c r="AB1439" i="79"/>
  <c r="AA1439" i="79"/>
  <c r="Z1439" i="79"/>
  <c r="Y1439" i="79"/>
  <c r="N1439" i="79"/>
  <c r="AM1438" i="79"/>
  <c r="AL1435" i="79"/>
  <c r="AK1435" i="79"/>
  <c r="AJ1435" i="79"/>
  <c r="AI1435" i="79"/>
  <c r="AH1435" i="79"/>
  <c r="AG1435" i="79"/>
  <c r="AF1435" i="79"/>
  <c r="AE1435" i="79"/>
  <c r="AD1435" i="79"/>
  <c r="AC1435" i="79"/>
  <c r="AB1435" i="79"/>
  <c r="AA1435" i="79"/>
  <c r="Z1435" i="79"/>
  <c r="Y1435" i="79"/>
  <c r="N1435" i="79"/>
  <c r="AM1434" i="79"/>
  <c r="AL1432" i="79"/>
  <c r="AK1432" i="79"/>
  <c r="AJ1432" i="79"/>
  <c r="AI1432" i="79"/>
  <c r="AH1432" i="79"/>
  <c r="AG1432" i="79"/>
  <c r="AF1432" i="79"/>
  <c r="AE1432" i="79"/>
  <c r="AD1432" i="79"/>
  <c r="AC1432" i="79"/>
  <c r="AB1432" i="79"/>
  <c r="AA1432" i="79"/>
  <c r="Z1432" i="79"/>
  <c r="Y1432" i="79"/>
  <c r="N1432" i="79"/>
  <c r="AM1431" i="79"/>
  <c r="AL1429" i="79"/>
  <c r="AK1429" i="79"/>
  <c r="AJ1429" i="79"/>
  <c r="AI1429" i="79"/>
  <c r="AH1429" i="79"/>
  <c r="AG1429" i="79"/>
  <c r="AF1429" i="79"/>
  <c r="AE1429" i="79"/>
  <c r="AD1429" i="79"/>
  <c r="AC1429" i="79"/>
  <c r="AB1429" i="79"/>
  <c r="AA1429" i="79"/>
  <c r="Z1429" i="79"/>
  <c r="Y1429" i="79"/>
  <c r="N1429" i="79"/>
  <c r="AM1428" i="79"/>
  <c r="AL1425" i="79"/>
  <c r="AK1425" i="79"/>
  <c r="AJ1425" i="79"/>
  <c r="AI1425" i="79"/>
  <c r="AH1425" i="79"/>
  <c r="AG1425" i="79"/>
  <c r="AF1425" i="79"/>
  <c r="AE1425" i="79"/>
  <c r="AD1425" i="79"/>
  <c r="AC1425" i="79"/>
  <c r="AB1425" i="79"/>
  <c r="AA1425" i="79"/>
  <c r="Z1425" i="79"/>
  <c r="Y1425" i="79"/>
  <c r="N1425" i="79"/>
  <c r="AM1424" i="79"/>
  <c r="AL1422" i="79"/>
  <c r="AK1422" i="79"/>
  <c r="AJ1422" i="79"/>
  <c r="AI1422" i="79"/>
  <c r="AH1422" i="79"/>
  <c r="AG1422" i="79"/>
  <c r="AF1422" i="79"/>
  <c r="AE1422" i="79"/>
  <c r="AD1422" i="79"/>
  <c r="AC1422" i="79"/>
  <c r="AB1422" i="79"/>
  <c r="AA1422" i="79"/>
  <c r="Z1422" i="79"/>
  <c r="Y1422" i="79"/>
  <c r="N1422" i="79"/>
  <c r="AM1421" i="79"/>
  <c r="AL1419" i="79"/>
  <c r="AK1419" i="79"/>
  <c r="AJ1419" i="79"/>
  <c r="AI1419" i="79"/>
  <c r="AH1419" i="79"/>
  <c r="AG1419" i="79"/>
  <c r="AF1419" i="79"/>
  <c r="AE1419" i="79"/>
  <c r="AD1419" i="79"/>
  <c r="AC1419" i="79"/>
  <c r="AB1419" i="79"/>
  <c r="AA1419" i="79"/>
  <c r="Z1419" i="79"/>
  <c r="Y1419" i="79"/>
  <c r="N1419" i="79"/>
  <c r="AM1418" i="79"/>
  <c r="AL1416" i="79"/>
  <c r="AK1416" i="79"/>
  <c r="AJ1416" i="79"/>
  <c r="AI1416" i="79"/>
  <c r="AH1416" i="79"/>
  <c r="AG1416" i="79"/>
  <c r="AF1416" i="79"/>
  <c r="AE1416" i="79"/>
  <c r="AD1416" i="79"/>
  <c r="AC1416" i="79"/>
  <c r="AB1416" i="79"/>
  <c r="AA1416" i="79"/>
  <c r="Z1416" i="79"/>
  <c r="Y1416" i="79"/>
  <c r="N1416" i="79"/>
  <c r="AM1415" i="79"/>
  <c r="AL1413" i="79"/>
  <c r="AK1413" i="79"/>
  <c r="AJ1413" i="79"/>
  <c r="AI1413" i="79"/>
  <c r="AH1413" i="79"/>
  <c r="AG1413" i="79"/>
  <c r="AF1413" i="79"/>
  <c r="AE1413" i="79"/>
  <c r="AD1413" i="79"/>
  <c r="AC1413" i="79"/>
  <c r="AB1413" i="79"/>
  <c r="AA1413" i="79"/>
  <c r="Z1413" i="79"/>
  <c r="Y1413" i="79"/>
  <c r="N1413" i="79"/>
  <c r="AM1412" i="79"/>
  <c r="AL1410" i="79"/>
  <c r="AK1410" i="79"/>
  <c r="AJ1410" i="79"/>
  <c r="AI1410" i="79"/>
  <c r="AH1410" i="79"/>
  <c r="AG1410" i="79"/>
  <c r="AF1410" i="79"/>
  <c r="AE1410" i="79"/>
  <c r="AD1410" i="79"/>
  <c r="AC1410" i="79"/>
  <c r="AB1410" i="79"/>
  <c r="AA1410" i="79"/>
  <c r="Z1410" i="79"/>
  <c r="Y1410" i="79"/>
  <c r="N1410" i="79"/>
  <c r="AM1409" i="79"/>
  <c r="AL1407" i="79"/>
  <c r="AK1407" i="79"/>
  <c r="AJ1407" i="79"/>
  <c r="AI1407" i="79"/>
  <c r="AH1407" i="79"/>
  <c r="AG1407" i="79"/>
  <c r="AF1407" i="79"/>
  <c r="AE1407" i="79"/>
  <c r="AD1407" i="79"/>
  <c r="AC1407" i="79"/>
  <c r="AB1407" i="79"/>
  <c r="AA1407" i="79"/>
  <c r="Z1407" i="79"/>
  <c r="Y1407" i="79"/>
  <c r="N1407" i="79"/>
  <c r="AM1406" i="79"/>
  <c r="AL1404" i="79"/>
  <c r="AK1404" i="79"/>
  <c r="AJ1404" i="79"/>
  <c r="AI1404" i="79"/>
  <c r="AH1404" i="79"/>
  <c r="AG1404" i="79"/>
  <c r="AF1404" i="79"/>
  <c r="AE1404" i="79"/>
  <c r="AD1404" i="79"/>
  <c r="AC1404" i="79"/>
  <c r="AB1404" i="79"/>
  <c r="AA1404" i="79"/>
  <c r="Z1404" i="79"/>
  <c r="Y1404" i="79"/>
  <c r="N1404" i="79"/>
  <c r="AM1403" i="79"/>
  <c r="AL1400" i="79"/>
  <c r="AK1400" i="79"/>
  <c r="AJ1400" i="79"/>
  <c r="AI1400" i="79"/>
  <c r="AH1400" i="79"/>
  <c r="AG1400" i="79"/>
  <c r="AF1400" i="79"/>
  <c r="AE1400" i="79"/>
  <c r="AD1400" i="79"/>
  <c r="AC1400" i="79"/>
  <c r="AB1400" i="79"/>
  <c r="AA1400" i="79"/>
  <c r="Z1400" i="79"/>
  <c r="Y1400" i="79"/>
  <c r="AM1399" i="79"/>
  <c r="AL1397" i="79"/>
  <c r="AK1397" i="79"/>
  <c r="AJ1397" i="79"/>
  <c r="AI1397" i="79"/>
  <c r="AH1397" i="79"/>
  <c r="AG1397" i="79"/>
  <c r="AF1397" i="79"/>
  <c r="AE1397" i="79"/>
  <c r="AD1397" i="79"/>
  <c r="AC1397" i="79"/>
  <c r="AB1397" i="79"/>
  <c r="AA1397" i="79"/>
  <c r="Z1397" i="79"/>
  <c r="Y1397" i="79"/>
  <c r="AM1396" i="79"/>
  <c r="AL1394" i="79"/>
  <c r="AK1394" i="79"/>
  <c r="AJ1394" i="79"/>
  <c r="AI1394" i="79"/>
  <c r="AH1394" i="79"/>
  <c r="AG1394" i="79"/>
  <c r="AF1394" i="79"/>
  <c r="AE1394" i="79"/>
  <c r="AD1394" i="79"/>
  <c r="AC1394" i="79"/>
  <c r="AB1394" i="79"/>
  <c r="AA1394" i="79"/>
  <c r="Z1394" i="79"/>
  <c r="Y1394" i="79"/>
  <c r="AM1393" i="79"/>
  <c r="AL1391" i="79"/>
  <c r="AK1391" i="79"/>
  <c r="AJ1391" i="79"/>
  <c r="AI1391" i="79"/>
  <c r="AH1391" i="79"/>
  <c r="AG1391" i="79"/>
  <c r="AF1391" i="79"/>
  <c r="AE1391" i="79"/>
  <c r="AD1391" i="79"/>
  <c r="AC1391" i="79"/>
  <c r="AB1391" i="79"/>
  <c r="AA1391" i="79"/>
  <c r="Z1391" i="79"/>
  <c r="Y1391" i="79"/>
  <c r="AM1390" i="79"/>
  <c r="AL1386" i="79"/>
  <c r="AK1386" i="79"/>
  <c r="AJ1386" i="79"/>
  <c r="AI1386" i="79"/>
  <c r="AH1386" i="79"/>
  <c r="AG1386" i="79"/>
  <c r="AF1386" i="79"/>
  <c r="AE1386" i="79"/>
  <c r="AD1386" i="79"/>
  <c r="AC1386" i="79"/>
  <c r="AB1386" i="79"/>
  <c r="AA1386" i="79"/>
  <c r="Z1386" i="79"/>
  <c r="Y1386" i="79"/>
  <c r="N1386" i="79"/>
  <c r="AM1385" i="79"/>
  <c r="AL1383" i="79"/>
  <c r="AK1383" i="79"/>
  <c r="AJ1383" i="79"/>
  <c r="AI1383" i="79"/>
  <c r="AH1383" i="79"/>
  <c r="AG1383" i="79"/>
  <c r="AF1383" i="79"/>
  <c r="AE1383" i="79"/>
  <c r="AD1383" i="79"/>
  <c r="AC1383" i="79"/>
  <c r="AB1383" i="79"/>
  <c r="AA1383" i="79"/>
  <c r="Z1383" i="79"/>
  <c r="Y1383" i="79"/>
  <c r="N1383" i="79"/>
  <c r="AM1382" i="79"/>
  <c r="AL1380" i="79"/>
  <c r="AK1380" i="79"/>
  <c r="AJ1380" i="79"/>
  <c r="AI1380" i="79"/>
  <c r="AH1380" i="79"/>
  <c r="AG1380" i="79"/>
  <c r="AF1380" i="79"/>
  <c r="AE1380" i="79"/>
  <c r="AD1380" i="79"/>
  <c r="AC1380" i="79"/>
  <c r="AB1380" i="79"/>
  <c r="AA1380" i="79"/>
  <c r="Z1380" i="79"/>
  <c r="Y1380" i="79"/>
  <c r="N1380" i="79"/>
  <c r="AM1379" i="79"/>
  <c r="AL1377" i="79"/>
  <c r="AK1377" i="79"/>
  <c r="AJ1377" i="79"/>
  <c r="AI1377" i="79"/>
  <c r="AH1377" i="79"/>
  <c r="AG1377" i="79"/>
  <c r="AF1377" i="79"/>
  <c r="AE1377" i="79"/>
  <c r="AD1377" i="79"/>
  <c r="AC1377" i="79"/>
  <c r="AB1377" i="79"/>
  <c r="AA1377" i="79"/>
  <c r="Z1377" i="79"/>
  <c r="Y1377" i="79"/>
  <c r="N1377" i="79"/>
  <c r="AM1376" i="79"/>
  <c r="AL1373" i="79"/>
  <c r="AK1373" i="79"/>
  <c r="AJ1373" i="79"/>
  <c r="AI1373" i="79"/>
  <c r="AH1373" i="79"/>
  <c r="AG1373" i="79"/>
  <c r="AF1373" i="79"/>
  <c r="AE1373" i="79"/>
  <c r="AD1373" i="79"/>
  <c r="AC1373" i="79"/>
  <c r="AB1373" i="79"/>
  <c r="AA1373" i="79"/>
  <c r="Z1373" i="79"/>
  <c r="Y1373" i="79"/>
  <c r="N1373" i="79"/>
  <c r="AM1372" i="79"/>
  <c r="AL1370" i="79"/>
  <c r="AK1370" i="79"/>
  <c r="AJ1370" i="79"/>
  <c r="AI1370" i="79"/>
  <c r="AH1370" i="79"/>
  <c r="AG1370" i="79"/>
  <c r="AF1370" i="79"/>
  <c r="AE1370" i="79"/>
  <c r="AD1370" i="79"/>
  <c r="AC1370" i="79"/>
  <c r="AB1370" i="79"/>
  <c r="AA1370" i="79"/>
  <c r="Z1370" i="79"/>
  <c r="Y1370" i="79"/>
  <c r="N1370" i="79"/>
  <c r="AM1369" i="79"/>
  <c r="AL1366" i="79"/>
  <c r="AK1366" i="79"/>
  <c r="AJ1366" i="79"/>
  <c r="AI1366" i="79"/>
  <c r="AH1366" i="79"/>
  <c r="AG1366" i="79"/>
  <c r="AF1366" i="79"/>
  <c r="AE1366" i="79"/>
  <c r="AD1366" i="79"/>
  <c r="AC1366" i="79"/>
  <c r="AB1366" i="79"/>
  <c r="AA1366" i="79"/>
  <c r="Z1366" i="79"/>
  <c r="Y1366" i="79"/>
  <c r="N1366" i="79"/>
  <c r="AM1365" i="79"/>
  <c r="AL1362" i="79"/>
  <c r="AK1362" i="79"/>
  <c r="AJ1362" i="79"/>
  <c r="AI1362" i="79"/>
  <c r="AH1362" i="79"/>
  <c r="AG1362" i="79"/>
  <c r="AF1362" i="79"/>
  <c r="AE1362" i="79"/>
  <c r="AD1362" i="79"/>
  <c r="AC1362" i="79"/>
  <c r="AB1362" i="79"/>
  <c r="AA1362" i="79"/>
  <c r="Z1362" i="79"/>
  <c r="Y1362" i="79"/>
  <c r="N1362" i="79"/>
  <c r="AM1361" i="79"/>
  <c r="AL1359" i="79"/>
  <c r="AK1359" i="79"/>
  <c r="AJ1359" i="79"/>
  <c r="AI1359" i="79"/>
  <c r="AH1359" i="79"/>
  <c r="AG1359" i="79"/>
  <c r="AF1359" i="79"/>
  <c r="AE1359" i="79"/>
  <c r="AD1359" i="79"/>
  <c r="AC1359" i="79"/>
  <c r="AB1359" i="79"/>
  <c r="AA1359" i="79"/>
  <c r="Z1359" i="79"/>
  <c r="Y1359" i="79"/>
  <c r="N1359" i="79"/>
  <c r="AM1358" i="79"/>
  <c r="AL1356" i="79"/>
  <c r="AK1356" i="79"/>
  <c r="AJ1356" i="79"/>
  <c r="AI1356" i="79"/>
  <c r="AH1356" i="79"/>
  <c r="AG1356" i="79"/>
  <c r="AF1356" i="79"/>
  <c r="AE1356" i="79"/>
  <c r="AD1356" i="79"/>
  <c r="AC1356" i="79"/>
  <c r="AB1356" i="79"/>
  <c r="AA1356" i="79"/>
  <c r="Z1356" i="79"/>
  <c r="Y1356" i="79"/>
  <c r="N1356" i="79"/>
  <c r="AM1355" i="79"/>
  <c r="AL1352" i="79"/>
  <c r="AK1352" i="79"/>
  <c r="AJ1352" i="79"/>
  <c r="AI1352" i="79"/>
  <c r="AH1352" i="79"/>
  <c r="AG1352" i="79"/>
  <c r="AF1352" i="79"/>
  <c r="AE1352" i="79"/>
  <c r="AD1352" i="79"/>
  <c r="AC1352" i="79"/>
  <c r="AB1352" i="79"/>
  <c r="AA1352" i="79"/>
  <c r="Z1352" i="79"/>
  <c r="Y1352" i="79"/>
  <c r="N1352" i="79"/>
  <c r="AM1351" i="79"/>
  <c r="AL1349" i="79"/>
  <c r="AK1349" i="79"/>
  <c r="AJ1349" i="79"/>
  <c r="AI1349" i="79"/>
  <c r="AH1349" i="79"/>
  <c r="AG1349" i="79"/>
  <c r="AF1349" i="79"/>
  <c r="AE1349" i="79"/>
  <c r="AD1349" i="79"/>
  <c r="AC1349" i="79"/>
  <c r="AB1349" i="79"/>
  <c r="AA1349" i="79"/>
  <c r="Z1349" i="79"/>
  <c r="Y1349" i="79"/>
  <c r="N1349" i="79"/>
  <c r="AM1348" i="79"/>
  <c r="AL1346" i="79"/>
  <c r="AK1346" i="79"/>
  <c r="AJ1346" i="79"/>
  <c r="AI1346" i="79"/>
  <c r="AH1346" i="79"/>
  <c r="AG1346" i="79"/>
  <c r="AF1346" i="79"/>
  <c r="AE1346" i="79"/>
  <c r="AD1346" i="79"/>
  <c r="AC1346" i="79"/>
  <c r="AB1346" i="79"/>
  <c r="AA1346" i="79"/>
  <c r="Z1346" i="79"/>
  <c r="Y1346" i="79"/>
  <c r="N1346" i="79"/>
  <c r="AM1345" i="79"/>
  <c r="AL1343" i="79"/>
  <c r="AK1343" i="79"/>
  <c r="AJ1343" i="79"/>
  <c r="AI1343" i="79"/>
  <c r="AH1343" i="79"/>
  <c r="AG1343" i="79"/>
  <c r="AF1343" i="79"/>
  <c r="AE1343" i="79"/>
  <c r="AD1343" i="79"/>
  <c r="AC1343" i="79"/>
  <c r="AB1343" i="79"/>
  <c r="AA1343" i="79"/>
  <c r="Z1343" i="79"/>
  <c r="Y1343" i="79"/>
  <c r="N1343" i="79"/>
  <c r="AM1342" i="79"/>
  <c r="AL1340" i="79"/>
  <c r="AK1340" i="79"/>
  <c r="AJ1340" i="79"/>
  <c r="AI1340" i="79"/>
  <c r="AH1340" i="79"/>
  <c r="AG1340" i="79"/>
  <c r="AF1340" i="79"/>
  <c r="AE1340" i="79"/>
  <c r="AD1340" i="79"/>
  <c r="AC1340" i="79"/>
  <c r="AB1340" i="79"/>
  <c r="AA1340" i="79"/>
  <c r="Z1340" i="79"/>
  <c r="Y1340" i="79"/>
  <c r="N1340" i="79"/>
  <c r="AM1339" i="79"/>
  <c r="AL1336" i="79"/>
  <c r="AK1336" i="79"/>
  <c r="AJ1336" i="79"/>
  <c r="AI1336" i="79"/>
  <c r="AH1336" i="79"/>
  <c r="AG1336" i="79"/>
  <c r="AF1336" i="79"/>
  <c r="AE1336" i="79"/>
  <c r="AD1336" i="79"/>
  <c r="AC1336" i="79"/>
  <c r="AB1336" i="79"/>
  <c r="AA1336" i="79"/>
  <c r="Z1336" i="79"/>
  <c r="Y1336" i="79"/>
  <c r="AM1335" i="79"/>
  <c r="AL1333" i="79"/>
  <c r="AK1333" i="79"/>
  <c r="AJ1333" i="79"/>
  <c r="AI1333" i="79"/>
  <c r="AH1333" i="79"/>
  <c r="AG1333" i="79"/>
  <c r="AF1333" i="79"/>
  <c r="AE1333" i="79"/>
  <c r="AD1333" i="79"/>
  <c r="AC1333" i="79"/>
  <c r="AB1333" i="79"/>
  <c r="AA1333" i="79"/>
  <c r="Z1333" i="79"/>
  <c r="Y1333" i="79"/>
  <c r="AM1332" i="79"/>
  <c r="AL1330" i="79"/>
  <c r="AK1330" i="79"/>
  <c r="AJ1330" i="79"/>
  <c r="AI1330" i="79"/>
  <c r="AH1330" i="79"/>
  <c r="AG1330" i="79"/>
  <c r="AF1330" i="79"/>
  <c r="AE1330" i="79"/>
  <c r="AD1330" i="79"/>
  <c r="AC1330" i="79"/>
  <c r="AB1330" i="79"/>
  <c r="AA1330" i="79"/>
  <c r="Z1330" i="79"/>
  <c r="Y1330" i="79"/>
  <c r="AM1329" i="79"/>
  <c r="AL1327" i="79"/>
  <c r="AK1327" i="79"/>
  <c r="AJ1327" i="79"/>
  <c r="AI1327" i="79"/>
  <c r="AH1327" i="79"/>
  <c r="AG1327" i="79"/>
  <c r="AF1327" i="79"/>
  <c r="AE1327" i="79"/>
  <c r="AD1327" i="79"/>
  <c r="AC1327" i="79"/>
  <c r="AB1327" i="79"/>
  <c r="AA1327" i="79"/>
  <c r="Z1327" i="79"/>
  <c r="Y1327" i="79"/>
  <c r="AM1326" i="79"/>
  <c r="AL1324" i="79"/>
  <c r="AK1324" i="79"/>
  <c r="AJ1324" i="79"/>
  <c r="AI1324" i="79"/>
  <c r="AH1324" i="79"/>
  <c r="AG1324" i="79"/>
  <c r="AF1324" i="79"/>
  <c r="AE1324" i="79"/>
  <c r="AD1324" i="79"/>
  <c r="AC1324" i="79"/>
  <c r="AB1324" i="79"/>
  <c r="AA1324" i="79"/>
  <c r="Z1324" i="79"/>
  <c r="Y1324" i="79"/>
  <c r="AM1323" i="79"/>
  <c r="AL1321" i="79"/>
  <c r="AK1321" i="79"/>
  <c r="AJ1321" i="79"/>
  <c r="AI1321" i="79"/>
  <c r="AH1321" i="79"/>
  <c r="AH1480" i="79" s="1"/>
  <c r="AG1321" i="79"/>
  <c r="AF1321" i="79"/>
  <c r="AE1321" i="79"/>
  <c r="AD1321" i="79"/>
  <c r="AC1321" i="79"/>
  <c r="AB1321" i="79"/>
  <c r="AA1321" i="79"/>
  <c r="Z1321" i="79"/>
  <c r="Y1321" i="79"/>
  <c r="AI1480" i="79" l="1"/>
  <c r="AJ1480" i="79"/>
  <c r="AK1480" i="79"/>
  <c r="AL1480" i="79"/>
  <c r="AE1480" i="79"/>
  <c r="AF1480" i="79"/>
  <c r="AG1480" i="79"/>
  <c r="AA1299" i="79"/>
  <c r="AA1305" i="79" s="1"/>
  <c r="Z1299" i="79"/>
  <c r="Z1305" i="79" s="1"/>
  <c r="O1296" i="79"/>
  <c r="D1296" i="79"/>
  <c r="AL1294" i="79"/>
  <c r="AK1294" i="79"/>
  <c r="AJ1294" i="79"/>
  <c r="AI1294" i="79"/>
  <c r="AH1294" i="79"/>
  <c r="AG1294" i="79"/>
  <c r="AF1294" i="79"/>
  <c r="AE1294" i="79"/>
  <c r="AD1294" i="79"/>
  <c r="AC1294" i="79"/>
  <c r="AB1294" i="79"/>
  <c r="AA1294" i="79"/>
  <c r="Z1294" i="79"/>
  <c r="Y1294" i="79"/>
  <c r="N1294" i="79"/>
  <c r="AM1293" i="79"/>
  <c r="AL1291" i="79"/>
  <c r="AK1291" i="79"/>
  <c r="AJ1291" i="79"/>
  <c r="AI1291" i="79"/>
  <c r="AH1291" i="79"/>
  <c r="AG1291" i="79"/>
  <c r="AF1291" i="79"/>
  <c r="AE1291" i="79"/>
  <c r="AD1291" i="79"/>
  <c r="AC1291" i="79"/>
  <c r="AB1291" i="79"/>
  <c r="AA1291" i="79"/>
  <c r="Z1291" i="79"/>
  <c r="Y1291" i="79"/>
  <c r="N1291" i="79"/>
  <c r="AM1290" i="79"/>
  <c r="AL1288" i="79"/>
  <c r="AK1288" i="79"/>
  <c r="AJ1288" i="79"/>
  <c r="AI1288" i="79"/>
  <c r="AH1288" i="79"/>
  <c r="AG1288" i="79"/>
  <c r="AF1288" i="79"/>
  <c r="AE1288" i="79"/>
  <c r="AD1288" i="79"/>
  <c r="AC1288" i="79"/>
  <c r="AB1288" i="79"/>
  <c r="AA1288" i="79"/>
  <c r="Z1288" i="79"/>
  <c r="Y1288" i="79"/>
  <c r="N1288" i="79"/>
  <c r="AM1287" i="79"/>
  <c r="AL1285" i="79"/>
  <c r="AK1285" i="79"/>
  <c r="AJ1285" i="79"/>
  <c r="AI1285" i="79"/>
  <c r="AH1285" i="79"/>
  <c r="AG1285" i="79"/>
  <c r="AF1285" i="79"/>
  <c r="AE1285" i="79"/>
  <c r="AD1285" i="79"/>
  <c r="AC1285" i="79"/>
  <c r="AB1285" i="79"/>
  <c r="AA1285" i="79"/>
  <c r="Z1285" i="79"/>
  <c r="Y1285" i="79"/>
  <c r="N1285" i="79"/>
  <c r="AM1284" i="79"/>
  <c r="AL1282" i="79"/>
  <c r="AK1282" i="79"/>
  <c r="AJ1282" i="79"/>
  <c r="AI1282" i="79"/>
  <c r="AH1282" i="79"/>
  <c r="AG1282" i="79"/>
  <c r="AF1282" i="79"/>
  <c r="AE1282" i="79"/>
  <c r="AD1282" i="79"/>
  <c r="AC1282" i="79"/>
  <c r="AB1282" i="79"/>
  <c r="AA1282" i="79"/>
  <c r="Z1282" i="79"/>
  <c r="Y1282" i="79"/>
  <c r="N1282" i="79"/>
  <c r="AM1281" i="79"/>
  <c r="AL1279" i="79"/>
  <c r="AK1279" i="79"/>
  <c r="AJ1279" i="79"/>
  <c r="AI1279" i="79"/>
  <c r="AH1279" i="79"/>
  <c r="AG1279" i="79"/>
  <c r="AF1279" i="79"/>
  <c r="AE1279" i="79"/>
  <c r="AD1279" i="79"/>
  <c r="AC1279" i="79"/>
  <c r="AB1279" i="79"/>
  <c r="AA1279" i="79"/>
  <c r="Z1279" i="79"/>
  <c r="Y1279" i="79"/>
  <c r="N1279" i="79"/>
  <c r="AM1278" i="79"/>
  <c r="AL1276" i="79"/>
  <c r="AK1276" i="79"/>
  <c r="AJ1276" i="79"/>
  <c r="AI1276" i="79"/>
  <c r="AH1276" i="79"/>
  <c r="AG1276" i="79"/>
  <c r="AF1276" i="79"/>
  <c r="AE1276" i="79"/>
  <c r="AD1276" i="79"/>
  <c r="AC1276" i="79"/>
  <c r="AB1276" i="79"/>
  <c r="AA1276" i="79"/>
  <c r="Z1276" i="79"/>
  <c r="Y1276" i="79"/>
  <c r="N1276" i="79"/>
  <c r="AM1275" i="79"/>
  <c r="AL1273" i="79"/>
  <c r="AK1273" i="79"/>
  <c r="AJ1273" i="79"/>
  <c r="AI1273" i="79"/>
  <c r="AH1273" i="79"/>
  <c r="AG1273" i="79"/>
  <c r="AF1273" i="79"/>
  <c r="AE1273" i="79"/>
  <c r="AD1273" i="79"/>
  <c r="AC1273" i="79"/>
  <c r="AB1273" i="79"/>
  <c r="AA1273" i="79"/>
  <c r="Z1273" i="79"/>
  <c r="Y1273" i="79"/>
  <c r="AM1272" i="79"/>
  <c r="AL1270" i="79"/>
  <c r="AK1270" i="79"/>
  <c r="AJ1270" i="79"/>
  <c r="AI1270" i="79"/>
  <c r="AH1270" i="79"/>
  <c r="AG1270" i="79"/>
  <c r="AF1270" i="79"/>
  <c r="AE1270" i="79"/>
  <c r="AD1270" i="79"/>
  <c r="AC1270" i="79"/>
  <c r="AB1270" i="79"/>
  <c r="AA1270" i="79"/>
  <c r="Z1270" i="79"/>
  <c r="Y1270" i="79"/>
  <c r="N1270" i="79"/>
  <c r="AM1269" i="79"/>
  <c r="AL1267" i="79"/>
  <c r="AK1267" i="79"/>
  <c r="AJ1267" i="79"/>
  <c r="AI1267" i="79"/>
  <c r="AH1267" i="79"/>
  <c r="AG1267" i="79"/>
  <c r="AF1267" i="79"/>
  <c r="AE1267" i="79"/>
  <c r="AD1267" i="79"/>
  <c r="AC1267" i="79"/>
  <c r="AB1267" i="79"/>
  <c r="AA1267" i="79"/>
  <c r="Z1267" i="79"/>
  <c r="Y1267" i="79"/>
  <c r="N1267" i="79"/>
  <c r="AM1266" i="79"/>
  <c r="AL1264" i="79"/>
  <c r="AK1264" i="79"/>
  <c r="AJ1264" i="79"/>
  <c r="AI1264" i="79"/>
  <c r="AH1264" i="79"/>
  <c r="AG1264" i="79"/>
  <c r="AF1264" i="79"/>
  <c r="AE1264" i="79"/>
  <c r="AD1264" i="79"/>
  <c r="AC1264" i="79"/>
  <c r="AB1264" i="79"/>
  <c r="AA1264" i="79"/>
  <c r="Z1264" i="79"/>
  <c r="Y1264" i="79"/>
  <c r="N1264" i="79"/>
  <c r="AM1263" i="79"/>
  <c r="AL1261" i="79"/>
  <c r="AK1261" i="79"/>
  <c r="AJ1261" i="79"/>
  <c r="AI1261" i="79"/>
  <c r="AH1261" i="79"/>
  <c r="AG1261" i="79"/>
  <c r="AF1261" i="79"/>
  <c r="AE1261" i="79"/>
  <c r="AD1261" i="79"/>
  <c r="AC1261" i="79"/>
  <c r="AB1261" i="79"/>
  <c r="AA1261" i="79"/>
  <c r="Z1261" i="79"/>
  <c r="Y1261" i="79"/>
  <c r="N1261" i="79"/>
  <c r="AM1260" i="79"/>
  <c r="AL1258" i="79"/>
  <c r="AK1258" i="79"/>
  <c r="AJ1258" i="79"/>
  <c r="AI1258" i="79"/>
  <c r="AH1258" i="79"/>
  <c r="AG1258" i="79"/>
  <c r="AF1258" i="79"/>
  <c r="AE1258" i="79"/>
  <c r="AD1258" i="79"/>
  <c r="AC1258" i="79"/>
  <c r="AB1258" i="79"/>
  <c r="AA1258" i="79"/>
  <c r="Z1258" i="79"/>
  <c r="Y1258" i="79"/>
  <c r="N1258" i="79"/>
  <c r="AM1257" i="79"/>
  <c r="AL1255" i="79"/>
  <c r="AK1255" i="79"/>
  <c r="AJ1255" i="79"/>
  <c r="AI1255" i="79"/>
  <c r="AH1255" i="79"/>
  <c r="AG1255" i="79"/>
  <c r="AF1255" i="79"/>
  <c r="AE1255" i="79"/>
  <c r="AD1255" i="79"/>
  <c r="AC1255" i="79"/>
  <c r="AB1255" i="79"/>
  <c r="AA1255" i="79"/>
  <c r="Z1255" i="79"/>
  <c r="Y1255" i="79"/>
  <c r="N1255" i="79"/>
  <c r="AM1254" i="79"/>
  <c r="AL1251" i="79"/>
  <c r="AK1251" i="79"/>
  <c r="AJ1251" i="79"/>
  <c r="AI1251" i="79"/>
  <c r="AH1251" i="79"/>
  <c r="AG1251" i="79"/>
  <c r="AF1251" i="79"/>
  <c r="AE1251" i="79"/>
  <c r="AD1251" i="79"/>
  <c r="AC1251" i="79"/>
  <c r="AB1251" i="79"/>
  <c r="AA1251" i="79"/>
  <c r="Z1251" i="79"/>
  <c r="Y1251" i="79"/>
  <c r="N1251" i="79"/>
  <c r="AM1250" i="79"/>
  <c r="AL1248" i="79"/>
  <c r="AK1248" i="79"/>
  <c r="AJ1248" i="79"/>
  <c r="AI1248" i="79"/>
  <c r="AH1248" i="79"/>
  <c r="AG1248" i="79"/>
  <c r="AF1248" i="79"/>
  <c r="AE1248" i="79"/>
  <c r="AD1248" i="79"/>
  <c r="AC1248" i="79"/>
  <c r="AB1248" i="79"/>
  <c r="AA1248" i="79"/>
  <c r="Z1248" i="79"/>
  <c r="Y1248" i="79"/>
  <c r="N1248" i="79"/>
  <c r="AM1247" i="79"/>
  <c r="AL1245" i="79"/>
  <c r="AK1245" i="79"/>
  <c r="AJ1245" i="79"/>
  <c r="AI1245" i="79"/>
  <c r="AH1245" i="79"/>
  <c r="AG1245" i="79"/>
  <c r="AF1245" i="79"/>
  <c r="AE1245" i="79"/>
  <c r="AD1245" i="79"/>
  <c r="AC1245" i="79"/>
  <c r="AB1245" i="79"/>
  <c r="AA1245" i="79"/>
  <c r="Z1245" i="79"/>
  <c r="Y1245" i="79"/>
  <c r="N1245" i="79"/>
  <c r="AM1244" i="79"/>
  <c r="AL1241" i="79"/>
  <c r="AK1241" i="79"/>
  <c r="AJ1241" i="79"/>
  <c r="AI1241" i="79"/>
  <c r="AH1241" i="79"/>
  <c r="AG1241" i="79"/>
  <c r="AF1241" i="79"/>
  <c r="AE1241" i="79"/>
  <c r="AD1241" i="79"/>
  <c r="AC1241" i="79"/>
  <c r="AB1241" i="79"/>
  <c r="AA1241" i="79"/>
  <c r="Z1241" i="79"/>
  <c r="Y1241" i="79"/>
  <c r="N1241" i="79"/>
  <c r="AM1240" i="79"/>
  <c r="AL1238" i="79"/>
  <c r="AK1238" i="79"/>
  <c r="AJ1238" i="79"/>
  <c r="AI1238" i="79"/>
  <c r="AH1238" i="79"/>
  <c r="AG1238" i="79"/>
  <c r="AF1238" i="79"/>
  <c r="AE1238" i="79"/>
  <c r="AD1238" i="79"/>
  <c r="AC1238" i="79"/>
  <c r="AB1238" i="79"/>
  <c r="AA1238" i="79"/>
  <c r="Z1238" i="79"/>
  <c r="Y1238" i="79"/>
  <c r="N1238" i="79"/>
  <c r="AM1237" i="79"/>
  <c r="AL1235" i="79"/>
  <c r="AK1235" i="79"/>
  <c r="AJ1235" i="79"/>
  <c r="AI1235" i="79"/>
  <c r="AH1235" i="79"/>
  <c r="AG1235" i="79"/>
  <c r="AF1235" i="79"/>
  <c r="AE1235" i="79"/>
  <c r="AD1235" i="79"/>
  <c r="AC1235" i="79"/>
  <c r="AB1235" i="79"/>
  <c r="AA1235" i="79"/>
  <c r="Z1235" i="79"/>
  <c r="Y1235" i="79"/>
  <c r="N1235" i="79"/>
  <c r="AM1234" i="79"/>
  <c r="AL1232" i="79"/>
  <c r="AK1232" i="79"/>
  <c r="AJ1232" i="79"/>
  <c r="AI1232" i="79"/>
  <c r="AH1232" i="79"/>
  <c r="AG1232" i="79"/>
  <c r="AF1232" i="79"/>
  <c r="AE1232" i="79"/>
  <c r="AD1232" i="79"/>
  <c r="AC1232" i="79"/>
  <c r="AB1232" i="79"/>
  <c r="AA1232" i="79"/>
  <c r="Z1232" i="79"/>
  <c r="Y1232" i="79"/>
  <c r="N1232" i="79"/>
  <c r="AM1231" i="79"/>
  <c r="AL1229" i="79"/>
  <c r="AK1229" i="79"/>
  <c r="AJ1229" i="79"/>
  <c r="AI1229" i="79"/>
  <c r="AH1229" i="79"/>
  <c r="AG1229" i="79"/>
  <c r="AF1229" i="79"/>
  <c r="AE1229" i="79"/>
  <c r="AD1229" i="79"/>
  <c r="AC1229" i="79"/>
  <c r="AB1229" i="79"/>
  <c r="AA1229" i="79"/>
  <c r="Z1229" i="79"/>
  <c r="Y1229" i="79"/>
  <c r="N1229" i="79"/>
  <c r="AM1228" i="79"/>
  <c r="AL1226" i="79"/>
  <c r="AK1226" i="79"/>
  <c r="AJ1226" i="79"/>
  <c r="AI1226" i="79"/>
  <c r="AH1226" i="79"/>
  <c r="AG1226" i="79"/>
  <c r="AF1226" i="79"/>
  <c r="AE1226" i="79"/>
  <c r="AD1226" i="79"/>
  <c r="AC1226" i="79"/>
  <c r="AB1226" i="79"/>
  <c r="AA1226" i="79"/>
  <c r="Z1226" i="79"/>
  <c r="Y1226" i="79"/>
  <c r="N1226" i="79"/>
  <c r="AM1225" i="79"/>
  <c r="AL1223" i="79"/>
  <c r="AK1223" i="79"/>
  <c r="AJ1223" i="79"/>
  <c r="AI1223" i="79"/>
  <c r="AH1223" i="79"/>
  <c r="AG1223" i="79"/>
  <c r="AF1223" i="79"/>
  <c r="AE1223" i="79"/>
  <c r="AD1223" i="79"/>
  <c r="AC1223" i="79"/>
  <c r="AB1223" i="79"/>
  <c r="AA1223" i="79"/>
  <c r="Z1223" i="79"/>
  <c r="Y1223" i="79"/>
  <c r="N1223" i="79"/>
  <c r="AM1222" i="79"/>
  <c r="AL1220" i="79"/>
  <c r="AK1220" i="79"/>
  <c r="AJ1220" i="79"/>
  <c r="AI1220" i="79"/>
  <c r="AH1220" i="79"/>
  <c r="AG1220" i="79"/>
  <c r="AF1220" i="79"/>
  <c r="AE1220" i="79"/>
  <c r="AD1220" i="79"/>
  <c r="AC1220" i="79"/>
  <c r="AB1220" i="79"/>
  <c r="AA1220" i="79"/>
  <c r="Z1220" i="79"/>
  <c r="Y1220" i="79"/>
  <c r="N1220" i="79"/>
  <c r="AM1219" i="79"/>
  <c r="AL1216" i="79"/>
  <c r="AK1216" i="79"/>
  <c r="AJ1216" i="79"/>
  <c r="AI1216" i="79"/>
  <c r="AH1216" i="79"/>
  <c r="AG1216" i="79"/>
  <c r="AF1216" i="79"/>
  <c r="AE1216" i="79"/>
  <c r="AD1216" i="79"/>
  <c r="AC1216" i="79"/>
  <c r="AB1216" i="79"/>
  <c r="AA1216" i="79"/>
  <c r="Z1216" i="79"/>
  <c r="Y1216" i="79"/>
  <c r="AM1215" i="79"/>
  <c r="AL1213" i="79"/>
  <c r="AK1213" i="79"/>
  <c r="AJ1213" i="79"/>
  <c r="AI1213" i="79"/>
  <c r="AH1213" i="79"/>
  <c r="AG1213" i="79"/>
  <c r="AF1213" i="79"/>
  <c r="AE1213" i="79"/>
  <c r="AD1213" i="79"/>
  <c r="AC1213" i="79"/>
  <c r="AB1213" i="79"/>
  <c r="AA1213" i="79"/>
  <c r="Z1213" i="79"/>
  <c r="Y1213" i="79"/>
  <c r="AM1212" i="79"/>
  <c r="AL1210" i="79"/>
  <c r="AK1210" i="79"/>
  <c r="AJ1210" i="79"/>
  <c r="AI1210" i="79"/>
  <c r="AH1210" i="79"/>
  <c r="AG1210" i="79"/>
  <c r="AF1210" i="79"/>
  <c r="AE1210" i="79"/>
  <c r="AD1210" i="79"/>
  <c r="AC1210" i="79"/>
  <c r="AB1210" i="79"/>
  <c r="AA1210" i="79"/>
  <c r="Z1210" i="79"/>
  <c r="Y1210" i="79"/>
  <c r="AM1209" i="79"/>
  <c r="AL1207" i="79"/>
  <c r="AK1207" i="79"/>
  <c r="AJ1207" i="79"/>
  <c r="AI1207" i="79"/>
  <c r="AH1207" i="79"/>
  <c r="AG1207" i="79"/>
  <c r="AF1207" i="79"/>
  <c r="AE1207" i="79"/>
  <c r="AD1207" i="79"/>
  <c r="AC1207" i="79"/>
  <c r="AB1207" i="79"/>
  <c r="AA1207" i="79"/>
  <c r="Z1207" i="79"/>
  <c r="Y1207" i="79"/>
  <c r="AM1206" i="79"/>
  <c r="AL1202" i="79"/>
  <c r="AK1202" i="79"/>
  <c r="AJ1202" i="79"/>
  <c r="AI1202" i="79"/>
  <c r="AH1202" i="79"/>
  <c r="AG1202" i="79"/>
  <c r="AF1202" i="79"/>
  <c r="AE1202" i="79"/>
  <c r="AD1202" i="79"/>
  <c r="AC1202" i="79"/>
  <c r="AB1202" i="79"/>
  <c r="AA1202" i="79"/>
  <c r="Z1202" i="79"/>
  <c r="Y1202" i="79"/>
  <c r="N1202" i="79"/>
  <c r="AM1201" i="79"/>
  <c r="AL1199" i="79"/>
  <c r="AK1199" i="79"/>
  <c r="AJ1199" i="79"/>
  <c r="AI1199" i="79"/>
  <c r="AH1199" i="79"/>
  <c r="AG1199" i="79"/>
  <c r="AF1199" i="79"/>
  <c r="AE1199" i="79"/>
  <c r="AD1199" i="79"/>
  <c r="AC1199" i="79"/>
  <c r="AB1199" i="79"/>
  <c r="AA1199" i="79"/>
  <c r="Z1199" i="79"/>
  <c r="Y1199" i="79"/>
  <c r="N1199" i="79"/>
  <c r="AM1198" i="79"/>
  <c r="AL1196" i="79"/>
  <c r="AK1196" i="79"/>
  <c r="AJ1196" i="79"/>
  <c r="AI1196" i="79"/>
  <c r="AH1196" i="79"/>
  <c r="AG1196" i="79"/>
  <c r="AF1196" i="79"/>
  <c r="AE1196" i="79"/>
  <c r="AD1196" i="79"/>
  <c r="AC1196" i="79"/>
  <c r="AB1196" i="79"/>
  <c r="AA1196" i="79"/>
  <c r="Z1196" i="79"/>
  <c r="Y1196" i="79"/>
  <c r="N1196" i="79"/>
  <c r="AM1195" i="79"/>
  <c r="AL1193" i="79"/>
  <c r="AK1193" i="79"/>
  <c r="AJ1193" i="79"/>
  <c r="AI1193" i="79"/>
  <c r="AH1193" i="79"/>
  <c r="AG1193" i="79"/>
  <c r="AF1193" i="79"/>
  <c r="AE1193" i="79"/>
  <c r="AD1193" i="79"/>
  <c r="AC1193" i="79"/>
  <c r="AB1193" i="79"/>
  <c r="AA1193" i="79"/>
  <c r="Z1193" i="79"/>
  <c r="Y1193" i="79"/>
  <c r="N1193" i="79"/>
  <c r="AM1192" i="79"/>
  <c r="AL1189" i="79"/>
  <c r="AK1189" i="79"/>
  <c r="AJ1189" i="79"/>
  <c r="AI1189" i="79"/>
  <c r="AH1189" i="79"/>
  <c r="AG1189" i="79"/>
  <c r="AF1189" i="79"/>
  <c r="AE1189" i="79"/>
  <c r="AD1189" i="79"/>
  <c r="AC1189" i="79"/>
  <c r="AB1189" i="79"/>
  <c r="AA1189" i="79"/>
  <c r="Z1189" i="79"/>
  <c r="Y1189" i="79"/>
  <c r="N1189" i="79"/>
  <c r="AM1188" i="79"/>
  <c r="AL1186" i="79"/>
  <c r="AK1186" i="79"/>
  <c r="AJ1186" i="79"/>
  <c r="AI1186" i="79"/>
  <c r="AH1186" i="79"/>
  <c r="AG1186" i="79"/>
  <c r="AF1186" i="79"/>
  <c r="AE1186" i="79"/>
  <c r="AD1186" i="79"/>
  <c r="AC1186" i="79"/>
  <c r="AB1186" i="79"/>
  <c r="AA1186" i="79"/>
  <c r="Z1186" i="79"/>
  <c r="Y1186" i="79"/>
  <c r="N1186" i="79"/>
  <c r="AM1185" i="79"/>
  <c r="AL1182" i="79"/>
  <c r="AK1182" i="79"/>
  <c r="AJ1182" i="79"/>
  <c r="AI1182" i="79"/>
  <c r="AH1182" i="79"/>
  <c r="AG1182" i="79"/>
  <c r="AF1182" i="79"/>
  <c r="AE1182" i="79"/>
  <c r="AD1182" i="79"/>
  <c r="AC1182" i="79"/>
  <c r="AB1182" i="79"/>
  <c r="AA1182" i="79"/>
  <c r="Z1182" i="79"/>
  <c r="Y1182" i="79"/>
  <c r="N1182" i="79"/>
  <c r="AM1181" i="79"/>
  <c r="AL1178" i="79"/>
  <c r="AK1178" i="79"/>
  <c r="AJ1178" i="79"/>
  <c r="AI1178" i="79"/>
  <c r="AH1178" i="79"/>
  <c r="AG1178" i="79"/>
  <c r="AF1178" i="79"/>
  <c r="AE1178" i="79"/>
  <c r="AD1178" i="79"/>
  <c r="AC1178" i="79"/>
  <c r="AB1178" i="79"/>
  <c r="AA1178" i="79"/>
  <c r="Z1178" i="79"/>
  <c r="Y1178" i="79"/>
  <c r="N1178" i="79"/>
  <c r="AM1177" i="79"/>
  <c r="AL1175" i="79"/>
  <c r="AK1175" i="79"/>
  <c r="AJ1175" i="79"/>
  <c r="AI1175" i="79"/>
  <c r="AH1175" i="79"/>
  <c r="AG1175" i="79"/>
  <c r="AF1175" i="79"/>
  <c r="AE1175" i="79"/>
  <c r="AD1175" i="79"/>
  <c r="AC1175" i="79"/>
  <c r="AB1175" i="79"/>
  <c r="AA1175" i="79"/>
  <c r="Z1175" i="79"/>
  <c r="Y1175" i="79"/>
  <c r="N1175" i="79"/>
  <c r="AM1174" i="79"/>
  <c r="AL1172" i="79"/>
  <c r="AK1172" i="79"/>
  <c r="AJ1172" i="79"/>
  <c r="AI1172" i="79"/>
  <c r="AH1172" i="79"/>
  <c r="AG1172" i="79"/>
  <c r="AF1172" i="79"/>
  <c r="AE1172" i="79"/>
  <c r="AD1172" i="79"/>
  <c r="AC1172" i="79"/>
  <c r="AB1172" i="79"/>
  <c r="AA1172" i="79"/>
  <c r="Z1172" i="79"/>
  <c r="Y1172" i="79"/>
  <c r="N1172" i="79"/>
  <c r="AM1171" i="79"/>
  <c r="AL1168" i="79"/>
  <c r="AK1168" i="79"/>
  <c r="AJ1168" i="79"/>
  <c r="AI1168" i="79"/>
  <c r="AH1168" i="79"/>
  <c r="AG1168" i="79"/>
  <c r="AF1168" i="79"/>
  <c r="AE1168" i="79"/>
  <c r="AD1168" i="79"/>
  <c r="AC1168" i="79"/>
  <c r="AB1168" i="79"/>
  <c r="AA1168" i="79"/>
  <c r="Z1168" i="79"/>
  <c r="Y1168" i="79"/>
  <c r="N1168" i="79"/>
  <c r="AM1167" i="79"/>
  <c r="AL1165" i="79"/>
  <c r="AK1165" i="79"/>
  <c r="AJ1165" i="79"/>
  <c r="AI1165" i="79"/>
  <c r="AH1165" i="79"/>
  <c r="AG1165" i="79"/>
  <c r="AF1165" i="79"/>
  <c r="AE1165" i="79"/>
  <c r="AD1165" i="79"/>
  <c r="AC1165" i="79"/>
  <c r="AB1165" i="79"/>
  <c r="AA1165" i="79"/>
  <c r="Z1165" i="79"/>
  <c r="Y1165" i="79"/>
  <c r="N1165" i="79"/>
  <c r="AM1164" i="79"/>
  <c r="AL1162" i="79"/>
  <c r="AK1162" i="79"/>
  <c r="AJ1162" i="79"/>
  <c r="AI1162" i="79"/>
  <c r="AH1162" i="79"/>
  <c r="AG1162" i="79"/>
  <c r="AF1162" i="79"/>
  <c r="AE1162" i="79"/>
  <c r="AD1162" i="79"/>
  <c r="AC1162" i="79"/>
  <c r="AB1162" i="79"/>
  <c r="AA1162" i="79"/>
  <c r="Z1162" i="79"/>
  <c r="Y1162" i="79"/>
  <c r="N1162" i="79"/>
  <c r="AM1161" i="79"/>
  <c r="AL1159" i="79"/>
  <c r="AK1159" i="79"/>
  <c r="AJ1159" i="79"/>
  <c r="AI1159" i="79"/>
  <c r="AH1159" i="79"/>
  <c r="AG1159" i="79"/>
  <c r="AF1159" i="79"/>
  <c r="AE1159" i="79"/>
  <c r="AD1159" i="79"/>
  <c r="AC1159" i="79"/>
  <c r="AB1159" i="79"/>
  <c r="AA1159" i="79"/>
  <c r="Z1159" i="79"/>
  <c r="Y1159" i="79"/>
  <c r="N1159" i="79"/>
  <c r="AM1158" i="79"/>
  <c r="AL1156" i="79"/>
  <c r="AK1156" i="79"/>
  <c r="AJ1156" i="79"/>
  <c r="AI1156" i="79"/>
  <c r="AH1156" i="79"/>
  <c r="AG1156" i="79"/>
  <c r="AF1156" i="79"/>
  <c r="AE1156" i="79"/>
  <c r="AD1156" i="79"/>
  <c r="AC1156" i="79"/>
  <c r="AB1156" i="79"/>
  <c r="AA1156" i="79"/>
  <c r="Z1156" i="79"/>
  <c r="Y1156" i="79"/>
  <c r="N1156" i="79"/>
  <c r="AM1155" i="79"/>
  <c r="AL1152" i="79"/>
  <c r="AK1152" i="79"/>
  <c r="AJ1152" i="79"/>
  <c r="AI1152" i="79"/>
  <c r="AH1152" i="79"/>
  <c r="AG1152" i="79"/>
  <c r="AF1152" i="79"/>
  <c r="AE1152" i="79"/>
  <c r="AD1152" i="79"/>
  <c r="AC1152" i="79"/>
  <c r="AB1152" i="79"/>
  <c r="AA1152" i="79"/>
  <c r="Z1152" i="79"/>
  <c r="Y1152" i="79"/>
  <c r="AM1151" i="79"/>
  <c r="AL1149" i="79"/>
  <c r="AK1149" i="79"/>
  <c r="AJ1149" i="79"/>
  <c r="AI1149" i="79"/>
  <c r="AH1149" i="79"/>
  <c r="AG1149" i="79"/>
  <c r="AF1149" i="79"/>
  <c r="AE1149" i="79"/>
  <c r="AD1149" i="79"/>
  <c r="AC1149" i="79"/>
  <c r="AB1149" i="79"/>
  <c r="AA1149" i="79"/>
  <c r="Z1149" i="79"/>
  <c r="Y1149" i="79"/>
  <c r="AM1148" i="79"/>
  <c r="AL1146" i="79"/>
  <c r="AK1146" i="79"/>
  <c r="AJ1146" i="79"/>
  <c r="AI1146" i="79"/>
  <c r="AH1146" i="79"/>
  <c r="AG1146" i="79"/>
  <c r="AF1146" i="79"/>
  <c r="AE1146" i="79"/>
  <c r="AD1146" i="79"/>
  <c r="AC1146" i="79"/>
  <c r="AB1146" i="79"/>
  <c r="AA1146" i="79"/>
  <c r="Z1146" i="79"/>
  <c r="Y1146" i="79"/>
  <c r="AM1145" i="79"/>
  <c r="AL1143" i="79"/>
  <c r="AK1143" i="79"/>
  <c r="AJ1143" i="79"/>
  <c r="AI1143" i="79"/>
  <c r="AH1143" i="79"/>
  <c r="AG1143" i="79"/>
  <c r="AF1143" i="79"/>
  <c r="AE1143" i="79"/>
  <c r="AD1143" i="79"/>
  <c r="AC1143" i="79"/>
  <c r="AB1143" i="79"/>
  <c r="AA1143" i="79"/>
  <c r="Z1143" i="79"/>
  <c r="Y1143" i="79"/>
  <c r="AM1142" i="79"/>
  <c r="AL1140" i="79"/>
  <c r="AK1140" i="79"/>
  <c r="AJ1140" i="79"/>
  <c r="AI1140" i="79"/>
  <c r="AH1140" i="79"/>
  <c r="AG1140" i="79"/>
  <c r="AF1140" i="79"/>
  <c r="AE1140" i="79"/>
  <c r="AD1140" i="79"/>
  <c r="AC1140" i="79"/>
  <c r="AB1140" i="79"/>
  <c r="AA1140" i="79"/>
  <c r="Z1140" i="79"/>
  <c r="Y1140" i="79"/>
  <c r="AM1139" i="79"/>
  <c r="AL1137" i="79"/>
  <c r="AK1137" i="79"/>
  <c r="AJ1137" i="79"/>
  <c r="AI1137" i="79"/>
  <c r="AH1137" i="79"/>
  <c r="AG1137" i="79"/>
  <c r="AF1137" i="79"/>
  <c r="AE1137" i="79"/>
  <c r="AD1137" i="79"/>
  <c r="AC1137" i="79"/>
  <c r="AB1137" i="79"/>
  <c r="AA1137" i="79"/>
  <c r="Z1137" i="79"/>
  <c r="Z1309" i="79" s="1"/>
  <c r="Y1137" i="79"/>
  <c r="AA1306" i="79" l="1"/>
  <c r="AL1296" i="79"/>
  <c r="Z1308" i="79"/>
  <c r="AA1309" i="79"/>
  <c r="AE1296" i="79"/>
  <c r="AK1296" i="79"/>
  <c r="AH1296" i="79"/>
  <c r="AI1296" i="79"/>
  <c r="AG1296" i="79"/>
  <c r="AJ1296" i="79"/>
  <c r="AF1296" i="79"/>
  <c r="Z1307" i="79"/>
  <c r="AA1308" i="79"/>
  <c r="Z1306" i="79"/>
  <c r="AA1307" i="79"/>
  <c r="Q88" i="43"/>
  <c r="P88" i="43"/>
  <c r="O88" i="43"/>
  <c r="N88" i="43"/>
  <c r="M88" i="43"/>
  <c r="Q87" i="43"/>
  <c r="P87" i="43"/>
  <c r="O87" i="43"/>
  <c r="N87" i="43"/>
  <c r="M87" i="43"/>
  <c r="Q85" i="43"/>
  <c r="P85" i="43"/>
  <c r="O85" i="43"/>
  <c r="N85" i="43"/>
  <c r="M85" i="43"/>
  <c r="Q84" i="43"/>
  <c r="P84" i="43"/>
  <c r="O84" i="43"/>
  <c r="N84" i="43"/>
  <c r="M84" i="43"/>
  <c r="Z1489" i="79" l="1"/>
  <c r="Z1493" i="79"/>
  <c r="Z1492" i="79"/>
  <c r="Z1491" i="79"/>
  <c r="Z1490" i="79"/>
  <c r="AA1491" i="79"/>
  <c r="AA1489" i="79"/>
  <c r="AA1490" i="79"/>
  <c r="AA1493" i="79"/>
  <c r="AA1492" i="79"/>
  <c r="H181" i="47"/>
  <c r="H182" i="47"/>
  <c r="H183" i="47"/>
  <c r="H184" i="47"/>
  <c r="H185" i="47"/>
  <c r="H186" i="47"/>
  <c r="H187" i="47"/>
  <c r="H188" i="47"/>
  <c r="H189" i="47"/>
  <c r="H190" i="47"/>
  <c r="H191" i="47"/>
  <c r="H180" i="47"/>
  <c r="O36" i="45" l="1"/>
  <c r="O33" i="45" l="1"/>
  <c r="O34" i="45"/>
  <c r="O26" i="45"/>
  <c r="O27" i="45"/>
  <c r="H176" i="47" l="1"/>
  <c r="H169" i="47"/>
  <c r="H170" i="47"/>
  <c r="H171" i="47"/>
  <c r="H172" i="47"/>
  <c r="H173" i="47"/>
  <c r="H174" i="47"/>
  <c r="H175" i="47"/>
  <c r="H168" i="47"/>
  <c r="H166" i="47"/>
  <c r="H167" i="47"/>
  <c r="H165" i="47"/>
  <c r="L22" i="45" l="1"/>
  <c r="M22" i="45"/>
  <c r="J36" i="45" l="1"/>
  <c r="I36" i="45"/>
  <c r="H36" i="45"/>
  <c r="G36" i="45"/>
  <c r="F36" i="45"/>
  <c r="E36" i="45"/>
  <c r="D36" i="45"/>
  <c r="J29" i="45"/>
  <c r="I29" i="45"/>
  <c r="H29" i="45"/>
  <c r="G29" i="45"/>
  <c r="F29" i="45"/>
  <c r="E29" i="45"/>
  <c r="D29" i="45"/>
  <c r="J22" i="45"/>
  <c r="I22" i="45"/>
  <c r="H22" i="45"/>
  <c r="G22" i="45"/>
  <c r="F22" i="45"/>
  <c r="E22" i="45"/>
  <c r="D22" i="45"/>
  <c r="AD193" i="79" l="1"/>
  <c r="AC193" i="79"/>
  <c r="AB193" i="79"/>
  <c r="AA193" i="79"/>
  <c r="Z193" i="79"/>
  <c r="Y193" i="79"/>
  <c r="AD190" i="79"/>
  <c r="AC190" i="79"/>
  <c r="AB190" i="79"/>
  <c r="AA190" i="79"/>
  <c r="Z190" i="79"/>
  <c r="Y190" i="79"/>
  <c r="AD187" i="79"/>
  <c r="AC187" i="79"/>
  <c r="AB187" i="79"/>
  <c r="AA187" i="79"/>
  <c r="Z187" i="79"/>
  <c r="Y187" i="79"/>
  <c r="AD184" i="79"/>
  <c r="AC184" i="79"/>
  <c r="AB184" i="79"/>
  <c r="AA184" i="79"/>
  <c r="Z184" i="79"/>
  <c r="Y184" i="79"/>
  <c r="AD181" i="79"/>
  <c r="AC181" i="79"/>
  <c r="AB181" i="79"/>
  <c r="AA181" i="79"/>
  <c r="Z181" i="79"/>
  <c r="Y181" i="79"/>
  <c r="AD178" i="79"/>
  <c r="AC178" i="79"/>
  <c r="AB178" i="79"/>
  <c r="AA178" i="79"/>
  <c r="Z178" i="79"/>
  <c r="Y178" i="79"/>
  <c r="AD175" i="79"/>
  <c r="AC175" i="79"/>
  <c r="AB175" i="79"/>
  <c r="AA175" i="79"/>
  <c r="Z175" i="79"/>
  <c r="Y175" i="79"/>
  <c r="AD172" i="79"/>
  <c r="AC172" i="79"/>
  <c r="AB172" i="79"/>
  <c r="AA172" i="79"/>
  <c r="Z172" i="79"/>
  <c r="Y172" i="79"/>
  <c r="AD169" i="79"/>
  <c r="AC169" i="79"/>
  <c r="AB169" i="79"/>
  <c r="AA169" i="79"/>
  <c r="Z169" i="79"/>
  <c r="Y169" i="79"/>
  <c r="AD166" i="79"/>
  <c r="AC166" i="79"/>
  <c r="AB166" i="79"/>
  <c r="AA166" i="79"/>
  <c r="Z166" i="79"/>
  <c r="Y166" i="79"/>
  <c r="AD163" i="79"/>
  <c r="AC163" i="79"/>
  <c r="AB163" i="79"/>
  <c r="AA163" i="79"/>
  <c r="Z163" i="79"/>
  <c r="Y163" i="79"/>
  <c r="AD160" i="79"/>
  <c r="AC160" i="79"/>
  <c r="AB160" i="79"/>
  <c r="AA160" i="79"/>
  <c r="Z160" i="79"/>
  <c r="Y160" i="79"/>
  <c r="AD157" i="79"/>
  <c r="AC157" i="79"/>
  <c r="AB157" i="79"/>
  <c r="AA157" i="79"/>
  <c r="Z157" i="79"/>
  <c r="Y157" i="79"/>
  <c r="AD154" i="79"/>
  <c r="AC154" i="79"/>
  <c r="AB154" i="79"/>
  <c r="AA154" i="79"/>
  <c r="Z154" i="79"/>
  <c r="Y154" i="79"/>
  <c r="AD150" i="79"/>
  <c r="AC150" i="79"/>
  <c r="AB150" i="79"/>
  <c r="AA150" i="79"/>
  <c r="Z150" i="79"/>
  <c r="Y150" i="79"/>
  <c r="AD147" i="79"/>
  <c r="AC147" i="79"/>
  <c r="AB147" i="79"/>
  <c r="AA147" i="79"/>
  <c r="Z147" i="79"/>
  <c r="Y147" i="79"/>
  <c r="AD144" i="79"/>
  <c r="AC144" i="79"/>
  <c r="AB144" i="79"/>
  <c r="AA144" i="79"/>
  <c r="Z144" i="79"/>
  <c r="Y144" i="79"/>
  <c r="AD140" i="79"/>
  <c r="AC140" i="79"/>
  <c r="AB140" i="79"/>
  <c r="AA140" i="79"/>
  <c r="Z140" i="79"/>
  <c r="Y140" i="79"/>
  <c r="AD137" i="79"/>
  <c r="AC137" i="79"/>
  <c r="AB137" i="79"/>
  <c r="AA137" i="79"/>
  <c r="Z137" i="79"/>
  <c r="Y137" i="79"/>
  <c r="AD134" i="79"/>
  <c r="AC134" i="79"/>
  <c r="AB134" i="79"/>
  <c r="AA134" i="79"/>
  <c r="Z134" i="79"/>
  <c r="Y134" i="79"/>
  <c r="AD131" i="79"/>
  <c r="AC131" i="79"/>
  <c r="AB131" i="79"/>
  <c r="AA131" i="79"/>
  <c r="Z131" i="79"/>
  <c r="Y131" i="79"/>
  <c r="AD128" i="79"/>
  <c r="AC128" i="79"/>
  <c r="AB128" i="79"/>
  <c r="AA128" i="79"/>
  <c r="Z128" i="79"/>
  <c r="Y128" i="79"/>
  <c r="AD125" i="79"/>
  <c r="AC125" i="79"/>
  <c r="AB125" i="79"/>
  <c r="AA125" i="79"/>
  <c r="Z125" i="79"/>
  <c r="Y125" i="79"/>
  <c r="AD122" i="79"/>
  <c r="AC122" i="79"/>
  <c r="AB122" i="79"/>
  <c r="AA122" i="79"/>
  <c r="Z122" i="79"/>
  <c r="Y122" i="79"/>
  <c r="AD119" i="79"/>
  <c r="AC119" i="79"/>
  <c r="AB119" i="79"/>
  <c r="AA119" i="79"/>
  <c r="Z119" i="79"/>
  <c r="Y119" i="79"/>
  <c r="AD115" i="79"/>
  <c r="AC115" i="79"/>
  <c r="AB115" i="79"/>
  <c r="AA115" i="79"/>
  <c r="Z115" i="79"/>
  <c r="Y115" i="79"/>
  <c r="AD112" i="79"/>
  <c r="AC112" i="79"/>
  <c r="AB112" i="79"/>
  <c r="AA112" i="79"/>
  <c r="Z112" i="79"/>
  <c r="Y112" i="79"/>
  <c r="AD109" i="79"/>
  <c r="AC109" i="79"/>
  <c r="AB109" i="79"/>
  <c r="AA109" i="79"/>
  <c r="Z109" i="79"/>
  <c r="Y109" i="79"/>
  <c r="AD106" i="79"/>
  <c r="AC106" i="79"/>
  <c r="AB106" i="79"/>
  <c r="AA106" i="79"/>
  <c r="Z106" i="79"/>
  <c r="Y106" i="79"/>
  <c r="AD101" i="79"/>
  <c r="AC101" i="79"/>
  <c r="AB101" i="79"/>
  <c r="AA101" i="79"/>
  <c r="Z101" i="79"/>
  <c r="Y101" i="79"/>
  <c r="AD98" i="79"/>
  <c r="AC98" i="79"/>
  <c r="AB98" i="79"/>
  <c r="AA98" i="79"/>
  <c r="Z98" i="79"/>
  <c r="Y98" i="79"/>
  <c r="AD95" i="79"/>
  <c r="AC95" i="79"/>
  <c r="AB95" i="79"/>
  <c r="AA95" i="79"/>
  <c r="Z95" i="79"/>
  <c r="Y95" i="79"/>
  <c r="AD92" i="79"/>
  <c r="AC92" i="79"/>
  <c r="AB92" i="79"/>
  <c r="AA92" i="79"/>
  <c r="Z92" i="79"/>
  <c r="Y92" i="79"/>
  <c r="AD88" i="79"/>
  <c r="AC88" i="79"/>
  <c r="AB88" i="79"/>
  <c r="AA88" i="79"/>
  <c r="Z88" i="79"/>
  <c r="Y88" i="79"/>
  <c r="AD85" i="79"/>
  <c r="AC85" i="79"/>
  <c r="AB85" i="79"/>
  <c r="AA85" i="79"/>
  <c r="Z85" i="79"/>
  <c r="Y85" i="79"/>
  <c r="AD81" i="79"/>
  <c r="AC81" i="79"/>
  <c r="AB81" i="79"/>
  <c r="AA81" i="79"/>
  <c r="Z81" i="79"/>
  <c r="Y81" i="79"/>
  <c r="AD77" i="79"/>
  <c r="AC77" i="79"/>
  <c r="AB77" i="79"/>
  <c r="AA77" i="79"/>
  <c r="Z77" i="79"/>
  <c r="Y77" i="79"/>
  <c r="AD74" i="79"/>
  <c r="AC74" i="79"/>
  <c r="AB74" i="79"/>
  <c r="AA74" i="79"/>
  <c r="Z74" i="79"/>
  <c r="Y74" i="79"/>
  <c r="AD71" i="79"/>
  <c r="AC71" i="79"/>
  <c r="AB71" i="79"/>
  <c r="AA71" i="79"/>
  <c r="Z71" i="79"/>
  <c r="Y71" i="79"/>
  <c r="AD67" i="79"/>
  <c r="AC67" i="79"/>
  <c r="AB67" i="79"/>
  <c r="AA67" i="79"/>
  <c r="Z67" i="79"/>
  <c r="Y67" i="79"/>
  <c r="AD64" i="79"/>
  <c r="AC64" i="79"/>
  <c r="AB64" i="79"/>
  <c r="AA64" i="79"/>
  <c r="Z64" i="79"/>
  <c r="Y64" i="79"/>
  <c r="AD61" i="79"/>
  <c r="AC61" i="79"/>
  <c r="AB61" i="79"/>
  <c r="AA61" i="79"/>
  <c r="Z61" i="79"/>
  <c r="Y61" i="79"/>
  <c r="AD58" i="79"/>
  <c r="AC58" i="79"/>
  <c r="AB58" i="79"/>
  <c r="AA58" i="79"/>
  <c r="Z58" i="79"/>
  <c r="Y58" i="79"/>
  <c r="AD55" i="79"/>
  <c r="AC55" i="79"/>
  <c r="AB55" i="79"/>
  <c r="AA55" i="79"/>
  <c r="Z55" i="79"/>
  <c r="Y55" i="79"/>
  <c r="AD51" i="79"/>
  <c r="AC51" i="79"/>
  <c r="AB51" i="79"/>
  <c r="AA51" i="79"/>
  <c r="Z51" i="79"/>
  <c r="Y51" i="79"/>
  <c r="AD48" i="79"/>
  <c r="AC48" i="79"/>
  <c r="AB48" i="79"/>
  <c r="AA48" i="79"/>
  <c r="Z48" i="79"/>
  <c r="Y48" i="79"/>
  <c r="AD45" i="79"/>
  <c r="AC45" i="79"/>
  <c r="AB45" i="79"/>
  <c r="AA45" i="79"/>
  <c r="Z45" i="79"/>
  <c r="Y45" i="79"/>
  <c r="AD42" i="79"/>
  <c r="AC42" i="79"/>
  <c r="AB42" i="79"/>
  <c r="AA42" i="79"/>
  <c r="Z42" i="79"/>
  <c r="Y42" i="79"/>
  <c r="AD39" i="79"/>
  <c r="AC39" i="79"/>
  <c r="AB39" i="79"/>
  <c r="AA39" i="79"/>
  <c r="Z39" i="79"/>
  <c r="Y39" i="79"/>
  <c r="AH517" i="46"/>
  <c r="AG517" i="46"/>
  <c r="AF517" i="46"/>
  <c r="AE517" i="46"/>
  <c r="AD517" i="46"/>
  <c r="AC517" i="46"/>
  <c r="AH514" i="46"/>
  <c r="AG514" i="46"/>
  <c r="AF514" i="46"/>
  <c r="AE514" i="46"/>
  <c r="AD514" i="46"/>
  <c r="AC514" i="46"/>
  <c r="AH511" i="46"/>
  <c r="AG511" i="46"/>
  <c r="AF511" i="46"/>
  <c r="AE511" i="46"/>
  <c r="AD511" i="46"/>
  <c r="AC511" i="46"/>
  <c r="AH507" i="46"/>
  <c r="AG507" i="46"/>
  <c r="AF507" i="46"/>
  <c r="AE507" i="46"/>
  <c r="AD507" i="46"/>
  <c r="AC507" i="46"/>
  <c r="AH504" i="46"/>
  <c r="AG504" i="46"/>
  <c r="AF504" i="46"/>
  <c r="AE504" i="46"/>
  <c r="AD504" i="46"/>
  <c r="AC504" i="46"/>
  <c r="AH501" i="46"/>
  <c r="AG501" i="46"/>
  <c r="AF501" i="46"/>
  <c r="AE501" i="46"/>
  <c r="AD501" i="46"/>
  <c r="AC501" i="46"/>
  <c r="AH498" i="46"/>
  <c r="AG498" i="46"/>
  <c r="AF498" i="46"/>
  <c r="AE498" i="46"/>
  <c r="AD498" i="46"/>
  <c r="AC498" i="46"/>
  <c r="AH495" i="46"/>
  <c r="AG495" i="46"/>
  <c r="AF495" i="46"/>
  <c r="AE495" i="46"/>
  <c r="AD495" i="46"/>
  <c r="AC495" i="46"/>
  <c r="AH491" i="46"/>
  <c r="AG491" i="46"/>
  <c r="AF491" i="46"/>
  <c r="AE491" i="46"/>
  <c r="AD491" i="46"/>
  <c r="AC491" i="46"/>
  <c r="AH488" i="46"/>
  <c r="AG488" i="46"/>
  <c r="AF488" i="46"/>
  <c r="AE488" i="46"/>
  <c r="AD488" i="46"/>
  <c r="AC488" i="46"/>
  <c r="AH484" i="46"/>
  <c r="AG484" i="46"/>
  <c r="AF484" i="46"/>
  <c r="AE484" i="46"/>
  <c r="AD484" i="46"/>
  <c r="AC484" i="46"/>
  <c r="AH480" i="46"/>
  <c r="AG480" i="46"/>
  <c r="AF480" i="46"/>
  <c r="AE480" i="46"/>
  <c r="AD480" i="46"/>
  <c r="AC480" i="46"/>
  <c r="AH477" i="46"/>
  <c r="AG477" i="46"/>
  <c r="AF477" i="46"/>
  <c r="AE477" i="46"/>
  <c r="AD477" i="46"/>
  <c r="AC477" i="46"/>
  <c r="AH474" i="46"/>
  <c r="AG474" i="46"/>
  <c r="AF474" i="46"/>
  <c r="AE474" i="46"/>
  <c r="AD474" i="46"/>
  <c r="AC474" i="46"/>
  <c r="AH471" i="46"/>
  <c r="AG471" i="46"/>
  <c r="AF471" i="46"/>
  <c r="AE471" i="46"/>
  <c r="AD471" i="46"/>
  <c r="AC471" i="46"/>
  <c r="AH468" i="46"/>
  <c r="AG468" i="46"/>
  <c r="AF468" i="46"/>
  <c r="AE468" i="46"/>
  <c r="AD468" i="46"/>
  <c r="AC468" i="46"/>
  <c r="AH464" i="46"/>
  <c r="AG464" i="46"/>
  <c r="AF464" i="46"/>
  <c r="AE464" i="46"/>
  <c r="AD464" i="46"/>
  <c r="AC464" i="46"/>
  <c r="AH461" i="46"/>
  <c r="AG461" i="46"/>
  <c r="AF461" i="46"/>
  <c r="AE461" i="46"/>
  <c r="AD461" i="46"/>
  <c r="AC461" i="46"/>
  <c r="AH458" i="46"/>
  <c r="AG458" i="46"/>
  <c r="AF458" i="46"/>
  <c r="AE458" i="46"/>
  <c r="AD458" i="46"/>
  <c r="AC458" i="46"/>
  <c r="AH455" i="46"/>
  <c r="AG455" i="46"/>
  <c r="AF455" i="46"/>
  <c r="AE455" i="46"/>
  <c r="AD455" i="46"/>
  <c r="AC455" i="46"/>
  <c r="AH452" i="46"/>
  <c r="AG452" i="46"/>
  <c r="AF452" i="46"/>
  <c r="AE452" i="46"/>
  <c r="AD452" i="46"/>
  <c r="AC452" i="46"/>
  <c r="AH449" i="46"/>
  <c r="AG449" i="46"/>
  <c r="AF449" i="46"/>
  <c r="AE449" i="46"/>
  <c r="AD449" i="46"/>
  <c r="AC449" i="46"/>
  <c r="AH446" i="46"/>
  <c r="AG446" i="46"/>
  <c r="AF446" i="46"/>
  <c r="AE446" i="46"/>
  <c r="AD446" i="46"/>
  <c r="AC446" i="46"/>
  <c r="AH443" i="46"/>
  <c r="AG443" i="46"/>
  <c r="AF443" i="46"/>
  <c r="AE443" i="46"/>
  <c r="AD443" i="46"/>
  <c r="AC443" i="46"/>
  <c r="AH439" i="46"/>
  <c r="AG439" i="46"/>
  <c r="AF439" i="46"/>
  <c r="AE439" i="46"/>
  <c r="AD439" i="46"/>
  <c r="AC439" i="46"/>
  <c r="AH436" i="46"/>
  <c r="AG436" i="46"/>
  <c r="AF436" i="46"/>
  <c r="AE436" i="46"/>
  <c r="AD436" i="46"/>
  <c r="AC436" i="46"/>
  <c r="AH433" i="46"/>
  <c r="AG433" i="46"/>
  <c r="AF433" i="46"/>
  <c r="AE433" i="46"/>
  <c r="AD433" i="46"/>
  <c r="AC433" i="46"/>
  <c r="AH430" i="46"/>
  <c r="AG430" i="46"/>
  <c r="AF430" i="46"/>
  <c r="AE430" i="46"/>
  <c r="AD430" i="46"/>
  <c r="AC430" i="46"/>
  <c r="AH427" i="46"/>
  <c r="AG427" i="46"/>
  <c r="AF427" i="46"/>
  <c r="AE427" i="46"/>
  <c r="AD427" i="46"/>
  <c r="AC427" i="46"/>
  <c r="AH424" i="46"/>
  <c r="AG424" i="46"/>
  <c r="AF424" i="46"/>
  <c r="AE424" i="46"/>
  <c r="AD424" i="46"/>
  <c r="AC424" i="46"/>
  <c r="AH421" i="46"/>
  <c r="AG421" i="46"/>
  <c r="AF421" i="46"/>
  <c r="AE421" i="46"/>
  <c r="AD421" i="46"/>
  <c r="AC421" i="46"/>
  <c r="AH418" i="46"/>
  <c r="AG418" i="46"/>
  <c r="AF418" i="46"/>
  <c r="AE418" i="46"/>
  <c r="AD418" i="46"/>
  <c r="AC418" i="46"/>
  <c r="AH415" i="46"/>
  <c r="AG415" i="46"/>
  <c r="AF415" i="46"/>
  <c r="AE415" i="46"/>
  <c r="AD415" i="46"/>
  <c r="AC415" i="46"/>
  <c r="AH386" i="46"/>
  <c r="AG386" i="46"/>
  <c r="AF386" i="46"/>
  <c r="AE386" i="46"/>
  <c r="AD386" i="46"/>
  <c r="AC386" i="46"/>
  <c r="AH383" i="46"/>
  <c r="AG383" i="46"/>
  <c r="AF383" i="46"/>
  <c r="AE383" i="46"/>
  <c r="AD383" i="46"/>
  <c r="AC383" i="46"/>
  <c r="AH380" i="46"/>
  <c r="AG380" i="46"/>
  <c r="AF380" i="46"/>
  <c r="AE380" i="46"/>
  <c r="AD380" i="46"/>
  <c r="AC380" i="46"/>
  <c r="AH376" i="46"/>
  <c r="AG376" i="46"/>
  <c r="AF376" i="46"/>
  <c r="AE376" i="46"/>
  <c r="AD376" i="46"/>
  <c r="AC376" i="46"/>
  <c r="AH373" i="46"/>
  <c r="AG373" i="46"/>
  <c r="AF373" i="46"/>
  <c r="AE373" i="46"/>
  <c r="AD373" i="46"/>
  <c r="AC373" i="46"/>
  <c r="AH370" i="46"/>
  <c r="AG370" i="46"/>
  <c r="AF370" i="46"/>
  <c r="AE370" i="46"/>
  <c r="AD370" i="46"/>
  <c r="AC370" i="46"/>
  <c r="AH367" i="46"/>
  <c r="AG367" i="46"/>
  <c r="AF367" i="46"/>
  <c r="AE367" i="46"/>
  <c r="AD367" i="46"/>
  <c r="AC367" i="46"/>
  <c r="AH364" i="46"/>
  <c r="AG364" i="46"/>
  <c r="AF364" i="46"/>
  <c r="AE364" i="46"/>
  <c r="AD364" i="46"/>
  <c r="AC364" i="46"/>
  <c r="AH360" i="46"/>
  <c r="AG360" i="46"/>
  <c r="AF360" i="46"/>
  <c r="AE360" i="46"/>
  <c r="AD360" i="46"/>
  <c r="AC360" i="46"/>
  <c r="AH357" i="46"/>
  <c r="AG357" i="46"/>
  <c r="AF357" i="46"/>
  <c r="AE357" i="46"/>
  <c r="AD357" i="46"/>
  <c r="AC357" i="46"/>
  <c r="AH353" i="46"/>
  <c r="AG353" i="46"/>
  <c r="AF353" i="46"/>
  <c r="AE353" i="46"/>
  <c r="AD353" i="46"/>
  <c r="AC353" i="46"/>
  <c r="AH349" i="46"/>
  <c r="AG349" i="46"/>
  <c r="AF349" i="46"/>
  <c r="AE349" i="46"/>
  <c r="AD349" i="46"/>
  <c r="AC349" i="46"/>
  <c r="AH346" i="46"/>
  <c r="AG346" i="46"/>
  <c r="AF346" i="46"/>
  <c r="AE346" i="46"/>
  <c r="AD346" i="46"/>
  <c r="AC346" i="46"/>
  <c r="AH343" i="46"/>
  <c r="AG343" i="46"/>
  <c r="AF343" i="46"/>
  <c r="AE343" i="46"/>
  <c r="AD343" i="46"/>
  <c r="AC343" i="46"/>
  <c r="AH340" i="46"/>
  <c r="AG340" i="46"/>
  <c r="AF340" i="46"/>
  <c r="AE340" i="46"/>
  <c r="AD340" i="46"/>
  <c r="AC340" i="46"/>
  <c r="AH337" i="46"/>
  <c r="AG337" i="46"/>
  <c r="AF337" i="46"/>
  <c r="AE337" i="46"/>
  <c r="AD337" i="46"/>
  <c r="AC337" i="46"/>
  <c r="AH333" i="46"/>
  <c r="AG333" i="46"/>
  <c r="AF333" i="46"/>
  <c r="AE333" i="46"/>
  <c r="AD333" i="46"/>
  <c r="AC333" i="46"/>
  <c r="AH330" i="46"/>
  <c r="AG330" i="46"/>
  <c r="AF330" i="46"/>
  <c r="AE330" i="46"/>
  <c r="AD330" i="46"/>
  <c r="AC330" i="46"/>
  <c r="AH327" i="46"/>
  <c r="AG327" i="46"/>
  <c r="AF327" i="46"/>
  <c r="AE327" i="46"/>
  <c r="AD327" i="46"/>
  <c r="AC327" i="46"/>
  <c r="AH324" i="46"/>
  <c r="AG324" i="46"/>
  <c r="AF324" i="46"/>
  <c r="AE324" i="46"/>
  <c r="AD324" i="46"/>
  <c r="AC324" i="46"/>
  <c r="AH321" i="46"/>
  <c r="AG321" i="46"/>
  <c r="AF321" i="46"/>
  <c r="AE321" i="46"/>
  <c r="AD321" i="46"/>
  <c r="AC321" i="46"/>
  <c r="AH318" i="46"/>
  <c r="AG318" i="46"/>
  <c r="AF318" i="46"/>
  <c r="AE318" i="46"/>
  <c r="AD318" i="46"/>
  <c r="AC318" i="46"/>
  <c r="AH315" i="46"/>
  <c r="AG315" i="46"/>
  <c r="AF315" i="46"/>
  <c r="AE315" i="46"/>
  <c r="AD315" i="46"/>
  <c r="AC315" i="46"/>
  <c r="AH312" i="46"/>
  <c r="AG312" i="46"/>
  <c r="AF312" i="46"/>
  <c r="AE312" i="46"/>
  <c r="AD312" i="46"/>
  <c r="AC312" i="46"/>
  <c r="AH308" i="46"/>
  <c r="AG308" i="46"/>
  <c r="AF308" i="46"/>
  <c r="AE308" i="46"/>
  <c r="AD308" i="46"/>
  <c r="AC308" i="46"/>
  <c r="AH305" i="46"/>
  <c r="AG305" i="46"/>
  <c r="AF305" i="46"/>
  <c r="AE305" i="46"/>
  <c r="AD305" i="46"/>
  <c r="AC305" i="46"/>
  <c r="AH302" i="46"/>
  <c r="AG302" i="46"/>
  <c r="AF302" i="46"/>
  <c r="AE302" i="46"/>
  <c r="AD302" i="46"/>
  <c r="AC302" i="46"/>
  <c r="AH299" i="46"/>
  <c r="AG299" i="46"/>
  <c r="AF299" i="46"/>
  <c r="AE299" i="46"/>
  <c r="AD299" i="46"/>
  <c r="AC299" i="46"/>
  <c r="AH296" i="46"/>
  <c r="AG296" i="46"/>
  <c r="AF296" i="46"/>
  <c r="AE296" i="46"/>
  <c r="AD296" i="46"/>
  <c r="AC296" i="46"/>
  <c r="AH293" i="46"/>
  <c r="AG293" i="46"/>
  <c r="AF293" i="46"/>
  <c r="AE293" i="46"/>
  <c r="AD293" i="46"/>
  <c r="AC293" i="46"/>
  <c r="AH290" i="46"/>
  <c r="AG290" i="46"/>
  <c r="AF290" i="46"/>
  <c r="AE290" i="46"/>
  <c r="AD290" i="46"/>
  <c r="AC290" i="46"/>
  <c r="AH287" i="46"/>
  <c r="AG287" i="46"/>
  <c r="AF287" i="46"/>
  <c r="AE287" i="46"/>
  <c r="AD287" i="46"/>
  <c r="AC287" i="46"/>
  <c r="AH284" i="46"/>
  <c r="AG284" i="46"/>
  <c r="AF284" i="46"/>
  <c r="AE284" i="46"/>
  <c r="AD284" i="46"/>
  <c r="AD406" i="46" s="1"/>
  <c r="AC284" i="46"/>
  <c r="AH255" i="46"/>
  <c r="AG255" i="46"/>
  <c r="AF255" i="46"/>
  <c r="AE255" i="46"/>
  <c r="AD255" i="46"/>
  <c r="AC255" i="46"/>
  <c r="AH252" i="46"/>
  <c r="AG252" i="46"/>
  <c r="AF252" i="46"/>
  <c r="AE252" i="46"/>
  <c r="AD252" i="46"/>
  <c r="AC252" i="46"/>
  <c r="AH249" i="46"/>
  <c r="AG249" i="46"/>
  <c r="AF249" i="46"/>
  <c r="AE249" i="46"/>
  <c r="AD249" i="46"/>
  <c r="AC249" i="46"/>
  <c r="AH245" i="46"/>
  <c r="AG245" i="46"/>
  <c r="AF245" i="46"/>
  <c r="AE245" i="46"/>
  <c r="AD245" i="46"/>
  <c r="AC245" i="46"/>
  <c r="AH242" i="46"/>
  <c r="AG242" i="46"/>
  <c r="AF242" i="46"/>
  <c r="AE242" i="46"/>
  <c r="AD242" i="46"/>
  <c r="AC242" i="46"/>
  <c r="AH239" i="46"/>
  <c r="AG239" i="46"/>
  <c r="AF239" i="46"/>
  <c r="AE239" i="46"/>
  <c r="AD239" i="46"/>
  <c r="AC239" i="46"/>
  <c r="AH236" i="46"/>
  <c r="AG236" i="46"/>
  <c r="AF236" i="46"/>
  <c r="AE236" i="46"/>
  <c r="AD236" i="46"/>
  <c r="AC236" i="46"/>
  <c r="AH233" i="46"/>
  <c r="AG233" i="46"/>
  <c r="AF233" i="46"/>
  <c r="AE233" i="46"/>
  <c r="AD233" i="46"/>
  <c r="AC233" i="46"/>
  <c r="AH229" i="46"/>
  <c r="AG229" i="46"/>
  <c r="AF229" i="46"/>
  <c r="AE229" i="46"/>
  <c r="AD229" i="46"/>
  <c r="AC229" i="46"/>
  <c r="AH226" i="46"/>
  <c r="AG226" i="46"/>
  <c r="AF226" i="46"/>
  <c r="AE226" i="46"/>
  <c r="AD226" i="46"/>
  <c r="AC226" i="46"/>
  <c r="AH222" i="46"/>
  <c r="AG222" i="46"/>
  <c r="AF222" i="46"/>
  <c r="AE222" i="46"/>
  <c r="AD222" i="46"/>
  <c r="AC222" i="46"/>
  <c r="AH218" i="46"/>
  <c r="AG218" i="46"/>
  <c r="AF218" i="46"/>
  <c r="AE218" i="46"/>
  <c r="AD218" i="46"/>
  <c r="AC218" i="46"/>
  <c r="AH215" i="46"/>
  <c r="AG215" i="46"/>
  <c r="AF215" i="46"/>
  <c r="AE215" i="46"/>
  <c r="AD215" i="46"/>
  <c r="AC215" i="46"/>
  <c r="AH212" i="46"/>
  <c r="AG212" i="46"/>
  <c r="AF212" i="46"/>
  <c r="AE212" i="46"/>
  <c r="AD212" i="46"/>
  <c r="AC212" i="46"/>
  <c r="AH209" i="46"/>
  <c r="AG209" i="46"/>
  <c r="AF209" i="46"/>
  <c r="AE209" i="46"/>
  <c r="AD209" i="46"/>
  <c r="AC209" i="46"/>
  <c r="AH206" i="46"/>
  <c r="AG206" i="46"/>
  <c r="AF206" i="46"/>
  <c r="AE206" i="46"/>
  <c r="AD206" i="46"/>
  <c r="AC206" i="46"/>
  <c r="AH202" i="46"/>
  <c r="AG202" i="46"/>
  <c r="AF202" i="46"/>
  <c r="AE202" i="46"/>
  <c r="AD202" i="46"/>
  <c r="AC202" i="46"/>
  <c r="AH199" i="46"/>
  <c r="AG199" i="46"/>
  <c r="AF199" i="46"/>
  <c r="AE199" i="46"/>
  <c r="AD199" i="46"/>
  <c r="AC199" i="46"/>
  <c r="AH196" i="46"/>
  <c r="AG196" i="46"/>
  <c r="AF196" i="46"/>
  <c r="AE196" i="46"/>
  <c r="AD196" i="46"/>
  <c r="AC196" i="46"/>
  <c r="AH193" i="46"/>
  <c r="AG193" i="46"/>
  <c r="AF193" i="46"/>
  <c r="AE193" i="46"/>
  <c r="AD193" i="46"/>
  <c r="AC193" i="46"/>
  <c r="AH190" i="46"/>
  <c r="AG190" i="46"/>
  <c r="AF190" i="46"/>
  <c r="AE190" i="46"/>
  <c r="AD190" i="46"/>
  <c r="AC190" i="46"/>
  <c r="AH187" i="46"/>
  <c r="AG187" i="46"/>
  <c r="AF187" i="46"/>
  <c r="AE187" i="46"/>
  <c r="AD187" i="46"/>
  <c r="AC187" i="46"/>
  <c r="AH184" i="46"/>
  <c r="AG184" i="46"/>
  <c r="AF184" i="46"/>
  <c r="AE184" i="46"/>
  <c r="AD184" i="46"/>
  <c r="AC184" i="46"/>
  <c r="AH181" i="46"/>
  <c r="AG181" i="46"/>
  <c r="AF181" i="46"/>
  <c r="AE181" i="46"/>
  <c r="AD181" i="46"/>
  <c r="AC181" i="46"/>
  <c r="AH177" i="46"/>
  <c r="AG177" i="46"/>
  <c r="AF177" i="46"/>
  <c r="AE177" i="46"/>
  <c r="AD177" i="46"/>
  <c r="AC177" i="46"/>
  <c r="AH174" i="46"/>
  <c r="AG174" i="46"/>
  <c r="AF174" i="46"/>
  <c r="AE174" i="46"/>
  <c r="AD174" i="46"/>
  <c r="AC174" i="46"/>
  <c r="AH171" i="46"/>
  <c r="AG171" i="46"/>
  <c r="AF171" i="46"/>
  <c r="AE171" i="46"/>
  <c r="AD171" i="46"/>
  <c r="AC171" i="46"/>
  <c r="AH168" i="46"/>
  <c r="AG168" i="46"/>
  <c r="AF168" i="46"/>
  <c r="AE168" i="46"/>
  <c r="AD168" i="46"/>
  <c r="AC168" i="46"/>
  <c r="AH165" i="46"/>
  <c r="AG165" i="46"/>
  <c r="AF165" i="46"/>
  <c r="AE165" i="46"/>
  <c r="AD165" i="46"/>
  <c r="AC165" i="46"/>
  <c r="AH162" i="46"/>
  <c r="AG162" i="46"/>
  <c r="AF162" i="46"/>
  <c r="AE162" i="46"/>
  <c r="AD162" i="46"/>
  <c r="AC162" i="46"/>
  <c r="AH159" i="46"/>
  <c r="AG159" i="46"/>
  <c r="AF159" i="46"/>
  <c r="AE159" i="46"/>
  <c r="AD159" i="46"/>
  <c r="AC159" i="46"/>
  <c r="AH156" i="46"/>
  <c r="AG156" i="46"/>
  <c r="AF156" i="46"/>
  <c r="AE156" i="46"/>
  <c r="AD156" i="46"/>
  <c r="AC156" i="46"/>
  <c r="AH153" i="46"/>
  <c r="AG153" i="46"/>
  <c r="AF153" i="46"/>
  <c r="AE153" i="46"/>
  <c r="AD153" i="46"/>
  <c r="AC153" i="46"/>
  <c r="AH125" i="46"/>
  <c r="AG125" i="46"/>
  <c r="AF125" i="46"/>
  <c r="AE125" i="46"/>
  <c r="AD125" i="46"/>
  <c r="AC125" i="46"/>
  <c r="AH122" i="46"/>
  <c r="AG122" i="46"/>
  <c r="AF122" i="46"/>
  <c r="AE122" i="46"/>
  <c r="AD122" i="46"/>
  <c r="AC122" i="46"/>
  <c r="AH119" i="46"/>
  <c r="AG119" i="46"/>
  <c r="AF119" i="46"/>
  <c r="AE119" i="46"/>
  <c r="AD119" i="46"/>
  <c r="AC119" i="46"/>
  <c r="AH115" i="46"/>
  <c r="AG115" i="46"/>
  <c r="AF115" i="46"/>
  <c r="AE115" i="46"/>
  <c r="AD115" i="46"/>
  <c r="AC115" i="46"/>
  <c r="AH112" i="46"/>
  <c r="AG112" i="46"/>
  <c r="AF112" i="46"/>
  <c r="AE112" i="46"/>
  <c r="AD112" i="46"/>
  <c r="AC112" i="46"/>
  <c r="AH109" i="46"/>
  <c r="AG109" i="46"/>
  <c r="AF109" i="46"/>
  <c r="AE109" i="46"/>
  <c r="AD109" i="46"/>
  <c r="AC109" i="46"/>
  <c r="AH106" i="46"/>
  <c r="AG106" i="46"/>
  <c r="AF106" i="46"/>
  <c r="AE106" i="46"/>
  <c r="AD106" i="46"/>
  <c r="AH103" i="46"/>
  <c r="AG103" i="46"/>
  <c r="AF103" i="46"/>
  <c r="AE103" i="46"/>
  <c r="AD103" i="46"/>
  <c r="AC103" i="46"/>
  <c r="AH99" i="46"/>
  <c r="AG99" i="46"/>
  <c r="AF99" i="46"/>
  <c r="AE99" i="46"/>
  <c r="AD99" i="46"/>
  <c r="AC99" i="46"/>
  <c r="AH96" i="46"/>
  <c r="AG96" i="46"/>
  <c r="AF96" i="46"/>
  <c r="AE96" i="46"/>
  <c r="AD96" i="46"/>
  <c r="AC96" i="46"/>
  <c r="AH92" i="46"/>
  <c r="AG92" i="46"/>
  <c r="AF92" i="46"/>
  <c r="AE92" i="46"/>
  <c r="AD92" i="46"/>
  <c r="AC92" i="46"/>
  <c r="AH88" i="46"/>
  <c r="AG88" i="46"/>
  <c r="AF88" i="46"/>
  <c r="AE88" i="46"/>
  <c r="AD88" i="46"/>
  <c r="AC88" i="46"/>
  <c r="AH85" i="46"/>
  <c r="AG85" i="46"/>
  <c r="AF85" i="46"/>
  <c r="AE85" i="46"/>
  <c r="AD85" i="46"/>
  <c r="AC85" i="46"/>
  <c r="AH82" i="46"/>
  <c r="AG82" i="46"/>
  <c r="AF82" i="46"/>
  <c r="AE82" i="46"/>
  <c r="AD82" i="46"/>
  <c r="AC82" i="46"/>
  <c r="AH79" i="46"/>
  <c r="AG79" i="46"/>
  <c r="AF79" i="46"/>
  <c r="AE79" i="46"/>
  <c r="AD79" i="46"/>
  <c r="AC79" i="46"/>
  <c r="AH76" i="46"/>
  <c r="AG76" i="46"/>
  <c r="AF76" i="46"/>
  <c r="AE76" i="46"/>
  <c r="AD76" i="46"/>
  <c r="AC76" i="46"/>
  <c r="AH72" i="46"/>
  <c r="AG72" i="46"/>
  <c r="AF72" i="46"/>
  <c r="AE72" i="46"/>
  <c r="AD72" i="46"/>
  <c r="AC72" i="46"/>
  <c r="AH69" i="46"/>
  <c r="AG69" i="46"/>
  <c r="AF69" i="46"/>
  <c r="AE69" i="46"/>
  <c r="AD69" i="46"/>
  <c r="AC69" i="46"/>
  <c r="AH66" i="46"/>
  <c r="AG66" i="46"/>
  <c r="AF66" i="46"/>
  <c r="AE66" i="46"/>
  <c r="AD66" i="46"/>
  <c r="AC66" i="46"/>
  <c r="AH63" i="46"/>
  <c r="AG63" i="46"/>
  <c r="AF63" i="46"/>
  <c r="AE63" i="46"/>
  <c r="AD63" i="46"/>
  <c r="AC63" i="46"/>
  <c r="AH60" i="46"/>
  <c r="AG60" i="46"/>
  <c r="AF60" i="46"/>
  <c r="AE60" i="46"/>
  <c r="AD60" i="46"/>
  <c r="AC60" i="46"/>
  <c r="AH57" i="46"/>
  <c r="AG57" i="46"/>
  <c r="AF57" i="46"/>
  <c r="AE57" i="46"/>
  <c r="AD57" i="46"/>
  <c r="AC57" i="46"/>
  <c r="AH54" i="46"/>
  <c r="AG54" i="46"/>
  <c r="AF54" i="46"/>
  <c r="AE54" i="46"/>
  <c r="AD54" i="46"/>
  <c r="AC54" i="46"/>
  <c r="AH51" i="46"/>
  <c r="AG51" i="46"/>
  <c r="AF51" i="46"/>
  <c r="AE51" i="46"/>
  <c r="AD51" i="46"/>
  <c r="AC51" i="46"/>
  <c r="AH47" i="46"/>
  <c r="AG47" i="46"/>
  <c r="AF47" i="46"/>
  <c r="AE47" i="46"/>
  <c r="AD47" i="46"/>
  <c r="AC47" i="46"/>
  <c r="AH44" i="46"/>
  <c r="AG44" i="46"/>
  <c r="AF44" i="46"/>
  <c r="AE44" i="46"/>
  <c r="AD44" i="46"/>
  <c r="AC44" i="46"/>
  <c r="AH41" i="46"/>
  <c r="AG41" i="46"/>
  <c r="AF41" i="46"/>
  <c r="AE41" i="46"/>
  <c r="AD41" i="46"/>
  <c r="AC41" i="46"/>
  <c r="AH38" i="46"/>
  <c r="AG38" i="46"/>
  <c r="AF38" i="46"/>
  <c r="AE38" i="46"/>
  <c r="AD38" i="46"/>
  <c r="AC38" i="46"/>
  <c r="AH35" i="46"/>
  <c r="AG35" i="46"/>
  <c r="AF35" i="46"/>
  <c r="AE35" i="46"/>
  <c r="AD35" i="46"/>
  <c r="AC35" i="46"/>
  <c r="AH32" i="46"/>
  <c r="AG32" i="46"/>
  <c r="AF32" i="46"/>
  <c r="AE32" i="46"/>
  <c r="AD32" i="46"/>
  <c r="AC32" i="46"/>
  <c r="AH29" i="46"/>
  <c r="AG29" i="46"/>
  <c r="AF29" i="46"/>
  <c r="AE29" i="46"/>
  <c r="AD29" i="46"/>
  <c r="AC29" i="46"/>
  <c r="AH26" i="46"/>
  <c r="AG26" i="46"/>
  <c r="AF26" i="46"/>
  <c r="AE26" i="46"/>
  <c r="AD26" i="46"/>
  <c r="AC26" i="46"/>
  <c r="AH23" i="46"/>
  <c r="AG23" i="46"/>
  <c r="AF23" i="46"/>
  <c r="AE23" i="46"/>
  <c r="AD23" i="46"/>
  <c r="AC23" i="46"/>
  <c r="J17" i="45"/>
  <c r="J37" i="45" s="1"/>
  <c r="I17" i="45"/>
  <c r="I37" i="45" s="1"/>
  <c r="H17" i="45"/>
  <c r="H23" i="45" s="1"/>
  <c r="G17" i="45"/>
  <c r="F17" i="45"/>
  <c r="E17" i="45"/>
  <c r="D17" i="45"/>
  <c r="AC539" i="46" l="1"/>
  <c r="AC538" i="46"/>
  <c r="AC407" i="46"/>
  <c r="AC406" i="46"/>
  <c r="AC276" i="46"/>
  <c r="AC275" i="46"/>
  <c r="AD276" i="46"/>
  <c r="AD275" i="46"/>
  <c r="AC144" i="46"/>
  <c r="AC145" i="46"/>
  <c r="AD145" i="46"/>
  <c r="AD144" i="46"/>
  <c r="AD539" i="46"/>
  <c r="AD538" i="46"/>
  <c r="Z1303" i="79" s="1"/>
  <c r="AD407" i="46"/>
  <c r="Z1486" i="79" s="1"/>
  <c r="Z1302" i="79"/>
  <c r="Y212" i="79"/>
  <c r="Y214" i="79"/>
  <c r="Y213" i="79"/>
  <c r="Z214" i="79"/>
  <c r="Z1488" i="79" s="1"/>
  <c r="Z213" i="79"/>
  <c r="Z1304" i="79" s="1"/>
  <c r="Z212" i="79"/>
  <c r="Z1487" i="79"/>
  <c r="AD537" i="46"/>
  <c r="J23" i="45"/>
  <c r="I30" i="45"/>
  <c r="G37" i="45"/>
  <c r="H30" i="45"/>
  <c r="I23" i="45"/>
  <c r="G23" i="45"/>
  <c r="E37" i="45"/>
  <c r="G30" i="45"/>
  <c r="F30" i="45"/>
  <c r="E23" i="45"/>
  <c r="H37" i="45"/>
  <c r="F23" i="45"/>
  <c r="F37" i="45"/>
  <c r="E30" i="45"/>
  <c r="J30" i="45"/>
  <c r="K36" i="45"/>
  <c r="K37" i="45" s="1"/>
  <c r="K29" i="45"/>
  <c r="K30" i="45" s="1"/>
  <c r="Z1494" i="79" l="1"/>
  <c r="E87" i="43" s="1"/>
  <c r="P195" i="79"/>
  <c r="Q195" i="79"/>
  <c r="R195" i="79"/>
  <c r="S195" i="79"/>
  <c r="T195" i="79"/>
  <c r="U195" i="79"/>
  <c r="V195" i="79"/>
  <c r="W195" i="79"/>
  <c r="X195" i="79"/>
  <c r="E195" i="79"/>
  <c r="F195" i="79"/>
  <c r="G195" i="79"/>
  <c r="H195" i="79"/>
  <c r="I195" i="79"/>
  <c r="J195" i="79"/>
  <c r="K195" i="79"/>
  <c r="L195" i="79"/>
  <c r="M195" i="79"/>
  <c r="R519" i="46"/>
  <c r="S519" i="46"/>
  <c r="T519" i="46"/>
  <c r="U519" i="46"/>
  <c r="V519" i="46"/>
  <c r="W519" i="46"/>
  <c r="X519" i="46"/>
  <c r="Y519" i="46"/>
  <c r="Z519" i="46"/>
  <c r="E519" i="46"/>
  <c r="F519" i="46"/>
  <c r="G519" i="46"/>
  <c r="H519" i="46"/>
  <c r="I519" i="46"/>
  <c r="J519" i="46"/>
  <c r="K519" i="46"/>
  <c r="L519" i="46"/>
  <c r="M519" i="46"/>
  <c r="R388" i="46"/>
  <c r="S388" i="46"/>
  <c r="T388" i="46"/>
  <c r="U388" i="46"/>
  <c r="V388" i="46"/>
  <c r="W388" i="46"/>
  <c r="X388" i="46"/>
  <c r="Y388" i="46"/>
  <c r="Z388" i="46"/>
  <c r="E388" i="46"/>
  <c r="F388" i="46"/>
  <c r="G388" i="46"/>
  <c r="H388" i="46"/>
  <c r="I388" i="46"/>
  <c r="J388" i="46"/>
  <c r="K388" i="46"/>
  <c r="L388" i="46"/>
  <c r="M388" i="46"/>
  <c r="R257" i="46"/>
  <c r="S257" i="46"/>
  <c r="T257" i="46"/>
  <c r="U257" i="46"/>
  <c r="V257" i="46"/>
  <c r="W257" i="46"/>
  <c r="X257" i="46"/>
  <c r="Y257" i="46"/>
  <c r="Z257" i="46"/>
  <c r="E257" i="46"/>
  <c r="F257" i="46"/>
  <c r="G257" i="46"/>
  <c r="H257" i="46"/>
  <c r="I257" i="46"/>
  <c r="J257" i="46"/>
  <c r="K257" i="46"/>
  <c r="L257" i="46"/>
  <c r="M257" i="46"/>
  <c r="R127" i="46" l="1"/>
  <c r="S127" i="46"/>
  <c r="T127" i="46"/>
  <c r="U127" i="46"/>
  <c r="V127" i="46"/>
  <c r="W127" i="46"/>
  <c r="X127" i="46"/>
  <c r="Y127" i="46"/>
  <c r="Z127" i="46"/>
  <c r="E127" i="46"/>
  <c r="F127" i="46"/>
  <c r="G127" i="46"/>
  <c r="H127" i="46"/>
  <c r="I127" i="46"/>
  <c r="J127" i="46"/>
  <c r="K127" i="46"/>
  <c r="L127" i="46"/>
  <c r="M127" i="46"/>
  <c r="E414" i="46" l="1"/>
  <c r="F414" i="46"/>
  <c r="G414" i="46"/>
  <c r="D414" i="46"/>
  <c r="D257" i="46"/>
  <c r="M23" i="45" l="1"/>
  <c r="AM955" i="79" l="1"/>
  <c r="AM958" i="79"/>
  <c r="AM961" i="79"/>
  <c r="AM964" i="79"/>
  <c r="AM967" i="79"/>
  <c r="AM971" i="79"/>
  <c r="AM974" i="79"/>
  <c r="AM977" i="79"/>
  <c r="AM980" i="79"/>
  <c r="AM983" i="79"/>
  <c r="AM987" i="79"/>
  <c r="AM990" i="79"/>
  <c r="AM993" i="79"/>
  <c r="AM997" i="79"/>
  <c r="AM1001" i="79"/>
  <c r="AM1004" i="79"/>
  <c r="AM1008" i="79"/>
  <c r="AM1011" i="79"/>
  <c r="AM1014" i="79"/>
  <c r="AM1017" i="79"/>
  <c r="AM1022" i="79"/>
  <c r="AM1025" i="79"/>
  <c r="AM1028" i="79"/>
  <c r="AM1031" i="79"/>
  <c r="AM1035" i="79"/>
  <c r="AM1038" i="79"/>
  <c r="AM1041" i="79"/>
  <c r="AM1044" i="79"/>
  <c r="AM1047" i="79"/>
  <c r="AM1050" i="79"/>
  <c r="AM1053" i="79"/>
  <c r="AM1056" i="79"/>
  <c r="AM1060" i="79"/>
  <c r="AM1063" i="79"/>
  <c r="AM1066" i="79"/>
  <c r="AM1070" i="79"/>
  <c r="AM1073" i="79"/>
  <c r="AM1076" i="79"/>
  <c r="AM1079" i="79"/>
  <c r="AM1082" i="79"/>
  <c r="AM1085" i="79"/>
  <c r="AM1088" i="79"/>
  <c r="AM1091" i="79"/>
  <c r="AM1094" i="79"/>
  <c r="AM1097" i="79"/>
  <c r="AM1100" i="79"/>
  <c r="AM1103" i="79"/>
  <c r="AM1106" i="79"/>
  <c r="AM1109" i="79"/>
  <c r="H161" i="47" l="1"/>
  <c r="H160" i="47"/>
  <c r="H159" i="47"/>
  <c r="H158" i="47"/>
  <c r="H157" i="47"/>
  <c r="H156" i="47"/>
  <c r="H155" i="47"/>
  <c r="H154" i="47"/>
  <c r="H153" i="47"/>
  <c r="P27" i="85" l="1"/>
  <c r="P49" i="85" s="1"/>
  <c r="C28" i="85" s="1"/>
  <c r="K27" i="85"/>
  <c r="K49" i="85" s="1"/>
  <c r="C27" i="85" s="1"/>
  <c r="D28" i="85" l="1"/>
  <c r="F28" i="85" s="1"/>
  <c r="F39" i="85" s="1"/>
  <c r="N184" i="79" l="1"/>
  <c r="O929" i="79" l="1"/>
  <c r="E44" i="44" l="1"/>
  <c r="AM139" i="79" l="1"/>
  <c r="O1112" i="79" l="1"/>
  <c r="O746" i="79"/>
  <c r="O563" i="79"/>
  <c r="O380" i="79"/>
  <c r="O195" i="79"/>
  <c r="Q519" i="46"/>
  <c r="Q127" i="46"/>
  <c r="D195" i="79"/>
  <c r="N622" i="79" l="1"/>
  <c r="N439" i="79"/>
  <c r="N256" i="79"/>
  <c r="N71" i="79"/>
  <c r="Q52" i="43" l="1"/>
  <c r="P517" i="46" l="1"/>
  <c r="P514" i="46"/>
  <c r="P511" i="46"/>
  <c r="P507" i="46"/>
  <c r="P504" i="46"/>
  <c r="P501" i="46"/>
  <c r="P498" i="46"/>
  <c r="P495" i="46"/>
  <c r="P491" i="46"/>
  <c r="P477" i="46"/>
  <c r="P474" i="46"/>
  <c r="P471" i="46"/>
  <c r="P468" i="46"/>
  <c r="P455" i="46"/>
  <c r="P452" i="46"/>
  <c r="P449" i="46"/>
  <c r="P446" i="46"/>
  <c r="P443" i="46"/>
  <c r="P386" i="46"/>
  <c r="P383" i="46"/>
  <c r="P380" i="46"/>
  <c r="P376" i="46"/>
  <c r="P373" i="46"/>
  <c r="P370" i="46"/>
  <c r="P367" i="46"/>
  <c r="P364" i="46"/>
  <c r="P360" i="46"/>
  <c r="P346" i="46"/>
  <c r="P343" i="46"/>
  <c r="P340" i="46"/>
  <c r="P337" i="46"/>
  <c r="P324" i="46"/>
  <c r="P321" i="46"/>
  <c r="P318" i="46"/>
  <c r="P315" i="46"/>
  <c r="P312" i="46"/>
  <c r="P255" i="46"/>
  <c r="P252" i="46"/>
  <c r="P249" i="46"/>
  <c r="P245" i="46"/>
  <c r="P242" i="46"/>
  <c r="P239" i="46"/>
  <c r="P236" i="46"/>
  <c r="P233" i="46"/>
  <c r="P229" i="46"/>
  <c r="P215" i="46"/>
  <c r="P212" i="46"/>
  <c r="P209" i="46"/>
  <c r="P206" i="46"/>
  <c r="P193" i="46"/>
  <c r="P190" i="46"/>
  <c r="P187" i="46"/>
  <c r="P184" i="46"/>
  <c r="P181" i="46"/>
  <c r="P125" i="46"/>
  <c r="P122" i="46"/>
  <c r="P119" i="46"/>
  <c r="P115" i="46"/>
  <c r="P112" i="46"/>
  <c r="P106" i="46"/>
  <c r="P85" i="46"/>
  <c r="P63" i="46"/>
  <c r="P54" i="46"/>
  <c r="N1110" i="79"/>
  <c r="N1107" i="79"/>
  <c r="N1104" i="79"/>
  <c r="N1101" i="79"/>
  <c r="N1098" i="79"/>
  <c r="N1095" i="79"/>
  <c r="N1092" i="79"/>
  <c r="N1086" i="79"/>
  <c r="N1083" i="79"/>
  <c r="N1080" i="79"/>
  <c r="N1077" i="79"/>
  <c r="N1074" i="79"/>
  <c r="N1071" i="79"/>
  <c r="N1067" i="79"/>
  <c r="N1064" i="79"/>
  <c r="N1061" i="79"/>
  <c r="N1057" i="79"/>
  <c r="N1054" i="79"/>
  <c r="N1051" i="79"/>
  <c r="N1048" i="79"/>
  <c r="N1045" i="79"/>
  <c r="N1042" i="79"/>
  <c r="N1039" i="79"/>
  <c r="N1036" i="79"/>
  <c r="N1018" i="79"/>
  <c r="N1015" i="79"/>
  <c r="N1012" i="79"/>
  <c r="N1009" i="79"/>
  <c r="N1005" i="79"/>
  <c r="N1002" i="79"/>
  <c r="N998" i="79"/>
  <c r="N994" i="79"/>
  <c r="N991" i="79"/>
  <c r="N988" i="79"/>
  <c r="N984" i="79"/>
  <c r="N981" i="79"/>
  <c r="N978" i="79"/>
  <c r="N975" i="79"/>
  <c r="N972" i="79"/>
  <c r="N927" i="79"/>
  <c r="N924" i="79"/>
  <c r="N921" i="79"/>
  <c r="N918" i="79"/>
  <c r="N915" i="79"/>
  <c r="N912" i="79"/>
  <c r="N909" i="79"/>
  <c r="N903" i="79"/>
  <c r="N900" i="79"/>
  <c r="N897" i="79"/>
  <c r="N894" i="79"/>
  <c r="N891" i="79"/>
  <c r="N888" i="79"/>
  <c r="N884" i="79"/>
  <c r="N881" i="79"/>
  <c r="N878" i="79"/>
  <c r="N874" i="79"/>
  <c r="N871" i="79"/>
  <c r="N868" i="79"/>
  <c r="N865" i="79"/>
  <c r="N862" i="79"/>
  <c r="N859" i="79"/>
  <c r="N856" i="79"/>
  <c r="N853" i="79"/>
  <c r="N835" i="79"/>
  <c r="N832" i="79"/>
  <c r="N829" i="79"/>
  <c r="N826" i="79"/>
  <c r="N822" i="79"/>
  <c r="N819" i="79"/>
  <c r="N815" i="79"/>
  <c r="N811" i="79"/>
  <c r="N808" i="79"/>
  <c r="N805" i="79"/>
  <c r="N801" i="79"/>
  <c r="N798" i="79"/>
  <c r="N795" i="79"/>
  <c r="N792" i="79"/>
  <c r="N789" i="79"/>
  <c r="N744" i="79"/>
  <c r="N741" i="79"/>
  <c r="N738" i="79"/>
  <c r="N735" i="79"/>
  <c r="N732" i="79"/>
  <c r="N729" i="79"/>
  <c r="N726" i="79"/>
  <c r="N720" i="79"/>
  <c r="N717" i="79"/>
  <c r="N714" i="79"/>
  <c r="N711" i="79"/>
  <c r="N708" i="79"/>
  <c r="N705" i="79"/>
  <c r="N701" i="79"/>
  <c r="N698" i="79"/>
  <c r="N695" i="79"/>
  <c r="N691" i="79"/>
  <c r="N688" i="79"/>
  <c r="N685" i="79"/>
  <c r="N682" i="79"/>
  <c r="N679" i="79"/>
  <c r="N676" i="79"/>
  <c r="N673" i="79"/>
  <c r="N670" i="79"/>
  <c r="N652" i="79"/>
  <c r="N649" i="79"/>
  <c r="N646" i="79"/>
  <c r="N643" i="79"/>
  <c r="N639" i="79"/>
  <c r="N636" i="79"/>
  <c r="N632" i="79"/>
  <c r="N628" i="79"/>
  <c r="N625" i="79"/>
  <c r="N618" i="79"/>
  <c r="N615" i="79"/>
  <c r="N612" i="79"/>
  <c r="N609" i="79"/>
  <c r="N606" i="79"/>
  <c r="N561" i="79"/>
  <c r="N558" i="79"/>
  <c r="N555" i="79"/>
  <c r="N552" i="79"/>
  <c r="N549" i="79"/>
  <c r="N546" i="79"/>
  <c r="N543" i="79"/>
  <c r="N537" i="79"/>
  <c r="N534" i="79"/>
  <c r="N531" i="79"/>
  <c r="N528" i="79"/>
  <c r="N525" i="79"/>
  <c r="N522" i="79"/>
  <c r="N518" i="79"/>
  <c r="N515" i="79"/>
  <c r="N512" i="79"/>
  <c r="N508" i="79"/>
  <c r="N505" i="79"/>
  <c r="N502" i="79"/>
  <c r="N499" i="79"/>
  <c r="N496" i="79"/>
  <c r="N493" i="79"/>
  <c r="N490" i="79"/>
  <c r="N487" i="79"/>
  <c r="N469" i="79"/>
  <c r="N466" i="79"/>
  <c r="N463" i="79"/>
  <c r="N460" i="79"/>
  <c r="N456" i="79"/>
  <c r="N453" i="79"/>
  <c r="N449" i="79"/>
  <c r="N445" i="79"/>
  <c r="N442" i="79"/>
  <c r="N435" i="79"/>
  <c r="N432" i="79"/>
  <c r="N429" i="79"/>
  <c r="N426" i="79"/>
  <c r="N423" i="79"/>
  <c r="N378" i="79"/>
  <c r="N375" i="79"/>
  <c r="N372" i="79"/>
  <c r="N369" i="79"/>
  <c r="N366" i="79"/>
  <c r="N363" i="79"/>
  <c r="N360" i="79"/>
  <c r="N354" i="79"/>
  <c r="N351" i="79"/>
  <c r="N348" i="79"/>
  <c r="N345" i="79"/>
  <c r="N342" i="79"/>
  <c r="N339" i="79"/>
  <c r="N335" i="79"/>
  <c r="N332" i="79"/>
  <c r="N329" i="79"/>
  <c r="N325" i="79"/>
  <c r="N322" i="79"/>
  <c r="N319" i="79"/>
  <c r="N316" i="79"/>
  <c r="N313" i="79"/>
  <c r="N310" i="79"/>
  <c r="N307" i="79"/>
  <c r="N304" i="79"/>
  <c r="N286" i="79"/>
  <c r="N283" i="79"/>
  <c r="N280" i="79"/>
  <c r="N277" i="79"/>
  <c r="N273" i="79"/>
  <c r="N270" i="79"/>
  <c r="N266" i="79"/>
  <c r="N262" i="79"/>
  <c r="N259" i="79"/>
  <c r="N252" i="79"/>
  <c r="N249" i="79"/>
  <c r="N246" i="79"/>
  <c r="N243" i="79"/>
  <c r="N240"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406" i="46" l="1"/>
  <c r="AE407" i="46"/>
  <c r="AE539" i="46"/>
  <c r="AE538" i="46"/>
  <c r="AE276" i="46"/>
  <c r="AE275" i="46"/>
  <c r="AE1045" i="79"/>
  <c r="Z1045" i="79"/>
  <c r="Y1032" i="79"/>
  <c r="Y1029" i="79"/>
  <c r="AD1002" i="79"/>
  <c r="Z1002" i="79"/>
  <c r="Y1002" i="79"/>
  <c r="Y1009" i="79"/>
  <c r="AL1005" i="79"/>
  <c r="AK1005" i="79"/>
  <c r="AJ1005" i="79"/>
  <c r="AI1005" i="79"/>
  <c r="AH1005" i="79"/>
  <c r="AG1005" i="79"/>
  <c r="AF1005" i="79"/>
  <c r="AE1005" i="79"/>
  <c r="AD1005" i="79"/>
  <c r="AC1005" i="79"/>
  <c r="AB1005" i="79"/>
  <c r="AA1005" i="79"/>
  <c r="Z1005" i="79"/>
  <c r="Y1005" i="79"/>
  <c r="AL1002" i="79"/>
  <c r="AK1002" i="79"/>
  <c r="AJ1002" i="79"/>
  <c r="AI1002" i="79"/>
  <c r="AH1002" i="79"/>
  <c r="AG1002" i="79"/>
  <c r="AF1002" i="79"/>
  <c r="AE1002" i="79"/>
  <c r="AC1002" i="79"/>
  <c r="AB1002" i="79"/>
  <c r="AA1002" i="79"/>
  <c r="Y998" i="79"/>
  <c r="Y991" i="79"/>
  <c r="Y988" i="79"/>
  <c r="Y984" i="79"/>
  <c r="Y975" i="79"/>
  <c r="Y972" i="79"/>
  <c r="Y968" i="79"/>
  <c r="Y878" i="79"/>
  <c r="AL874" i="79"/>
  <c r="Y853" i="79"/>
  <c r="Y835" i="79"/>
  <c r="Y822" i="79"/>
  <c r="AL822" i="79"/>
  <c r="AK822" i="79"/>
  <c r="AJ822" i="79"/>
  <c r="AI822" i="79"/>
  <c r="AH822" i="79"/>
  <c r="AG822" i="79"/>
  <c r="AF822" i="79"/>
  <c r="AE822" i="79"/>
  <c r="AD822" i="79"/>
  <c r="AC822" i="79"/>
  <c r="AB822" i="79"/>
  <c r="AA822" i="79"/>
  <c r="Z822" i="79"/>
  <c r="AM821" i="79"/>
  <c r="AL819" i="79"/>
  <c r="AK819" i="79"/>
  <c r="AJ819" i="79"/>
  <c r="AI819" i="79"/>
  <c r="AH819" i="79"/>
  <c r="AG819" i="79"/>
  <c r="AF819" i="79"/>
  <c r="AE819" i="79"/>
  <c r="AD819" i="79"/>
  <c r="AC819" i="79"/>
  <c r="AB819" i="79"/>
  <c r="AA819" i="79"/>
  <c r="Z819" i="79"/>
  <c r="Y819" i="79"/>
  <c r="AM818" i="79"/>
  <c r="Y815" i="79"/>
  <c r="Y701" i="79"/>
  <c r="Y695" i="79"/>
  <c r="Y679" i="79"/>
  <c r="AM662" i="79"/>
  <c r="AM659" i="79"/>
  <c r="AM656" i="79"/>
  <c r="Y652" i="79"/>
  <c r="Y649" i="79"/>
  <c r="Y639" i="79"/>
  <c r="Y636" i="79"/>
  <c r="Y632" i="79"/>
  <c r="AL639" i="79"/>
  <c r="AK639" i="79"/>
  <c r="AJ639" i="79"/>
  <c r="AI639" i="79"/>
  <c r="AH639" i="79"/>
  <c r="AG639" i="79"/>
  <c r="AF639" i="79"/>
  <c r="AE639" i="79"/>
  <c r="AD639" i="79"/>
  <c r="AC639" i="79"/>
  <c r="AB639" i="79"/>
  <c r="AA639" i="79"/>
  <c r="Z639" i="79"/>
  <c r="AM638" i="79"/>
  <c r="AL636" i="79"/>
  <c r="AK636" i="79"/>
  <c r="AJ636" i="79"/>
  <c r="AI636" i="79"/>
  <c r="AH636" i="79"/>
  <c r="AG636" i="79"/>
  <c r="AF636" i="79"/>
  <c r="AE636" i="79"/>
  <c r="AD636" i="79"/>
  <c r="AC636" i="79"/>
  <c r="AB636" i="79"/>
  <c r="AA636" i="79"/>
  <c r="Z636" i="79"/>
  <c r="AM635" i="79"/>
  <c r="Y618" i="79"/>
  <c r="Y609" i="79"/>
  <c r="AM521" i="79"/>
  <c r="AM517" i="79"/>
  <c r="Y522" i="79"/>
  <c r="Y453" i="79"/>
  <c r="Y456" i="79"/>
  <c r="AL456" i="79"/>
  <c r="AK456" i="79"/>
  <c r="AJ456" i="79"/>
  <c r="AI456" i="79"/>
  <c r="AH456" i="79"/>
  <c r="AG456" i="79"/>
  <c r="AF456" i="79"/>
  <c r="AE456" i="79"/>
  <c r="AD456" i="79"/>
  <c r="AC456" i="79"/>
  <c r="AB456" i="79"/>
  <c r="AA456" i="79"/>
  <c r="Z456" i="79"/>
  <c r="AM455" i="79"/>
  <c r="AL453" i="79"/>
  <c r="AK453" i="79"/>
  <c r="AJ453" i="79"/>
  <c r="AI453" i="79"/>
  <c r="AH453" i="79"/>
  <c r="AG453" i="79"/>
  <c r="AF453" i="79"/>
  <c r="AE453" i="79"/>
  <c r="AD453" i="79"/>
  <c r="AC453" i="79"/>
  <c r="AB453" i="79"/>
  <c r="AA453" i="79"/>
  <c r="Z453" i="79"/>
  <c r="AM452" i="79"/>
  <c r="Y449" i="79"/>
  <c r="Y372" i="79"/>
  <c r="Y378" i="79"/>
  <c r="AL273" i="79"/>
  <c r="AK273" i="79"/>
  <c r="AJ273" i="79"/>
  <c r="AI273" i="79"/>
  <c r="AH273" i="79"/>
  <c r="AG273" i="79"/>
  <c r="AF273" i="79"/>
  <c r="AE273" i="79"/>
  <c r="AD273" i="79"/>
  <c r="AC273" i="79"/>
  <c r="AB273" i="79"/>
  <c r="AA273" i="79"/>
  <c r="Z273" i="79"/>
  <c r="Y273" i="79"/>
  <c r="AM272" i="79"/>
  <c r="AL270" i="79"/>
  <c r="AK270" i="79"/>
  <c r="AJ270" i="79"/>
  <c r="AI270" i="79"/>
  <c r="AH270" i="79"/>
  <c r="AG270" i="79"/>
  <c r="AF270" i="79"/>
  <c r="AE270" i="79"/>
  <c r="AD270" i="79"/>
  <c r="AC270" i="79"/>
  <c r="AB270" i="79"/>
  <c r="AA270" i="79"/>
  <c r="Z270" i="79"/>
  <c r="Y270" i="79"/>
  <c r="AM269" i="79"/>
  <c r="Y266" i="79"/>
  <c r="Y236" i="79"/>
  <c r="Y227" i="79"/>
  <c r="Y224" i="79"/>
  <c r="AM87" i="79"/>
  <c r="AL88" i="79"/>
  <c r="AK88" i="79"/>
  <c r="AJ88" i="79"/>
  <c r="AI88" i="79"/>
  <c r="AH88" i="79"/>
  <c r="AG88" i="79"/>
  <c r="AF88" i="79"/>
  <c r="AE88" i="79"/>
  <c r="AM80" i="79"/>
  <c r="AL85" i="79"/>
  <c r="AK85" i="79"/>
  <c r="AJ85" i="79"/>
  <c r="AI85" i="79"/>
  <c r="AH85" i="79"/>
  <c r="AG85" i="79"/>
  <c r="AF85" i="79"/>
  <c r="AE85" i="79"/>
  <c r="AM84" i="79"/>
  <c r="AM926" i="79"/>
  <c r="AM923" i="79"/>
  <c r="AM920" i="79"/>
  <c r="AM917" i="79"/>
  <c r="AM914" i="79"/>
  <c r="AM911" i="79"/>
  <c r="AM908" i="79"/>
  <c r="AM905" i="79"/>
  <c r="AM902" i="79"/>
  <c r="AM899" i="79"/>
  <c r="AM896" i="79"/>
  <c r="AM893" i="79"/>
  <c r="AM890" i="79"/>
  <c r="AM887" i="79"/>
  <c r="AM883" i="79"/>
  <c r="AM880" i="79"/>
  <c r="AM877" i="79"/>
  <c r="AM873" i="79"/>
  <c r="AM870" i="79"/>
  <c r="AM867" i="79"/>
  <c r="AM864" i="79"/>
  <c r="AM861" i="79"/>
  <c r="AM858" i="79"/>
  <c r="AM855" i="79"/>
  <c r="AM852" i="79"/>
  <c r="AM848" i="79"/>
  <c r="AM845" i="79"/>
  <c r="AM842" i="79"/>
  <c r="AM839" i="79"/>
  <c r="AM834" i="79"/>
  <c r="AM831" i="79"/>
  <c r="AM828" i="79"/>
  <c r="AM825" i="79"/>
  <c r="AM814" i="79"/>
  <c r="AM810" i="79"/>
  <c r="AM807" i="79"/>
  <c r="AM804" i="79"/>
  <c r="AM800" i="79"/>
  <c r="AM797" i="79"/>
  <c r="AM794" i="79"/>
  <c r="AM791" i="79"/>
  <c r="AM788" i="79"/>
  <c r="AM784" i="79"/>
  <c r="AM781" i="79"/>
  <c r="AM778" i="79"/>
  <c r="AM775" i="79"/>
  <c r="AM772" i="79"/>
  <c r="AM743" i="79"/>
  <c r="AM740" i="79"/>
  <c r="AM737" i="79"/>
  <c r="AM734" i="79"/>
  <c r="AM731" i="79"/>
  <c r="AM728" i="79"/>
  <c r="AM725" i="79"/>
  <c r="AM722" i="79"/>
  <c r="AM719" i="79"/>
  <c r="AM716" i="79"/>
  <c r="AM713" i="79"/>
  <c r="AM710" i="79"/>
  <c r="AM707" i="79"/>
  <c r="AM704" i="79"/>
  <c r="AM700" i="79"/>
  <c r="AM697" i="79"/>
  <c r="AM694" i="79"/>
  <c r="AM690" i="79"/>
  <c r="AM687" i="79"/>
  <c r="AM684" i="79"/>
  <c r="AM681" i="79"/>
  <c r="AM678" i="79"/>
  <c r="AM675" i="79"/>
  <c r="AM672" i="79"/>
  <c r="AM669" i="79"/>
  <c r="AM665" i="79"/>
  <c r="AM651" i="79"/>
  <c r="AM648" i="79"/>
  <c r="AM645" i="79"/>
  <c r="AM642" i="79"/>
  <c r="AM631" i="79"/>
  <c r="AM627" i="79"/>
  <c r="AM624" i="79"/>
  <c r="AM621" i="79"/>
  <c r="AM617" i="79"/>
  <c r="AM614" i="79"/>
  <c r="AM611" i="79"/>
  <c r="AM608" i="79"/>
  <c r="AM605" i="79"/>
  <c r="AM601" i="79"/>
  <c r="AM598" i="79"/>
  <c r="AM595" i="79"/>
  <c r="AM592" i="79"/>
  <c r="AM589" i="79"/>
  <c r="AM560" i="79"/>
  <c r="AM557" i="79"/>
  <c r="AM554" i="79"/>
  <c r="AM551" i="79"/>
  <c r="AM548" i="79"/>
  <c r="AM545" i="79"/>
  <c r="AM542" i="79"/>
  <c r="AM539" i="79"/>
  <c r="AM536" i="79"/>
  <c r="AM533" i="79"/>
  <c r="AM530" i="79"/>
  <c r="AM527" i="79"/>
  <c r="AM524" i="79"/>
  <c r="AM514" i="79"/>
  <c r="AM511" i="79"/>
  <c r="AM507" i="79"/>
  <c r="AM504" i="79"/>
  <c r="AM501" i="79"/>
  <c r="AM498" i="79"/>
  <c r="AM495" i="79"/>
  <c r="AM492" i="79"/>
  <c r="AM489" i="79"/>
  <c r="AM486" i="79"/>
  <c r="AM482" i="79"/>
  <c r="AM479" i="79"/>
  <c r="AM476" i="79"/>
  <c r="AM473" i="79"/>
  <c r="AM468" i="79"/>
  <c r="AM465" i="79"/>
  <c r="AM462" i="79"/>
  <c r="AM459" i="79"/>
  <c r="AM448" i="79"/>
  <c r="AM444" i="79"/>
  <c r="AM441" i="79"/>
  <c r="AM438" i="79"/>
  <c r="AM434" i="79"/>
  <c r="AM431" i="79"/>
  <c r="AM428" i="79"/>
  <c r="AM425" i="79"/>
  <c r="AM422" i="79"/>
  <c r="AM418" i="79"/>
  <c r="AM415" i="79"/>
  <c r="AM412" i="79"/>
  <c r="AM409" i="79"/>
  <c r="AM406" i="79"/>
  <c r="AM377" i="79"/>
  <c r="AM371" i="79"/>
  <c r="AM374" i="79"/>
  <c r="AM368" i="79"/>
  <c r="AM365" i="79"/>
  <c r="AM362" i="79"/>
  <c r="AM359" i="79"/>
  <c r="AM356" i="79"/>
  <c r="AM353" i="79"/>
  <c r="AM350" i="79"/>
  <c r="AM347" i="79"/>
  <c r="AM344" i="79"/>
  <c r="AM341" i="79"/>
  <c r="AM338" i="79"/>
  <c r="AM334" i="79"/>
  <c r="AM331" i="79"/>
  <c r="AM328" i="79"/>
  <c r="AM324" i="79"/>
  <c r="AM321" i="79"/>
  <c r="AM318" i="79"/>
  <c r="AM315" i="79"/>
  <c r="AM312" i="79"/>
  <c r="AM309" i="79"/>
  <c r="AM306" i="79"/>
  <c r="AM303" i="79"/>
  <c r="AM299" i="79"/>
  <c r="AM296" i="79"/>
  <c r="AM293" i="79"/>
  <c r="AM290" i="79"/>
  <c r="AM285" i="79"/>
  <c r="AM282" i="79"/>
  <c r="AM279" i="79"/>
  <c r="AM276" i="79"/>
  <c r="AM265" i="79"/>
  <c r="AM261" i="79"/>
  <c r="AM258" i="79"/>
  <c r="AM255" i="79"/>
  <c r="AM251" i="79"/>
  <c r="AM248" i="79"/>
  <c r="AM245" i="79"/>
  <c r="AM242" i="79"/>
  <c r="AM239" i="79"/>
  <c r="AM235" i="79"/>
  <c r="AM232" i="79"/>
  <c r="AM229" i="79"/>
  <c r="AM226" i="79"/>
  <c r="AM223"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8"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Y1012" i="79"/>
  <c r="AL1009" i="79"/>
  <c r="AK1009" i="79"/>
  <c r="AJ1009" i="79"/>
  <c r="AI1009" i="79"/>
  <c r="AH1009" i="79"/>
  <c r="AG1009" i="79"/>
  <c r="AF1009" i="79"/>
  <c r="AE1009" i="79"/>
  <c r="AD1009" i="79"/>
  <c r="AC1009" i="79"/>
  <c r="AB1009" i="79"/>
  <c r="AA1009" i="79"/>
  <c r="Z1009" i="79"/>
  <c r="AL835" i="79"/>
  <c r="AK835" i="79"/>
  <c r="AJ835" i="79"/>
  <c r="AI835" i="79"/>
  <c r="AH835" i="79"/>
  <c r="AG835" i="79"/>
  <c r="AF835" i="79"/>
  <c r="AE835" i="79"/>
  <c r="AD835" i="79"/>
  <c r="AC835" i="79"/>
  <c r="AB835" i="79"/>
  <c r="AA835" i="79"/>
  <c r="Z835"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AL826" i="79"/>
  <c r="AK826" i="79"/>
  <c r="AJ826" i="79"/>
  <c r="AI826" i="79"/>
  <c r="AH826" i="79"/>
  <c r="AG826" i="79"/>
  <c r="AF826" i="79"/>
  <c r="AE826" i="79"/>
  <c r="AD826" i="79"/>
  <c r="AC826" i="79"/>
  <c r="AB826" i="79"/>
  <c r="AA826" i="79"/>
  <c r="Z826" i="79"/>
  <c r="Y826" i="79"/>
  <c r="P109" i="46" l="1"/>
  <c r="P103" i="46"/>
  <c r="P99" i="46"/>
  <c r="P82" i="46"/>
  <c r="P79" i="46"/>
  <c r="P76" i="46"/>
  <c r="N85" i="79"/>
  <c r="AL652" i="79"/>
  <c r="AK652" i="79"/>
  <c r="AJ652" i="79"/>
  <c r="AI652" i="79"/>
  <c r="AH652" i="79"/>
  <c r="AG652" i="79"/>
  <c r="AF652" i="79"/>
  <c r="AE652" i="79"/>
  <c r="AD652" i="79"/>
  <c r="AC652" i="79"/>
  <c r="AB652" i="79"/>
  <c r="AA652" i="79"/>
  <c r="Z652" i="79"/>
  <c r="AL649" i="79"/>
  <c r="AK649" i="79"/>
  <c r="AJ649" i="79"/>
  <c r="AI649" i="79"/>
  <c r="AH649" i="79"/>
  <c r="AG649" i="79"/>
  <c r="AF649" i="79"/>
  <c r="AE649" i="79"/>
  <c r="AD649" i="79"/>
  <c r="AC649" i="79"/>
  <c r="AB649" i="79"/>
  <c r="AA649" i="79"/>
  <c r="Z649" i="79"/>
  <c r="AL646" i="79"/>
  <c r="AK646" i="79"/>
  <c r="AJ646" i="79"/>
  <c r="AI646" i="79"/>
  <c r="AH646" i="79"/>
  <c r="AG646" i="79"/>
  <c r="AF646" i="79"/>
  <c r="AE646" i="79"/>
  <c r="AD646" i="79"/>
  <c r="AC646" i="79"/>
  <c r="AB646" i="79"/>
  <c r="AA646" i="79"/>
  <c r="Z646" i="79"/>
  <c r="Y646" i="79"/>
  <c r="AL643" i="79"/>
  <c r="AK643" i="79"/>
  <c r="AJ643" i="79"/>
  <c r="AI643" i="79"/>
  <c r="AH643" i="79"/>
  <c r="AG643" i="79"/>
  <c r="AF643" i="79"/>
  <c r="AE643" i="79"/>
  <c r="AD643" i="79"/>
  <c r="AC643" i="79"/>
  <c r="AB643" i="79"/>
  <c r="AA643" i="79"/>
  <c r="Z643" i="79"/>
  <c r="Y643" i="79"/>
  <c r="AL469" i="79"/>
  <c r="AK469" i="79"/>
  <c r="AJ469" i="79"/>
  <c r="AI469" i="79"/>
  <c r="AH469" i="79"/>
  <c r="AG469" i="79"/>
  <c r="AF469" i="79"/>
  <c r="AE469" i="79"/>
  <c r="AD469" i="79"/>
  <c r="AC469" i="79"/>
  <c r="AB469" i="79"/>
  <c r="AA469" i="79"/>
  <c r="Z469" i="79"/>
  <c r="Y469" i="79"/>
  <c r="AL466" i="79"/>
  <c r="AK466" i="79"/>
  <c r="AJ466" i="79"/>
  <c r="AI466" i="79"/>
  <c r="AH466" i="79"/>
  <c r="AG466" i="79"/>
  <c r="AF466" i="79"/>
  <c r="AE466" i="79"/>
  <c r="AD466" i="79"/>
  <c r="AC466" i="79"/>
  <c r="AB466" i="79"/>
  <c r="AA466" i="79"/>
  <c r="Z466" i="79"/>
  <c r="Y466" i="79"/>
  <c r="AL463" i="79"/>
  <c r="AK463" i="79"/>
  <c r="AJ463" i="79"/>
  <c r="AI463" i="79"/>
  <c r="AH463" i="79"/>
  <c r="AG463" i="79"/>
  <c r="AF463" i="79"/>
  <c r="AE463" i="79"/>
  <c r="AD463" i="79"/>
  <c r="AC463" i="79"/>
  <c r="AB463" i="79"/>
  <c r="AA463" i="79"/>
  <c r="Z463" i="79"/>
  <c r="Y463" i="79"/>
  <c r="AL460" i="79"/>
  <c r="AK460" i="79"/>
  <c r="AJ460" i="79"/>
  <c r="AI460" i="79"/>
  <c r="AH460" i="79"/>
  <c r="AG460" i="79"/>
  <c r="AF460" i="79"/>
  <c r="AE460" i="79"/>
  <c r="AD460" i="79"/>
  <c r="AC460" i="79"/>
  <c r="AB460" i="79"/>
  <c r="AA460" i="79"/>
  <c r="Z460" i="79"/>
  <c r="Y460" i="79"/>
  <c r="AL286" i="79"/>
  <c r="AK286" i="79"/>
  <c r="AJ286" i="79"/>
  <c r="AI286" i="79"/>
  <c r="AH286" i="79"/>
  <c r="AG286" i="79"/>
  <c r="AF286" i="79"/>
  <c r="AE286" i="79"/>
  <c r="AD286" i="79"/>
  <c r="AC286" i="79"/>
  <c r="AB286" i="79"/>
  <c r="AA286" i="79"/>
  <c r="Z286" i="79"/>
  <c r="Y286" i="79"/>
  <c r="AL283" i="79"/>
  <c r="AK283" i="79"/>
  <c r="AJ283" i="79"/>
  <c r="AI283" i="79"/>
  <c r="AH283" i="79"/>
  <c r="AG283" i="79"/>
  <c r="AF283" i="79"/>
  <c r="AE283" i="79"/>
  <c r="AD283" i="79"/>
  <c r="AC283" i="79"/>
  <c r="AB283" i="79"/>
  <c r="AA283" i="79"/>
  <c r="Z283" i="79"/>
  <c r="Y283" i="79"/>
  <c r="AL280" i="79"/>
  <c r="AK280" i="79"/>
  <c r="AJ280" i="79"/>
  <c r="AI280" i="79"/>
  <c r="AH280" i="79"/>
  <c r="AG280" i="79"/>
  <c r="AF280" i="79"/>
  <c r="AE280" i="79"/>
  <c r="AD280" i="79"/>
  <c r="AC280" i="79"/>
  <c r="AB280" i="79"/>
  <c r="AA280" i="79"/>
  <c r="Z280" i="79"/>
  <c r="Y280" i="79"/>
  <c r="AL277" i="79"/>
  <c r="AK277" i="79"/>
  <c r="AJ277" i="79"/>
  <c r="AI277" i="79"/>
  <c r="AH277" i="79"/>
  <c r="AG277" i="79"/>
  <c r="AF277" i="79"/>
  <c r="AE277" i="79"/>
  <c r="AD277" i="79"/>
  <c r="AC277" i="79"/>
  <c r="AB277" i="79"/>
  <c r="AA277" i="79"/>
  <c r="Z277" i="79"/>
  <c r="Y277" i="79"/>
  <c r="AQ516" i="46" l="1"/>
  <c r="AP517" i="46"/>
  <c r="AQ513" i="46"/>
  <c r="AQ510" i="46"/>
  <c r="AQ506" i="46"/>
  <c r="AQ503" i="46"/>
  <c r="AQ500" i="46"/>
  <c r="AQ497" i="46"/>
  <c r="AQ494" i="46"/>
  <c r="AQ490" i="46"/>
  <c r="AQ487" i="46"/>
  <c r="AQ483" i="46"/>
  <c r="AQ479" i="46"/>
  <c r="AQ476" i="46"/>
  <c r="AQ473" i="46"/>
  <c r="AQ470" i="46"/>
  <c r="AQ467" i="46"/>
  <c r="AQ463" i="46"/>
  <c r="AQ460" i="46"/>
  <c r="AQ457" i="46"/>
  <c r="AQ454" i="46"/>
  <c r="AQ451" i="46"/>
  <c r="AQ448" i="46"/>
  <c r="AQ445" i="46"/>
  <c r="AQ442" i="46"/>
  <c r="AQ438" i="46"/>
  <c r="AQ435" i="46"/>
  <c r="AQ432" i="46"/>
  <c r="AQ429" i="46"/>
  <c r="AQ426" i="46"/>
  <c r="AQ423" i="46"/>
  <c r="AQ420" i="46"/>
  <c r="AQ417" i="46"/>
  <c r="AQ414" i="46"/>
  <c r="AQ385" i="46"/>
  <c r="AI504" i="46"/>
  <c r="AJ504" i="46"/>
  <c r="AK504" i="46"/>
  <c r="AL504" i="46"/>
  <c r="AM504" i="46"/>
  <c r="AN504" i="46"/>
  <c r="AO504" i="46"/>
  <c r="AP504" i="46"/>
  <c r="AI507" i="46"/>
  <c r="AJ507" i="46"/>
  <c r="AK507" i="46"/>
  <c r="AL507" i="46"/>
  <c r="AM507" i="46"/>
  <c r="AN507" i="46"/>
  <c r="AO507" i="46"/>
  <c r="AP507" i="46"/>
  <c r="AI511" i="46"/>
  <c r="AJ511" i="46"/>
  <c r="AK511" i="46"/>
  <c r="AL511" i="46"/>
  <c r="AM511" i="46"/>
  <c r="AN511" i="46"/>
  <c r="AO511" i="46"/>
  <c r="AP511" i="46"/>
  <c r="AI514" i="46"/>
  <c r="AJ514" i="46"/>
  <c r="AK514" i="46"/>
  <c r="AL514" i="46"/>
  <c r="AM514" i="46"/>
  <c r="AN514" i="46"/>
  <c r="AO514" i="46"/>
  <c r="AP514" i="46"/>
  <c r="AI517" i="46"/>
  <c r="AJ517" i="46"/>
  <c r="AK517" i="46"/>
  <c r="AL517" i="46"/>
  <c r="AM517" i="46"/>
  <c r="AN517" i="46"/>
  <c r="AO517" i="46"/>
  <c r="AP386" i="46"/>
  <c r="AQ382" i="46"/>
  <c r="AQ379" i="46"/>
  <c r="AQ375" i="46"/>
  <c r="AQ372" i="46"/>
  <c r="AQ369" i="46"/>
  <c r="AQ366" i="46"/>
  <c r="AQ363" i="46"/>
  <c r="AQ359" i="46"/>
  <c r="AQ356" i="46"/>
  <c r="AQ352" i="46"/>
  <c r="AQ348" i="46"/>
  <c r="AQ345" i="46"/>
  <c r="AQ342" i="46"/>
  <c r="AQ339" i="46"/>
  <c r="AQ336" i="46"/>
  <c r="AQ332" i="46"/>
  <c r="AQ329" i="46"/>
  <c r="AQ326" i="46"/>
  <c r="AQ323" i="46"/>
  <c r="AQ320" i="46"/>
  <c r="AQ317" i="46"/>
  <c r="AQ314" i="46"/>
  <c r="AQ311" i="46"/>
  <c r="AQ307" i="46"/>
  <c r="AQ304" i="46"/>
  <c r="AQ301" i="46"/>
  <c r="AQ298" i="46"/>
  <c r="AQ295" i="46"/>
  <c r="AQ292" i="46"/>
  <c r="AQ289" i="46"/>
  <c r="AQ286" i="46"/>
  <c r="AQ283" i="46"/>
  <c r="AQ254" i="46"/>
  <c r="AI373" i="46"/>
  <c r="AJ373" i="46"/>
  <c r="AK373" i="46"/>
  <c r="AL373" i="46"/>
  <c r="AM373" i="46"/>
  <c r="AN373" i="46"/>
  <c r="AO373" i="46"/>
  <c r="AP373" i="46"/>
  <c r="AI376" i="46"/>
  <c r="AJ376" i="46"/>
  <c r="AK376" i="46"/>
  <c r="AL376" i="46"/>
  <c r="AM376" i="46"/>
  <c r="AN376" i="46"/>
  <c r="AO376" i="46"/>
  <c r="AP376" i="46"/>
  <c r="AI380" i="46"/>
  <c r="AJ380" i="46"/>
  <c r="AK380" i="46"/>
  <c r="AL380" i="46"/>
  <c r="AM380" i="46"/>
  <c r="AN380" i="46"/>
  <c r="AO380" i="46"/>
  <c r="AP380" i="46"/>
  <c r="AI383" i="46"/>
  <c r="AJ383" i="46"/>
  <c r="AK383" i="46"/>
  <c r="AL383" i="46"/>
  <c r="AM383" i="46"/>
  <c r="AN383" i="46"/>
  <c r="AO383" i="46"/>
  <c r="AP383" i="46"/>
  <c r="AI386" i="46"/>
  <c r="AJ386" i="46"/>
  <c r="AK386" i="46"/>
  <c r="AL386" i="46"/>
  <c r="AM386" i="46"/>
  <c r="AN386" i="46"/>
  <c r="AO386" i="46"/>
  <c r="AQ251" i="46"/>
  <c r="AQ248" i="46"/>
  <c r="AQ244" i="46"/>
  <c r="AI242" i="46"/>
  <c r="AJ242" i="46"/>
  <c r="AK242" i="46"/>
  <c r="AL242" i="46"/>
  <c r="AM242" i="46"/>
  <c r="AN242" i="46"/>
  <c r="AO242" i="46"/>
  <c r="AP242" i="46"/>
  <c r="AI245" i="46"/>
  <c r="AJ245" i="46"/>
  <c r="AK245" i="46"/>
  <c r="AL245" i="46"/>
  <c r="AM245" i="46"/>
  <c r="AN245" i="46"/>
  <c r="AO245" i="46"/>
  <c r="AP245" i="46"/>
  <c r="AI249" i="46"/>
  <c r="AJ249" i="46"/>
  <c r="AK249" i="46"/>
  <c r="AL249" i="46"/>
  <c r="AM249" i="46"/>
  <c r="AN249" i="46"/>
  <c r="AO249" i="46"/>
  <c r="AP249" i="46"/>
  <c r="AI252" i="46"/>
  <c r="AJ252" i="46"/>
  <c r="AK252" i="46"/>
  <c r="AL252" i="46"/>
  <c r="AM252" i="46"/>
  <c r="AN252" i="46"/>
  <c r="AO252" i="46"/>
  <c r="AP252" i="46"/>
  <c r="AI255" i="46"/>
  <c r="AJ255" i="46"/>
  <c r="AK255" i="46"/>
  <c r="AL255" i="46"/>
  <c r="AM255" i="46"/>
  <c r="AN255" i="46"/>
  <c r="AO255" i="46"/>
  <c r="AP255" i="46"/>
  <c r="AQ173" i="46"/>
  <c r="AQ170" i="46"/>
  <c r="AQ124" i="46"/>
  <c r="AQ241" i="46" l="1"/>
  <c r="AQ238" i="46"/>
  <c r="AQ235" i="46"/>
  <c r="AQ232" i="46"/>
  <c r="AQ228" i="46"/>
  <c r="AQ225" i="46"/>
  <c r="AQ221" i="46"/>
  <c r="AQ217" i="46"/>
  <c r="AQ214" i="46"/>
  <c r="AQ211" i="46"/>
  <c r="AQ208" i="46"/>
  <c r="AQ205" i="46"/>
  <c r="AQ201" i="46"/>
  <c r="AQ198" i="46"/>
  <c r="AQ195" i="46"/>
  <c r="AQ192" i="46"/>
  <c r="AQ189" i="46"/>
  <c r="AQ186" i="46"/>
  <c r="AQ183" i="46"/>
  <c r="AQ180" i="46"/>
  <c r="AQ176" i="46"/>
  <c r="AQ167" i="46"/>
  <c r="AQ164" i="46"/>
  <c r="AQ161" i="46"/>
  <c r="AQ158" i="46"/>
  <c r="AQ155" i="46"/>
  <c r="AQ152" i="46"/>
  <c r="AI125" i="46"/>
  <c r="AJ125" i="46"/>
  <c r="AK125" i="46"/>
  <c r="AL125" i="46"/>
  <c r="AM125" i="46"/>
  <c r="AN125" i="46"/>
  <c r="AO125" i="46"/>
  <c r="AP125" i="46"/>
  <c r="AQ121" i="46"/>
  <c r="AI122" i="46"/>
  <c r="AJ122" i="46"/>
  <c r="AK122" i="46"/>
  <c r="AL122" i="46"/>
  <c r="AM122" i="46"/>
  <c r="AN122" i="46"/>
  <c r="AO122" i="46"/>
  <c r="AP122" i="46"/>
  <c r="AQ118" i="46"/>
  <c r="AI119" i="46"/>
  <c r="AJ119" i="46"/>
  <c r="AK119" i="46"/>
  <c r="AL119" i="46"/>
  <c r="AM119" i="46"/>
  <c r="AN119" i="46"/>
  <c r="AO119" i="46"/>
  <c r="AP119" i="46"/>
  <c r="AQ108" i="46"/>
  <c r="AQ111" i="46"/>
  <c r="AQ114" i="46"/>
  <c r="AQ105" i="46"/>
  <c r="AQ102" i="46"/>
  <c r="AQ98" i="46"/>
  <c r="AQ95" i="46"/>
  <c r="AQ91" i="46"/>
  <c r="AQ87" i="46"/>
  <c r="AQ84" i="46"/>
  <c r="AQ81" i="46"/>
  <c r="AQ78" i="46"/>
  <c r="AQ75" i="46"/>
  <c r="AQ71" i="46"/>
  <c r="AQ68" i="46"/>
  <c r="AQ65" i="46"/>
  <c r="AQ62" i="46"/>
  <c r="AQ59" i="46"/>
  <c r="AQ56" i="46"/>
  <c r="AQ53" i="46"/>
  <c r="AQ50" i="46"/>
  <c r="AQ46" i="46"/>
  <c r="AQ43" i="46"/>
  <c r="AQ40" i="46"/>
  <c r="AQ37" i="46"/>
  <c r="AQ34" i="46"/>
  <c r="AQ31" i="46"/>
  <c r="AQ28" i="46"/>
  <c r="AQ25" i="46"/>
  <c r="AQ22" i="46"/>
  <c r="AI115" i="46" l="1"/>
  <c r="AJ115" i="46"/>
  <c r="AK115" i="46"/>
  <c r="AL115" i="46"/>
  <c r="AM115" i="46"/>
  <c r="AN115" i="46"/>
  <c r="AO115" i="46"/>
  <c r="AP115" i="46"/>
  <c r="AP109" i="46"/>
  <c r="AP112" i="46"/>
  <c r="AI112" i="46"/>
  <c r="AJ112" i="46"/>
  <c r="AK112" i="46"/>
  <c r="AL112" i="46"/>
  <c r="AM112" i="46"/>
  <c r="AN112" i="46"/>
  <c r="AO112" i="46"/>
  <c r="AL77" i="79" l="1"/>
  <c r="AK77" i="79"/>
  <c r="AJ77" i="79"/>
  <c r="AI77" i="79"/>
  <c r="AH77" i="79"/>
  <c r="AG77" i="79"/>
  <c r="AF77" i="79"/>
  <c r="AE77" i="79"/>
  <c r="N77" i="79"/>
  <c r="AL98" i="79"/>
  <c r="AK98" i="79"/>
  <c r="AJ98" i="79"/>
  <c r="AI98" i="79"/>
  <c r="AH98" i="79"/>
  <c r="AG98" i="79"/>
  <c r="AF98" i="79"/>
  <c r="AE98" i="79"/>
  <c r="AL92" i="79"/>
  <c r="AK92" i="79"/>
  <c r="AJ92" i="79"/>
  <c r="AI92" i="79"/>
  <c r="AH92" i="79"/>
  <c r="AG92" i="79"/>
  <c r="AF92" i="79"/>
  <c r="AE92" i="79"/>
  <c r="AP491" i="46"/>
  <c r="AO491" i="46"/>
  <c r="AN491" i="46"/>
  <c r="AM491" i="46"/>
  <c r="AL491" i="46"/>
  <c r="AK491" i="46"/>
  <c r="AJ491" i="46"/>
  <c r="AI491" i="46"/>
  <c r="AP488" i="46"/>
  <c r="AO488" i="46"/>
  <c r="AN488" i="46"/>
  <c r="AM488" i="46"/>
  <c r="AL488" i="46"/>
  <c r="AK488" i="46"/>
  <c r="AJ488" i="46"/>
  <c r="AI488" i="46"/>
  <c r="AP461" i="46"/>
  <c r="AO461" i="46"/>
  <c r="AN461" i="46"/>
  <c r="AM461" i="46"/>
  <c r="AL461" i="46"/>
  <c r="AK461" i="46"/>
  <c r="AJ461" i="46"/>
  <c r="AI461" i="46"/>
  <c r="AP458" i="46"/>
  <c r="AO458" i="46"/>
  <c r="AN458" i="46"/>
  <c r="AM458" i="46"/>
  <c r="AL458" i="46"/>
  <c r="AK458" i="46"/>
  <c r="AJ458" i="46"/>
  <c r="AI458" i="46"/>
  <c r="AP436" i="46"/>
  <c r="AO436" i="46"/>
  <c r="AN436" i="46"/>
  <c r="AM436" i="46"/>
  <c r="AL436" i="46"/>
  <c r="AK436" i="46"/>
  <c r="AJ436" i="46"/>
  <c r="AI436" i="46"/>
  <c r="AP360" i="46"/>
  <c r="AO360" i="46"/>
  <c r="AN360" i="46"/>
  <c r="AM360" i="46"/>
  <c r="AL360" i="46"/>
  <c r="AK360" i="46"/>
  <c r="AJ360" i="46"/>
  <c r="AI360" i="46"/>
  <c r="AP357" i="46"/>
  <c r="AO357" i="46"/>
  <c r="AN357" i="46"/>
  <c r="AM357" i="46"/>
  <c r="AL357" i="46"/>
  <c r="AK357" i="46"/>
  <c r="AJ357" i="46"/>
  <c r="AI357" i="46"/>
  <c r="AP330" i="46"/>
  <c r="AO330" i="46"/>
  <c r="AN330" i="46"/>
  <c r="AM330" i="46"/>
  <c r="AL330" i="46"/>
  <c r="AK330" i="46"/>
  <c r="AJ330" i="46"/>
  <c r="AI330" i="46"/>
  <c r="AP327" i="46"/>
  <c r="AO327" i="46"/>
  <c r="AN327" i="46"/>
  <c r="AM327" i="46"/>
  <c r="AL327" i="46"/>
  <c r="AK327" i="46"/>
  <c r="AJ327" i="46"/>
  <c r="AI327" i="46"/>
  <c r="AP305" i="46"/>
  <c r="AO305" i="46"/>
  <c r="AN305" i="46"/>
  <c r="AM305" i="46"/>
  <c r="AL305" i="46"/>
  <c r="AK305" i="46"/>
  <c r="AJ305" i="46"/>
  <c r="AI305" i="46"/>
  <c r="C31" i="44"/>
  <c r="C30" i="44"/>
  <c r="C16" i="44"/>
  <c r="C15" i="44"/>
  <c r="AP229" i="46"/>
  <c r="AO229" i="46"/>
  <c r="AN229" i="46"/>
  <c r="AM229" i="46"/>
  <c r="AL229" i="46"/>
  <c r="AK229" i="46"/>
  <c r="AJ229" i="46"/>
  <c r="AI229" i="46"/>
  <c r="AP226" i="46"/>
  <c r="AO226" i="46"/>
  <c r="AN226" i="46"/>
  <c r="AM226" i="46"/>
  <c r="AL226" i="46"/>
  <c r="AK226" i="46"/>
  <c r="AJ226" i="46"/>
  <c r="AI226" i="46"/>
  <c r="AP199" i="46"/>
  <c r="AO199" i="46"/>
  <c r="AN199" i="46"/>
  <c r="AM199" i="46"/>
  <c r="AL199" i="46"/>
  <c r="AK199" i="46"/>
  <c r="AJ199" i="46"/>
  <c r="AI199" i="46"/>
  <c r="AP196" i="46"/>
  <c r="AO196" i="46"/>
  <c r="AN196" i="46"/>
  <c r="AM196" i="46"/>
  <c r="AL196" i="46"/>
  <c r="AK196" i="46"/>
  <c r="AJ196" i="46"/>
  <c r="AI196" i="46"/>
  <c r="AP174" i="46"/>
  <c r="AO174" i="46"/>
  <c r="AN174" i="46"/>
  <c r="AM174" i="46"/>
  <c r="AL174" i="46"/>
  <c r="AK174" i="46"/>
  <c r="AJ174" i="46"/>
  <c r="AI174" i="46"/>
  <c r="AP99" i="46"/>
  <c r="AO99" i="46"/>
  <c r="AN99" i="46"/>
  <c r="AM99" i="46"/>
  <c r="AL99" i="46"/>
  <c r="AK99" i="46"/>
  <c r="AJ99" i="46"/>
  <c r="AI99" i="46"/>
  <c r="AP96" i="46"/>
  <c r="AO96" i="46"/>
  <c r="AN96" i="46"/>
  <c r="AM96" i="46"/>
  <c r="AL96" i="46"/>
  <c r="AK96" i="46"/>
  <c r="AJ96" i="46"/>
  <c r="AI96" i="46"/>
  <c r="AP69" i="46"/>
  <c r="AO69" i="46"/>
  <c r="AN69" i="46"/>
  <c r="AM69" i="46"/>
  <c r="AL69" i="46"/>
  <c r="AK69" i="46"/>
  <c r="AJ69" i="46"/>
  <c r="AI69" i="46"/>
  <c r="AP44" i="46"/>
  <c r="AO44" i="46"/>
  <c r="AN44" i="46"/>
  <c r="AM44" i="46"/>
  <c r="AL44" i="46"/>
  <c r="AK44" i="46"/>
  <c r="AJ44" i="46"/>
  <c r="AI44" i="46"/>
  <c r="N144" i="79" l="1"/>
  <c r="N81" i="79"/>
  <c r="AL1110" i="79" l="1"/>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1" i="79"/>
  <c r="AK1071" i="79"/>
  <c r="AJ1071" i="79"/>
  <c r="AI1071" i="79"/>
  <c r="AH1071" i="79"/>
  <c r="AG1071" i="79"/>
  <c r="AF1071" i="79"/>
  <c r="AE1071" i="79"/>
  <c r="AD1071" i="79"/>
  <c r="AC1071" i="79"/>
  <c r="AB1071" i="79"/>
  <c r="AA1071" i="79"/>
  <c r="Z1071" i="79"/>
  <c r="Y1071"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E1048" i="79"/>
  <c r="AD1048" i="79"/>
  <c r="AC1048" i="79"/>
  <c r="AB1048" i="79"/>
  <c r="AA1048" i="79"/>
  <c r="Z1048" i="79"/>
  <c r="Y1048" i="79"/>
  <c r="AL1045" i="79"/>
  <c r="AK1045" i="79"/>
  <c r="AJ1045" i="79"/>
  <c r="AI1045" i="79"/>
  <c r="AH1045" i="79"/>
  <c r="AG1045" i="79"/>
  <c r="AF1045" i="79"/>
  <c r="AD1045" i="79"/>
  <c r="AC1045" i="79"/>
  <c r="AB1045" i="79"/>
  <c r="AA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6" i="79"/>
  <c r="AK1036" i="79"/>
  <c r="AJ1036" i="79"/>
  <c r="AI1036" i="79"/>
  <c r="AH1036" i="79"/>
  <c r="AG1036" i="79"/>
  <c r="AF1036" i="79"/>
  <c r="AE1036" i="79"/>
  <c r="AD1036" i="79"/>
  <c r="AC1036" i="79"/>
  <c r="AB1036" i="79"/>
  <c r="AA1036" i="79"/>
  <c r="Z1036" i="79"/>
  <c r="Y1036" i="79"/>
  <c r="AL1032" i="79"/>
  <c r="AK1032" i="79"/>
  <c r="AJ1032" i="79"/>
  <c r="AI1032" i="79"/>
  <c r="AH1032" i="79"/>
  <c r="AG1032" i="79"/>
  <c r="AF1032" i="79"/>
  <c r="AE1032" i="79"/>
  <c r="AD1032" i="79"/>
  <c r="AC1032" i="79"/>
  <c r="AB1032" i="79"/>
  <c r="AA1032" i="79"/>
  <c r="Z1032" i="79"/>
  <c r="AL1029" i="79"/>
  <c r="AK1029" i="79"/>
  <c r="AJ1029" i="79"/>
  <c r="AI1029" i="79"/>
  <c r="AH1029" i="79"/>
  <c r="AG1029" i="79"/>
  <c r="AF1029" i="79"/>
  <c r="AE1029" i="79"/>
  <c r="AD1029" i="79"/>
  <c r="AC1029" i="79"/>
  <c r="AB1029" i="79"/>
  <c r="AA1029" i="79"/>
  <c r="Z1029" i="79"/>
  <c r="AL1026"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D1023" i="79"/>
  <c r="AC1023" i="79"/>
  <c r="AB1023" i="79"/>
  <c r="AA1023" i="79"/>
  <c r="Z1023" i="79"/>
  <c r="Y1023" i="79"/>
  <c r="AL998" i="79"/>
  <c r="AK998" i="79"/>
  <c r="AJ998" i="79"/>
  <c r="AI998" i="79"/>
  <c r="AH998" i="79"/>
  <c r="AG998" i="79"/>
  <c r="AF998" i="79"/>
  <c r="AE998" i="79"/>
  <c r="AD998" i="79"/>
  <c r="AC998" i="79"/>
  <c r="AB998" i="79"/>
  <c r="AA998" i="79"/>
  <c r="Z998" i="79"/>
  <c r="AL994" i="79"/>
  <c r="AK994" i="79"/>
  <c r="AJ994" i="79"/>
  <c r="AI994" i="79"/>
  <c r="AH994" i="79"/>
  <c r="AG994" i="79"/>
  <c r="AF994" i="79"/>
  <c r="AE994" i="79"/>
  <c r="AD994" i="79"/>
  <c r="AC994" i="79"/>
  <c r="AB994" i="79"/>
  <c r="AA994" i="79"/>
  <c r="Z994" i="79"/>
  <c r="Y994" i="79"/>
  <c r="AL991" i="79"/>
  <c r="AK991" i="79"/>
  <c r="AJ991" i="79"/>
  <c r="AI991" i="79"/>
  <c r="AH991" i="79"/>
  <c r="AG991" i="79"/>
  <c r="AF991" i="79"/>
  <c r="AE991" i="79"/>
  <c r="AD991" i="79"/>
  <c r="AC991" i="79"/>
  <c r="AB991" i="79"/>
  <c r="AA991" i="79"/>
  <c r="Z991" i="79"/>
  <c r="AL988" i="79"/>
  <c r="AK988" i="79"/>
  <c r="AJ988" i="79"/>
  <c r="AI988" i="79"/>
  <c r="AH988" i="79"/>
  <c r="AG988" i="79"/>
  <c r="AF988" i="79"/>
  <c r="AE988" i="79"/>
  <c r="AD988" i="79"/>
  <c r="AC988" i="79"/>
  <c r="AB988" i="79"/>
  <c r="AA988" i="79"/>
  <c r="Z988" i="79"/>
  <c r="AL984" i="79"/>
  <c r="AK984" i="79"/>
  <c r="AJ984" i="79"/>
  <c r="AI984" i="79"/>
  <c r="AH984" i="79"/>
  <c r="AG984" i="79"/>
  <c r="AF984" i="79"/>
  <c r="AE984" i="79"/>
  <c r="AD984" i="79"/>
  <c r="AC984" i="79"/>
  <c r="AB984" i="79"/>
  <c r="AA984" i="79"/>
  <c r="Z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Y978" i="79"/>
  <c r="AL975" i="79"/>
  <c r="AK975" i="79"/>
  <c r="AJ975" i="79"/>
  <c r="AI975" i="79"/>
  <c r="AH975" i="79"/>
  <c r="AG975" i="79"/>
  <c r="AF975" i="79"/>
  <c r="AE975" i="79"/>
  <c r="AD975" i="79"/>
  <c r="AC975" i="79"/>
  <c r="AB975" i="79"/>
  <c r="AA975" i="79"/>
  <c r="Z975" i="79"/>
  <c r="AL972" i="79"/>
  <c r="AK972" i="79"/>
  <c r="AJ972" i="79"/>
  <c r="AI972" i="79"/>
  <c r="AH972" i="79"/>
  <c r="AG972" i="79"/>
  <c r="AF972" i="79"/>
  <c r="AE972" i="79"/>
  <c r="AD972" i="79"/>
  <c r="AC972" i="79"/>
  <c r="AB972" i="79"/>
  <c r="AA972" i="79"/>
  <c r="Z972" i="79"/>
  <c r="AL968" i="79"/>
  <c r="AK968" i="79"/>
  <c r="AJ968" i="79"/>
  <c r="AI968" i="79"/>
  <c r="AH968" i="79"/>
  <c r="AG968" i="79"/>
  <c r="AF968" i="79"/>
  <c r="AE968" i="79"/>
  <c r="AD968" i="79"/>
  <c r="AC968" i="79"/>
  <c r="AB968" i="79"/>
  <c r="AA968" i="79"/>
  <c r="Z968" i="79"/>
  <c r="AL965" i="79"/>
  <c r="AK965" i="79"/>
  <c r="AJ965" i="79"/>
  <c r="AI965" i="79"/>
  <c r="AH965" i="79"/>
  <c r="AG965" i="79"/>
  <c r="AF965" i="79"/>
  <c r="AE965" i="79"/>
  <c r="AD965" i="79"/>
  <c r="AC965" i="79"/>
  <c r="AB965" i="79"/>
  <c r="AA965" i="79"/>
  <c r="Z965" i="79"/>
  <c r="Y965" i="79"/>
  <c r="AL962" i="79"/>
  <c r="AK962" i="79"/>
  <c r="AJ962" i="79"/>
  <c r="AI962" i="79"/>
  <c r="AH962" i="79"/>
  <c r="AG962" i="79"/>
  <c r="AF962" i="79"/>
  <c r="AE962" i="79"/>
  <c r="AD962" i="79"/>
  <c r="AC962" i="79"/>
  <c r="AB962" i="79"/>
  <c r="AA962" i="79"/>
  <c r="Z962" i="79"/>
  <c r="Y962" i="79"/>
  <c r="AL959" i="79"/>
  <c r="AK959" i="79"/>
  <c r="AJ959" i="79"/>
  <c r="AI959" i="79"/>
  <c r="AH959" i="79"/>
  <c r="AG959" i="79"/>
  <c r="AF959" i="79"/>
  <c r="AE959" i="79"/>
  <c r="AD959" i="79"/>
  <c r="AC959" i="79"/>
  <c r="AB959" i="79"/>
  <c r="AA959" i="79"/>
  <c r="Z959" i="79"/>
  <c r="Y959" i="79"/>
  <c r="AL956" i="79"/>
  <c r="AK956" i="79"/>
  <c r="AJ956" i="79"/>
  <c r="AI956" i="79"/>
  <c r="AH956" i="79"/>
  <c r="AG956" i="79"/>
  <c r="AF956" i="79"/>
  <c r="AE956" i="79"/>
  <c r="AD956" i="79"/>
  <c r="AC956" i="79"/>
  <c r="AB956" i="79"/>
  <c r="AA956" i="79"/>
  <c r="Z956" i="79"/>
  <c r="Y956"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Y903" i="79"/>
  <c r="AL900" i="79"/>
  <c r="AK900" i="79"/>
  <c r="AJ900" i="79"/>
  <c r="AI900" i="79"/>
  <c r="AH900" i="79"/>
  <c r="AG900" i="79"/>
  <c r="AF900" i="79"/>
  <c r="AE900" i="79"/>
  <c r="AD900" i="79"/>
  <c r="AC900" i="79"/>
  <c r="AB900" i="79"/>
  <c r="AA900" i="79"/>
  <c r="Z900" i="79"/>
  <c r="Y900"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8" i="79"/>
  <c r="AK888" i="79"/>
  <c r="AJ888" i="79"/>
  <c r="AI888" i="79"/>
  <c r="AH888" i="79"/>
  <c r="AG888" i="79"/>
  <c r="AF888" i="79"/>
  <c r="AE888" i="79"/>
  <c r="AD888" i="79"/>
  <c r="AC888" i="79"/>
  <c r="AB888" i="79"/>
  <c r="AA888" i="79"/>
  <c r="Z888" i="79"/>
  <c r="Y888"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Y856" i="79"/>
  <c r="AL853" i="79"/>
  <c r="AK853" i="79"/>
  <c r="AJ853" i="79"/>
  <c r="AI853" i="79"/>
  <c r="AH853" i="79"/>
  <c r="AG853" i="79"/>
  <c r="AF853" i="79"/>
  <c r="AE853" i="79"/>
  <c r="AD853" i="79"/>
  <c r="AC853" i="79"/>
  <c r="AB853" i="79"/>
  <c r="AA853" i="79"/>
  <c r="Z853"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40" i="79"/>
  <c r="AK840" i="79"/>
  <c r="AJ840" i="79"/>
  <c r="AI840" i="79"/>
  <c r="AH840" i="79"/>
  <c r="AG840" i="79"/>
  <c r="AF840" i="79"/>
  <c r="AE840" i="79"/>
  <c r="AD840" i="79"/>
  <c r="AC840" i="79"/>
  <c r="AB840" i="79"/>
  <c r="AA840" i="79"/>
  <c r="Z840" i="79"/>
  <c r="Y840" i="79"/>
  <c r="AL815" i="79"/>
  <c r="AK815" i="79"/>
  <c r="AJ815" i="79"/>
  <c r="AI815" i="79"/>
  <c r="AH815" i="79"/>
  <c r="AG815" i="79"/>
  <c r="AF815" i="79"/>
  <c r="AE815" i="79"/>
  <c r="AD815" i="79"/>
  <c r="AC815" i="79"/>
  <c r="AB815" i="79"/>
  <c r="AA815" i="79"/>
  <c r="Z815"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5" i="79"/>
  <c r="AK805" i="79"/>
  <c r="AJ805" i="79"/>
  <c r="AI805" i="79"/>
  <c r="AH805" i="79"/>
  <c r="AG805" i="79"/>
  <c r="AF805" i="79"/>
  <c r="AE805" i="79"/>
  <c r="AD805" i="79"/>
  <c r="AC805" i="79"/>
  <c r="AB805" i="79"/>
  <c r="AA805" i="79"/>
  <c r="Z805" i="79"/>
  <c r="Y805"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9" i="79"/>
  <c r="AK789" i="79"/>
  <c r="AJ789" i="79"/>
  <c r="AI789" i="79"/>
  <c r="AH789" i="79"/>
  <c r="AG789" i="79"/>
  <c r="AF789" i="79"/>
  <c r="AE789" i="79"/>
  <c r="AD789" i="79"/>
  <c r="AC789" i="79"/>
  <c r="AB789" i="79"/>
  <c r="AA789" i="79"/>
  <c r="Z789" i="79"/>
  <c r="Y789"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AL779" i="79"/>
  <c r="AK779" i="79"/>
  <c r="AJ779" i="79"/>
  <c r="AI779" i="79"/>
  <c r="AH779" i="79"/>
  <c r="AG779" i="79"/>
  <c r="AF779" i="79"/>
  <c r="AE779" i="79"/>
  <c r="AD779" i="79"/>
  <c r="AC779" i="79"/>
  <c r="AB779" i="79"/>
  <c r="AA779" i="79"/>
  <c r="Z779" i="79"/>
  <c r="Y779" i="79"/>
  <c r="AL776" i="79"/>
  <c r="AK776" i="79"/>
  <c r="AJ776" i="79"/>
  <c r="AI776" i="79"/>
  <c r="AH776" i="79"/>
  <c r="AG776" i="79"/>
  <c r="AF776" i="79"/>
  <c r="AE776" i="79"/>
  <c r="AD776" i="79"/>
  <c r="AC776" i="79"/>
  <c r="AB776" i="79"/>
  <c r="AA776" i="79"/>
  <c r="Z776" i="79"/>
  <c r="Y776" i="79"/>
  <c r="AL773" i="79"/>
  <c r="AK773" i="79"/>
  <c r="AJ773" i="79"/>
  <c r="AI773" i="79"/>
  <c r="AH773" i="79"/>
  <c r="AG773" i="79"/>
  <c r="AF773" i="79"/>
  <c r="AE773" i="79"/>
  <c r="AD773" i="79"/>
  <c r="AC773" i="79"/>
  <c r="AB773" i="79"/>
  <c r="AA773" i="79"/>
  <c r="Z773" i="79"/>
  <c r="Y773"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20" i="79"/>
  <c r="AK720" i="79"/>
  <c r="AJ720" i="79"/>
  <c r="AI720" i="79"/>
  <c r="AH720" i="79"/>
  <c r="AG720" i="79"/>
  <c r="AF720" i="79"/>
  <c r="AE720" i="79"/>
  <c r="AD720" i="79"/>
  <c r="AC720" i="79"/>
  <c r="AB720" i="79"/>
  <c r="AA720" i="79"/>
  <c r="Z720" i="79"/>
  <c r="Y720" i="79"/>
  <c r="AL717" i="79"/>
  <c r="AK717" i="79"/>
  <c r="AJ717" i="79"/>
  <c r="AI717" i="79"/>
  <c r="AH717" i="79"/>
  <c r="AG717" i="79"/>
  <c r="AF717" i="79"/>
  <c r="AE717" i="79"/>
  <c r="AD717" i="79"/>
  <c r="AC717" i="79"/>
  <c r="AB717" i="79"/>
  <c r="AA717" i="79"/>
  <c r="Z717" i="79"/>
  <c r="Y717" i="79"/>
  <c r="AL714" i="79"/>
  <c r="AK714" i="79"/>
  <c r="AJ714" i="79"/>
  <c r="AI714" i="79"/>
  <c r="AH714" i="79"/>
  <c r="AG714" i="79"/>
  <c r="AF714" i="79"/>
  <c r="AE714" i="79"/>
  <c r="AD714" i="79"/>
  <c r="AC714" i="79"/>
  <c r="AB714" i="79"/>
  <c r="AA714" i="79"/>
  <c r="Z714" i="79"/>
  <c r="Y714"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Y708" i="79"/>
  <c r="AL705" i="79"/>
  <c r="AK705" i="79"/>
  <c r="AJ705" i="79"/>
  <c r="AI705" i="79"/>
  <c r="AH705" i="79"/>
  <c r="AG705" i="79"/>
  <c r="AF705" i="79"/>
  <c r="AE705" i="79"/>
  <c r="AD705" i="79"/>
  <c r="AC705" i="79"/>
  <c r="AB705" i="79"/>
  <c r="AA705" i="79"/>
  <c r="Z705" i="79"/>
  <c r="Y705" i="79"/>
  <c r="AL701" i="79"/>
  <c r="AK701" i="79"/>
  <c r="AJ701" i="79"/>
  <c r="AI701" i="79"/>
  <c r="AH701" i="79"/>
  <c r="AG701" i="79"/>
  <c r="AF701" i="79"/>
  <c r="AE701" i="79"/>
  <c r="AD701" i="79"/>
  <c r="AC701" i="79"/>
  <c r="AB701" i="79"/>
  <c r="AA701" i="79"/>
  <c r="Z701" i="79"/>
  <c r="AL698" i="79"/>
  <c r="AK698" i="79"/>
  <c r="AJ698" i="79"/>
  <c r="AI698" i="79"/>
  <c r="AH698" i="79"/>
  <c r="AG698" i="79"/>
  <c r="AF698" i="79"/>
  <c r="AE698" i="79"/>
  <c r="AD698" i="79"/>
  <c r="AC698" i="79"/>
  <c r="AB698" i="79"/>
  <c r="AA698" i="79"/>
  <c r="Z698" i="79"/>
  <c r="Y698" i="79"/>
  <c r="AL695" i="79"/>
  <c r="AK695" i="79"/>
  <c r="AJ695" i="79"/>
  <c r="AI695" i="79"/>
  <c r="AH695" i="79"/>
  <c r="AG695" i="79"/>
  <c r="AF695" i="79"/>
  <c r="AE695" i="79"/>
  <c r="AD695" i="79"/>
  <c r="AC695" i="79"/>
  <c r="AB695" i="79"/>
  <c r="AA695" i="79"/>
  <c r="Z695" i="79"/>
  <c r="AL691" i="79"/>
  <c r="AK691" i="79"/>
  <c r="AJ691" i="79"/>
  <c r="AI691" i="79"/>
  <c r="AH691" i="79"/>
  <c r="AG691" i="79"/>
  <c r="AF691" i="79"/>
  <c r="AE691" i="79"/>
  <c r="AD691" i="79"/>
  <c r="AC691" i="79"/>
  <c r="AB691" i="79"/>
  <c r="AA691" i="79"/>
  <c r="Z691" i="79"/>
  <c r="Y691" i="79"/>
  <c r="AL688" i="79"/>
  <c r="AK688" i="79"/>
  <c r="AJ688" i="79"/>
  <c r="AI688" i="79"/>
  <c r="AH688" i="79"/>
  <c r="AG688" i="79"/>
  <c r="AF688" i="79"/>
  <c r="AE688" i="79"/>
  <c r="AD688" i="79"/>
  <c r="AC688" i="79"/>
  <c r="AB688" i="79"/>
  <c r="AA688" i="79"/>
  <c r="Z688" i="79"/>
  <c r="Y688" i="79"/>
  <c r="AL685" i="79"/>
  <c r="AK685" i="79"/>
  <c r="AJ685" i="79"/>
  <c r="AI685" i="79"/>
  <c r="AH685" i="79"/>
  <c r="AG685" i="79"/>
  <c r="AF685" i="79"/>
  <c r="AE685" i="79"/>
  <c r="AD685" i="79"/>
  <c r="AC685" i="79"/>
  <c r="AB685" i="79"/>
  <c r="AA685" i="79"/>
  <c r="Z685" i="79"/>
  <c r="Y685" i="79"/>
  <c r="AL682" i="79"/>
  <c r="AK682" i="79"/>
  <c r="AJ682" i="79"/>
  <c r="AI682" i="79"/>
  <c r="AH682" i="79"/>
  <c r="AG682" i="79"/>
  <c r="AF682" i="79"/>
  <c r="AE682" i="79"/>
  <c r="AD682" i="79"/>
  <c r="AC682" i="79"/>
  <c r="AB682" i="79"/>
  <c r="AA682" i="79"/>
  <c r="Z682" i="79"/>
  <c r="Y682" i="79"/>
  <c r="AL679" i="79"/>
  <c r="AK679" i="79"/>
  <c r="AJ679" i="79"/>
  <c r="AI679" i="79"/>
  <c r="AH679" i="79"/>
  <c r="AG679" i="79"/>
  <c r="AF679" i="79"/>
  <c r="AE679" i="79"/>
  <c r="AD679" i="79"/>
  <c r="AC679" i="79"/>
  <c r="AB679" i="79"/>
  <c r="AA679" i="79"/>
  <c r="Z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70" i="79"/>
  <c r="AK670" i="79"/>
  <c r="AJ670" i="79"/>
  <c r="AI670" i="79"/>
  <c r="AH670" i="79"/>
  <c r="AG670" i="79"/>
  <c r="AF670" i="79"/>
  <c r="AE670" i="79"/>
  <c r="AD670" i="79"/>
  <c r="AC670" i="79"/>
  <c r="AB670" i="79"/>
  <c r="AA670" i="79"/>
  <c r="Z670" i="79"/>
  <c r="Y670" i="79"/>
  <c r="AL666" i="79"/>
  <c r="AK666" i="79"/>
  <c r="AJ666" i="79"/>
  <c r="AI666" i="79"/>
  <c r="AH666" i="79"/>
  <c r="AG666" i="79"/>
  <c r="AF666" i="79"/>
  <c r="AE666" i="79"/>
  <c r="AD666" i="79"/>
  <c r="AC666" i="79"/>
  <c r="AB666" i="79"/>
  <c r="AA666" i="79"/>
  <c r="Z666" i="79"/>
  <c r="Y666" i="79"/>
  <c r="AL663" i="79"/>
  <c r="AK663" i="79"/>
  <c r="AJ663" i="79"/>
  <c r="AI663" i="79"/>
  <c r="AH663" i="79"/>
  <c r="AG663" i="79"/>
  <c r="AF663" i="79"/>
  <c r="AE663" i="79"/>
  <c r="AD663" i="79"/>
  <c r="AC663" i="79"/>
  <c r="AB663" i="79"/>
  <c r="AA663" i="79"/>
  <c r="Z663" i="79"/>
  <c r="Y663" i="79"/>
  <c r="AL660" i="79"/>
  <c r="AK660" i="79"/>
  <c r="AJ660" i="79"/>
  <c r="AI660" i="79"/>
  <c r="AH660" i="79"/>
  <c r="AG660" i="79"/>
  <c r="AF660" i="79"/>
  <c r="AE660" i="79"/>
  <c r="AD660" i="79"/>
  <c r="AC660" i="79"/>
  <c r="AB660" i="79"/>
  <c r="AA660" i="79"/>
  <c r="Z660" i="79"/>
  <c r="Y660" i="79"/>
  <c r="AL657" i="79"/>
  <c r="AK657" i="79"/>
  <c r="AJ657" i="79"/>
  <c r="AI657" i="79"/>
  <c r="AH657" i="79"/>
  <c r="AG657" i="79"/>
  <c r="AF657" i="79"/>
  <c r="AE657" i="79"/>
  <c r="AD657" i="79"/>
  <c r="AC657" i="79"/>
  <c r="AB657" i="79"/>
  <c r="AA657" i="79"/>
  <c r="Z657" i="79"/>
  <c r="Y657" i="79"/>
  <c r="AL632" i="79"/>
  <c r="AK632" i="79"/>
  <c r="AJ632" i="79"/>
  <c r="AI632" i="79"/>
  <c r="AH632" i="79"/>
  <c r="AG632" i="79"/>
  <c r="AF632" i="79"/>
  <c r="AE632" i="79"/>
  <c r="AD632" i="79"/>
  <c r="AC632" i="79"/>
  <c r="AB632" i="79"/>
  <c r="AA632" i="79"/>
  <c r="Z632"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Y625" i="79"/>
  <c r="AL622" i="79"/>
  <c r="AK622" i="79"/>
  <c r="AJ622" i="79"/>
  <c r="AI622" i="79"/>
  <c r="AH622" i="79"/>
  <c r="AG622" i="79"/>
  <c r="AF622" i="79"/>
  <c r="AE622" i="79"/>
  <c r="AD622" i="79"/>
  <c r="AC622" i="79"/>
  <c r="AB622" i="79"/>
  <c r="AA622" i="79"/>
  <c r="Z622" i="79"/>
  <c r="Y622" i="79"/>
  <c r="AL618" i="79"/>
  <c r="AK618" i="79"/>
  <c r="AJ618" i="79"/>
  <c r="AI618" i="79"/>
  <c r="AH618" i="79"/>
  <c r="AG618" i="79"/>
  <c r="AF618" i="79"/>
  <c r="AE618" i="79"/>
  <c r="AD618" i="79"/>
  <c r="AC618" i="79"/>
  <c r="AB618" i="79"/>
  <c r="AA618" i="79"/>
  <c r="Z618"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Y612" i="79"/>
  <c r="AL609" i="79"/>
  <c r="AK609" i="79"/>
  <c r="AJ609" i="79"/>
  <c r="AI609" i="79"/>
  <c r="AH609" i="79"/>
  <c r="AG609" i="79"/>
  <c r="AF609" i="79"/>
  <c r="AE609" i="79"/>
  <c r="AD609" i="79"/>
  <c r="AC609" i="79"/>
  <c r="AB609" i="79"/>
  <c r="AA609" i="79"/>
  <c r="Z609" i="79"/>
  <c r="AL606" i="79"/>
  <c r="AK606" i="79"/>
  <c r="AJ606" i="79"/>
  <c r="AI606" i="79"/>
  <c r="AH606" i="79"/>
  <c r="AG606" i="79"/>
  <c r="AF606" i="79"/>
  <c r="AE606" i="79"/>
  <c r="AD606" i="79"/>
  <c r="AC606" i="79"/>
  <c r="AB606" i="79"/>
  <c r="AA606" i="79"/>
  <c r="Z606" i="79"/>
  <c r="Y606"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596" i="79"/>
  <c r="AK596" i="79"/>
  <c r="AJ596" i="79"/>
  <c r="AI596" i="79"/>
  <c r="AH596" i="79"/>
  <c r="AG596" i="79"/>
  <c r="AF596" i="79"/>
  <c r="AE596" i="79"/>
  <c r="AD596" i="79"/>
  <c r="AC596" i="79"/>
  <c r="AB596" i="79"/>
  <c r="AA596" i="79"/>
  <c r="Z596" i="79"/>
  <c r="Y596" i="79"/>
  <c r="AL593" i="79"/>
  <c r="AK593" i="79"/>
  <c r="AJ593" i="79"/>
  <c r="AI593" i="79"/>
  <c r="AH593" i="79"/>
  <c r="AG593" i="79"/>
  <c r="AF593" i="79"/>
  <c r="AE593" i="79"/>
  <c r="AD593" i="79"/>
  <c r="AC593" i="79"/>
  <c r="AB593" i="79"/>
  <c r="AA593" i="79"/>
  <c r="Z593" i="79"/>
  <c r="Y593" i="79"/>
  <c r="AL590" i="79"/>
  <c r="AK590" i="79"/>
  <c r="AJ590" i="79"/>
  <c r="AI590" i="79"/>
  <c r="AH590" i="79"/>
  <c r="AG590" i="79"/>
  <c r="AF590" i="79"/>
  <c r="AE590" i="79"/>
  <c r="AD590" i="79"/>
  <c r="AC590" i="79"/>
  <c r="AB590" i="79"/>
  <c r="AA590" i="79"/>
  <c r="Z590" i="79"/>
  <c r="Y590"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Y528" i="79"/>
  <c r="AL525" i="79"/>
  <c r="AK525" i="79"/>
  <c r="AJ525" i="79"/>
  <c r="AI525" i="79"/>
  <c r="AH525" i="79"/>
  <c r="AG525" i="79"/>
  <c r="AF525" i="79"/>
  <c r="AE525" i="79"/>
  <c r="AD525" i="79"/>
  <c r="AC525" i="79"/>
  <c r="AB525" i="79"/>
  <c r="AA525" i="79"/>
  <c r="Z525" i="79"/>
  <c r="Y525" i="79"/>
  <c r="AL522" i="79"/>
  <c r="AK522" i="79"/>
  <c r="AJ522" i="79"/>
  <c r="AI522" i="79"/>
  <c r="AH522" i="79"/>
  <c r="AG522" i="79"/>
  <c r="AF522" i="79"/>
  <c r="AE522" i="79"/>
  <c r="AD522" i="79"/>
  <c r="AC522" i="79"/>
  <c r="AB522" i="79"/>
  <c r="AA522" i="79"/>
  <c r="Z522"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2" i="79"/>
  <c r="AK512" i="79"/>
  <c r="AJ512" i="79"/>
  <c r="AI512" i="79"/>
  <c r="AH512" i="79"/>
  <c r="AG512" i="79"/>
  <c r="AF512" i="79"/>
  <c r="AE512" i="79"/>
  <c r="AD512" i="79"/>
  <c r="AC512" i="79"/>
  <c r="AB512" i="79"/>
  <c r="AA512" i="79"/>
  <c r="Z512" i="79"/>
  <c r="Y512"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3" i="79"/>
  <c r="AK493" i="79"/>
  <c r="AJ493" i="79"/>
  <c r="AI493" i="79"/>
  <c r="AH493" i="79"/>
  <c r="AG493" i="79"/>
  <c r="AF493" i="79"/>
  <c r="AE493" i="79"/>
  <c r="AD493" i="79"/>
  <c r="AC493" i="79"/>
  <c r="AB493" i="79"/>
  <c r="AA493" i="79"/>
  <c r="Z493" i="79"/>
  <c r="Y493" i="79"/>
  <c r="AL490" i="79"/>
  <c r="AK490" i="79"/>
  <c r="AJ490" i="79"/>
  <c r="AI490" i="79"/>
  <c r="AH490" i="79"/>
  <c r="AG490" i="79"/>
  <c r="AF490" i="79"/>
  <c r="AE490" i="79"/>
  <c r="AD490" i="79"/>
  <c r="AC490" i="79"/>
  <c r="AB490" i="79"/>
  <c r="AA490" i="79"/>
  <c r="Z490" i="79"/>
  <c r="Y490" i="79"/>
  <c r="AL487" i="79"/>
  <c r="AK487" i="79"/>
  <c r="AJ487" i="79"/>
  <c r="AI487" i="79"/>
  <c r="AH487" i="79"/>
  <c r="AG487" i="79"/>
  <c r="AF487" i="79"/>
  <c r="AE487" i="79"/>
  <c r="AD487" i="79"/>
  <c r="AC487" i="79"/>
  <c r="AB487" i="79"/>
  <c r="AA487" i="79"/>
  <c r="Z487" i="79"/>
  <c r="Y487" i="79"/>
  <c r="AL483" i="79"/>
  <c r="AK483" i="79"/>
  <c r="AJ483" i="79"/>
  <c r="AI483" i="79"/>
  <c r="AH483" i="79"/>
  <c r="AG483" i="79"/>
  <c r="AF483" i="79"/>
  <c r="AE483" i="79"/>
  <c r="AD483" i="79"/>
  <c r="AC483" i="79"/>
  <c r="AB483" i="79"/>
  <c r="AA483" i="79"/>
  <c r="Z483" i="79"/>
  <c r="Y483" i="79"/>
  <c r="AL480" i="79"/>
  <c r="AK480" i="79"/>
  <c r="AJ480" i="79"/>
  <c r="AI480" i="79"/>
  <c r="AH480" i="79"/>
  <c r="AG480" i="79"/>
  <c r="AF480" i="79"/>
  <c r="AE480" i="79"/>
  <c r="AD480" i="79"/>
  <c r="AC480" i="79"/>
  <c r="AB480" i="79"/>
  <c r="AA480" i="79"/>
  <c r="Z480" i="79"/>
  <c r="Y480" i="79"/>
  <c r="AL477" i="79"/>
  <c r="AK477" i="79"/>
  <c r="AJ477" i="79"/>
  <c r="AI477" i="79"/>
  <c r="AH477" i="79"/>
  <c r="AG477" i="79"/>
  <c r="AF477" i="79"/>
  <c r="AE477" i="79"/>
  <c r="AD477" i="79"/>
  <c r="AC477" i="79"/>
  <c r="AB477" i="79"/>
  <c r="AA477" i="79"/>
  <c r="Z477" i="79"/>
  <c r="Y477" i="79"/>
  <c r="AL474" i="79"/>
  <c r="AK474" i="79"/>
  <c r="AJ474" i="79"/>
  <c r="AI474" i="79"/>
  <c r="AH474" i="79"/>
  <c r="AG474" i="79"/>
  <c r="AF474" i="79"/>
  <c r="AE474" i="79"/>
  <c r="AD474" i="79"/>
  <c r="AC474" i="79"/>
  <c r="AB474" i="79"/>
  <c r="AA474" i="79"/>
  <c r="Z474" i="79"/>
  <c r="Y474" i="79"/>
  <c r="AL449" i="79"/>
  <c r="AK449" i="79"/>
  <c r="AJ449" i="79"/>
  <c r="AI449" i="79"/>
  <c r="AH449" i="79"/>
  <c r="AG449" i="79"/>
  <c r="AF449" i="79"/>
  <c r="AE449" i="79"/>
  <c r="AD449" i="79"/>
  <c r="AC449" i="79"/>
  <c r="AB449" i="79"/>
  <c r="AA449" i="79"/>
  <c r="Z449" i="79"/>
  <c r="AL445" i="79"/>
  <c r="AK445" i="79"/>
  <c r="AJ445" i="79"/>
  <c r="AI445" i="79"/>
  <c r="AH445" i="79"/>
  <c r="AG445" i="79"/>
  <c r="AF445" i="79"/>
  <c r="AE445" i="79"/>
  <c r="AD445" i="79"/>
  <c r="AC445" i="79"/>
  <c r="AB445" i="79"/>
  <c r="AA445" i="79"/>
  <c r="Z445" i="79"/>
  <c r="Y445" i="79"/>
  <c r="AL442" i="79"/>
  <c r="AK442" i="79"/>
  <c r="AJ442" i="79"/>
  <c r="AI442" i="79"/>
  <c r="AH442" i="79"/>
  <c r="AG442" i="79"/>
  <c r="AF442" i="79"/>
  <c r="AE442" i="79"/>
  <c r="AD442" i="79"/>
  <c r="AC442" i="79"/>
  <c r="AB442" i="79"/>
  <c r="AA442" i="79"/>
  <c r="Z442" i="79"/>
  <c r="Y442" i="79"/>
  <c r="AL439" i="79"/>
  <c r="AK439" i="79"/>
  <c r="AJ439" i="79"/>
  <c r="AI439" i="79"/>
  <c r="AH439" i="79"/>
  <c r="AG439" i="79"/>
  <c r="AF439" i="79"/>
  <c r="AE439" i="79"/>
  <c r="AD439" i="79"/>
  <c r="AC439" i="79"/>
  <c r="AB439" i="79"/>
  <c r="AA439" i="79"/>
  <c r="Z439" i="79"/>
  <c r="Y439" i="79"/>
  <c r="AL435" i="79"/>
  <c r="AK435" i="79"/>
  <c r="AJ435" i="79"/>
  <c r="AI435" i="79"/>
  <c r="AH435" i="79"/>
  <c r="AG435" i="79"/>
  <c r="AF435" i="79"/>
  <c r="AE435" i="79"/>
  <c r="AD435" i="79"/>
  <c r="AC435" i="79"/>
  <c r="AB435" i="79"/>
  <c r="AA435" i="79"/>
  <c r="Z435" i="79"/>
  <c r="Y435" i="79"/>
  <c r="AL432" i="79"/>
  <c r="AK432" i="79"/>
  <c r="AJ432" i="79"/>
  <c r="AI432" i="79"/>
  <c r="AH432" i="79"/>
  <c r="AG432" i="79"/>
  <c r="AF432" i="79"/>
  <c r="AE432" i="79"/>
  <c r="AD432" i="79"/>
  <c r="AC432" i="79"/>
  <c r="AB432" i="79"/>
  <c r="AA432" i="79"/>
  <c r="Z432" i="79"/>
  <c r="Y432" i="79"/>
  <c r="AL429" i="79"/>
  <c r="AK429" i="79"/>
  <c r="AJ429" i="79"/>
  <c r="AI429" i="79"/>
  <c r="AH429" i="79"/>
  <c r="AG429" i="79"/>
  <c r="AF429" i="79"/>
  <c r="AE429" i="79"/>
  <c r="AD429" i="79"/>
  <c r="AC429" i="79"/>
  <c r="AB429" i="79"/>
  <c r="AA429" i="79"/>
  <c r="Z429" i="79"/>
  <c r="Y429" i="79"/>
  <c r="AL426" i="79"/>
  <c r="AK426" i="79"/>
  <c r="AJ426" i="79"/>
  <c r="AI426" i="79"/>
  <c r="AH426" i="79"/>
  <c r="AG426" i="79"/>
  <c r="AF426" i="79"/>
  <c r="AE426" i="79"/>
  <c r="AD426" i="79"/>
  <c r="AC426" i="79"/>
  <c r="AB426" i="79"/>
  <c r="AA426" i="79"/>
  <c r="Z426" i="79"/>
  <c r="Y426" i="79"/>
  <c r="AL423" i="79"/>
  <c r="AK423" i="79"/>
  <c r="AJ423" i="79"/>
  <c r="AI423" i="79"/>
  <c r="AH423" i="79"/>
  <c r="AG423" i="79"/>
  <c r="AF423" i="79"/>
  <c r="AE423" i="79"/>
  <c r="AD423" i="79"/>
  <c r="AC423" i="79"/>
  <c r="AB423" i="79"/>
  <c r="AA423" i="79"/>
  <c r="Z423" i="79"/>
  <c r="Y423"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413" i="79"/>
  <c r="AK413" i="79"/>
  <c r="AJ413" i="79"/>
  <c r="AI413" i="79"/>
  <c r="AH413" i="79"/>
  <c r="AG413" i="79"/>
  <c r="AF413" i="79"/>
  <c r="AE413" i="79"/>
  <c r="AD413" i="79"/>
  <c r="AC413" i="79"/>
  <c r="AB413" i="79"/>
  <c r="AA413" i="79"/>
  <c r="Z413" i="79"/>
  <c r="Y413" i="79"/>
  <c r="AL410" i="79"/>
  <c r="AK410" i="79"/>
  <c r="AJ410" i="79"/>
  <c r="AI410" i="79"/>
  <c r="AH410" i="79"/>
  <c r="AG410" i="79"/>
  <c r="AF410" i="79"/>
  <c r="AE410" i="79"/>
  <c r="AD410" i="79"/>
  <c r="AC410" i="79"/>
  <c r="AB410" i="79"/>
  <c r="AA410" i="79"/>
  <c r="Z410" i="79"/>
  <c r="Y410" i="79"/>
  <c r="AL407" i="79"/>
  <c r="AK407" i="79"/>
  <c r="AJ407" i="79"/>
  <c r="AI407" i="79"/>
  <c r="AH407" i="79"/>
  <c r="AG407" i="79"/>
  <c r="AF407" i="79"/>
  <c r="AE407" i="79"/>
  <c r="AD407" i="79"/>
  <c r="AC407" i="79"/>
  <c r="AB407" i="79"/>
  <c r="AA407" i="79"/>
  <c r="Z407" i="79"/>
  <c r="Y407" i="79"/>
  <c r="AL378" i="79"/>
  <c r="AK378" i="79"/>
  <c r="AJ378" i="79"/>
  <c r="AI378" i="79"/>
  <c r="AH378" i="79"/>
  <c r="AG378" i="79"/>
  <c r="AF378" i="79"/>
  <c r="AE378" i="79"/>
  <c r="AD378" i="79"/>
  <c r="AC378" i="79"/>
  <c r="AB378" i="79"/>
  <c r="AA378" i="79"/>
  <c r="Z378" i="79"/>
  <c r="AL375" i="79"/>
  <c r="AK375" i="79"/>
  <c r="AJ375" i="79"/>
  <c r="AI375" i="79"/>
  <c r="AH375" i="79"/>
  <c r="AG375" i="79"/>
  <c r="AF375" i="79"/>
  <c r="AE375" i="79"/>
  <c r="AD375" i="79"/>
  <c r="AC375" i="79"/>
  <c r="AB375" i="79"/>
  <c r="AA375" i="79"/>
  <c r="Z375" i="79"/>
  <c r="Y375" i="79"/>
  <c r="AL372" i="79"/>
  <c r="AK372" i="79"/>
  <c r="AJ372" i="79"/>
  <c r="AI372" i="79"/>
  <c r="AH372" i="79"/>
  <c r="AG372" i="79"/>
  <c r="AF372" i="79"/>
  <c r="AE372" i="79"/>
  <c r="AD372" i="79"/>
  <c r="AC372" i="79"/>
  <c r="AB372" i="79"/>
  <c r="AA372" i="79"/>
  <c r="Z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60" i="79"/>
  <c r="AK360" i="79"/>
  <c r="AJ360" i="79"/>
  <c r="AI360" i="79"/>
  <c r="AH360" i="79"/>
  <c r="AG360" i="79"/>
  <c r="AF360" i="79"/>
  <c r="AE360" i="79"/>
  <c r="AD360" i="79"/>
  <c r="AC360" i="79"/>
  <c r="AB360" i="79"/>
  <c r="AA360" i="79"/>
  <c r="Z360" i="79"/>
  <c r="Y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Y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9" i="79"/>
  <c r="AK339" i="79"/>
  <c r="AJ339" i="79"/>
  <c r="AI339" i="79"/>
  <c r="AH339" i="79"/>
  <c r="AG339" i="79"/>
  <c r="AF339" i="79"/>
  <c r="AE339" i="79"/>
  <c r="AD339" i="79"/>
  <c r="AC339" i="79"/>
  <c r="AB339" i="79"/>
  <c r="AA339" i="79"/>
  <c r="Z339" i="79"/>
  <c r="Y339" i="79"/>
  <c r="AL335" i="79"/>
  <c r="AK335" i="79"/>
  <c r="AJ335" i="79"/>
  <c r="AI335" i="79"/>
  <c r="AH335" i="79"/>
  <c r="AG335" i="79"/>
  <c r="AF335" i="79"/>
  <c r="AE335" i="79"/>
  <c r="AD335" i="79"/>
  <c r="AC335" i="79"/>
  <c r="AB335" i="79"/>
  <c r="AA335" i="79"/>
  <c r="Z335" i="79"/>
  <c r="Y335" i="79"/>
  <c r="AL332" i="79"/>
  <c r="AK332" i="79"/>
  <c r="AJ332" i="79"/>
  <c r="AI332" i="79"/>
  <c r="AH332" i="79"/>
  <c r="AG332" i="79"/>
  <c r="AF332" i="79"/>
  <c r="AE332" i="79"/>
  <c r="AD332" i="79"/>
  <c r="AC332" i="79"/>
  <c r="AB332" i="79"/>
  <c r="AA332" i="79"/>
  <c r="Z332" i="79"/>
  <c r="Y332" i="79"/>
  <c r="AL329" i="79"/>
  <c r="AK329" i="79"/>
  <c r="AJ329" i="79"/>
  <c r="AI329" i="79"/>
  <c r="AH329" i="79"/>
  <c r="AG329" i="79"/>
  <c r="AF329" i="79"/>
  <c r="AE329" i="79"/>
  <c r="AD329" i="79"/>
  <c r="AC329" i="79"/>
  <c r="AB329" i="79"/>
  <c r="AA329" i="79"/>
  <c r="Z329" i="79"/>
  <c r="Y329" i="79"/>
  <c r="AL325" i="79"/>
  <c r="AK325" i="79"/>
  <c r="AJ325" i="79"/>
  <c r="AI325" i="79"/>
  <c r="AH325" i="79"/>
  <c r="AG325" i="79"/>
  <c r="AF325" i="79"/>
  <c r="AE325" i="79"/>
  <c r="AD325" i="79"/>
  <c r="AC325" i="79"/>
  <c r="AB325" i="79"/>
  <c r="AA325" i="79"/>
  <c r="Z325" i="79"/>
  <c r="Y325" i="79"/>
  <c r="AL322" i="79"/>
  <c r="AK322" i="79"/>
  <c r="AJ322" i="79"/>
  <c r="AI322" i="79"/>
  <c r="AH322" i="79"/>
  <c r="AG322" i="79"/>
  <c r="AF322" i="79"/>
  <c r="AE322" i="79"/>
  <c r="AD322" i="79"/>
  <c r="AC322" i="79"/>
  <c r="AB322" i="79"/>
  <c r="AA322" i="79"/>
  <c r="Z322" i="79"/>
  <c r="Y322" i="79"/>
  <c r="AL319" i="79"/>
  <c r="AK319" i="79"/>
  <c r="AJ319" i="79"/>
  <c r="AI319" i="79"/>
  <c r="AH319" i="79"/>
  <c r="AG319" i="79"/>
  <c r="AF319" i="79"/>
  <c r="AE319" i="79"/>
  <c r="AD319" i="79"/>
  <c r="AC319" i="79"/>
  <c r="AB319" i="79"/>
  <c r="AA319" i="79"/>
  <c r="Z319" i="79"/>
  <c r="Y319" i="79"/>
  <c r="AL316" i="79"/>
  <c r="AK316" i="79"/>
  <c r="AJ316" i="79"/>
  <c r="AI316" i="79"/>
  <c r="AH316" i="79"/>
  <c r="AG316" i="79"/>
  <c r="AF316" i="79"/>
  <c r="AE316" i="79"/>
  <c r="AD316" i="79"/>
  <c r="AC316" i="79"/>
  <c r="AB316" i="79"/>
  <c r="AA316" i="79"/>
  <c r="Z316" i="79"/>
  <c r="Y316" i="79"/>
  <c r="AL313" i="79"/>
  <c r="AK313" i="79"/>
  <c r="AJ313" i="79"/>
  <c r="AI313" i="79"/>
  <c r="AH313" i="79"/>
  <c r="AG313" i="79"/>
  <c r="AF313" i="79"/>
  <c r="AE313" i="79"/>
  <c r="AD313" i="79"/>
  <c r="AC313" i="79"/>
  <c r="AB313" i="79"/>
  <c r="AA313" i="79"/>
  <c r="Z313" i="79"/>
  <c r="Y313" i="79"/>
  <c r="AL310" i="79"/>
  <c r="AK310" i="79"/>
  <c r="AJ310" i="79"/>
  <c r="AI310" i="79"/>
  <c r="AH310" i="79"/>
  <c r="AG310" i="79"/>
  <c r="AF310" i="79"/>
  <c r="AE310" i="79"/>
  <c r="AD310" i="79"/>
  <c r="AC310" i="79"/>
  <c r="AB310" i="79"/>
  <c r="AA310" i="79"/>
  <c r="Z310" i="79"/>
  <c r="Y310" i="79"/>
  <c r="AL307" i="79"/>
  <c r="AK307" i="79"/>
  <c r="AJ307" i="79"/>
  <c r="AI307" i="79"/>
  <c r="AH307" i="79"/>
  <c r="AG307" i="79"/>
  <c r="AF307" i="79"/>
  <c r="AE307" i="79"/>
  <c r="AD307" i="79"/>
  <c r="AC307" i="79"/>
  <c r="AB307" i="79"/>
  <c r="AA307" i="79"/>
  <c r="Z307" i="79"/>
  <c r="Y307" i="79"/>
  <c r="AL304" i="79"/>
  <c r="AK304" i="79"/>
  <c r="AJ304" i="79"/>
  <c r="AI304" i="79"/>
  <c r="AH304" i="79"/>
  <c r="AG304" i="79"/>
  <c r="AF304" i="79"/>
  <c r="AE304" i="79"/>
  <c r="AD304" i="79"/>
  <c r="AC304" i="79"/>
  <c r="AB304" i="79"/>
  <c r="AA304" i="79"/>
  <c r="Z304" i="79"/>
  <c r="Y304" i="79"/>
  <c r="AL300" i="79"/>
  <c r="AK300" i="79"/>
  <c r="AJ300" i="79"/>
  <c r="AI300" i="79"/>
  <c r="AH300" i="79"/>
  <c r="AG300" i="79"/>
  <c r="AF300" i="79"/>
  <c r="AE300" i="79"/>
  <c r="AD300" i="79"/>
  <c r="AC300" i="79"/>
  <c r="AB300" i="79"/>
  <c r="AA300" i="79"/>
  <c r="Z300" i="79"/>
  <c r="Y300" i="79"/>
  <c r="AL297" i="79"/>
  <c r="AK297" i="79"/>
  <c r="AJ297" i="79"/>
  <c r="AI297" i="79"/>
  <c r="AH297" i="79"/>
  <c r="AG297" i="79"/>
  <c r="AF297" i="79"/>
  <c r="AE297" i="79"/>
  <c r="AD297" i="79"/>
  <c r="AC297" i="79"/>
  <c r="AB297" i="79"/>
  <c r="AA297" i="79"/>
  <c r="Z297" i="79"/>
  <c r="Y297" i="79"/>
  <c r="AL294" i="79"/>
  <c r="AK294" i="79"/>
  <c r="AJ294" i="79"/>
  <c r="AI294" i="79"/>
  <c r="AH294" i="79"/>
  <c r="AG294" i="79"/>
  <c r="AF294" i="79"/>
  <c r="AE294" i="79"/>
  <c r="AD294" i="79"/>
  <c r="AC294" i="79"/>
  <c r="AB294" i="79"/>
  <c r="AA294" i="79"/>
  <c r="Z294" i="79"/>
  <c r="Y294" i="79"/>
  <c r="AL291" i="79"/>
  <c r="AK291" i="79"/>
  <c r="AJ291" i="79"/>
  <c r="AI291" i="79"/>
  <c r="AH291" i="79"/>
  <c r="AG291" i="79"/>
  <c r="AF291" i="79"/>
  <c r="AE291" i="79"/>
  <c r="AD291" i="79"/>
  <c r="AC291" i="79"/>
  <c r="AB291" i="79"/>
  <c r="AA291" i="79"/>
  <c r="Z291" i="79"/>
  <c r="Y291" i="79"/>
  <c r="AL266" i="79"/>
  <c r="AK266" i="79"/>
  <c r="AJ266" i="79"/>
  <c r="AI266" i="79"/>
  <c r="AH266" i="79"/>
  <c r="AG266" i="79"/>
  <c r="AF266" i="79"/>
  <c r="AE266" i="79"/>
  <c r="AD266" i="79"/>
  <c r="AC266" i="79"/>
  <c r="AB266" i="79"/>
  <c r="AA266" i="79"/>
  <c r="Z266" i="79"/>
  <c r="AL262" i="79"/>
  <c r="AK262" i="79"/>
  <c r="AJ262" i="79"/>
  <c r="AI262" i="79"/>
  <c r="AH262" i="79"/>
  <c r="AG262" i="79"/>
  <c r="AF262" i="79"/>
  <c r="AE262" i="79"/>
  <c r="AD262" i="79"/>
  <c r="AC262" i="79"/>
  <c r="AB262" i="79"/>
  <c r="AA262" i="79"/>
  <c r="Z262" i="79"/>
  <c r="Y262" i="79"/>
  <c r="AL259" i="79"/>
  <c r="AK259" i="79"/>
  <c r="AJ259" i="79"/>
  <c r="AI259" i="79"/>
  <c r="AH259" i="79"/>
  <c r="AG259" i="79"/>
  <c r="AF259" i="79"/>
  <c r="AE259" i="79"/>
  <c r="AD259" i="79"/>
  <c r="AC259" i="79"/>
  <c r="AB259" i="79"/>
  <c r="AA259" i="79"/>
  <c r="Z259" i="79"/>
  <c r="Y259" i="79"/>
  <c r="AL256" i="79"/>
  <c r="AK256" i="79"/>
  <c r="AJ256" i="79"/>
  <c r="AI256" i="79"/>
  <c r="AH256" i="79"/>
  <c r="AG256" i="79"/>
  <c r="AF256" i="79"/>
  <c r="AE256" i="79"/>
  <c r="AD256" i="79"/>
  <c r="AC256" i="79"/>
  <c r="AB256" i="79"/>
  <c r="AA256" i="79"/>
  <c r="Z256" i="79"/>
  <c r="Y256" i="79"/>
  <c r="AL252" i="79"/>
  <c r="AK252" i="79"/>
  <c r="AJ252" i="79"/>
  <c r="AI252" i="79"/>
  <c r="AH252" i="79"/>
  <c r="AG252" i="79"/>
  <c r="AF252" i="79"/>
  <c r="AE252" i="79"/>
  <c r="AD252" i="79"/>
  <c r="AC252" i="79"/>
  <c r="AB252" i="79"/>
  <c r="AA252" i="79"/>
  <c r="Z252" i="79"/>
  <c r="Y252" i="79"/>
  <c r="AL249" i="79"/>
  <c r="AK249" i="79"/>
  <c r="AJ249" i="79"/>
  <c r="AI249" i="79"/>
  <c r="AH249" i="79"/>
  <c r="AG249" i="79"/>
  <c r="AF249" i="79"/>
  <c r="AE249" i="79"/>
  <c r="AD249" i="79"/>
  <c r="AC249" i="79"/>
  <c r="AB249" i="79"/>
  <c r="AA249" i="79"/>
  <c r="Z249" i="79"/>
  <c r="Y249" i="79"/>
  <c r="AL246" i="79"/>
  <c r="AK246" i="79"/>
  <c r="AJ246" i="79"/>
  <c r="AI246" i="79"/>
  <c r="AH246" i="79"/>
  <c r="AG246" i="79"/>
  <c r="AF246" i="79"/>
  <c r="AE246" i="79"/>
  <c r="AD246" i="79"/>
  <c r="AC246" i="79"/>
  <c r="AB246" i="79"/>
  <c r="AA246" i="79"/>
  <c r="Z246" i="79"/>
  <c r="Y246" i="79"/>
  <c r="AL243" i="79"/>
  <c r="AK243" i="79"/>
  <c r="AJ243" i="79"/>
  <c r="AI243" i="79"/>
  <c r="AH243" i="79"/>
  <c r="AG243" i="79"/>
  <c r="AF243" i="79"/>
  <c r="AE243" i="79"/>
  <c r="AD243" i="79"/>
  <c r="AC243" i="79"/>
  <c r="AB243" i="79"/>
  <c r="AA243" i="79"/>
  <c r="Z243" i="79"/>
  <c r="Y243" i="79"/>
  <c r="AL240" i="79"/>
  <c r="AK240" i="79"/>
  <c r="AJ240" i="79"/>
  <c r="AI240" i="79"/>
  <c r="AH240" i="79"/>
  <c r="AG240" i="79"/>
  <c r="AF240" i="79"/>
  <c r="AE240" i="79"/>
  <c r="AD240" i="79"/>
  <c r="AC240" i="79"/>
  <c r="AB240" i="79"/>
  <c r="AA240" i="79"/>
  <c r="Z240" i="79"/>
  <c r="Y240" i="79"/>
  <c r="AL236" i="79"/>
  <c r="AK236" i="79"/>
  <c r="AJ236" i="79"/>
  <c r="AI236" i="79"/>
  <c r="AH236" i="79"/>
  <c r="AG236" i="79"/>
  <c r="AF236" i="79"/>
  <c r="AE236" i="79"/>
  <c r="AD236" i="79"/>
  <c r="AC236" i="79"/>
  <c r="AB236" i="79"/>
  <c r="AA236" i="79"/>
  <c r="Z236" i="79"/>
  <c r="AL233" i="79"/>
  <c r="AK233" i="79"/>
  <c r="AJ233" i="79"/>
  <c r="AI233" i="79"/>
  <c r="AH233" i="79"/>
  <c r="AG233" i="79"/>
  <c r="AF233" i="79"/>
  <c r="AE233" i="79"/>
  <c r="AD233" i="79"/>
  <c r="AC233" i="79"/>
  <c r="AB233" i="79"/>
  <c r="AA233" i="79"/>
  <c r="Z233" i="79"/>
  <c r="Y233" i="79"/>
  <c r="AL230" i="79"/>
  <c r="AK230" i="79"/>
  <c r="AJ230" i="79"/>
  <c r="AI230" i="79"/>
  <c r="AH230" i="79"/>
  <c r="AG230" i="79"/>
  <c r="AF230" i="79"/>
  <c r="AE230" i="79"/>
  <c r="AD230" i="79"/>
  <c r="AC230" i="79"/>
  <c r="AB230" i="79"/>
  <c r="AA230" i="79"/>
  <c r="Z230" i="79"/>
  <c r="Y230" i="79"/>
  <c r="AL227" i="79"/>
  <c r="AK227" i="79"/>
  <c r="AJ227" i="79"/>
  <c r="AI227" i="79"/>
  <c r="AH227" i="79"/>
  <c r="AG227" i="79"/>
  <c r="AF227" i="79"/>
  <c r="AE227" i="79"/>
  <c r="AD227" i="79"/>
  <c r="AC227" i="79"/>
  <c r="AB227" i="79"/>
  <c r="AA227" i="79"/>
  <c r="Z227" i="79"/>
  <c r="AL224" i="79"/>
  <c r="AK224" i="79"/>
  <c r="AJ224" i="79"/>
  <c r="AI224" i="79"/>
  <c r="AH224" i="79"/>
  <c r="AG224" i="79"/>
  <c r="AF224" i="79"/>
  <c r="AE224" i="79"/>
  <c r="AD224" i="79"/>
  <c r="AC224" i="79"/>
  <c r="AB224" i="79"/>
  <c r="AA224" i="79"/>
  <c r="Z224" i="79"/>
  <c r="AL193" i="79"/>
  <c r="AK193" i="79"/>
  <c r="AJ193" i="79"/>
  <c r="AI193" i="79"/>
  <c r="AH193" i="79"/>
  <c r="AG193" i="79"/>
  <c r="AF193" i="79"/>
  <c r="AE193" i="79"/>
  <c r="AL190" i="79"/>
  <c r="AK190" i="79"/>
  <c r="AJ190" i="79"/>
  <c r="AI190" i="79"/>
  <c r="AH190" i="79"/>
  <c r="AG190" i="79"/>
  <c r="AF190" i="79"/>
  <c r="AE190" i="79"/>
  <c r="AL187" i="79"/>
  <c r="AK187" i="79"/>
  <c r="AJ187" i="79"/>
  <c r="AI187" i="79"/>
  <c r="AH187" i="79"/>
  <c r="AG187" i="79"/>
  <c r="AF187" i="79"/>
  <c r="AE187" i="79"/>
  <c r="AL184" i="79"/>
  <c r="AK184" i="79"/>
  <c r="AJ184" i="79"/>
  <c r="AI184" i="79"/>
  <c r="AH184" i="79"/>
  <c r="AG184" i="79"/>
  <c r="AF184" i="79"/>
  <c r="AE184" i="79"/>
  <c r="AL181" i="79"/>
  <c r="AK181" i="79"/>
  <c r="AJ181" i="79"/>
  <c r="AI181" i="79"/>
  <c r="AH181" i="79"/>
  <c r="AG181" i="79"/>
  <c r="AF181" i="79"/>
  <c r="AE181" i="79"/>
  <c r="AL178" i="79"/>
  <c r="AK178" i="79"/>
  <c r="AJ178" i="79"/>
  <c r="AI178" i="79"/>
  <c r="AH178" i="79"/>
  <c r="AG178" i="79"/>
  <c r="AF178" i="79"/>
  <c r="AE178" i="79"/>
  <c r="AL175" i="79"/>
  <c r="AK175" i="79"/>
  <c r="AJ175" i="79"/>
  <c r="AI175" i="79"/>
  <c r="AH175" i="79"/>
  <c r="AG175" i="79"/>
  <c r="AF175" i="79"/>
  <c r="AE175" i="79"/>
  <c r="AL172" i="79"/>
  <c r="AK172" i="79"/>
  <c r="AJ172" i="79"/>
  <c r="AI172" i="79"/>
  <c r="AH172" i="79"/>
  <c r="AG172" i="79"/>
  <c r="AF172" i="79"/>
  <c r="AE172" i="79"/>
  <c r="AL169" i="79"/>
  <c r="AK169" i="79"/>
  <c r="AJ169" i="79"/>
  <c r="AI169" i="79"/>
  <c r="AH169" i="79"/>
  <c r="AG169" i="79"/>
  <c r="AF169" i="79"/>
  <c r="AE169" i="79"/>
  <c r="AL166" i="79"/>
  <c r="AK166" i="79"/>
  <c r="AJ166" i="79"/>
  <c r="AI166" i="79"/>
  <c r="AH166" i="79"/>
  <c r="AG166" i="79"/>
  <c r="AF166" i="79"/>
  <c r="AE166" i="79"/>
  <c r="AL163" i="79"/>
  <c r="AK163" i="79"/>
  <c r="AJ163" i="79"/>
  <c r="AI163" i="79"/>
  <c r="AH163" i="79"/>
  <c r="AG163" i="79"/>
  <c r="AF163" i="79"/>
  <c r="AE163" i="79"/>
  <c r="AL160" i="79"/>
  <c r="AK160" i="79"/>
  <c r="AJ160" i="79"/>
  <c r="AI160" i="79"/>
  <c r="AH160" i="79"/>
  <c r="AG160" i="79"/>
  <c r="AF160" i="79"/>
  <c r="AE160" i="79"/>
  <c r="AL157" i="79"/>
  <c r="AK157" i="79"/>
  <c r="AJ157" i="79"/>
  <c r="AI157" i="79"/>
  <c r="AH157" i="79"/>
  <c r="AG157" i="79"/>
  <c r="AF157" i="79"/>
  <c r="AE157" i="79"/>
  <c r="AL154" i="79"/>
  <c r="AK154" i="79"/>
  <c r="AJ154" i="79"/>
  <c r="AI154" i="79"/>
  <c r="AH154" i="79"/>
  <c r="AG154" i="79"/>
  <c r="AF154" i="79"/>
  <c r="AE154" i="79"/>
  <c r="AL150" i="79"/>
  <c r="AK150" i="79"/>
  <c r="AJ150" i="79"/>
  <c r="AI150" i="79"/>
  <c r="AH150" i="79"/>
  <c r="AG150" i="79"/>
  <c r="AF150" i="79"/>
  <c r="AE150" i="79"/>
  <c r="AL147" i="79"/>
  <c r="AK147" i="79"/>
  <c r="AJ147" i="79"/>
  <c r="AI147" i="79"/>
  <c r="AH147" i="79"/>
  <c r="AG147" i="79"/>
  <c r="AF147" i="79"/>
  <c r="AE147" i="79"/>
  <c r="AL144" i="79"/>
  <c r="AK144" i="79"/>
  <c r="AJ144" i="79"/>
  <c r="AI144" i="79"/>
  <c r="AH144" i="79"/>
  <c r="AG144" i="79"/>
  <c r="AF144" i="79"/>
  <c r="AE144" i="79"/>
  <c r="AL140" i="79"/>
  <c r="AK140" i="79"/>
  <c r="AJ140" i="79"/>
  <c r="AI140" i="79"/>
  <c r="AH140" i="79"/>
  <c r="AG140" i="79"/>
  <c r="AF140" i="79"/>
  <c r="AE140" i="79"/>
  <c r="AL137" i="79"/>
  <c r="AK137" i="79"/>
  <c r="AJ137" i="79"/>
  <c r="AI137" i="79"/>
  <c r="AH137" i="79"/>
  <c r="AG137" i="79"/>
  <c r="AF137" i="79"/>
  <c r="AE137" i="79"/>
  <c r="AL134" i="79"/>
  <c r="AK134" i="79"/>
  <c r="AJ134" i="79"/>
  <c r="AI134" i="79"/>
  <c r="AH134" i="79"/>
  <c r="AG134" i="79"/>
  <c r="AF134" i="79"/>
  <c r="AE134" i="79"/>
  <c r="AL131" i="79"/>
  <c r="AK131" i="79"/>
  <c r="AJ131" i="79"/>
  <c r="AI131" i="79"/>
  <c r="AH131" i="79"/>
  <c r="AG131" i="79"/>
  <c r="AF131" i="79"/>
  <c r="AE131" i="79"/>
  <c r="AL128" i="79"/>
  <c r="AK128" i="79"/>
  <c r="AJ128" i="79"/>
  <c r="AI128" i="79"/>
  <c r="AH128" i="79"/>
  <c r="AG128" i="79"/>
  <c r="AF128" i="79"/>
  <c r="AE128" i="79"/>
  <c r="AL125" i="79"/>
  <c r="AK125" i="79"/>
  <c r="AJ125" i="79"/>
  <c r="AI125" i="79"/>
  <c r="AH125" i="79"/>
  <c r="AG125" i="79"/>
  <c r="AF125" i="79"/>
  <c r="AE125" i="79"/>
  <c r="AL122" i="79"/>
  <c r="AK122" i="79"/>
  <c r="AJ122" i="79"/>
  <c r="AI122" i="79"/>
  <c r="AH122" i="79"/>
  <c r="AG122" i="79"/>
  <c r="AF122" i="79"/>
  <c r="AE122" i="79"/>
  <c r="AL119" i="79"/>
  <c r="AK119" i="79"/>
  <c r="AJ119" i="79"/>
  <c r="AI119" i="79"/>
  <c r="AH119" i="79"/>
  <c r="AG119" i="79"/>
  <c r="AF119" i="79"/>
  <c r="AE119" i="79"/>
  <c r="AL115" i="79"/>
  <c r="AK115" i="79"/>
  <c r="AJ115" i="79"/>
  <c r="AI115" i="79"/>
  <c r="AH115" i="79"/>
  <c r="AG115" i="79"/>
  <c r="AF115" i="79"/>
  <c r="AE115" i="79"/>
  <c r="AL112" i="79"/>
  <c r="AK112" i="79"/>
  <c r="AJ112" i="79"/>
  <c r="AI112" i="79"/>
  <c r="AH112" i="79"/>
  <c r="AG112" i="79"/>
  <c r="AF112" i="79"/>
  <c r="AE112" i="79"/>
  <c r="AL109" i="79"/>
  <c r="AK109" i="79"/>
  <c r="AJ109" i="79"/>
  <c r="AI109" i="79"/>
  <c r="AH109" i="79"/>
  <c r="AG109" i="79"/>
  <c r="AF109" i="79"/>
  <c r="AE109" i="79"/>
  <c r="AL106" i="79"/>
  <c r="AK106" i="79"/>
  <c r="AJ106" i="79"/>
  <c r="AI106" i="79"/>
  <c r="AH106" i="79"/>
  <c r="AG106" i="79"/>
  <c r="AF106" i="79"/>
  <c r="AE106" i="79"/>
  <c r="AL101" i="79"/>
  <c r="AK101" i="79"/>
  <c r="AJ101" i="79"/>
  <c r="AI101" i="79"/>
  <c r="AH101" i="79"/>
  <c r="AG101" i="79"/>
  <c r="AF101" i="79"/>
  <c r="AE101" i="79"/>
  <c r="AL95" i="79"/>
  <c r="AK95" i="79"/>
  <c r="AJ95" i="79"/>
  <c r="AI95" i="79"/>
  <c r="AH95" i="79"/>
  <c r="AG95" i="79"/>
  <c r="AF95" i="79"/>
  <c r="AE95" i="79"/>
  <c r="AL81" i="79"/>
  <c r="AK81" i="79"/>
  <c r="AJ81" i="79"/>
  <c r="AI81" i="79"/>
  <c r="AH81" i="79"/>
  <c r="AG81" i="79"/>
  <c r="AF81" i="79"/>
  <c r="AE81" i="79"/>
  <c r="AL74" i="79"/>
  <c r="AK74" i="79"/>
  <c r="AJ74" i="79"/>
  <c r="AI74" i="79"/>
  <c r="AH74" i="79"/>
  <c r="AG74" i="79"/>
  <c r="AF74" i="79"/>
  <c r="AE74" i="79"/>
  <c r="AL71" i="79"/>
  <c r="AK71" i="79"/>
  <c r="AJ71" i="79"/>
  <c r="AI71" i="79"/>
  <c r="AH71" i="79"/>
  <c r="AG71" i="79"/>
  <c r="AF71" i="79"/>
  <c r="AE71" i="79"/>
  <c r="AL67" i="79"/>
  <c r="AK67" i="79"/>
  <c r="AJ67" i="79"/>
  <c r="AI67" i="79"/>
  <c r="AH67" i="79"/>
  <c r="AG67" i="79"/>
  <c r="AF67" i="79"/>
  <c r="AE67" i="79"/>
  <c r="AL64" i="79"/>
  <c r="AK64" i="79"/>
  <c r="AJ64" i="79"/>
  <c r="AI64" i="79"/>
  <c r="AH64" i="79"/>
  <c r="AG64" i="79"/>
  <c r="AF64" i="79"/>
  <c r="AE64" i="79"/>
  <c r="AL61" i="79"/>
  <c r="AK61" i="79"/>
  <c r="AJ61" i="79"/>
  <c r="AI61" i="79"/>
  <c r="AH61" i="79"/>
  <c r="AG61" i="79"/>
  <c r="AF61" i="79"/>
  <c r="AE61" i="79"/>
  <c r="AL58" i="79"/>
  <c r="AK58" i="79"/>
  <c r="AJ58" i="79"/>
  <c r="AI58" i="79"/>
  <c r="AH58" i="79"/>
  <c r="AG58" i="79"/>
  <c r="AF58" i="79"/>
  <c r="AE58" i="79"/>
  <c r="AL55" i="79"/>
  <c r="AK55" i="79"/>
  <c r="AJ55" i="79"/>
  <c r="AI55" i="79"/>
  <c r="AH55" i="79"/>
  <c r="AG55" i="79"/>
  <c r="AF55" i="79"/>
  <c r="AE55" i="79"/>
  <c r="AL51" i="79"/>
  <c r="AK51" i="79"/>
  <c r="AJ51" i="79"/>
  <c r="AI51" i="79"/>
  <c r="AH51" i="79"/>
  <c r="AG51" i="79"/>
  <c r="AF51" i="79"/>
  <c r="AE51" i="79"/>
  <c r="AL48" i="79"/>
  <c r="AK48" i="79"/>
  <c r="AJ48" i="79"/>
  <c r="AI48" i="79"/>
  <c r="AH48" i="79"/>
  <c r="AG48" i="79"/>
  <c r="AF48" i="79"/>
  <c r="AE48" i="79"/>
  <c r="AL45" i="79"/>
  <c r="AK45" i="79"/>
  <c r="AJ45" i="79"/>
  <c r="AI45" i="79"/>
  <c r="AH45" i="79"/>
  <c r="AG45" i="79"/>
  <c r="AF45" i="79"/>
  <c r="AE45" i="79"/>
  <c r="AL42" i="79"/>
  <c r="AK42" i="79"/>
  <c r="AJ42" i="79"/>
  <c r="AI42" i="79"/>
  <c r="AH42" i="79"/>
  <c r="AG42" i="79"/>
  <c r="AF42" i="79"/>
  <c r="AE42" i="79"/>
  <c r="AL39" i="79"/>
  <c r="AK39" i="79"/>
  <c r="AJ39" i="79"/>
  <c r="AI39" i="79"/>
  <c r="AH39" i="79"/>
  <c r="AG39" i="79"/>
  <c r="AF39" i="79"/>
  <c r="AE39" i="79"/>
  <c r="N134" i="79"/>
  <c r="N131" i="79"/>
  <c r="N119" i="79"/>
  <c r="N67" i="79"/>
  <c r="AP501" i="46"/>
  <c r="AO501" i="46"/>
  <c r="AN501" i="46"/>
  <c r="AM501" i="46"/>
  <c r="AL501" i="46"/>
  <c r="AK501" i="46"/>
  <c r="AJ501" i="46"/>
  <c r="AI501" i="46"/>
  <c r="AP498" i="46"/>
  <c r="AO498" i="46"/>
  <c r="AN498" i="46"/>
  <c r="AM498" i="46"/>
  <c r="AL498" i="46"/>
  <c r="AK498" i="46"/>
  <c r="AJ498" i="46"/>
  <c r="AI498" i="46"/>
  <c r="AP495" i="46"/>
  <c r="AO495" i="46"/>
  <c r="AN495" i="46"/>
  <c r="AM495" i="46"/>
  <c r="AL495" i="46"/>
  <c r="AK495" i="46"/>
  <c r="AJ495" i="46"/>
  <c r="AI495" i="46"/>
  <c r="AP484" i="46"/>
  <c r="AO484" i="46"/>
  <c r="AN484" i="46"/>
  <c r="AM484" i="46"/>
  <c r="AL484" i="46"/>
  <c r="AK484" i="46"/>
  <c r="AJ484" i="46"/>
  <c r="AI484" i="46"/>
  <c r="AP480" i="46"/>
  <c r="AO480" i="46"/>
  <c r="AN480" i="46"/>
  <c r="AM480" i="46"/>
  <c r="AL480" i="46"/>
  <c r="AK480" i="46"/>
  <c r="AJ480" i="46"/>
  <c r="AI480" i="46"/>
  <c r="AP477" i="46"/>
  <c r="AO477" i="46"/>
  <c r="AN477" i="46"/>
  <c r="AM477" i="46"/>
  <c r="AL477" i="46"/>
  <c r="AK477" i="46"/>
  <c r="AJ477" i="46"/>
  <c r="AI477" i="46"/>
  <c r="AP474" i="46"/>
  <c r="AO474" i="46"/>
  <c r="AN474" i="46"/>
  <c r="AM474" i="46"/>
  <c r="AL474" i="46"/>
  <c r="AK474" i="46"/>
  <c r="AJ474" i="46"/>
  <c r="AI474" i="46"/>
  <c r="AP471" i="46"/>
  <c r="AO471" i="46"/>
  <c r="AN471" i="46"/>
  <c r="AM471" i="46"/>
  <c r="AL471" i="46"/>
  <c r="AK471" i="46"/>
  <c r="AJ471" i="46"/>
  <c r="AI471" i="46"/>
  <c r="AP468" i="46"/>
  <c r="AO468" i="46"/>
  <c r="AN468" i="46"/>
  <c r="AM468" i="46"/>
  <c r="AL468" i="46"/>
  <c r="AK468" i="46"/>
  <c r="AJ468" i="46"/>
  <c r="AI468" i="46"/>
  <c r="AP464" i="46"/>
  <c r="AO464" i="46"/>
  <c r="AN464" i="46"/>
  <c r="AM464" i="46"/>
  <c r="AL464" i="46"/>
  <c r="AK464" i="46"/>
  <c r="AJ464" i="46"/>
  <c r="AI464" i="46"/>
  <c r="AP455" i="46"/>
  <c r="AO455" i="46"/>
  <c r="AN455" i="46"/>
  <c r="AM455" i="46"/>
  <c r="AL455" i="46"/>
  <c r="AK455" i="46"/>
  <c r="AJ455" i="46"/>
  <c r="AI455" i="46"/>
  <c r="AP452" i="46"/>
  <c r="AO452" i="46"/>
  <c r="AN452" i="46"/>
  <c r="AM452" i="46"/>
  <c r="AL452" i="46"/>
  <c r="AK452" i="46"/>
  <c r="AJ452" i="46"/>
  <c r="AI452" i="46"/>
  <c r="AP449" i="46"/>
  <c r="AO449" i="46"/>
  <c r="AN449" i="46"/>
  <c r="AM449" i="46"/>
  <c r="AL449" i="46"/>
  <c r="AK449" i="46"/>
  <c r="AJ449" i="46"/>
  <c r="AI449" i="46"/>
  <c r="AP446" i="46"/>
  <c r="AO446" i="46"/>
  <c r="AN446" i="46"/>
  <c r="AM446" i="46"/>
  <c r="AL446" i="46"/>
  <c r="AK446" i="46"/>
  <c r="AJ446" i="46"/>
  <c r="AI446" i="46"/>
  <c r="AP443" i="46"/>
  <c r="AO443" i="46"/>
  <c r="AN443" i="46"/>
  <c r="AM443" i="46"/>
  <c r="AL443" i="46"/>
  <c r="AK443" i="46"/>
  <c r="AJ443" i="46"/>
  <c r="AI443" i="46"/>
  <c r="AP439" i="46"/>
  <c r="AO439" i="46"/>
  <c r="AN439" i="46"/>
  <c r="AM439" i="46"/>
  <c r="AL439" i="46"/>
  <c r="AK439" i="46"/>
  <c r="AJ439" i="46"/>
  <c r="AI439" i="46"/>
  <c r="AP433" i="46"/>
  <c r="AO433" i="46"/>
  <c r="AN433" i="46"/>
  <c r="AM433" i="46"/>
  <c r="AL433" i="46"/>
  <c r="AK433" i="46"/>
  <c r="AJ433" i="46"/>
  <c r="AI433" i="46"/>
  <c r="AP430" i="46"/>
  <c r="AO430" i="46"/>
  <c r="AN430" i="46"/>
  <c r="AM430" i="46"/>
  <c r="AL430" i="46"/>
  <c r="AK430" i="46"/>
  <c r="AJ430" i="46"/>
  <c r="AI430" i="46"/>
  <c r="AP427" i="46"/>
  <c r="AO427" i="46"/>
  <c r="AN427" i="46"/>
  <c r="AM427" i="46"/>
  <c r="AL427" i="46"/>
  <c r="AK427" i="46"/>
  <c r="AJ427" i="46"/>
  <c r="AI427" i="46"/>
  <c r="AP424" i="46"/>
  <c r="AO424" i="46"/>
  <c r="AN424" i="46"/>
  <c r="AM424" i="46"/>
  <c r="AL424" i="46"/>
  <c r="AK424" i="46"/>
  <c r="AJ424" i="46"/>
  <c r="AI424" i="46"/>
  <c r="AP421" i="46"/>
  <c r="AO421" i="46"/>
  <c r="AN421" i="46"/>
  <c r="AM421" i="46"/>
  <c r="AL421" i="46"/>
  <c r="AK421" i="46"/>
  <c r="AJ421" i="46"/>
  <c r="AI421" i="46"/>
  <c r="AP418" i="46"/>
  <c r="AO418" i="46"/>
  <c r="AN418" i="46"/>
  <c r="AM418" i="46"/>
  <c r="AL418" i="46"/>
  <c r="AK418" i="46"/>
  <c r="AJ418" i="46"/>
  <c r="AI418" i="46"/>
  <c r="AP415" i="46"/>
  <c r="AO415" i="46"/>
  <c r="AN415" i="46"/>
  <c r="AM415" i="46"/>
  <c r="AL415" i="46"/>
  <c r="AK415" i="46"/>
  <c r="AJ415" i="46"/>
  <c r="AI415" i="46"/>
  <c r="AP370" i="46"/>
  <c r="AO370" i="46"/>
  <c r="AN370" i="46"/>
  <c r="AM370" i="46"/>
  <c r="AL370" i="46"/>
  <c r="AK370" i="46"/>
  <c r="AJ370" i="46"/>
  <c r="AI370" i="46"/>
  <c r="AP367" i="46"/>
  <c r="AO367" i="46"/>
  <c r="AN367" i="46"/>
  <c r="AM367" i="46"/>
  <c r="AL367" i="46"/>
  <c r="AK367" i="46"/>
  <c r="AJ367" i="46"/>
  <c r="AI367" i="46"/>
  <c r="AP364" i="46"/>
  <c r="AO364" i="46"/>
  <c r="AN364" i="46"/>
  <c r="AM364" i="46"/>
  <c r="AL364" i="46"/>
  <c r="AK364" i="46"/>
  <c r="AJ364" i="46"/>
  <c r="AI364" i="46"/>
  <c r="AP353" i="46"/>
  <c r="AO353" i="46"/>
  <c r="AN353" i="46"/>
  <c r="AM353" i="46"/>
  <c r="AL353" i="46"/>
  <c r="AK353" i="46"/>
  <c r="AJ353" i="46"/>
  <c r="AI353" i="46"/>
  <c r="AP349" i="46"/>
  <c r="AO349" i="46"/>
  <c r="AN349" i="46"/>
  <c r="AM349" i="46"/>
  <c r="AL349" i="46"/>
  <c r="AK349" i="46"/>
  <c r="AJ349" i="46"/>
  <c r="AI349" i="46"/>
  <c r="AP346" i="46"/>
  <c r="AO346" i="46"/>
  <c r="AN346" i="46"/>
  <c r="AM346" i="46"/>
  <c r="AL346" i="46"/>
  <c r="AK346" i="46"/>
  <c r="AJ346" i="46"/>
  <c r="AI346" i="46"/>
  <c r="AP343" i="46"/>
  <c r="AO343" i="46"/>
  <c r="AN343" i="46"/>
  <c r="AM343" i="46"/>
  <c r="AL343" i="46"/>
  <c r="AK343" i="46"/>
  <c r="AJ343" i="46"/>
  <c r="AI343" i="46"/>
  <c r="AP340" i="46"/>
  <c r="AO340" i="46"/>
  <c r="AN340" i="46"/>
  <c r="AM340" i="46"/>
  <c r="AL340" i="46"/>
  <c r="AK340" i="46"/>
  <c r="AJ340" i="46"/>
  <c r="AI340" i="46"/>
  <c r="AP337" i="46"/>
  <c r="AO337" i="46"/>
  <c r="AN337" i="46"/>
  <c r="AM337" i="46"/>
  <c r="AL337" i="46"/>
  <c r="AK337" i="46"/>
  <c r="AJ337" i="46"/>
  <c r="AI337" i="46"/>
  <c r="AP333" i="46"/>
  <c r="AO333" i="46"/>
  <c r="AN333" i="46"/>
  <c r="AM333" i="46"/>
  <c r="AL333" i="46"/>
  <c r="AK333" i="46"/>
  <c r="AJ333" i="46"/>
  <c r="AI333" i="46"/>
  <c r="AP324" i="46"/>
  <c r="AO324" i="46"/>
  <c r="AN324" i="46"/>
  <c r="AM324" i="46"/>
  <c r="AL324" i="46"/>
  <c r="AK324" i="46"/>
  <c r="AJ324" i="46"/>
  <c r="AI324" i="46"/>
  <c r="AP321" i="46"/>
  <c r="AO321" i="46"/>
  <c r="AN321" i="46"/>
  <c r="AM321" i="46"/>
  <c r="AL321" i="46"/>
  <c r="AK321" i="46"/>
  <c r="AJ321" i="46"/>
  <c r="AI321" i="46"/>
  <c r="AP318" i="46"/>
  <c r="AO318" i="46"/>
  <c r="AN318" i="46"/>
  <c r="AM318" i="46"/>
  <c r="AL318" i="46"/>
  <c r="AK318" i="46"/>
  <c r="AJ318" i="46"/>
  <c r="AI318" i="46"/>
  <c r="AP315" i="46"/>
  <c r="AO315" i="46"/>
  <c r="AN315" i="46"/>
  <c r="AM315" i="46"/>
  <c r="AL315" i="46"/>
  <c r="AK315" i="46"/>
  <c r="AJ315" i="46"/>
  <c r="AI315" i="46"/>
  <c r="AP312" i="46"/>
  <c r="AO312" i="46"/>
  <c r="AN312" i="46"/>
  <c r="AM312" i="46"/>
  <c r="AL312" i="46"/>
  <c r="AK312" i="46"/>
  <c r="AJ312" i="46"/>
  <c r="AI312" i="46"/>
  <c r="AP308" i="46"/>
  <c r="AO308" i="46"/>
  <c r="AN308" i="46"/>
  <c r="AM308" i="46"/>
  <c r="AL308" i="46"/>
  <c r="AK308" i="46"/>
  <c r="AJ308" i="46"/>
  <c r="AI308" i="46"/>
  <c r="AP302" i="46"/>
  <c r="AO302" i="46"/>
  <c r="AN302" i="46"/>
  <c r="AM302" i="46"/>
  <c r="AL302" i="46"/>
  <c r="AK302" i="46"/>
  <c r="AJ302" i="46"/>
  <c r="AI302" i="46"/>
  <c r="AP299" i="46"/>
  <c r="AO299" i="46"/>
  <c r="AN299" i="46"/>
  <c r="AM299" i="46"/>
  <c r="AL299" i="46"/>
  <c r="AK299" i="46"/>
  <c r="AJ299" i="46"/>
  <c r="AI299" i="46"/>
  <c r="AP296" i="46"/>
  <c r="AO296" i="46"/>
  <c r="AN296" i="46"/>
  <c r="AM296" i="46"/>
  <c r="AL296" i="46"/>
  <c r="AK296" i="46"/>
  <c r="AJ296" i="46"/>
  <c r="AI296" i="46"/>
  <c r="AP293" i="46"/>
  <c r="AO293" i="46"/>
  <c r="AN293" i="46"/>
  <c r="AM293" i="46"/>
  <c r="AL293" i="46"/>
  <c r="AK293" i="46"/>
  <c r="AJ293" i="46"/>
  <c r="AI293" i="46"/>
  <c r="AP290" i="46"/>
  <c r="AO290" i="46"/>
  <c r="AN290" i="46"/>
  <c r="AM290" i="46"/>
  <c r="AL290" i="46"/>
  <c r="AK290" i="46"/>
  <c r="AJ290" i="46"/>
  <c r="AI290" i="46"/>
  <c r="AP287" i="46"/>
  <c r="AO287" i="46"/>
  <c r="AN287" i="46"/>
  <c r="AM287" i="46"/>
  <c r="AL287" i="46"/>
  <c r="AK287" i="46"/>
  <c r="AJ287" i="46"/>
  <c r="AI287" i="46"/>
  <c r="AP284" i="46"/>
  <c r="AO284" i="46"/>
  <c r="AN284" i="46"/>
  <c r="AM284" i="46"/>
  <c r="AL284" i="46"/>
  <c r="AK284" i="46"/>
  <c r="AJ284" i="46"/>
  <c r="AI284" i="46"/>
  <c r="AP239" i="46"/>
  <c r="AO239" i="46"/>
  <c r="AN239" i="46"/>
  <c r="AM239" i="46"/>
  <c r="AL239" i="46"/>
  <c r="AK239" i="46"/>
  <c r="AJ239" i="46"/>
  <c r="AI239" i="46"/>
  <c r="AP236" i="46"/>
  <c r="AO236" i="46"/>
  <c r="AN236" i="46"/>
  <c r="AM236" i="46"/>
  <c r="AL236" i="46"/>
  <c r="AK236" i="46"/>
  <c r="AJ236" i="46"/>
  <c r="AI236" i="46"/>
  <c r="AP233" i="46"/>
  <c r="AO233" i="46"/>
  <c r="AN233" i="46"/>
  <c r="AM233" i="46"/>
  <c r="AL233" i="46"/>
  <c r="AK233" i="46"/>
  <c r="AJ233" i="46"/>
  <c r="AI233" i="46"/>
  <c r="AP222" i="46"/>
  <c r="AO222" i="46"/>
  <c r="AN222" i="46"/>
  <c r="AM222" i="46"/>
  <c r="AL222" i="46"/>
  <c r="AK222" i="46"/>
  <c r="AJ222" i="46"/>
  <c r="AI222" i="46"/>
  <c r="AP218" i="46"/>
  <c r="AO218" i="46"/>
  <c r="AN218" i="46"/>
  <c r="AM218" i="46"/>
  <c r="AL218" i="46"/>
  <c r="AK218" i="46"/>
  <c r="AJ218" i="46"/>
  <c r="AI218" i="46"/>
  <c r="AP215" i="46"/>
  <c r="AO215" i="46"/>
  <c r="AN215" i="46"/>
  <c r="AM215" i="46"/>
  <c r="AL215" i="46"/>
  <c r="AK215" i="46"/>
  <c r="AJ215" i="46"/>
  <c r="AI215" i="46"/>
  <c r="AP212" i="46"/>
  <c r="AO212" i="46"/>
  <c r="AN212" i="46"/>
  <c r="AM212" i="46"/>
  <c r="AL212" i="46"/>
  <c r="AK212" i="46"/>
  <c r="AJ212" i="46"/>
  <c r="AI212" i="46"/>
  <c r="AP209" i="46"/>
  <c r="AO209" i="46"/>
  <c r="AN209" i="46"/>
  <c r="AM209" i="46"/>
  <c r="AL209" i="46"/>
  <c r="AK209" i="46"/>
  <c r="AJ209" i="46"/>
  <c r="AI209" i="46"/>
  <c r="AP206" i="46"/>
  <c r="AO206" i="46"/>
  <c r="AN206" i="46"/>
  <c r="AM206" i="46"/>
  <c r="AL206" i="46"/>
  <c r="AK206" i="46"/>
  <c r="AJ206" i="46"/>
  <c r="AI206" i="46"/>
  <c r="AP202" i="46"/>
  <c r="AO202" i="46"/>
  <c r="AN202" i="46"/>
  <c r="AM202" i="46"/>
  <c r="AL202" i="46"/>
  <c r="AK202" i="46"/>
  <c r="AJ202" i="46"/>
  <c r="AI202" i="46"/>
  <c r="AP193" i="46"/>
  <c r="AO193" i="46"/>
  <c r="AN193" i="46"/>
  <c r="AM193" i="46"/>
  <c r="AL193" i="46"/>
  <c r="AK193" i="46"/>
  <c r="AJ193" i="46"/>
  <c r="AI193" i="46"/>
  <c r="AP190" i="46"/>
  <c r="AO190" i="46"/>
  <c r="AN190" i="46"/>
  <c r="AM190" i="46"/>
  <c r="AL190" i="46"/>
  <c r="AK190" i="46"/>
  <c r="AJ190" i="46"/>
  <c r="AI190" i="46"/>
  <c r="AP187" i="46"/>
  <c r="AO187" i="46"/>
  <c r="AN187" i="46"/>
  <c r="AM187" i="46"/>
  <c r="AL187" i="46"/>
  <c r="AK187" i="46"/>
  <c r="AJ187" i="46"/>
  <c r="AI187" i="46"/>
  <c r="AP184" i="46"/>
  <c r="AO184" i="46"/>
  <c r="AN184" i="46"/>
  <c r="AM184" i="46"/>
  <c r="AL184" i="46"/>
  <c r="AK184" i="46"/>
  <c r="AJ184" i="46"/>
  <c r="AI184" i="46"/>
  <c r="AP181" i="46"/>
  <c r="AO181" i="46"/>
  <c r="AN181" i="46"/>
  <c r="AM181" i="46"/>
  <c r="AL181" i="46"/>
  <c r="AK181" i="46"/>
  <c r="AJ181" i="46"/>
  <c r="AI181" i="46"/>
  <c r="AP177" i="46"/>
  <c r="AO177" i="46"/>
  <c r="AN177" i="46"/>
  <c r="AM177" i="46"/>
  <c r="AL177" i="46"/>
  <c r="AK177" i="46"/>
  <c r="AJ177" i="46"/>
  <c r="AI177" i="46"/>
  <c r="AP171" i="46"/>
  <c r="AO171" i="46"/>
  <c r="AN171" i="46"/>
  <c r="AM171" i="46"/>
  <c r="AL171" i="46"/>
  <c r="AK171" i="46"/>
  <c r="AJ171" i="46"/>
  <c r="AI171" i="46"/>
  <c r="AP168" i="46"/>
  <c r="AO168" i="46"/>
  <c r="AN168" i="46"/>
  <c r="AM168" i="46"/>
  <c r="AL168" i="46"/>
  <c r="AK168" i="46"/>
  <c r="AJ168" i="46"/>
  <c r="AI168" i="46"/>
  <c r="AP165" i="46"/>
  <c r="AO165" i="46"/>
  <c r="AN165" i="46"/>
  <c r="AM165" i="46"/>
  <c r="AL165" i="46"/>
  <c r="AK165" i="46"/>
  <c r="AJ165" i="46"/>
  <c r="AI165" i="46"/>
  <c r="AP162" i="46"/>
  <c r="AO162" i="46"/>
  <c r="AN162" i="46"/>
  <c r="AM162" i="46"/>
  <c r="AL162" i="46"/>
  <c r="AK162" i="46"/>
  <c r="AJ162" i="46"/>
  <c r="AI162" i="46"/>
  <c r="AP159" i="46"/>
  <c r="AO159" i="46"/>
  <c r="AN159" i="46"/>
  <c r="AM159" i="46"/>
  <c r="AL159" i="46"/>
  <c r="AK159" i="46"/>
  <c r="AJ159" i="46"/>
  <c r="AI159" i="46"/>
  <c r="AP156" i="46"/>
  <c r="AO156" i="46"/>
  <c r="AN156" i="46"/>
  <c r="AM156" i="46"/>
  <c r="AL156" i="46"/>
  <c r="AK156" i="46"/>
  <c r="AJ156" i="46"/>
  <c r="AI156" i="46"/>
  <c r="AP153" i="46"/>
  <c r="AO153" i="46"/>
  <c r="AN153" i="46"/>
  <c r="AM153" i="46"/>
  <c r="AL153" i="46"/>
  <c r="AK153" i="46"/>
  <c r="AJ153" i="46"/>
  <c r="AI153" i="46"/>
  <c r="AO109" i="46"/>
  <c r="AN109" i="46"/>
  <c r="AM109" i="46"/>
  <c r="AL109" i="46"/>
  <c r="AK109" i="46"/>
  <c r="AJ109" i="46"/>
  <c r="AI109" i="46"/>
  <c r="AP106" i="46"/>
  <c r="AO106" i="46"/>
  <c r="AN106" i="46"/>
  <c r="AM106" i="46"/>
  <c r="AL106" i="46"/>
  <c r="AK106" i="46"/>
  <c r="AJ106" i="46"/>
  <c r="AI106" i="46"/>
  <c r="AP103" i="46"/>
  <c r="AO103" i="46"/>
  <c r="AN103" i="46"/>
  <c r="AM103" i="46"/>
  <c r="AL103" i="46"/>
  <c r="AK103" i="46"/>
  <c r="AJ103" i="46"/>
  <c r="AI103" i="46"/>
  <c r="AP92" i="46"/>
  <c r="AO92" i="46"/>
  <c r="AN92" i="46"/>
  <c r="AM92" i="46"/>
  <c r="AL92" i="46"/>
  <c r="AK92" i="46"/>
  <c r="AJ92" i="46"/>
  <c r="AI92" i="46"/>
  <c r="AP88" i="46"/>
  <c r="AO88" i="46"/>
  <c r="AN88" i="46"/>
  <c r="AM88" i="46"/>
  <c r="AL88" i="46"/>
  <c r="AK88" i="46"/>
  <c r="AJ88" i="46"/>
  <c r="AI88" i="46"/>
  <c r="AP85" i="46"/>
  <c r="AO85" i="46"/>
  <c r="AN85" i="46"/>
  <c r="AM85" i="46"/>
  <c r="AL85" i="46"/>
  <c r="AK85" i="46"/>
  <c r="AJ85" i="46"/>
  <c r="AI85" i="46"/>
  <c r="AP82" i="46"/>
  <c r="AO82" i="46"/>
  <c r="AN82" i="46"/>
  <c r="AM82" i="46"/>
  <c r="AL82" i="46"/>
  <c r="AK82" i="46"/>
  <c r="AJ82" i="46"/>
  <c r="AI82" i="46"/>
  <c r="AP79" i="46"/>
  <c r="AO79" i="46"/>
  <c r="AN79" i="46"/>
  <c r="AM79" i="46"/>
  <c r="AL79" i="46"/>
  <c r="AK79" i="46"/>
  <c r="AJ79" i="46"/>
  <c r="AI79" i="46"/>
  <c r="AP76" i="46"/>
  <c r="AO76" i="46"/>
  <c r="AN76" i="46"/>
  <c r="AM76" i="46"/>
  <c r="AL76" i="46"/>
  <c r="AK76" i="46"/>
  <c r="AJ76" i="46"/>
  <c r="AI76" i="46"/>
  <c r="AP72" i="46"/>
  <c r="AO72" i="46"/>
  <c r="AN72" i="46"/>
  <c r="AM72" i="46"/>
  <c r="AL72" i="46"/>
  <c r="AK72" i="46"/>
  <c r="AJ72" i="46"/>
  <c r="AI72" i="46"/>
  <c r="AP66" i="46"/>
  <c r="AO66" i="46"/>
  <c r="AN66" i="46"/>
  <c r="AM66" i="46"/>
  <c r="AL66" i="46"/>
  <c r="AK66" i="46"/>
  <c r="AJ66" i="46"/>
  <c r="AI66" i="46"/>
  <c r="AP63" i="46"/>
  <c r="AO63" i="46"/>
  <c r="AN63" i="46"/>
  <c r="AM63" i="46"/>
  <c r="AL63" i="46"/>
  <c r="AK63" i="46"/>
  <c r="AJ63" i="46"/>
  <c r="AI63" i="46"/>
  <c r="AP60" i="46"/>
  <c r="AO60" i="46"/>
  <c r="AN60" i="46"/>
  <c r="AM60" i="46"/>
  <c r="AL60" i="46"/>
  <c r="AK60" i="46"/>
  <c r="AJ60" i="46"/>
  <c r="AI60" i="46"/>
  <c r="AP57" i="46"/>
  <c r="AO57" i="46"/>
  <c r="AN57" i="46"/>
  <c r="AM57" i="46"/>
  <c r="AL57" i="46"/>
  <c r="AK57" i="46"/>
  <c r="AJ57" i="46"/>
  <c r="AI57" i="46"/>
  <c r="AP54" i="46"/>
  <c r="AO54" i="46"/>
  <c r="AN54" i="46"/>
  <c r="AM54" i="46"/>
  <c r="AL54" i="46"/>
  <c r="AK54" i="46"/>
  <c r="AJ54" i="46"/>
  <c r="AI54" i="46"/>
  <c r="AP51" i="46"/>
  <c r="AO51" i="46"/>
  <c r="AN51" i="46"/>
  <c r="AM51" i="46"/>
  <c r="AL51" i="46"/>
  <c r="AK51" i="46"/>
  <c r="AJ51" i="46"/>
  <c r="AI51" i="46"/>
  <c r="AP47" i="46"/>
  <c r="AO47" i="46"/>
  <c r="AN47" i="46"/>
  <c r="AM47" i="46"/>
  <c r="AL47" i="46"/>
  <c r="AK47" i="46"/>
  <c r="AJ47" i="46"/>
  <c r="AI47" i="46"/>
  <c r="AP41" i="46"/>
  <c r="AO41" i="46"/>
  <c r="AN41" i="46"/>
  <c r="AM41" i="46"/>
  <c r="AL41" i="46"/>
  <c r="AK41" i="46"/>
  <c r="AJ41" i="46"/>
  <c r="AI41" i="46"/>
  <c r="AP38" i="46"/>
  <c r="AO38" i="46"/>
  <c r="AN38" i="46"/>
  <c r="AM38" i="46"/>
  <c r="AL38" i="46"/>
  <c r="AK38" i="46"/>
  <c r="AJ38" i="46"/>
  <c r="AI38" i="46"/>
  <c r="AP35" i="46"/>
  <c r="AO35" i="46"/>
  <c r="AN35" i="46"/>
  <c r="AM35" i="46"/>
  <c r="AL35" i="46"/>
  <c r="AK35" i="46"/>
  <c r="AJ35" i="46"/>
  <c r="AI35" i="46"/>
  <c r="AP32" i="46"/>
  <c r="AO32" i="46"/>
  <c r="AN32" i="46"/>
  <c r="AM32" i="46"/>
  <c r="AL32" i="46"/>
  <c r="AK32" i="46"/>
  <c r="AJ32" i="46"/>
  <c r="AI32" i="46"/>
  <c r="AP29" i="46"/>
  <c r="AO29" i="46"/>
  <c r="AN29" i="46"/>
  <c r="AM29" i="46"/>
  <c r="AL29" i="46"/>
  <c r="AK29" i="46"/>
  <c r="AJ29" i="46"/>
  <c r="AI29" i="46"/>
  <c r="AP26" i="46"/>
  <c r="AO26" i="46"/>
  <c r="AN26" i="46"/>
  <c r="AM26" i="46"/>
  <c r="AL26" i="46"/>
  <c r="AK26" i="46"/>
  <c r="AJ26" i="46"/>
  <c r="AI26" i="46"/>
  <c r="Z578" i="79" l="1"/>
  <c r="Y762" i="79"/>
  <c r="Y946" i="79"/>
  <c r="AC270" i="46"/>
  <c r="AC267" i="46"/>
  <c r="AC532" i="46"/>
  <c r="AC399" i="46"/>
  <c r="AC135" i="46"/>
  <c r="E3" i="80"/>
  <c r="E2" i="80"/>
  <c r="P52" i="43" l="1"/>
  <c r="O52" i="43"/>
  <c r="N52" i="43"/>
  <c r="M52" i="43"/>
  <c r="L52" i="43"/>
  <c r="K52" i="43"/>
  <c r="J52" i="43"/>
  <c r="I52" i="43"/>
  <c r="H52" i="43"/>
  <c r="G52" i="43"/>
  <c r="F52" i="43"/>
  <c r="E52" i="43"/>
  <c r="D52" i="43"/>
  <c r="AI23" i="46" l="1"/>
  <c r="AJ23" i="46"/>
  <c r="AK23" i="46"/>
  <c r="AL23" i="46"/>
  <c r="AM23" i="46"/>
  <c r="AN23" i="46"/>
  <c r="AO23" i="46"/>
  <c r="AP23" i="46"/>
  <c r="P51" i="46"/>
  <c r="AD138" i="46" l="1"/>
  <c r="AD140" i="46"/>
  <c r="AD142" i="46"/>
  <c r="AD139" i="46"/>
  <c r="AD141" i="46"/>
  <c r="AD143" i="46"/>
  <c r="Y763" i="79"/>
  <c r="Y580" i="79"/>
  <c r="Y578" i="79"/>
  <c r="Y579" i="79"/>
  <c r="Y394" i="79"/>
  <c r="Y397" i="79"/>
  <c r="Y396" i="79"/>
  <c r="Y395" i="79"/>
  <c r="Z396" i="79"/>
  <c r="Z1310" i="79" s="1"/>
  <c r="E84" i="43" s="1"/>
  <c r="Z394" i="79"/>
  <c r="Z395" i="79"/>
  <c r="AC537" i="46"/>
  <c r="AD535" i="46"/>
  <c r="AD536" i="46"/>
  <c r="AD532" i="46"/>
  <c r="AD534" i="46"/>
  <c r="AD533" i="46"/>
  <c r="AC533" i="46"/>
  <c r="AC534" i="46"/>
  <c r="AC536" i="46"/>
  <c r="AC535" i="46"/>
  <c r="AD400" i="46"/>
  <c r="AD402" i="46"/>
  <c r="AD401" i="46"/>
  <c r="AD403" i="46"/>
  <c r="AD399" i="46"/>
  <c r="AD405" i="46"/>
  <c r="AD404" i="46"/>
  <c r="AC268" i="46"/>
  <c r="AC274" i="46"/>
  <c r="AC273" i="46"/>
  <c r="AC271" i="46"/>
  <c r="AC269" i="46"/>
  <c r="AC272" i="46"/>
  <c r="AD272" i="46"/>
  <c r="AD270" i="46"/>
  <c r="AD267" i="46"/>
  <c r="AD273" i="46"/>
  <c r="AD271" i="46"/>
  <c r="AD269" i="46"/>
  <c r="AD268" i="46"/>
  <c r="AD274" i="46"/>
  <c r="AD135" i="46"/>
  <c r="AD137" i="46"/>
  <c r="AD136" i="46"/>
  <c r="AM952" i="79" l="1"/>
  <c r="AM1136" i="79" s="1"/>
  <c r="AM1320" i="79" s="1"/>
  <c r="AM769" i="79"/>
  <c r="AM586" i="79"/>
  <c r="AM403" i="79"/>
  <c r="AM220" i="79"/>
  <c r="AM35" i="79"/>
  <c r="AQ412" i="46"/>
  <c r="AQ281" i="46"/>
  <c r="AQ150" i="46"/>
  <c r="AQ20" i="46"/>
  <c r="G113" i="45"/>
  <c r="E113" i="45"/>
  <c r="B109" i="45"/>
  <c r="N113" i="45"/>
  <c r="M113" i="45"/>
  <c r="L113" i="45"/>
  <c r="K113" i="45"/>
  <c r="J113" i="45"/>
  <c r="I113" i="45"/>
  <c r="H113" i="45"/>
  <c r="F113" i="45"/>
  <c r="D113" i="45"/>
  <c r="F106" i="45"/>
  <c r="E106" i="45"/>
  <c r="B102" i="45"/>
  <c r="N106" i="45"/>
  <c r="M106" i="45"/>
  <c r="N107" i="45" s="1"/>
  <c r="L106" i="45"/>
  <c r="K106" i="45"/>
  <c r="J106" i="45"/>
  <c r="I106" i="45"/>
  <c r="H106" i="45"/>
  <c r="G106" i="45"/>
  <c r="D106" i="45"/>
  <c r="E99" i="45"/>
  <c r="B95" i="45"/>
  <c r="N99" i="45"/>
  <c r="M99" i="45"/>
  <c r="N100" i="45" s="1"/>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N79" i="45" l="1"/>
  <c r="N114" i="45"/>
  <c r="N93" i="45"/>
  <c r="C88" i="45"/>
  <c r="AM21" i="46"/>
  <c r="M123" i="45"/>
  <c r="AK21" i="46"/>
  <c r="Q14" i="44"/>
  <c r="Q18" i="44" s="1"/>
  <c r="Q29" i="44"/>
  <c r="Q33" i="44" s="1"/>
  <c r="Q43" i="44"/>
  <c r="AN21" i="46"/>
  <c r="AN151" i="46"/>
  <c r="AJ151" i="46"/>
  <c r="AN282" i="46"/>
  <c r="AJ282" i="46"/>
  <c r="AN413" i="46"/>
  <c r="AJ413" i="46"/>
  <c r="AJ36" i="79"/>
  <c r="AJ208" i="79" s="1"/>
  <c r="AF36" i="79"/>
  <c r="AJ221" i="79"/>
  <c r="AF221" i="79"/>
  <c r="AJ404" i="79"/>
  <c r="AF404" i="79"/>
  <c r="AJ587" i="79"/>
  <c r="AF587" i="79"/>
  <c r="AJ770" i="79"/>
  <c r="AF770" i="79"/>
  <c r="AJ953" i="79"/>
  <c r="AF953" i="79"/>
  <c r="K14" i="44"/>
  <c r="K18" i="44" s="1"/>
  <c r="O14" i="44"/>
  <c r="O18" i="44" s="1"/>
  <c r="O29" i="44"/>
  <c r="O33" i="44" s="1"/>
  <c r="O43" i="44"/>
  <c r="AJ21" i="46"/>
  <c r="AM151" i="46"/>
  <c r="AM282" i="46"/>
  <c r="AM413" i="46"/>
  <c r="AI36" i="79"/>
  <c r="AI221" i="79"/>
  <c r="AI404" i="79"/>
  <c r="AI587" i="79"/>
  <c r="AI770" i="79"/>
  <c r="AI953" i="79"/>
  <c r="M43" i="44"/>
  <c r="AP21" i="46"/>
  <c r="AP151" i="46"/>
  <c r="AL151" i="46"/>
  <c r="AP282" i="46"/>
  <c r="AL282" i="46"/>
  <c r="AP413" i="46"/>
  <c r="AL413" i="46"/>
  <c r="AL36" i="79"/>
  <c r="AH36" i="79"/>
  <c r="AL221" i="79"/>
  <c r="AH221" i="79"/>
  <c r="AL404" i="79"/>
  <c r="AH404" i="79"/>
  <c r="AL587" i="79"/>
  <c r="AH587" i="79"/>
  <c r="AL770" i="79"/>
  <c r="AH770" i="79"/>
  <c r="AL953" i="79"/>
  <c r="AH953" i="79"/>
  <c r="N29" i="44"/>
  <c r="N33" i="44" s="1"/>
  <c r="K43" i="44"/>
  <c r="AL21" i="46"/>
  <c r="AO21" i="46"/>
  <c r="AO151" i="46"/>
  <c r="AK151" i="46"/>
  <c r="AO282" i="46"/>
  <c r="AK282" i="46"/>
  <c r="AO413" i="46"/>
  <c r="AK413" i="46"/>
  <c r="AK36" i="79"/>
  <c r="AG36" i="79"/>
  <c r="AK221" i="79"/>
  <c r="AG221" i="79"/>
  <c r="AK404" i="79"/>
  <c r="AG404" i="79"/>
  <c r="AK587" i="79"/>
  <c r="AG587" i="79"/>
  <c r="AK770" i="79"/>
  <c r="AG770" i="79"/>
  <c r="AK953" i="79"/>
  <c r="AG953" i="79"/>
  <c r="K122" i="45"/>
  <c r="AK403" i="79"/>
  <c r="AN20" i="46"/>
  <c r="AG586" i="79"/>
  <c r="AK150" i="46"/>
  <c r="AO412" i="46"/>
  <c r="AF769" i="79"/>
  <c r="AG35" i="79"/>
  <c r="L13" i="44"/>
  <c r="P13" i="44"/>
  <c r="S14" i="47"/>
  <c r="AJ150" i="46"/>
  <c r="AO281" i="46"/>
  <c r="AK412" i="46"/>
  <c r="AF35" i="79"/>
  <c r="AI403" i="79"/>
  <c r="AK769" i="79"/>
  <c r="AJ952" i="79"/>
  <c r="AJ1136" i="79" s="1"/>
  <c r="AJ1320" i="79" s="1"/>
  <c r="N28" i="44"/>
  <c r="Q14" i="47"/>
  <c r="AM20" i="46"/>
  <c r="AO150" i="46"/>
  <c r="AM281" i="46"/>
  <c r="AK35" i="79"/>
  <c r="AJ220" i="79"/>
  <c r="AG403" i="79"/>
  <c r="AJ769" i="79"/>
  <c r="AF952" i="79"/>
  <c r="AF1136" i="79" s="1"/>
  <c r="AF1320" i="79" s="1"/>
  <c r="O122" i="45"/>
  <c r="U14" i="47"/>
  <c r="AK20" i="46"/>
  <c r="AO20" i="46"/>
  <c r="AN150" i="46"/>
  <c r="AK281" i="46"/>
  <c r="AJ35" i="79"/>
  <c r="AF220" i="79"/>
  <c r="AK586" i="79"/>
  <c r="AG769" i="79"/>
  <c r="V14" i="47"/>
  <c r="AP412" i="46"/>
  <c r="AL412" i="46"/>
  <c r="AL586" i="79"/>
  <c r="AH586" i="79"/>
  <c r="N13" i="44"/>
  <c r="M122" i="45"/>
  <c r="M28" i="44"/>
  <c r="Q42" i="44"/>
  <c r="R14" i="47"/>
  <c r="AL20" i="46"/>
  <c r="AP281" i="46"/>
  <c r="AL281" i="46"/>
  <c r="AI220" i="79"/>
  <c r="AL403" i="79"/>
  <c r="AH403" i="79"/>
  <c r="AI952" i="79"/>
  <c r="AI1136" i="79" s="1"/>
  <c r="AI1320" i="79" s="1"/>
  <c r="Q28" i="44"/>
  <c r="M42" i="44"/>
  <c r="AM150" i="46"/>
  <c r="AN412" i="46"/>
  <c r="AJ412" i="46"/>
  <c r="AI35" i="79"/>
  <c r="AL220" i="79"/>
  <c r="AH220" i="79"/>
  <c r="AJ586" i="79"/>
  <c r="AF586" i="79"/>
  <c r="AI769" i="79"/>
  <c r="AL952" i="79"/>
  <c r="AL1136" i="79" s="1"/>
  <c r="AL1320" i="79" s="1"/>
  <c r="AH952" i="79"/>
  <c r="AH1136" i="79" s="1"/>
  <c r="AH1320" i="79" s="1"/>
  <c r="T14" i="47"/>
  <c r="P14" i="47"/>
  <c r="AJ20" i="46"/>
  <c r="AP20" i="46"/>
  <c r="AP150" i="46"/>
  <c r="AL150" i="46"/>
  <c r="AN281" i="46"/>
  <c r="AJ281" i="46"/>
  <c r="AM412" i="46"/>
  <c r="AL35" i="79"/>
  <c r="AH35" i="79"/>
  <c r="AK220" i="79"/>
  <c r="AG220" i="79"/>
  <c r="AJ403" i="79"/>
  <c r="AF403" i="79"/>
  <c r="AI586" i="79"/>
  <c r="AL769" i="79"/>
  <c r="AH769" i="79"/>
  <c r="AK952" i="79"/>
  <c r="AK1136" i="79" s="1"/>
  <c r="AK1320" i="79" s="1"/>
  <c r="AG952" i="79"/>
  <c r="AG1136" i="79" s="1"/>
  <c r="AG1320" i="79" s="1"/>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AK1112" i="79" l="1"/>
  <c r="L53" i="44"/>
  <c r="L46" i="44"/>
  <c r="C102" i="45"/>
  <c r="P46" i="44"/>
  <c r="M46" i="44"/>
  <c r="C109" i="45"/>
  <c r="Q46" i="44"/>
  <c r="K53" i="44"/>
  <c r="K46" i="44"/>
  <c r="C95" i="45"/>
  <c r="O46" i="44"/>
  <c r="N46" i="44"/>
  <c r="AP537" i="46"/>
  <c r="AP535" i="46"/>
  <c r="P53" i="44"/>
  <c r="O53" i="44"/>
  <c r="M53" i="44"/>
  <c r="N53" i="44"/>
  <c r="AO138" i="46"/>
  <c r="AO141" i="46"/>
  <c r="AO140" i="46"/>
  <c r="AO143" i="46"/>
  <c r="AO142" i="46"/>
  <c r="AO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6" i="79"/>
  <c r="AK929" i="79"/>
  <c r="AK580" i="79"/>
  <c r="AK579" i="79"/>
  <c r="AK563" i="79"/>
  <c r="AK578" i="79"/>
  <c r="AK212" i="79"/>
  <c r="AK211" i="79"/>
  <c r="AK195" i="79"/>
  <c r="AK210" i="79"/>
  <c r="AK209" i="79"/>
  <c r="AK208" i="79"/>
  <c r="AK763" i="79"/>
  <c r="AK746" i="79"/>
  <c r="AK762" i="79"/>
  <c r="AK395" i="79"/>
  <c r="AK397" i="79"/>
  <c r="AK396" i="79"/>
  <c r="AK380" i="79"/>
  <c r="AK394" i="79"/>
  <c r="AO534" i="46"/>
  <c r="AO533" i="46"/>
  <c r="AO536" i="46"/>
  <c r="AO532" i="46"/>
  <c r="AO535" i="46"/>
  <c r="AO537" i="46"/>
  <c r="AO403" i="46"/>
  <c r="AO404" i="46"/>
  <c r="AO405" i="46"/>
  <c r="AO402" i="46"/>
  <c r="AO401" i="46"/>
  <c r="AO400" i="46"/>
  <c r="AO399" i="46"/>
  <c r="AO268" i="46"/>
  <c r="AO273" i="46"/>
  <c r="AO272" i="46"/>
  <c r="AO271" i="46"/>
  <c r="AO270" i="46"/>
  <c r="AO269" i="46"/>
  <c r="AO274" i="46"/>
  <c r="AO267" i="46"/>
  <c r="H85" i="47"/>
  <c r="H86" i="47"/>
  <c r="H82" i="47"/>
  <c r="H83" i="47"/>
  <c r="H84" i="47"/>
  <c r="H81" i="47"/>
  <c r="H79" i="47"/>
  <c r="H80" i="47"/>
  <c r="H76" i="47"/>
  <c r="H77" i="47"/>
  <c r="E64" i="45" l="1"/>
  <c r="F64" i="45"/>
  <c r="G64" i="45"/>
  <c r="H64" i="45"/>
  <c r="I64" i="45"/>
  <c r="J64" i="45"/>
  <c r="K64" i="45"/>
  <c r="L64" i="45"/>
  <c r="M64" i="45"/>
  <c r="N64" i="45"/>
  <c r="N36" i="45"/>
  <c r="L36" i="45"/>
  <c r="M36" i="45"/>
  <c r="L29" i="45"/>
  <c r="M29" i="45"/>
  <c r="N29" i="45"/>
  <c r="D64" i="45"/>
  <c r="D1112" i="79"/>
  <c r="D929" i="79"/>
  <c r="D746" i="79"/>
  <c r="D563" i="79"/>
  <c r="D380" i="79"/>
  <c r="N65" i="45" l="1"/>
  <c r="N30" i="45"/>
  <c r="N37" i="45"/>
  <c r="AL380" i="79"/>
  <c r="AL395" i="79"/>
  <c r="AL394" i="79"/>
  <c r="AL396" i="79"/>
  <c r="AL397" i="79"/>
  <c r="AL579" i="79"/>
  <c r="AL578" i="79"/>
  <c r="AL580" i="79"/>
  <c r="AL563" i="79"/>
  <c r="AL746" i="79"/>
  <c r="AL762" i="79"/>
  <c r="AL763" i="79"/>
  <c r="AL946" i="79"/>
  <c r="AL929" i="79"/>
  <c r="AL1112" i="79"/>
  <c r="AH946" i="79"/>
  <c r="AI946" i="79"/>
  <c r="AF946" i="79"/>
  <c r="AJ946" i="79"/>
  <c r="AG946" i="79"/>
  <c r="AF762" i="79"/>
  <c r="AJ762" i="79"/>
  <c r="AG763" i="79"/>
  <c r="AG762" i="79"/>
  <c r="AI763" i="79"/>
  <c r="AI762" i="79"/>
  <c r="AF763" i="79"/>
  <c r="AJ763" i="79"/>
  <c r="AH763" i="79"/>
  <c r="AH762" i="79"/>
  <c r="AH929" i="79"/>
  <c r="AJ929" i="79"/>
  <c r="AG929" i="79"/>
  <c r="AF929" i="79"/>
  <c r="AI929" i="79"/>
  <c r="AJ1112" i="79"/>
  <c r="AF1112" i="79"/>
  <c r="AG1112" i="79"/>
  <c r="AI1112" i="79"/>
  <c r="AH1112" i="79"/>
  <c r="AJ746" i="79"/>
  <c r="AF746" i="79"/>
  <c r="AG746" i="79"/>
  <c r="AI746" i="79"/>
  <c r="AH746" i="79"/>
  <c r="AH578" i="79"/>
  <c r="AI579" i="79"/>
  <c r="AF580" i="79"/>
  <c r="AJ580" i="79"/>
  <c r="AJ563" i="79"/>
  <c r="AF563" i="79"/>
  <c r="AJ579" i="79"/>
  <c r="AG580" i="79"/>
  <c r="AJ578" i="79"/>
  <c r="AG579" i="79"/>
  <c r="AH563" i="79"/>
  <c r="AG578" i="79"/>
  <c r="AH579" i="79"/>
  <c r="AI580" i="79"/>
  <c r="AG563" i="79"/>
  <c r="AI578" i="79"/>
  <c r="AF579" i="79"/>
  <c r="AI563" i="79"/>
  <c r="AF578" i="79"/>
  <c r="AH580" i="79"/>
  <c r="AI397" i="79"/>
  <c r="AH396" i="79"/>
  <c r="AG395" i="79"/>
  <c r="AI394" i="79"/>
  <c r="AJ396" i="79"/>
  <c r="AI395" i="79"/>
  <c r="AG394" i="79"/>
  <c r="AH397" i="79"/>
  <c r="AG396" i="79"/>
  <c r="AJ395" i="79"/>
  <c r="AH394" i="79"/>
  <c r="AF397" i="79"/>
  <c r="AJ397" i="79"/>
  <c r="AI396" i="79"/>
  <c r="AH395" i="79"/>
  <c r="AF394" i="79"/>
  <c r="AJ394" i="79"/>
  <c r="AG397" i="79"/>
  <c r="AF396" i="79"/>
  <c r="AF395" i="79"/>
  <c r="AI380" i="79"/>
  <c r="AH380" i="79"/>
  <c r="AJ380" i="79"/>
  <c r="AF380" i="79"/>
  <c r="AG380" i="79"/>
  <c r="Z946" i="79"/>
  <c r="Z763" i="79"/>
  <c r="Z762" i="79"/>
  <c r="Z397" i="79"/>
  <c r="Z579" i="79"/>
  <c r="Z580"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1" i="79"/>
  <c r="Z210" i="79"/>
  <c r="Z209" i="79"/>
  <c r="Y209" i="79"/>
  <c r="Y210" i="79"/>
  <c r="Y211" i="79"/>
  <c r="D519" i="46"/>
  <c r="Q388" i="46"/>
  <c r="D388" i="46"/>
  <c r="AC405" i="46"/>
  <c r="J53" i="43"/>
  <c r="J29" i="44" s="1"/>
  <c r="J33" i="44" s="1"/>
  <c r="I53" i="43"/>
  <c r="I29" i="44" s="1"/>
  <c r="I33" i="44" s="1"/>
  <c r="H53" i="43"/>
  <c r="H29" i="44" s="1"/>
  <c r="H33" i="44" s="1"/>
  <c r="G53" i="43"/>
  <c r="F53" i="43"/>
  <c r="E53" i="43"/>
  <c r="E29" i="44" s="1"/>
  <c r="E33" i="44" s="1"/>
  <c r="D53" i="43"/>
  <c r="AC21" i="46" s="1"/>
  <c r="Q257" i="46"/>
  <c r="J28" i="44"/>
  <c r="I28" i="44"/>
  <c r="H28" i="44"/>
  <c r="G28" i="44"/>
  <c r="F28" i="44"/>
  <c r="E28" i="44"/>
  <c r="D28" i="44"/>
  <c r="AP270" i="46" l="1"/>
  <c r="AP274" i="46"/>
  <c r="AP267" i="46"/>
  <c r="AP268" i="46"/>
  <c r="AP273" i="46"/>
  <c r="AP269" i="46"/>
  <c r="AP271" i="46"/>
  <c r="AP272" i="46"/>
  <c r="AP400" i="46"/>
  <c r="AP402" i="46"/>
  <c r="AP405" i="46"/>
  <c r="AP401" i="46"/>
  <c r="AP404" i="46"/>
  <c r="AP399" i="46"/>
  <c r="AP403" i="46"/>
  <c r="AP536" i="46"/>
  <c r="AP532" i="46"/>
  <c r="AP534" i="46"/>
  <c r="AP533" i="46"/>
  <c r="AN535" i="46"/>
  <c r="AL534" i="46"/>
  <c r="AL537" i="46"/>
  <c r="AK535" i="46"/>
  <c r="AM536" i="46"/>
  <c r="AM533" i="46"/>
  <c r="AJ534" i="46"/>
  <c r="AN536" i="46"/>
  <c r="AK533" i="46"/>
  <c r="AK536" i="46"/>
  <c r="AJ537" i="46"/>
  <c r="AN532" i="46"/>
  <c r="AL532" i="46"/>
  <c r="AJ533" i="46"/>
  <c r="AJ535" i="46"/>
  <c r="AN537" i="46"/>
  <c r="AN534" i="46"/>
  <c r="AL533" i="46"/>
  <c r="AK534" i="46"/>
  <c r="AK537" i="46"/>
  <c r="AM532" i="46"/>
  <c r="AM535" i="46"/>
  <c r="AJ536" i="46"/>
  <c r="AN533" i="46"/>
  <c r="AL536" i="46"/>
  <c r="AM534" i="46"/>
  <c r="AJ532" i="46"/>
  <c r="AL535" i="46"/>
  <c r="AK532" i="46"/>
  <c r="AM537" i="46"/>
  <c r="AJ399" i="46"/>
  <c r="AL399" i="46"/>
  <c r="AK403" i="46"/>
  <c r="AK401" i="46"/>
  <c r="AJ403" i="46"/>
  <c r="AN403" i="46"/>
  <c r="AM403" i="46"/>
  <c r="AL403" i="46"/>
  <c r="AK400" i="46"/>
  <c r="AN404" i="46"/>
  <c r="AM402" i="46"/>
  <c r="AM399" i="46"/>
  <c r="AJ405" i="46"/>
  <c r="AN401" i="46"/>
  <c r="AM400" i="46"/>
  <c r="AL401" i="46"/>
  <c r="AK402" i="46"/>
  <c r="AJ402" i="46"/>
  <c r="AJ400" i="46"/>
  <c r="AN402" i="46"/>
  <c r="AN400" i="46"/>
  <c r="AM401" i="46"/>
  <c r="AM405" i="46"/>
  <c r="AL404" i="46"/>
  <c r="AN399" i="46"/>
  <c r="AK404" i="46"/>
  <c r="AJ404" i="46"/>
  <c r="AL400" i="46"/>
  <c r="AL402" i="46"/>
  <c r="AK405" i="46"/>
  <c r="AJ401" i="46"/>
  <c r="AN405" i="46"/>
  <c r="AM404" i="46"/>
  <c r="AL405" i="46"/>
  <c r="AK399" i="46"/>
  <c r="AC403" i="46"/>
  <c r="AC400" i="46"/>
  <c r="AC402" i="46"/>
  <c r="AC401" i="46"/>
  <c r="AC404" i="46"/>
  <c r="AM274" i="46"/>
  <c r="AJ274" i="46"/>
  <c r="AJ273" i="46"/>
  <c r="AN273" i="46"/>
  <c r="AL272" i="46"/>
  <c r="AJ271" i="46"/>
  <c r="AN271" i="46"/>
  <c r="AL270" i="46"/>
  <c r="AJ269" i="46"/>
  <c r="AN269" i="46"/>
  <c r="AK268" i="46"/>
  <c r="AJ272" i="46"/>
  <c r="AL271" i="46"/>
  <c r="AJ270" i="46"/>
  <c r="AL269" i="46"/>
  <c r="AN267" i="46"/>
  <c r="AJ267" i="46"/>
  <c r="AM273" i="46"/>
  <c r="AJ268" i="46"/>
  <c r="AK267" i="46"/>
  <c r="AM267" i="46"/>
  <c r="AK274" i="46"/>
  <c r="AK273" i="46"/>
  <c r="AM272" i="46"/>
  <c r="AK271" i="46"/>
  <c r="AM270" i="46"/>
  <c r="AK269" i="46"/>
  <c r="AL268" i="46"/>
  <c r="AL267" i="46"/>
  <c r="AL274" i="46"/>
  <c r="AL273" i="46"/>
  <c r="AN272" i="46"/>
  <c r="AN270" i="46"/>
  <c r="AM268" i="46"/>
  <c r="AN274" i="46"/>
  <c r="AK272" i="46"/>
  <c r="AM271" i="46"/>
  <c r="AK270" i="46"/>
  <c r="AM269" i="46"/>
  <c r="AN268" i="46"/>
  <c r="AO257" i="46"/>
  <c r="AP257" i="46"/>
  <c r="AO388" i="46"/>
  <c r="AP388" i="46"/>
  <c r="AN388" i="46"/>
  <c r="AO519" i="46"/>
  <c r="AP519" i="46"/>
  <c r="AN519" i="46"/>
  <c r="AM388" i="46"/>
  <c r="AK388" i="46"/>
  <c r="AJ388" i="46"/>
  <c r="AL388" i="46"/>
  <c r="AJ519" i="46"/>
  <c r="AK519" i="46"/>
  <c r="AL519" i="46"/>
  <c r="AM519" i="46"/>
  <c r="AN257" i="46"/>
  <c r="AL257" i="46"/>
  <c r="AJ257" i="46"/>
  <c r="AM257" i="46"/>
  <c r="AK257" i="46"/>
  <c r="F29" i="44"/>
  <c r="F33" i="44" s="1"/>
  <c r="AE21" i="46"/>
  <c r="D29" i="44"/>
  <c r="D33" i="44" s="1"/>
  <c r="AE413" i="46"/>
  <c r="AF282" i="46"/>
  <c r="G29" i="44"/>
  <c r="G33" i="44" s="1"/>
  <c r="AD281" i="46"/>
  <c r="E13" i="44"/>
  <c r="Z403" i="79"/>
  <c r="Z769" i="79"/>
  <c r="Z220" i="79"/>
  <c r="Z952" i="79"/>
  <c r="Z1136" i="79" s="1"/>
  <c r="Z1320" i="79" s="1"/>
  <c r="Z586" i="79"/>
  <c r="Z35" i="79"/>
  <c r="D123" i="45"/>
  <c r="E14" i="44"/>
  <c r="E18" i="44" s="1"/>
  <c r="Z587" i="79"/>
  <c r="Z746" i="79" s="1"/>
  <c r="Z221" i="79"/>
  <c r="Z380" i="79" s="1"/>
  <c r="Z404" i="79"/>
  <c r="Z563" i="79" s="1"/>
  <c r="Z770" i="79"/>
  <c r="Z929" i="79" s="1"/>
  <c r="Z953" i="79"/>
  <c r="Z1112" i="79" s="1"/>
  <c r="Z36" i="79"/>
  <c r="Z195" i="79" s="1"/>
  <c r="AI412" i="46"/>
  <c r="J13" i="44"/>
  <c r="AE952" i="79"/>
  <c r="AE1136" i="79" s="1"/>
  <c r="AE1320" i="79" s="1"/>
  <c r="AE403" i="79"/>
  <c r="AE769" i="79"/>
  <c r="AE586" i="79"/>
  <c r="AE220" i="79"/>
  <c r="AE35" i="79"/>
  <c r="J43" i="44"/>
  <c r="J14" i="44"/>
  <c r="J18" i="44" s="1"/>
  <c r="AE404" i="79"/>
  <c r="AE587" i="79"/>
  <c r="AE953" i="79"/>
  <c r="AE770" i="79"/>
  <c r="AE221" i="79"/>
  <c r="AE36" i="79"/>
  <c r="AC281" i="46"/>
  <c r="D13" i="44"/>
  <c r="Y769" i="79"/>
  <c r="Y586" i="79"/>
  <c r="Y220" i="79"/>
  <c r="Y952" i="79"/>
  <c r="Y1136" i="79" s="1"/>
  <c r="Y1320" i="79" s="1"/>
  <c r="Y403" i="79"/>
  <c r="Y35" i="79"/>
  <c r="AG150" i="46"/>
  <c r="H13" i="44"/>
  <c r="AC769" i="79"/>
  <c r="AC952" i="79"/>
  <c r="AC1136" i="79" s="1"/>
  <c r="AC1320" i="79" s="1"/>
  <c r="AC403" i="79"/>
  <c r="AC586" i="79"/>
  <c r="AC220" i="79"/>
  <c r="AC35" i="79"/>
  <c r="AC413" i="46"/>
  <c r="AC519" i="46" s="1"/>
  <c r="D14" i="44"/>
  <c r="D18" i="44" s="1"/>
  <c r="Y953" i="79"/>
  <c r="Y1112" i="79" s="1"/>
  <c r="Y404" i="79"/>
  <c r="Y563" i="79" s="1"/>
  <c r="Y770" i="79"/>
  <c r="Y929" i="79" s="1"/>
  <c r="Y587" i="79"/>
  <c r="Y746" i="79" s="1"/>
  <c r="Y221" i="79"/>
  <c r="Y380" i="79" s="1"/>
  <c r="Y36" i="79"/>
  <c r="Y195" i="79" s="1"/>
  <c r="AG282" i="46"/>
  <c r="AG399" i="46" s="1"/>
  <c r="H14" i="44"/>
  <c r="H18" i="44" s="1"/>
  <c r="AC770" i="79"/>
  <c r="AC946" i="79" s="1"/>
  <c r="AC587" i="79"/>
  <c r="AC221" i="79"/>
  <c r="AC953" i="79"/>
  <c r="AC1112" i="79" s="1"/>
  <c r="AC404" i="79"/>
  <c r="AC36" i="79"/>
  <c r="AH150" i="46"/>
  <c r="I13" i="44"/>
  <c r="AD403" i="79"/>
  <c r="AD586" i="79"/>
  <c r="AD952" i="79"/>
  <c r="AD1136" i="79" s="1"/>
  <c r="AD1320" i="79" s="1"/>
  <c r="AD769" i="79"/>
  <c r="AD220" i="79"/>
  <c r="AD35" i="79"/>
  <c r="H123" i="45"/>
  <c r="I14" i="44"/>
  <c r="I18" i="44" s="1"/>
  <c r="AD770" i="79"/>
  <c r="AD946" i="79" s="1"/>
  <c r="AD953" i="79"/>
  <c r="AD1112" i="79" s="1"/>
  <c r="AD404" i="79"/>
  <c r="AD578" i="79" s="1"/>
  <c r="AD587" i="79"/>
  <c r="AD221" i="79"/>
  <c r="AD394" i="79" s="1"/>
  <c r="AD36" i="79"/>
  <c r="AE412" i="46"/>
  <c r="F13" i="44"/>
  <c r="AA952" i="79"/>
  <c r="AA1136" i="79" s="1"/>
  <c r="AA1320" i="79" s="1"/>
  <c r="AA769" i="79"/>
  <c r="AA586" i="79"/>
  <c r="AA220" i="79"/>
  <c r="AA403" i="79"/>
  <c r="AA35" i="79"/>
  <c r="F43" i="44"/>
  <c r="F14" i="44"/>
  <c r="F18" i="44" s="1"/>
  <c r="AA404" i="79"/>
  <c r="AA578" i="79" s="1"/>
  <c r="AA770" i="79"/>
  <c r="AA221" i="79"/>
  <c r="AA953" i="79"/>
  <c r="AA1112" i="79" s="1"/>
  <c r="AA587" i="79"/>
  <c r="AA36" i="79"/>
  <c r="AF412" i="46"/>
  <c r="G13" i="44"/>
  <c r="AB769" i="79"/>
  <c r="AB586" i="79"/>
  <c r="AB220" i="79"/>
  <c r="AB952" i="79"/>
  <c r="AB1136" i="79" s="1"/>
  <c r="AB1320" i="79" s="1"/>
  <c r="AB403" i="79"/>
  <c r="AB35" i="79"/>
  <c r="AF413" i="46"/>
  <c r="G14" i="44"/>
  <c r="G18" i="44" s="1"/>
  <c r="AB953" i="79"/>
  <c r="AB1112" i="79" s="1"/>
  <c r="AB770" i="79"/>
  <c r="AB587" i="79"/>
  <c r="AB221" i="79"/>
  <c r="AB404" i="79"/>
  <c r="AB578" i="79" s="1"/>
  <c r="AB36" i="79"/>
  <c r="AF21" i="46"/>
  <c r="AF135" i="46" s="1"/>
  <c r="AC282" i="46"/>
  <c r="AC388" i="46" s="1"/>
  <c r="AI151" i="46"/>
  <c r="AI257" i="46" s="1"/>
  <c r="AF150" i="46"/>
  <c r="G123" i="45"/>
  <c r="AE151" i="46"/>
  <c r="AI413" i="46"/>
  <c r="I43" i="44"/>
  <c r="E43" i="44"/>
  <c r="AD412" i="46"/>
  <c r="AI150" i="46"/>
  <c r="AE150" i="46"/>
  <c r="H43" i="44"/>
  <c r="C123" i="45"/>
  <c r="F123" i="45"/>
  <c r="AI21" i="46"/>
  <c r="AH151" i="46"/>
  <c r="AD151" i="46"/>
  <c r="AD257" i="46" s="1"/>
  <c r="AI282" i="46"/>
  <c r="AE282" i="46"/>
  <c r="AG281" i="46"/>
  <c r="AH413" i="46"/>
  <c r="AD413" i="46"/>
  <c r="AD519" i="46" s="1"/>
  <c r="AG412" i="46"/>
  <c r="AH281" i="46"/>
  <c r="AH412" i="46"/>
  <c r="AD150" i="46"/>
  <c r="D43" i="44"/>
  <c r="D50" i="44" s="1"/>
  <c r="G43" i="44"/>
  <c r="I123" i="45"/>
  <c r="E123" i="45"/>
  <c r="AH21" i="46"/>
  <c r="AD21" i="46"/>
  <c r="AD127" i="46" s="1"/>
  <c r="AG151" i="46"/>
  <c r="AG257" i="46" s="1"/>
  <c r="AH282" i="46"/>
  <c r="AD282" i="46"/>
  <c r="AD388" i="46" s="1"/>
  <c r="AF281" i="46"/>
  <c r="AC412" i="46"/>
  <c r="AG413" i="46"/>
  <c r="AC150" i="46"/>
  <c r="AG21" i="46"/>
  <c r="AC151" i="46"/>
  <c r="AC257" i="46" s="1"/>
  <c r="AF151" i="46"/>
  <c r="AF257" i="46" s="1"/>
  <c r="AI281" i="46"/>
  <c r="AE281" i="46"/>
  <c r="AA208" i="79" l="1"/>
  <c r="AA213" i="79"/>
  <c r="AA214" i="79"/>
  <c r="AA212" i="79"/>
  <c r="AA1487" i="79"/>
  <c r="AA1303" i="79"/>
  <c r="AE1112" i="79"/>
  <c r="AA1486" i="79"/>
  <c r="AA1302" i="79"/>
  <c r="AE257" i="46"/>
  <c r="E53" i="44"/>
  <c r="E50" i="44"/>
  <c r="F53" i="44"/>
  <c r="F50" i="44"/>
  <c r="J53" i="44"/>
  <c r="J46" i="44"/>
  <c r="I53" i="44"/>
  <c r="AD1297" i="79" s="1"/>
  <c r="I50" i="44"/>
  <c r="I46" i="44"/>
  <c r="G53" i="44"/>
  <c r="AB1297" i="79" s="1"/>
  <c r="G50" i="44"/>
  <c r="G46" i="44"/>
  <c r="H53" i="44"/>
  <c r="AC1297" i="79" s="1"/>
  <c r="H50" i="44"/>
  <c r="H46" i="44"/>
  <c r="AC580" i="79"/>
  <c r="AC579" i="79"/>
  <c r="AC578" i="79"/>
  <c r="D53" i="44"/>
  <c r="AD212" i="79"/>
  <c r="AD208" i="79"/>
  <c r="AD211" i="79"/>
  <c r="AD210" i="79"/>
  <c r="AD209" i="79"/>
  <c r="AH127" i="46"/>
  <c r="AH138" i="46"/>
  <c r="AH141" i="46"/>
  <c r="AH140" i="46"/>
  <c r="AH143" i="46"/>
  <c r="AH142" i="46"/>
  <c r="AH139" i="46"/>
  <c r="G49" i="44"/>
  <c r="G47" i="44"/>
  <c r="G52" i="44"/>
  <c r="G48" i="44"/>
  <c r="G51" i="44"/>
  <c r="H51" i="44"/>
  <c r="H47" i="44"/>
  <c r="H52" i="44"/>
  <c r="H49" i="44"/>
  <c r="H48" i="44"/>
  <c r="E52" i="44"/>
  <c r="E51" i="44"/>
  <c r="F52" i="44"/>
  <c r="F51" i="44"/>
  <c r="J49" i="44"/>
  <c r="J52" i="44"/>
  <c r="J48" i="44"/>
  <c r="J50" i="44"/>
  <c r="J51" i="44"/>
  <c r="J47" i="44"/>
  <c r="D52" i="44"/>
  <c r="D51" i="44"/>
  <c r="I52" i="44"/>
  <c r="I48" i="44"/>
  <c r="I51" i="44"/>
  <c r="I47" i="44"/>
  <c r="I49" i="44"/>
  <c r="J45" i="44"/>
  <c r="J44" i="44"/>
  <c r="D44" i="44"/>
  <c r="D45" i="44"/>
  <c r="G45" i="44"/>
  <c r="G44" i="44"/>
  <c r="H45" i="44"/>
  <c r="H44" i="44"/>
  <c r="E45" i="44"/>
  <c r="F45" i="44"/>
  <c r="F44" i="44"/>
  <c r="I44" i="44"/>
  <c r="I45" i="44"/>
  <c r="AB394" i="79"/>
  <c r="AB396" i="79"/>
  <c r="AB380" i="79"/>
  <c r="AB395" i="79"/>
  <c r="AB397" i="79"/>
  <c r="AB762" i="79"/>
  <c r="AB763" i="79"/>
  <c r="AB746" i="79"/>
  <c r="AD579" i="79"/>
  <c r="AD563" i="79"/>
  <c r="AD580" i="79"/>
  <c r="AC394" i="79"/>
  <c r="AC396" i="79"/>
  <c r="AC380" i="79"/>
  <c r="AC395" i="79"/>
  <c r="AC397" i="79"/>
  <c r="AB579" i="79"/>
  <c r="AB580" i="79"/>
  <c r="AB563" i="79"/>
  <c r="AA762" i="79"/>
  <c r="AA746" i="79"/>
  <c r="AA763" i="79"/>
  <c r="AA580" i="79"/>
  <c r="AA579" i="79"/>
  <c r="AA563" i="79"/>
  <c r="AD395" i="79"/>
  <c r="AD397" i="79"/>
  <c r="AD396" i="79"/>
  <c r="AD380" i="79"/>
  <c r="AD929" i="79"/>
  <c r="AC563" i="79"/>
  <c r="AC929" i="79"/>
  <c r="AE394" i="79"/>
  <c r="AE380" i="79"/>
  <c r="AE396" i="79"/>
  <c r="AE395" i="79"/>
  <c r="AE397" i="79"/>
  <c r="AE563" i="79"/>
  <c r="AE580" i="79"/>
  <c r="AE579" i="79"/>
  <c r="AE578" i="79"/>
  <c r="AD763" i="79"/>
  <c r="AD746" i="79"/>
  <c r="AD762" i="79"/>
  <c r="AE946" i="79"/>
  <c r="AE929" i="79"/>
  <c r="AA397" i="79"/>
  <c r="AA380" i="79"/>
  <c r="AA396" i="79"/>
  <c r="AA394" i="79"/>
  <c r="AA395" i="79"/>
  <c r="AB211" i="79"/>
  <c r="AB195" i="79"/>
  <c r="AB212" i="79"/>
  <c r="AB208" i="79"/>
  <c r="AB210" i="79"/>
  <c r="AB209" i="79"/>
  <c r="AB929" i="79"/>
  <c r="AB946" i="79"/>
  <c r="AA210" i="79"/>
  <c r="AA195" i="79"/>
  <c r="AA209" i="79"/>
  <c r="AA211" i="79"/>
  <c r="AA929" i="79"/>
  <c r="AA946" i="79"/>
  <c r="AD195" i="79"/>
  <c r="AC209" i="79"/>
  <c r="AC212" i="79"/>
  <c r="AC208" i="79"/>
  <c r="AC210" i="79"/>
  <c r="AC195" i="79"/>
  <c r="AC211" i="79"/>
  <c r="AC763" i="79"/>
  <c r="AC746" i="79"/>
  <c r="AC762" i="79"/>
  <c r="AE211" i="79"/>
  <c r="AE195" i="79"/>
  <c r="AE208" i="79"/>
  <c r="AE209" i="79"/>
  <c r="AE210" i="79"/>
  <c r="AE212" i="79"/>
  <c r="AE762" i="79"/>
  <c r="AE763" i="79"/>
  <c r="AE746" i="79"/>
  <c r="AH519" i="46"/>
  <c r="AH535" i="46"/>
  <c r="AH534" i="46"/>
  <c r="AH533" i="46"/>
  <c r="AH536" i="46"/>
  <c r="AH532" i="46"/>
  <c r="AH537" i="46"/>
  <c r="AE519" i="46"/>
  <c r="AE536" i="46"/>
  <c r="AE532" i="46"/>
  <c r="AE537" i="46"/>
  <c r="AE533" i="46"/>
  <c r="AE535" i="46"/>
  <c r="AE534" i="46"/>
  <c r="AF519" i="46"/>
  <c r="AF537" i="46"/>
  <c r="AF533" i="46"/>
  <c r="AF532" i="46"/>
  <c r="AF534" i="46"/>
  <c r="AF536" i="46"/>
  <c r="AF535" i="46"/>
  <c r="AG519" i="46"/>
  <c r="AG534" i="46"/>
  <c r="AG533" i="46"/>
  <c r="AG532" i="46"/>
  <c r="AG535" i="46"/>
  <c r="AG537" i="46"/>
  <c r="AG536" i="46"/>
  <c r="AI519" i="46"/>
  <c r="AI536" i="46"/>
  <c r="AI532" i="46"/>
  <c r="AI537" i="46"/>
  <c r="AI533" i="46"/>
  <c r="AI535" i="46"/>
  <c r="AI534" i="46"/>
  <c r="AF400" i="46"/>
  <c r="AF401" i="46"/>
  <c r="AE404" i="46"/>
  <c r="AE401" i="46"/>
  <c r="AE403" i="46"/>
  <c r="AE402" i="46"/>
  <c r="AE400" i="46"/>
  <c r="AE405" i="46"/>
  <c r="AH400" i="46"/>
  <c r="AH405" i="46"/>
  <c r="AH404" i="46"/>
  <c r="AH403" i="46"/>
  <c r="AH402" i="46"/>
  <c r="AH401" i="46"/>
  <c r="AI404" i="46"/>
  <c r="AI401" i="46"/>
  <c r="AI403" i="46"/>
  <c r="AI402" i="46"/>
  <c r="AI400" i="46"/>
  <c r="AI405" i="46"/>
  <c r="AF405" i="46"/>
  <c r="AF402" i="46"/>
  <c r="AF403" i="46"/>
  <c r="AF404" i="46"/>
  <c r="AG403" i="46"/>
  <c r="AG404" i="46"/>
  <c r="AG405" i="46"/>
  <c r="AG402" i="46"/>
  <c r="AG401" i="46"/>
  <c r="AG400" i="46"/>
  <c r="AH388" i="46"/>
  <c r="AH399" i="46"/>
  <c r="AF388" i="46"/>
  <c r="AF399" i="46"/>
  <c r="AE388" i="46"/>
  <c r="AE399" i="46"/>
  <c r="AI273" i="46"/>
  <c r="AI388" i="46"/>
  <c r="AI399" i="46"/>
  <c r="AG388" i="46"/>
  <c r="AI267" i="46"/>
  <c r="AI268" i="46"/>
  <c r="AI272" i="46"/>
  <c r="AE271" i="46"/>
  <c r="AE274" i="46"/>
  <c r="AG271" i="46"/>
  <c r="AG270" i="46"/>
  <c r="AE273" i="46"/>
  <c r="AH257" i="46"/>
  <c r="AH270" i="46"/>
  <c r="AH268" i="46"/>
  <c r="AH267" i="46"/>
  <c r="AH271" i="46"/>
  <c r="AH273" i="46"/>
  <c r="AH274" i="46"/>
  <c r="AH269" i="46"/>
  <c r="AH272" i="46"/>
  <c r="AG267" i="46"/>
  <c r="AE269" i="46"/>
  <c r="AF267" i="46"/>
  <c r="AF270" i="46"/>
  <c r="AI270" i="46"/>
  <c r="AG273" i="46"/>
  <c r="AI271" i="46"/>
  <c r="AI274" i="46"/>
  <c r="AF269" i="46"/>
  <c r="AF271" i="46"/>
  <c r="AF273" i="46"/>
  <c r="AE270" i="46"/>
  <c r="AG272" i="46"/>
  <c r="AG268" i="46"/>
  <c r="AF268" i="46"/>
  <c r="AE268" i="46"/>
  <c r="AF272" i="46"/>
  <c r="AE267" i="46"/>
  <c r="AG269" i="46"/>
  <c r="AE272" i="46"/>
  <c r="AG274" i="46"/>
  <c r="AI269" i="46"/>
  <c r="AF274" i="46"/>
  <c r="AH136" i="46"/>
  <c r="AH135" i="46"/>
  <c r="AH137" i="46"/>
  <c r="D127" i="46"/>
  <c r="AA1494" i="79" l="1"/>
  <c r="F87" i="43" s="1"/>
  <c r="Y1481" i="79"/>
  <c r="Y1297" i="79"/>
  <c r="AA1481" i="79"/>
  <c r="AA1495" i="79" s="1"/>
  <c r="F88" i="43" s="1"/>
  <c r="AA1297" i="79"/>
  <c r="AA1311" i="79" s="1"/>
  <c r="F85" i="43" s="1"/>
  <c r="Z1481" i="79"/>
  <c r="Z1495" i="79" s="1"/>
  <c r="E88" i="43" s="1"/>
  <c r="Z1297" i="79"/>
  <c r="Z1311" i="79" s="1"/>
  <c r="E85" i="43" s="1"/>
  <c r="AA1310" i="79"/>
  <c r="F84" i="43" s="1"/>
  <c r="D122" i="45"/>
  <c r="E122" i="45"/>
  <c r="F122" i="45"/>
  <c r="G122" i="45"/>
  <c r="H122" i="45"/>
  <c r="I122" i="45"/>
  <c r="C122" i="45"/>
  <c r="C133" i="45" l="1"/>
  <c r="P60" i="46"/>
  <c r="P57" i="46"/>
  <c r="AE127" i="46" l="1"/>
  <c r="AE145" i="46"/>
  <c r="AE144" i="46"/>
  <c r="Y1483" i="79"/>
  <c r="Y1299" i="79"/>
  <c r="AC138" i="46"/>
  <c r="AC140" i="46"/>
  <c r="AC142" i="46"/>
  <c r="AC139" i="46"/>
  <c r="AC141" i="46"/>
  <c r="AC143" i="46"/>
  <c r="AG138" i="46"/>
  <c r="AM139" i="46"/>
  <c r="AI141" i="46"/>
  <c r="AE143" i="46"/>
  <c r="AP138" i="46"/>
  <c r="AL140" i="46"/>
  <c r="AN141" i="46"/>
  <c r="AJ143" i="46"/>
  <c r="AM138" i="46"/>
  <c r="AI140" i="46"/>
  <c r="AE142" i="46"/>
  <c r="AK143" i="46"/>
  <c r="AL139" i="46"/>
  <c r="AN140" i="46"/>
  <c r="AJ142" i="46"/>
  <c r="AK138" i="46"/>
  <c r="AG140" i="46"/>
  <c r="AM141" i="46"/>
  <c r="AI143" i="46"/>
  <c r="AF139" i="46"/>
  <c r="AP140" i="46"/>
  <c r="AL142" i="46"/>
  <c r="AN143" i="46"/>
  <c r="AG139" i="46"/>
  <c r="AM140" i="46"/>
  <c r="AI142" i="46"/>
  <c r="AF138" i="46"/>
  <c r="AP139" i="46"/>
  <c r="AL141" i="46"/>
  <c r="AN142" i="46"/>
  <c r="AE139" i="46"/>
  <c r="AK140" i="46"/>
  <c r="AG142" i="46"/>
  <c r="AM143" i="46"/>
  <c r="AJ139" i="46"/>
  <c r="AF141" i="46"/>
  <c r="AP142" i="46"/>
  <c r="AE138" i="46"/>
  <c r="AK139" i="46"/>
  <c r="AG141" i="46"/>
  <c r="AM142" i="46"/>
  <c r="AJ138" i="46"/>
  <c r="AF140" i="46"/>
  <c r="AP141" i="46"/>
  <c r="AL143" i="46"/>
  <c r="AI139" i="46"/>
  <c r="AE141" i="46"/>
  <c r="AK142" i="46"/>
  <c r="AL138" i="46"/>
  <c r="AN139" i="46"/>
  <c r="AJ141" i="46"/>
  <c r="AF143" i="46"/>
  <c r="AI138" i="46"/>
  <c r="AE140" i="46"/>
  <c r="AK141" i="46"/>
  <c r="AG143" i="46"/>
  <c r="AN138" i="46"/>
  <c r="AJ140" i="46"/>
  <c r="AF142" i="46"/>
  <c r="AP143" i="46"/>
  <c r="AC127" i="46"/>
  <c r="AK135" i="46"/>
  <c r="AC136" i="46"/>
  <c r="AP135" i="46"/>
  <c r="AP136" i="46"/>
  <c r="AP137" i="46"/>
  <c r="AP127" i="46"/>
  <c r="AN127" i="46"/>
  <c r="AI127" i="46"/>
  <c r="AK127" i="46"/>
  <c r="AJ127" i="46"/>
  <c r="AG127" i="46"/>
  <c r="AF127" i="46"/>
  <c r="AL127" i="46"/>
  <c r="AM127" i="46"/>
  <c r="AO127" i="46"/>
  <c r="AC137" i="46"/>
  <c r="AL135" i="46"/>
  <c r="AJ137" i="46"/>
  <c r="AG136" i="46"/>
  <c r="AM136" i="46"/>
  <c r="AE136" i="46"/>
  <c r="AI135" i="46"/>
  <c r="AN136" i="46"/>
  <c r="AF136" i="46"/>
  <c r="AM137" i="46"/>
  <c r="AE137" i="46"/>
  <c r="AI136" i="46"/>
  <c r="AN137" i="46"/>
  <c r="AI137" i="46"/>
  <c r="AK137" i="46"/>
  <c r="AO136" i="46"/>
  <c r="AL137" i="46"/>
  <c r="AO137" i="46"/>
  <c r="AG137" i="46"/>
  <c r="AJ136" i="46"/>
  <c r="AJ135" i="46"/>
  <c r="AM135" i="46"/>
  <c r="AE135" i="46"/>
  <c r="AK136" i="46"/>
  <c r="AF137" i="46"/>
  <c r="AO135" i="46"/>
  <c r="AG135" i="46"/>
  <c r="AL136" i="46"/>
  <c r="AN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30" i="45"/>
  <c r="L37" i="45"/>
  <c r="M37" i="45"/>
  <c r="M65" i="45"/>
  <c r="M30" i="45"/>
  <c r="G133" i="45"/>
  <c r="Y1308" i="79" l="1"/>
  <c r="Y1303" i="79"/>
  <c r="Y1309" i="79"/>
  <c r="Y1306" i="79"/>
  <c r="Y1311" i="79"/>
  <c r="D85" i="43" s="1"/>
  <c r="R85" i="43" s="1"/>
  <c r="Y1302" i="79"/>
  <c r="Y1307" i="79"/>
  <c r="Y1305" i="79"/>
  <c r="Y1304" i="79"/>
  <c r="Y1488" i="79"/>
  <c r="Y1493" i="79"/>
  <c r="Y1487" i="79"/>
  <c r="Y1495" i="79"/>
  <c r="D88" i="43" s="1"/>
  <c r="R88" i="43" s="1"/>
  <c r="Y1489" i="79"/>
  <c r="Y1492" i="79"/>
  <c r="Y1486" i="79"/>
  <c r="Y1490" i="79"/>
  <c r="Y1491" i="79"/>
  <c r="H132" i="45"/>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J1483" i="79" l="1"/>
  <c r="AB1483" i="79"/>
  <c r="AI1483" i="79"/>
  <c r="AH1483" i="79"/>
  <c r="AC1483" i="79"/>
  <c r="AG1483" i="79"/>
  <c r="AK1483" i="79"/>
  <c r="AF1483" i="79"/>
  <c r="AE1483" i="79"/>
  <c r="AL1483" i="79"/>
  <c r="AD1483" i="79"/>
  <c r="AF1299" i="79"/>
  <c r="AE1299" i="79"/>
  <c r="AL1299" i="79"/>
  <c r="AD1299" i="79"/>
  <c r="AK1299" i="79"/>
  <c r="AC1299" i="79"/>
  <c r="AJ1299" i="79"/>
  <c r="AB1299" i="79"/>
  <c r="AI1299" i="79"/>
  <c r="AG1299" i="79"/>
  <c r="AH1299" i="79"/>
  <c r="Y1310" i="79"/>
  <c r="D84" i="43" s="1"/>
  <c r="R84" i="43" s="1"/>
  <c r="Y1494" i="79"/>
  <c r="D87" i="43" s="1"/>
  <c r="R87" i="43" s="1"/>
  <c r="H120" i="47"/>
  <c r="H121" i="47"/>
  <c r="H122" i="47"/>
  <c r="H123" i="47"/>
  <c r="H124" i="47"/>
  <c r="H125" i="47"/>
  <c r="H126" i="47"/>
  <c r="H127" i="47"/>
  <c r="H128" i="47"/>
  <c r="H135" i="47"/>
  <c r="H136" i="47"/>
  <c r="H137" i="47"/>
  <c r="H138" i="47"/>
  <c r="H140" i="47"/>
  <c r="H141" i="47"/>
  <c r="H142" i="47"/>
  <c r="H144" i="47"/>
  <c r="H145" i="47"/>
  <c r="H146" i="47"/>
  <c r="H150" i="47"/>
  <c r="H151" i="47"/>
  <c r="H152" i="47"/>
  <c r="AH1305" i="79" l="1"/>
  <c r="AH1306" i="79"/>
  <c r="AH1302" i="79"/>
  <c r="AH1307" i="79"/>
  <c r="AH1303" i="79"/>
  <c r="AH1308" i="79"/>
  <c r="AH1309" i="79"/>
  <c r="AH1304" i="79"/>
  <c r="AL1306" i="79"/>
  <c r="AL1307" i="79"/>
  <c r="AL1305" i="79"/>
  <c r="AL1309" i="79"/>
  <c r="AL1308" i="79"/>
  <c r="AL1302" i="79"/>
  <c r="AL1303" i="79"/>
  <c r="AL1304" i="79"/>
  <c r="AG1488" i="79"/>
  <c r="AG1487" i="79"/>
  <c r="AG1489" i="79"/>
  <c r="AG1491" i="79"/>
  <c r="AG1492" i="79"/>
  <c r="AG1486" i="79"/>
  <c r="AG1490" i="79"/>
  <c r="AG1493" i="79"/>
  <c r="AG1307" i="79"/>
  <c r="AG1308" i="79"/>
  <c r="AG1306" i="79"/>
  <c r="AG1303" i="79"/>
  <c r="AG1305" i="79"/>
  <c r="AG1302" i="79"/>
  <c r="AG1309" i="79"/>
  <c r="AG1304" i="79"/>
  <c r="AE1302" i="79"/>
  <c r="AE1306" i="79"/>
  <c r="AE1307" i="79"/>
  <c r="AE1308" i="79"/>
  <c r="AE1305" i="79"/>
  <c r="AE1303" i="79"/>
  <c r="AE1309" i="79"/>
  <c r="AE1304" i="79"/>
  <c r="AC1492" i="79"/>
  <c r="AC1489" i="79"/>
  <c r="AC1491" i="79"/>
  <c r="AC1493" i="79"/>
  <c r="AC1487" i="79"/>
  <c r="AC1490" i="79"/>
  <c r="AC1495" i="79"/>
  <c r="AC1488" i="79"/>
  <c r="AC1486" i="79"/>
  <c r="AH1489" i="79"/>
  <c r="AH1488" i="79"/>
  <c r="AH1487" i="79"/>
  <c r="AH1491" i="79"/>
  <c r="AH1486" i="79"/>
  <c r="AH1490" i="79"/>
  <c r="AH1492" i="79"/>
  <c r="AH1493" i="79"/>
  <c r="AK1492" i="79"/>
  <c r="AK1489" i="79"/>
  <c r="AK1491" i="79"/>
  <c r="AK1486" i="79"/>
  <c r="AK1493" i="79"/>
  <c r="AK1487" i="79"/>
  <c r="AK1490" i="79"/>
  <c r="AK1488" i="79"/>
  <c r="AB1307" i="79"/>
  <c r="AB1305" i="79"/>
  <c r="AB1306" i="79"/>
  <c r="AB1311" i="79"/>
  <c r="AB1303" i="79"/>
  <c r="AB1308" i="79"/>
  <c r="AB1309" i="79"/>
  <c r="AB1302" i="79"/>
  <c r="AB1304" i="79"/>
  <c r="AD1493" i="79"/>
  <c r="AD1492" i="79"/>
  <c r="AD1495" i="79"/>
  <c r="AD1487" i="79"/>
  <c r="AD1489" i="79"/>
  <c r="AD1488" i="79"/>
  <c r="AD1490" i="79"/>
  <c r="AD1491" i="79"/>
  <c r="AD1486" i="79"/>
  <c r="AI1490" i="79"/>
  <c r="AI1487" i="79"/>
  <c r="AI1489" i="79"/>
  <c r="AI1491" i="79"/>
  <c r="AI1488" i="79"/>
  <c r="AI1486" i="79"/>
  <c r="AI1492" i="79"/>
  <c r="AI1493" i="79"/>
  <c r="AD1308" i="79"/>
  <c r="AD1306" i="79"/>
  <c r="AD1307" i="79"/>
  <c r="AD1303" i="79"/>
  <c r="AD1302" i="79"/>
  <c r="AD1309" i="79"/>
  <c r="AD1311" i="79"/>
  <c r="AD1305" i="79"/>
  <c r="AD1304" i="79"/>
  <c r="AJ1307" i="79"/>
  <c r="AJ1308" i="79"/>
  <c r="AJ1303" i="79"/>
  <c r="AJ1302" i="79"/>
  <c r="AJ1305" i="79"/>
  <c r="AJ1306" i="79"/>
  <c r="AJ1309" i="79"/>
  <c r="AJ1304" i="79"/>
  <c r="AL1492" i="79"/>
  <c r="AL1493" i="79"/>
  <c r="AL1489" i="79"/>
  <c r="AL1487" i="79"/>
  <c r="AL1491" i="79"/>
  <c r="AL1488" i="79"/>
  <c r="AL1490" i="79"/>
  <c r="AL1486" i="79"/>
  <c r="AB1491" i="79"/>
  <c r="AB1495" i="79"/>
  <c r="AB1489" i="79"/>
  <c r="AB1488" i="79"/>
  <c r="AB1492" i="79"/>
  <c r="AB1487" i="79"/>
  <c r="AB1493" i="79"/>
  <c r="AB1486" i="79"/>
  <c r="AB1490" i="79"/>
  <c r="AI1306" i="79"/>
  <c r="AI1307" i="79"/>
  <c r="AI1303" i="79"/>
  <c r="AI1302" i="79"/>
  <c r="AI1308" i="79"/>
  <c r="AI1305" i="79"/>
  <c r="AI1309" i="79"/>
  <c r="AI1304" i="79"/>
  <c r="AC1308" i="79"/>
  <c r="AC1305" i="79"/>
  <c r="AC1309" i="79"/>
  <c r="AC1303" i="79"/>
  <c r="AC1307" i="79"/>
  <c r="AC1302" i="79"/>
  <c r="AC1311" i="79"/>
  <c r="AC1306" i="79"/>
  <c r="AC1304" i="79"/>
  <c r="AE1486" i="79"/>
  <c r="AE1487" i="79"/>
  <c r="AE1491" i="79"/>
  <c r="AE1492" i="79"/>
  <c r="AE1493" i="79"/>
  <c r="AE1490" i="79"/>
  <c r="AE1488" i="79"/>
  <c r="AE1489" i="79"/>
  <c r="AJ1491" i="79"/>
  <c r="AJ1486" i="79"/>
  <c r="AJ1490" i="79"/>
  <c r="AJ1489" i="79"/>
  <c r="AJ1488" i="79"/>
  <c r="AJ1492" i="79"/>
  <c r="AJ1487" i="79"/>
  <c r="AJ1493" i="79"/>
  <c r="AF1303" i="79"/>
  <c r="AF1306" i="79"/>
  <c r="AF1307" i="79"/>
  <c r="AF1308" i="79"/>
  <c r="AF1305" i="79"/>
  <c r="AF1302" i="79"/>
  <c r="AF1309" i="79"/>
  <c r="AF1304" i="79"/>
  <c r="AK1308" i="79"/>
  <c r="AK1305" i="79"/>
  <c r="AK1307" i="79"/>
  <c r="AK1306" i="79"/>
  <c r="AK1303" i="79"/>
  <c r="AK1302" i="79"/>
  <c r="AK1309" i="79"/>
  <c r="AK1304" i="79"/>
  <c r="AF1487" i="79"/>
  <c r="AF1488" i="79"/>
  <c r="AF1492" i="79"/>
  <c r="AF1486" i="79"/>
  <c r="AF1491" i="79"/>
  <c r="AF1493" i="79"/>
  <c r="AF1489" i="79"/>
  <c r="AF1490" i="79"/>
  <c r="H115" i="47"/>
  <c r="H116" i="47"/>
  <c r="H114" i="47"/>
  <c r="H112" i="47"/>
  <c r="H113" i="47"/>
  <c r="H111" i="47"/>
  <c r="H109" i="47"/>
  <c r="H110" i="47"/>
  <c r="H108" i="47"/>
  <c r="H106" i="47"/>
  <c r="H107" i="47"/>
  <c r="H105" i="47"/>
  <c r="H97" i="47"/>
  <c r="H98" i="47"/>
  <c r="H96" i="47"/>
  <c r="H94" i="47"/>
  <c r="H95" i="47"/>
  <c r="H93" i="47"/>
  <c r="H91" i="47"/>
  <c r="H92" i="47"/>
  <c r="H90" i="47"/>
  <c r="AM1487" i="79" l="1"/>
  <c r="AK1310" i="79"/>
  <c r="AJ1494" i="79"/>
  <c r="AM1492" i="79"/>
  <c r="AJ1310" i="79"/>
  <c r="AM1308" i="79"/>
  <c r="AC1494" i="79"/>
  <c r="AE1310" i="79"/>
  <c r="AD1494" i="79"/>
  <c r="AM1303" i="79"/>
  <c r="AK1494" i="79"/>
  <c r="AL1310" i="79"/>
  <c r="AM1490" i="79"/>
  <c r="AM1489" i="79"/>
  <c r="AM1311" i="79"/>
  <c r="AH1494" i="79"/>
  <c r="AG1494" i="79"/>
  <c r="AM1488" i="79"/>
  <c r="AF1310" i="79"/>
  <c r="AE1494" i="79"/>
  <c r="AM1495" i="79"/>
  <c r="AD1310" i="79"/>
  <c r="AM1306" i="79"/>
  <c r="AG1310" i="79"/>
  <c r="AM1309" i="79"/>
  <c r="AF1494" i="79"/>
  <c r="AC1310" i="79"/>
  <c r="AM1486" i="79"/>
  <c r="AM1491" i="79"/>
  <c r="AB1310" i="79"/>
  <c r="AM1304" i="79"/>
  <c r="AM1305" i="79"/>
  <c r="AH1310" i="79"/>
  <c r="AI1310" i="79"/>
  <c r="AB1494" i="79"/>
  <c r="AL1494" i="79"/>
  <c r="AM1493" i="79"/>
  <c r="AI1494" i="79"/>
  <c r="AM1302" i="79"/>
  <c r="AM1307" i="79"/>
  <c r="H31" i="47"/>
  <c r="H32" i="47"/>
  <c r="H30" i="47"/>
  <c r="H16" i="47"/>
  <c r="H17" i="47"/>
  <c r="H15" i="47"/>
  <c r="AM1310" i="79" l="1"/>
  <c r="AM1312" i="79" s="1"/>
  <c r="AM1494" i="79"/>
  <c r="AM1496" i="79" s="1"/>
  <c r="I65" i="45"/>
  <c r="C127" i="45"/>
  <c r="D124" i="45" l="1"/>
  <c r="C124"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H124" i="45"/>
  <c r="F65" i="45"/>
  <c r="I125" i="45" s="1"/>
  <c r="C125" i="45"/>
  <c r="E127" i="45"/>
  <c r="H65" i="45"/>
  <c r="I127" i="45" s="1"/>
  <c r="D127" i="45"/>
  <c r="C128" i="45"/>
  <c r="H126" i="45"/>
  <c r="G126" i="45"/>
  <c r="F126" i="45"/>
  <c r="E126" i="45"/>
  <c r="H127" i="45"/>
  <c r="F127" i="45"/>
  <c r="G127" i="45"/>
  <c r="G124" i="45"/>
  <c r="E124" i="45"/>
  <c r="F124" i="45"/>
  <c r="G125" i="45"/>
  <c r="F125" i="45"/>
  <c r="E125" i="45"/>
  <c r="D125" i="45"/>
  <c r="C126" i="45"/>
  <c r="D126" i="45"/>
  <c r="C129" i="45"/>
  <c r="AC20" i="46"/>
  <c r="W14" i="47"/>
  <c r="J14" i="47"/>
  <c r="K14" i="47"/>
  <c r="L14" i="47"/>
  <c r="M14" i="47"/>
  <c r="N14" i="47"/>
  <c r="O14" i="47"/>
  <c r="I14" i="47"/>
  <c r="AI20" i="46"/>
  <c r="AE20" i="46"/>
  <c r="AF20" i="46"/>
  <c r="AG20" i="46"/>
  <c r="AH20" i="46"/>
  <c r="AD20" i="46"/>
  <c r="C60" i="45"/>
  <c r="C25" i="45"/>
  <c r="C32" i="45"/>
  <c r="C18" i="45"/>
  <c r="E42" i="44"/>
  <c r="F42" i="44"/>
  <c r="G42" i="44"/>
  <c r="H42" i="44"/>
  <c r="I42" i="44"/>
  <c r="J42" i="44"/>
  <c r="D42" i="44"/>
  <c r="AC258" i="46" l="1"/>
  <c r="AE1481" i="79"/>
  <c r="AE1495" i="79" s="1"/>
  <c r="AL1481" i="79"/>
  <c r="AL1495" i="79" s="1"/>
  <c r="AF1481" i="79"/>
  <c r="AF1495" i="79" s="1"/>
  <c r="AG1481" i="79"/>
  <c r="AG1495" i="79" s="1"/>
  <c r="AH1481" i="79"/>
  <c r="AH1495" i="79" s="1"/>
  <c r="AI1481" i="79"/>
  <c r="AI1495" i="79" s="1"/>
  <c r="AJ1481" i="79"/>
  <c r="AJ1495" i="79" s="1"/>
  <c r="AK1481" i="79"/>
  <c r="AK1495" i="79" s="1"/>
  <c r="AH1297" i="79"/>
  <c r="AH1311" i="79" s="1"/>
  <c r="AL1297" i="79"/>
  <c r="AL1311" i="79" s="1"/>
  <c r="AG1297" i="79"/>
  <c r="AG1311" i="79" s="1"/>
  <c r="AF1297" i="79"/>
  <c r="AF1311" i="79" s="1"/>
  <c r="AK1297" i="79"/>
  <c r="AK1311" i="79" s="1"/>
  <c r="AJ1297" i="79"/>
  <c r="AJ1311" i="79" s="1"/>
  <c r="AI1297" i="79"/>
  <c r="AI1311" i="79" s="1"/>
  <c r="AE1297" i="79"/>
  <c r="AE1311" i="79" s="1"/>
  <c r="G130" i="45"/>
  <c r="L129" i="45"/>
  <c r="AJ522" i="46"/>
  <c r="J127" i="45"/>
  <c r="H130" i="45"/>
  <c r="Y1115" i="79"/>
  <c r="N130" i="45"/>
  <c r="AK260" i="46"/>
  <c r="AK261" i="46" s="1"/>
  <c r="K125" i="45"/>
  <c r="K128" i="45"/>
  <c r="AN522" i="46"/>
  <c r="AN526" i="46" s="1"/>
  <c r="N127" i="45"/>
  <c r="K126" i="45"/>
  <c r="AK391" i="46" s="1"/>
  <c r="G129" i="45"/>
  <c r="E129" i="45"/>
  <c r="AA383" i="79" s="1"/>
  <c r="J125" i="45"/>
  <c r="AJ260" i="46" s="1"/>
  <c r="AC260" i="46"/>
  <c r="AC261" i="46" s="1"/>
  <c r="F128" i="45"/>
  <c r="E130" i="45"/>
  <c r="L130" i="45"/>
  <c r="J128" i="45"/>
  <c r="K127" i="45"/>
  <c r="AK522" i="46" s="1"/>
  <c r="AK526" i="46" s="1"/>
  <c r="J124" i="45"/>
  <c r="AJ130" i="46" s="1"/>
  <c r="AJ131" i="46" s="1"/>
  <c r="I129" i="45"/>
  <c r="K124" i="45"/>
  <c r="AK130" i="46" s="1"/>
  <c r="AK131" i="46" s="1"/>
  <c r="G128" i="45"/>
  <c r="E128" i="45"/>
  <c r="AE198" i="79" s="1"/>
  <c r="AE202" i="79" s="1"/>
  <c r="D129" i="45"/>
  <c r="H128" i="45"/>
  <c r="F130" i="45"/>
  <c r="C132" i="45"/>
  <c r="M130" i="45"/>
  <c r="L125" i="45"/>
  <c r="AL260" i="46" s="1"/>
  <c r="L128" i="45"/>
  <c r="AM522" i="46"/>
  <c r="M127" i="45"/>
  <c r="K129" i="45"/>
  <c r="K130" i="45"/>
  <c r="J129" i="45"/>
  <c r="AL522" i="46"/>
  <c r="L127" i="45"/>
  <c r="AM391" i="46"/>
  <c r="AM393" i="46" s="1"/>
  <c r="F129" i="45"/>
  <c r="H129" i="45"/>
  <c r="D130" i="45"/>
  <c r="I130" i="45"/>
  <c r="J130" i="45"/>
  <c r="J126" i="45"/>
  <c r="AJ391" i="46" s="1"/>
  <c r="AL130" i="46"/>
  <c r="AL131" i="46" s="1"/>
  <c r="L124" i="45"/>
  <c r="D128" i="45"/>
  <c r="Y198" i="79"/>
  <c r="AM130" i="46"/>
  <c r="AM131" i="46" s="1"/>
  <c r="AN130" i="46"/>
  <c r="AN131" i="46" s="1"/>
  <c r="AN391" i="46"/>
  <c r="AN393" i="46" s="1"/>
  <c r="AM260" i="46"/>
  <c r="AM262" i="46" s="1"/>
  <c r="AN260" i="46"/>
  <c r="AN262" i="46" s="1"/>
  <c r="AC128" i="46"/>
  <c r="AP391" i="46"/>
  <c r="AP393" i="46" s="1"/>
  <c r="AP260" i="46"/>
  <c r="AO260" i="46"/>
  <c r="AO522" i="46"/>
  <c r="AO526" i="46" s="1"/>
  <c r="AP522" i="46"/>
  <c r="AP526" i="46" s="1"/>
  <c r="AP130" i="46"/>
  <c r="AP131" i="46" s="1"/>
  <c r="AO130" i="46"/>
  <c r="AO131" i="46" s="1"/>
  <c r="AJ747" i="79"/>
  <c r="AG747" i="79"/>
  <c r="AG381" i="79"/>
  <c r="AK930" i="79"/>
  <c r="AF747" i="79"/>
  <c r="AH564" i="79"/>
  <c r="AL196" i="79"/>
  <c r="AK520" i="46"/>
  <c r="AI930" i="79"/>
  <c r="AJ930" i="79"/>
  <c r="AF381" i="79"/>
  <c r="AL564" i="79"/>
  <c r="AF930" i="79"/>
  <c r="AJ381" i="79"/>
  <c r="AH1113" i="79"/>
  <c r="AI1113" i="79"/>
  <c r="AO520" i="46"/>
  <c r="AI196" i="79"/>
  <c r="AK381" i="79"/>
  <c r="AJ520" i="46"/>
  <c r="AF564" i="79"/>
  <c r="AL381" i="79"/>
  <c r="AL747" i="79"/>
  <c r="AJ564" i="79"/>
  <c r="AN520" i="46"/>
  <c r="AK196" i="79"/>
  <c r="AG196" i="79"/>
  <c r="AG1113" i="79"/>
  <c r="AG564" i="79"/>
  <c r="AL520" i="46"/>
  <c r="AK1113" i="79"/>
  <c r="AH196" i="79"/>
  <c r="AH930" i="79"/>
  <c r="AJ1113" i="79"/>
  <c r="AF196" i="79"/>
  <c r="AF1113" i="79"/>
  <c r="AL930" i="79"/>
  <c r="AI381" i="79"/>
  <c r="AP520" i="46"/>
  <c r="AK747" i="79"/>
  <c r="AH381" i="79"/>
  <c r="AJ196" i="79"/>
  <c r="AL1113" i="79"/>
  <c r="AH747" i="79"/>
  <c r="AM520" i="46"/>
  <c r="AK564" i="79"/>
  <c r="AI564" i="79"/>
  <c r="AI747" i="79"/>
  <c r="AG930" i="79"/>
  <c r="AC520" i="46"/>
  <c r="AF520" i="46"/>
  <c r="AE1113" i="79"/>
  <c r="AD381" i="79"/>
  <c r="AC564" i="79"/>
  <c r="Y1113" i="79"/>
  <c r="Y564" i="79"/>
  <c r="AG520" i="46"/>
  <c r="AB930" i="79"/>
  <c r="AA1113" i="79"/>
  <c r="AD196" i="79"/>
  <c r="Y196" i="79"/>
  <c r="AE747" i="79"/>
  <c r="AE520" i="46"/>
  <c r="AI520" i="46"/>
  <c r="AC381" i="79"/>
  <c r="AB747" i="79"/>
  <c r="AC1113" i="79"/>
  <c r="AE381" i="79"/>
  <c r="Z930" i="79"/>
  <c r="AH520" i="46"/>
  <c r="AA564" i="79"/>
  <c r="AD1113" i="79"/>
  <c r="AE930" i="79"/>
  <c r="AB381" i="79"/>
  <c r="AB1113" i="79"/>
  <c r="AA747" i="79"/>
  <c r="AD564" i="79"/>
  <c r="Y747" i="79"/>
  <c r="AE564" i="79"/>
  <c r="Z747" i="79"/>
  <c r="AD520" i="46"/>
  <c r="AC930" i="79"/>
  <c r="AB564" i="79"/>
  <c r="Y381" i="79"/>
  <c r="Z381" i="79"/>
  <c r="AA196" i="79"/>
  <c r="AD930" i="79"/>
  <c r="AC196" i="79"/>
  <c r="Y930" i="79"/>
  <c r="AE196" i="79"/>
  <c r="AD747" i="79"/>
  <c r="AA381" i="79"/>
  <c r="AA930" i="79"/>
  <c r="AB196" i="79"/>
  <c r="AC747" i="79"/>
  <c r="Z564" i="79"/>
  <c r="Z196" i="79"/>
  <c r="Z1113" i="79"/>
  <c r="AC522" i="46"/>
  <c r="AH522" i="46"/>
  <c r="AH526" i="46" s="1"/>
  <c r="AH130" i="46"/>
  <c r="AH131" i="46" s="1"/>
  <c r="AH391" i="46"/>
  <c r="AH260" i="46"/>
  <c r="AH262" i="46" s="1"/>
  <c r="AG130" i="46"/>
  <c r="AG522" i="46"/>
  <c r="AG526" i="46" s="1"/>
  <c r="AG391" i="46"/>
  <c r="AG393" i="46" s="1"/>
  <c r="AG260" i="46"/>
  <c r="AG261" i="46" s="1"/>
  <c r="AF391" i="46"/>
  <c r="AF393" i="46" s="1"/>
  <c r="AF260" i="46"/>
  <c r="AF262" i="46" s="1"/>
  <c r="AF130" i="46"/>
  <c r="AF522" i="46"/>
  <c r="AF526" i="46" s="1"/>
  <c r="AI391" i="46"/>
  <c r="AI393" i="46" s="1"/>
  <c r="AI260" i="46"/>
  <c r="AI261" i="46" s="1"/>
  <c r="AI522" i="46"/>
  <c r="AI526" i="46" s="1"/>
  <c r="AI130" i="46"/>
  <c r="AI131" i="46" s="1"/>
  <c r="AC130" i="46"/>
  <c r="AC391" i="46"/>
  <c r="AD522" i="46"/>
  <c r="AD526" i="46" s="1"/>
  <c r="AD130" i="46"/>
  <c r="AD391" i="46"/>
  <c r="AD393" i="46" s="1"/>
  <c r="AD260" i="46"/>
  <c r="AE391" i="46"/>
  <c r="AE260" i="46"/>
  <c r="AE261" i="46" s="1"/>
  <c r="AE522" i="46"/>
  <c r="AE526" i="46" s="1"/>
  <c r="AE130" i="46"/>
  <c r="AE389" i="46"/>
  <c r="AI389" i="46"/>
  <c r="AE258" i="46"/>
  <c r="AI258" i="46"/>
  <c r="AE128" i="46"/>
  <c r="AI128" i="46"/>
  <c r="AF389" i="46"/>
  <c r="AJ389" i="46"/>
  <c r="AF258" i="46"/>
  <c r="AJ258" i="46"/>
  <c r="AF128" i="46"/>
  <c r="AJ128" i="46"/>
  <c r="AG389" i="46"/>
  <c r="AG258" i="46"/>
  <c r="AG128" i="46"/>
  <c r="AD389" i="46"/>
  <c r="AH389" i="46"/>
  <c r="AD258" i="46"/>
  <c r="AH258" i="46"/>
  <c r="AD128" i="46"/>
  <c r="AH128" i="46"/>
  <c r="AL389" i="46"/>
  <c r="AP258" i="46"/>
  <c r="AP389" i="46"/>
  <c r="AO389" i="46"/>
  <c r="AN389" i="46"/>
  <c r="AK258" i="46"/>
  <c r="AO258" i="46"/>
  <c r="AM128" i="46"/>
  <c r="AN128" i="46"/>
  <c r="AK128" i="46"/>
  <c r="AL258" i="46"/>
  <c r="AM258" i="46"/>
  <c r="AP128" i="46"/>
  <c r="AK389" i="46"/>
  <c r="AM389" i="46"/>
  <c r="AL128" i="46"/>
  <c r="AN258" i="46"/>
  <c r="AO128" i="46"/>
  <c r="AC389" i="46"/>
  <c r="AK566" i="79" l="1"/>
  <c r="Y1127" i="79"/>
  <c r="D82" i="43" s="1"/>
  <c r="Y1125" i="79"/>
  <c r="Y1121" i="79"/>
  <c r="AK575" i="79"/>
  <c r="P73" i="43" s="1"/>
  <c r="AC528" i="46"/>
  <c r="D64" i="43" s="1"/>
  <c r="AH528" i="46"/>
  <c r="Y1119" i="79"/>
  <c r="AM523" i="46"/>
  <c r="AM526" i="46"/>
  <c r="AJ524" i="46"/>
  <c r="AJ526" i="46"/>
  <c r="AC524" i="46"/>
  <c r="AC523" i="46"/>
  <c r="AC525" i="46"/>
  <c r="AC526" i="46"/>
  <c r="AE528" i="46"/>
  <c r="F64" i="43" s="1"/>
  <c r="AL524" i="46"/>
  <c r="AL526" i="46"/>
  <c r="AJ566" i="79"/>
  <c r="AA198" i="79"/>
  <c r="AB198" i="79"/>
  <c r="AJ383" i="79"/>
  <c r="AJ386" i="79" s="1"/>
  <c r="AH566" i="79"/>
  <c r="AH570" i="79" s="1"/>
  <c r="AL383" i="79"/>
  <c r="AL389" i="79" s="1"/>
  <c r="AC198" i="79"/>
  <c r="AC201" i="79" s="1"/>
  <c r="AK383" i="79"/>
  <c r="AK387" i="79" s="1"/>
  <c r="AF383" i="79"/>
  <c r="AF386" i="79" s="1"/>
  <c r="AI566" i="79"/>
  <c r="AI575" i="79" s="1"/>
  <c r="N73" i="43" s="1"/>
  <c r="AL566" i="79"/>
  <c r="AL570" i="79" s="1"/>
  <c r="AE566" i="79"/>
  <c r="AE569" i="79" s="1"/>
  <c r="AG566" i="79"/>
  <c r="AG569" i="79" s="1"/>
  <c r="AG383" i="79"/>
  <c r="AG391" i="79" s="1"/>
  <c r="AD383" i="79"/>
  <c r="AD387" i="79" s="1"/>
  <c r="AB566" i="79"/>
  <c r="Z198" i="79"/>
  <c r="AB383" i="79"/>
  <c r="AB386" i="79" s="1"/>
  <c r="Z383" i="79"/>
  <c r="Z386" i="79" s="1"/>
  <c r="AC383" i="79"/>
  <c r="AC387" i="79" s="1"/>
  <c r="AD932" i="79"/>
  <c r="AH932" i="79"/>
  <c r="AH943" i="79" s="1"/>
  <c r="M79" i="43" s="1"/>
  <c r="AJ932" i="79"/>
  <c r="AJ943" i="79" s="1"/>
  <c r="O79" i="43" s="1"/>
  <c r="AI932" i="79"/>
  <c r="AI943" i="79" s="1"/>
  <c r="N79" i="43" s="1"/>
  <c r="Z932" i="79"/>
  <c r="Z943" i="79" s="1"/>
  <c r="E79" i="43" s="1"/>
  <c r="AK932" i="79"/>
  <c r="AK943" i="79" s="1"/>
  <c r="P79" i="43" s="1"/>
  <c r="AL932" i="79"/>
  <c r="AE932" i="79"/>
  <c r="AE943" i="79" s="1"/>
  <c r="AF932" i="79"/>
  <c r="AC932" i="79"/>
  <c r="AC943" i="79" s="1"/>
  <c r="AA932" i="79"/>
  <c r="AA943" i="79" s="1"/>
  <c r="F79" i="43" s="1"/>
  <c r="AB932" i="79"/>
  <c r="AB943" i="79" s="1"/>
  <c r="AG932" i="79"/>
  <c r="AG943" i="79" s="1"/>
  <c r="Y1122" i="79"/>
  <c r="Z566" i="79"/>
  <c r="Y932" i="79"/>
  <c r="AA566" i="79"/>
  <c r="AA573" i="79" s="1"/>
  <c r="AJ1115" i="79"/>
  <c r="AJ1127" i="79" s="1"/>
  <c r="O82" i="43" s="1"/>
  <c r="AI1115" i="79"/>
  <c r="AL1115" i="79"/>
  <c r="AL1127" i="79" s="1"/>
  <c r="Q82" i="43" s="1"/>
  <c r="AG1115" i="79"/>
  <c r="AK1115" i="79"/>
  <c r="AK1127" i="79" s="1"/>
  <c r="P82" i="43" s="1"/>
  <c r="AH1115" i="79"/>
  <c r="AH1127" i="79" s="1"/>
  <c r="M82" i="43" s="1"/>
  <c r="AF1115" i="79"/>
  <c r="AC1115" i="79"/>
  <c r="AC1127" i="79" s="1"/>
  <c r="AE1115" i="79"/>
  <c r="AE1127" i="79" s="1"/>
  <c r="AB1115" i="79"/>
  <c r="AB1127" i="79" s="1"/>
  <c r="AD1115" i="79"/>
  <c r="AD1127" i="79" s="1"/>
  <c r="Z1115" i="79"/>
  <c r="Z1125" i="79" s="1"/>
  <c r="AA1115" i="79"/>
  <c r="AC566" i="79"/>
  <c r="AC572" i="79" s="1"/>
  <c r="AD198" i="79"/>
  <c r="AD201" i="79" s="1"/>
  <c r="AE383" i="79"/>
  <c r="AE386" i="79" s="1"/>
  <c r="AD566" i="79"/>
  <c r="AE203" i="79"/>
  <c r="AL749" i="79"/>
  <c r="AL759" i="79" s="1"/>
  <c r="Q76" i="43" s="1"/>
  <c r="AE749" i="79"/>
  <c r="AE759" i="79" s="1"/>
  <c r="AI749" i="79"/>
  <c r="AG749" i="79"/>
  <c r="AF749" i="79"/>
  <c r="AF759" i="79" s="1"/>
  <c r="Z749" i="79"/>
  <c r="Z759" i="79" s="1"/>
  <c r="E76" i="43" s="1"/>
  <c r="AD749" i="79"/>
  <c r="AC749" i="79"/>
  <c r="AC759" i="79" s="1"/>
  <c r="AJ749" i="79"/>
  <c r="AJ759" i="79" s="1"/>
  <c r="O76" i="43" s="1"/>
  <c r="AH749" i="79"/>
  <c r="AH759" i="79" s="1"/>
  <c r="M76" i="43" s="1"/>
  <c r="AA749" i="79"/>
  <c r="AA759" i="79" s="1"/>
  <c r="F76" i="43" s="1"/>
  <c r="AB749" i="79"/>
  <c r="AB759" i="79" s="1"/>
  <c r="AK749" i="79"/>
  <c r="AL132" i="46"/>
  <c r="AG198" i="79"/>
  <c r="AG202" i="79" s="1"/>
  <c r="AE201" i="79"/>
  <c r="AF566" i="79"/>
  <c r="AF570" i="79" s="1"/>
  <c r="Y383" i="79"/>
  <c r="Y391" i="79" s="1"/>
  <c r="D70" i="43" s="1"/>
  <c r="AF198" i="79"/>
  <c r="AF201" i="79" s="1"/>
  <c r="AH383" i="79"/>
  <c r="AH391" i="79" s="1"/>
  <c r="M70" i="43" s="1"/>
  <c r="AL525" i="46"/>
  <c r="AK264" i="46"/>
  <c r="AM524" i="46"/>
  <c r="AL523" i="46"/>
  <c r="AK262" i="46"/>
  <c r="AK263" i="46" s="1"/>
  <c r="AM525" i="46"/>
  <c r="AM528" i="46"/>
  <c r="N64" i="43" s="1"/>
  <c r="AL528" i="46"/>
  <c r="M64" i="43" s="1"/>
  <c r="Y1120" i="79"/>
  <c r="AK393" i="46"/>
  <c r="AK394" i="46"/>
  <c r="AK392" i="46"/>
  <c r="AI198" i="79"/>
  <c r="AJ198" i="79"/>
  <c r="AJ203" i="79" s="1"/>
  <c r="AK198" i="79"/>
  <c r="AK201" i="79" s="1"/>
  <c r="AL198" i="79"/>
  <c r="AL203" i="79" s="1"/>
  <c r="AH198" i="79"/>
  <c r="AH205" i="79" s="1"/>
  <c r="M67" i="43" s="1"/>
  <c r="AA388" i="79"/>
  <c r="AA389" i="79"/>
  <c r="AA387" i="79"/>
  <c r="AA386" i="79"/>
  <c r="AJ132" i="46"/>
  <c r="AN528" i="46"/>
  <c r="O64" i="43" s="1"/>
  <c r="AJ262" i="46"/>
  <c r="AJ261" i="46"/>
  <c r="AN523" i="46"/>
  <c r="AN525" i="46"/>
  <c r="AN524" i="46"/>
  <c r="Y1123" i="79"/>
  <c r="Y1118" i="79"/>
  <c r="Y1124" i="79"/>
  <c r="AJ393" i="46"/>
  <c r="AJ394" i="46"/>
  <c r="AJ392" i="46"/>
  <c r="AL262" i="46"/>
  <c r="AL261" i="46"/>
  <c r="AK525" i="46"/>
  <c r="AK523" i="46"/>
  <c r="AK524" i="46"/>
  <c r="AJ264" i="46"/>
  <c r="AJ523" i="46"/>
  <c r="AO391" i="46"/>
  <c r="AO393" i="46" s="1"/>
  <c r="AL264" i="46"/>
  <c r="AL391" i="46"/>
  <c r="AL396" i="46" s="1"/>
  <c r="M61" i="43" s="1"/>
  <c r="AK132" i="46"/>
  <c r="AA391" i="79"/>
  <c r="F70" i="43" s="1"/>
  <c r="AJ528" i="46"/>
  <c r="AJ525" i="46"/>
  <c r="AI383" i="79"/>
  <c r="AK528" i="46"/>
  <c r="AN394" i="46"/>
  <c r="AM394" i="46"/>
  <c r="Y202" i="79"/>
  <c r="Y201" i="79"/>
  <c r="AN392" i="46"/>
  <c r="Y205" i="79"/>
  <c r="AM132" i="46"/>
  <c r="AN132" i="46"/>
  <c r="AM392" i="46"/>
  <c r="AM261" i="46"/>
  <c r="AM263" i="46" s="1"/>
  <c r="AM264" i="46"/>
  <c r="AN264" i="46"/>
  <c r="AN261" i="46"/>
  <c r="AN263" i="46" s="1"/>
  <c r="AE392" i="46"/>
  <c r="AE393" i="46"/>
  <c r="AG525" i="46"/>
  <c r="AG524" i="46"/>
  <c r="AO524" i="46"/>
  <c r="AO525" i="46"/>
  <c r="AI525" i="46"/>
  <c r="AI524" i="46"/>
  <c r="AD524" i="46"/>
  <c r="AD525" i="46"/>
  <c r="AF524" i="46"/>
  <c r="AF525" i="46"/>
  <c r="AE524" i="46"/>
  <c r="AE525" i="46"/>
  <c r="AC392" i="46"/>
  <c r="AC393" i="46"/>
  <c r="AH392" i="46"/>
  <c r="AH393" i="46"/>
  <c r="AH525" i="46"/>
  <c r="AH524" i="46"/>
  <c r="AP524" i="46"/>
  <c r="AP525" i="46"/>
  <c r="AP132" i="46"/>
  <c r="AO132" i="46"/>
  <c r="AO264" i="46"/>
  <c r="AP264" i="46"/>
  <c r="AP528" i="46"/>
  <c r="Q64" i="43" s="1"/>
  <c r="AO523" i="46"/>
  <c r="AP394" i="46"/>
  <c r="AP392" i="46"/>
  <c r="AO528" i="46"/>
  <c r="P64" i="43" s="1"/>
  <c r="AO262" i="46"/>
  <c r="AO261" i="46"/>
  <c r="AP523" i="46"/>
  <c r="AP262" i="46"/>
  <c r="AP261" i="46"/>
  <c r="AC262" i="46"/>
  <c r="AG264" i="46"/>
  <c r="AG394" i="46"/>
  <c r="AH394" i="46"/>
  <c r="AD523" i="46"/>
  <c r="AD528" i="46"/>
  <c r="E64" i="43" s="1"/>
  <c r="AH523" i="46"/>
  <c r="AF528" i="46"/>
  <c r="AF523" i="46"/>
  <c r="AE523" i="46"/>
  <c r="AI528" i="46"/>
  <c r="AI523" i="46"/>
  <c r="AG528" i="46"/>
  <c r="AG523" i="46"/>
  <c r="AF261" i="46"/>
  <c r="AF263" i="46" s="1"/>
  <c r="AI262" i="46"/>
  <c r="AI263" i="46" s="1"/>
  <c r="AF394" i="46"/>
  <c r="AI264" i="46"/>
  <c r="AH264" i="46"/>
  <c r="AF392" i="46"/>
  <c r="AH261" i="46"/>
  <c r="AH263" i="46" s="1"/>
  <c r="AH396" i="46"/>
  <c r="AE394" i="46"/>
  <c r="AG392" i="46"/>
  <c r="AG262" i="46"/>
  <c r="AG263" i="46" s="1"/>
  <c r="AG396" i="46"/>
  <c r="AE396" i="46"/>
  <c r="F61" i="43" s="1"/>
  <c r="AF396" i="46"/>
  <c r="AF264" i="46"/>
  <c r="AE262" i="46"/>
  <c r="AE263" i="46" s="1"/>
  <c r="AE264" i="46"/>
  <c r="AC264" i="46"/>
  <c r="AJ396" i="46"/>
  <c r="AK396" i="46"/>
  <c r="AN396" i="46"/>
  <c r="O61" i="43" s="1"/>
  <c r="AM396" i="46"/>
  <c r="N61" i="43" s="1"/>
  <c r="AP396" i="46"/>
  <c r="Q61" i="43" s="1"/>
  <c r="AH132" i="46"/>
  <c r="AE132" i="46"/>
  <c r="AF132" i="46"/>
  <c r="AG132" i="46"/>
  <c r="AI132" i="46"/>
  <c r="AE205" i="79"/>
  <c r="AI396" i="46"/>
  <c r="AI394" i="46"/>
  <c r="AI392" i="46"/>
  <c r="AC132" i="46"/>
  <c r="AC131" i="46"/>
  <c r="AC396" i="46"/>
  <c r="AC394" i="46"/>
  <c r="Y203" i="79"/>
  <c r="AD264" i="46"/>
  <c r="AD262" i="46"/>
  <c r="AD261" i="46"/>
  <c r="AD396" i="46"/>
  <c r="E61" i="43" s="1"/>
  <c r="AD394" i="46"/>
  <c r="AD392" i="46"/>
  <c r="AG131" i="46"/>
  <c r="AE131" i="46"/>
  <c r="AF131" i="46"/>
  <c r="AD131" i="46"/>
  <c r="AD132" i="46"/>
  <c r="AK569" i="79" l="1"/>
  <c r="AK570" i="79"/>
  <c r="AK571" i="79"/>
  <c r="AK572" i="79"/>
  <c r="AK573" i="79"/>
  <c r="Y1126" i="79"/>
  <c r="D81" i="43" s="1"/>
  <c r="T18" i="47"/>
  <c r="P20" i="47"/>
  <c r="Q15" i="47"/>
  <c r="S23" i="47"/>
  <c r="U17" i="47"/>
  <c r="R26" i="47"/>
  <c r="AB572" i="79"/>
  <c r="AB571" i="79"/>
  <c r="AB201" i="79"/>
  <c r="AB202" i="79"/>
  <c r="AA202" i="79"/>
  <c r="AA203" i="79"/>
  <c r="AD571" i="79"/>
  <c r="AD575" i="79"/>
  <c r="Z202" i="79"/>
  <c r="Z203" i="79"/>
  <c r="AJ572" i="79"/>
  <c r="AJ575" i="79"/>
  <c r="O73" i="43" s="1"/>
  <c r="AQ528" i="46"/>
  <c r="F109" i="43" s="1"/>
  <c r="Z570" i="79"/>
  <c r="Z572" i="79"/>
  <c r="AC527" i="46"/>
  <c r="V21" i="47"/>
  <c r="AQ261" i="46"/>
  <c r="Z1127" i="79"/>
  <c r="E82" i="43" s="1"/>
  <c r="AQ131" i="46"/>
  <c r="C98" i="43" s="1"/>
  <c r="C108" i="43" s="1"/>
  <c r="AQ264" i="46"/>
  <c r="D109" i="43" s="1"/>
  <c r="AQ524" i="46"/>
  <c r="AQ132" i="46"/>
  <c r="C109" i="43" s="1"/>
  <c r="AQ526" i="46"/>
  <c r="AQ262" i="46"/>
  <c r="AQ525" i="46"/>
  <c r="D67" i="43"/>
  <c r="AQ523" i="46"/>
  <c r="AD570" i="79"/>
  <c r="AH571" i="79"/>
  <c r="AL571" i="79"/>
  <c r="AI571" i="79"/>
  <c r="R18" i="47"/>
  <c r="R17" i="47"/>
  <c r="R20" i="47"/>
  <c r="R21" i="47"/>
  <c r="R16" i="47"/>
  <c r="AE391" i="79"/>
  <c r="R22" i="47"/>
  <c r="AC202" i="79"/>
  <c r="AG572" i="79"/>
  <c r="AG571" i="79"/>
  <c r="AA570" i="79"/>
  <c r="AC205" i="79"/>
  <c r="Z388" i="79"/>
  <c r="AB203" i="79"/>
  <c r="AD386" i="79"/>
  <c r="AL575" i="79"/>
  <c r="Q73" i="43" s="1"/>
  <c r="AB205" i="79"/>
  <c r="AD391" i="79"/>
  <c r="AL569" i="79"/>
  <c r="Z389" i="79"/>
  <c r="AB387" i="79"/>
  <c r="AK203" i="79"/>
  <c r="AA205" i="79"/>
  <c r="F67" i="43" s="1"/>
  <c r="AE387" i="79"/>
  <c r="AB389" i="79"/>
  <c r="AB388" i="79"/>
  <c r="AB391" i="79"/>
  <c r="AI569" i="79"/>
  <c r="AI572" i="79"/>
  <c r="AK202" i="79"/>
  <c r="R19" i="47"/>
  <c r="R24" i="47"/>
  <c r="R25" i="47"/>
  <c r="R23" i="47"/>
  <c r="R15" i="47"/>
  <c r="AG575" i="79"/>
  <c r="AG573" i="79"/>
  <c r="AA201" i="79"/>
  <c r="AA569" i="79"/>
  <c r="AH575" i="79"/>
  <c r="M73" i="43" s="1"/>
  <c r="AA575" i="79"/>
  <c r="F73" i="43" s="1"/>
  <c r="AA572" i="79"/>
  <c r="AA571" i="79"/>
  <c r="AG570" i="79"/>
  <c r="AD388" i="79"/>
  <c r="AO394" i="46"/>
  <c r="AB569" i="79"/>
  <c r="AL201" i="79"/>
  <c r="AK391" i="79"/>
  <c r="P70" i="43" s="1"/>
  <c r="AL202" i="79"/>
  <c r="AL388" i="79"/>
  <c r="AG386" i="79"/>
  <c r="Y937" i="79"/>
  <c r="AL386" i="79"/>
  <c r="AB573" i="79"/>
  <c r="AH388" i="79"/>
  <c r="AH389" i="79"/>
  <c r="AG205" i="79"/>
  <c r="Y386" i="79"/>
  <c r="AG389" i="79"/>
  <c r="Y388" i="79"/>
  <c r="AK389" i="79"/>
  <c r="AL391" i="79"/>
  <c r="Q70" i="43" s="1"/>
  <c r="AJ389" i="79"/>
  <c r="AF575" i="79"/>
  <c r="AG388" i="79"/>
  <c r="AL387" i="79"/>
  <c r="AB575" i="79"/>
  <c r="AC570" i="79"/>
  <c r="AF388" i="79"/>
  <c r="Y943" i="79"/>
  <c r="D79" i="43" s="1"/>
  <c r="Q19" i="47"/>
  <c r="Q24" i="47"/>
  <c r="AD205" i="79"/>
  <c r="AD203" i="79"/>
  <c r="AG203" i="79"/>
  <c r="Y939" i="79"/>
  <c r="AM527" i="46"/>
  <c r="N63" i="43" s="1"/>
  <c r="AG201" i="79"/>
  <c r="AL527" i="46"/>
  <c r="M63" i="43" s="1"/>
  <c r="Q26" i="47"/>
  <c r="AK205" i="79"/>
  <c r="P67" i="43" s="1"/>
  <c r="Y935" i="79"/>
  <c r="AJ573" i="79"/>
  <c r="AK386" i="79"/>
  <c r="AG387" i="79"/>
  <c r="AC569" i="79"/>
  <c r="AF389" i="79"/>
  <c r="AH387" i="79"/>
  <c r="AF571" i="79"/>
  <c r="AJ569" i="79"/>
  <c r="AJ570" i="79"/>
  <c r="AF573" i="79"/>
  <c r="AK388" i="79"/>
  <c r="AJ388" i="79"/>
  <c r="AH386" i="79"/>
  <c r="AB570" i="79"/>
  <c r="AF572" i="79"/>
  <c r="Z201" i="79"/>
  <c r="AJ391" i="79"/>
  <c r="O70" i="43" s="1"/>
  <c r="AJ387" i="79"/>
  <c r="AJ571" i="79"/>
  <c r="AF569" i="79"/>
  <c r="AD572" i="79"/>
  <c r="Y940" i="79"/>
  <c r="AF202" i="79"/>
  <c r="Q31" i="47"/>
  <c r="AE575" i="79"/>
  <c r="Q17" i="47"/>
  <c r="AL573" i="79"/>
  <c r="Z391" i="79"/>
  <c r="E70" i="43" s="1"/>
  <c r="Z387" i="79"/>
  <c r="AC389" i="79"/>
  <c r="AE572" i="79"/>
  <c r="AC391" i="79"/>
  <c r="AI573" i="79"/>
  <c r="AI570" i="79"/>
  <c r="AC388" i="79"/>
  <c r="Z205" i="79"/>
  <c r="E67" i="43" s="1"/>
  <c r="Q21" i="47"/>
  <c r="AL572" i="79"/>
  <c r="AC575" i="79"/>
  <c r="AC203" i="79"/>
  <c r="AF387" i="79"/>
  <c r="AD569" i="79"/>
  <c r="Y941" i="79"/>
  <c r="AF391" i="79"/>
  <c r="AK527" i="46"/>
  <c r="AJ263" i="46"/>
  <c r="AC571" i="79"/>
  <c r="AE573" i="79"/>
  <c r="AD389" i="79"/>
  <c r="AC386" i="79"/>
  <c r="AE570" i="79"/>
  <c r="AC573" i="79"/>
  <c r="AE571" i="79"/>
  <c r="AD573" i="79"/>
  <c r="AH573" i="79"/>
  <c r="AH572" i="79"/>
  <c r="AH569" i="79"/>
  <c r="AA1122" i="79"/>
  <c r="AA1121" i="79"/>
  <c r="AA1119" i="79"/>
  <c r="AA1124" i="79"/>
  <c r="AA1123" i="79"/>
  <c r="AA1125" i="79"/>
  <c r="AA1120" i="79"/>
  <c r="AA1118" i="79"/>
  <c r="AI389" i="79"/>
  <c r="Z569" i="79"/>
  <c r="Z575" i="79"/>
  <c r="E73" i="43" s="1"/>
  <c r="Z753" i="79"/>
  <c r="Z756" i="79"/>
  <c r="Z752" i="79"/>
  <c r="Z755" i="79"/>
  <c r="Z757" i="79"/>
  <c r="Z754" i="79"/>
  <c r="Z1122" i="79"/>
  <c r="Z1118" i="79"/>
  <c r="Z1121" i="79"/>
  <c r="Z1120" i="79"/>
  <c r="Z1119" i="79"/>
  <c r="Z1123" i="79"/>
  <c r="Z1124" i="79"/>
  <c r="AG1125" i="79"/>
  <c r="AG1118" i="79"/>
  <c r="AG1124" i="79"/>
  <c r="AG1121" i="79"/>
  <c r="AG1122" i="79"/>
  <c r="AG1123" i="79"/>
  <c r="AG1120" i="79"/>
  <c r="AG1119" i="79"/>
  <c r="AF936" i="79"/>
  <c r="AF937" i="79"/>
  <c r="AF938" i="79"/>
  <c r="AF940" i="79"/>
  <c r="AF935" i="79"/>
  <c r="AF941" i="79"/>
  <c r="AF939" i="79"/>
  <c r="AD935" i="79"/>
  <c r="AD940" i="79"/>
  <c r="AD937" i="79"/>
  <c r="AD939" i="79"/>
  <c r="AD938" i="79"/>
  <c r="AD941" i="79"/>
  <c r="AD936" i="79"/>
  <c r="AO396" i="46"/>
  <c r="P61" i="43" s="1"/>
  <c r="AO392" i="46"/>
  <c r="AL205" i="79"/>
  <c r="Q67" i="43" s="1"/>
  <c r="AE388" i="79"/>
  <c r="AK755" i="79"/>
  <c r="AK756" i="79"/>
  <c r="AK754" i="79"/>
  <c r="AK753" i="79"/>
  <c r="AK757" i="79"/>
  <c r="AK752" i="79"/>
  <c r="AF754" i="79"/>
  <c r="AF757" i="79"/>
  <c r="AF755" i="79"/>
  <c r="AF756" i="79"/>
  <c r="AF752" i="79"/>
  <c r="AF753" i="79"/>
  <c r="AD1122" i="79"/>
  <c r="AD1120" i="79"/>
  <c r="AD1124" i="79"/>
  <c r="AD1123" i="79"/>
  <c r="AD1119" i="79"/>
  <c r="AD1121" i="79"/>
  <c r="AD1125" i="79"/>
  <c r="AD1118" i="79"/>
  <c r="AL1124" i="79"/>
  <c r="AL1119" i="79"/>
  <c r="AL1125" i="79"/>
  <c r="AL1123" i="79"/>
  <c r="AL1122" i="79"/>
  <c r="AL1118" i="79"/>
  <c r="AL1120" i="79"/>
  <c r="AL1121" i="79"/>
  <c r="AE939" i="79"/>
  <c r="AE941" i="79"/>
  <c r="AE935" i="79"/>
  <c r="AE937" i="79"/>
  <c r="AE936" i="79"/>
  <c r="AE940" i="79"/>
  <c r="AE938" i="79"/>
  <c r="AC937" i="79"/>
  <c r="AC936" i="79"/>
  <c r="AC939" i="79"/>
  <c r="AC935" i="79"/>
  <c r="AC940" i="79"/>
  <c r="AC938" i="79"/>
  <c r="AC941" i="79"/>
  <c r="Z571" i="79"/>
  <c r="AB753" i="79"/>
  <c r="AB755" i="79"/>
  <c r="AB757" i="79"/>
  <c r="AB752" i="79"/>
  <c r="AB754" i="79"/>
  <c r="AB756" i="79"/>
  <c r="AG757" i="79"/>
  <c r="AG755" i="79"/>
  <c r="AG754" i="79"/>
  <c r="AG756" i="79"/>
  <c r="AG752" i="79"/>
  <c r="AG753" i="79"/>
  <c r="AE389" i="79"/>
  <c r="AB1123" i="79"/>
  <c r="AB1118" i="79"/>
  <c r="AB1124" i="79"/>
  <c r="AB1119" i="79"/>
  <c r="AB1125" i="79"/>
  <c r="AB1122" i="79"/>
  <c r="AB1120" i="79"/>
  <c r="AB1121" i="79"/>
  <c r="AI1125" i="79"/>
  <c r="AI1121" i="79"/>
  <c r="AI1120" i="79"/>
  <c r="AI1119" i="79"/>
  <c r="AI1118" i="79"/>
  <c r="AI1122" i="79"/>
  <c r="AI1123" i="79"/>
  <c r="AI1124" i="79"/>
  <c r="AL941" i="79"/>
  <c r="AL935" i="79"/>
  <c r="AL938" i="79"/>
  <c r="AL939" i="79"/>
  <c r="AL940" i="79"/>
  <c r="AL936" i="79"/>
  <c r="AL937" i="79"/>
  <c r="AI386" i="79"/>
  <c r="AF205" i="79"/>
  <c r="AA753" i="79"/>
  <c r="AA752" i="79"/>
  <c r="AA756" i="79"/>
  <c r="AA757" i="79"/>
  <c r="AA755" i="79"/>
  <c r="AA754" i="79"/>
  <c r="AI756" i="79"/>
  <c r="AI754" i="79"/>
  <c r="AI757" i="79"/>
  <c r="AI755" i="79"/>
  <c r="AI752" i="79"/>
  <c r="AI753" i="79"/>
  <c r="AD202" i="79"/>
  <c r="AF943" i="79"/>
  <c r="AE1119" i="79"/>
  <c r="AE1124" i="79"/>
  <c r="AE1123" i="79"/>
  <c r="AE1122" i="79"/>
  <c r="AE1118" i="79"/>
  <c r="AE1121" i="79"/>
  <c r="AE1125" i="79"/>
  <c r="AE1120" i="79"/>
  <c r="AJ1123" i="79"/>
  <c r="AJ1124" i="79"/>
  <c r="AJ1118" i="79"/>
  <c r="AJ1120" i="79"/>
  <c r="AJ1122" i="79"/>
  <c r="AJ1125" i="79"/>
  <c r="AJ1119" i="79"/>
  <c r="AJ1121" i="79"/>
  <c r="AK940" i="79"/>
  <c r="AK935" i="79"/>
  <c r="AK939" i="79"/>
  <c r="AK941" i="79"/>
  <c r="AK938" i="79"/>
  <c r="AK936" i="79"/>
  <c r="AK937" i="79"/>
  <c r="AD752" i="79"/>
  <c r="AD754" i="79"/>
  <c r="AD753" i="79"/>
  <c r="AD757" i="79"/>
  <c r="AD756" i="79"/>
  <c r="AD755" i="79"/>
  <c r="AK1121" i="79"/>
  <c r="AK1125" i="79"/>
  <c r="AK1120" i="79"/>
  <c r="AK1122" i="79"/>
  <c r="AK1118" i="79"/>
  <c r="AK1124" i="79"/>
  <c r="AK1119" i="79"/>
  <c r="AK1123" i="79"/>
  <c r="AI388" i="79"/>
  <c r="AH757" i="79"/>
  <c r="AH756" i="79"/>
  <c r="AH753" i="79"/>
  <c r="AH752" i="79"/>
  <c r="AH755" i="79"/>
  <c r="AH754" i="79"/>
  <c r="AL943" i="79"/>
  <c r="Q79" i="43" s="1"/>
  <c r="Z939" i="79"/>
  <c r="Z940" i="79"/>
  <c r="Z935" i="79"/>
  <c r="Z941" i="79"/>
  <c r="Z938" i="79"/>
  <c r="Z936" i="79"/>
  <c r="Z937" i="79"/>
  <c r="AI391" i="79"/>
  <c r="N70" i="43" s="1"/>
  <c r="AF203" i="79"/>
  <c r="Y387" i="79"/>
  <c r="Y389" i="79"/>
  <c r="AJ755" i="79"/>
  <c r="AJ756" i="79"/>
  <c r="AJ757" i="79"/>
  <c r="AJ753" i="79"/>
  <c r="AJ754" i="79"/>
  <c r="AJ752" i="79"/>
  <c r="AL756" i="79"/>
  <c r="AL757" i="79"/>
  <c r="AL753" i="79"/>
  <c r="AL754" i="79"/>
  <c r="AL755" i="79"/>
  <c r="AL752" i="79"/>
  <c r="AG1127" i="79"/>
  <c r="AK759" i="79"/>
  <c r="P76" i="43" s="1"/>
  <c r="AF1118" i="79"/>
  <c r="AF1123" i="79"/>
  <c r="AF1122" i="79"/>
  <c r="AF1120" i="79"/>
  <c r="AF1125" i="79"/>
  <c r="AF1121" i="79"/>
  <c r="AF1119" i="79"/>
  <c r="AF1124" i="79"/>
  <c r="AB940" i="79"/>
  <c r="AB935" i="79"/>
  <c r="AB939" i="79"/>
  <c r="AB938" i="79"/>
  <c r="AB941" i="79"/>
  <c r="AB937" i="79"/>
  <c r="AB936" i="79"/>
  <c r="AI936" i="79"/>
  <c r="AI939" i="79"/>
  <c r="AI937" i="79"/>
  <c r="AI940" i="79"/>
  <c r="AI938" i="79"/>
  <c r="AI941" i="79"/>
  <c r="AI935" i="79"/>
  <c r="AG759" i="79"/>
  <c r="AE757" i="79"/>
  <c r="AE754" i="79"/>
  <c r="AE755" i="79"/>
  <c r="AE756" i="79"/>
  <c r="AE753" i="79"/>
  <c r="AE752" i="79"/>
  <c r="AC1120" i="79"/>
  <c r="AC1124" i="79"/>
  <c r="AC1125" i="79"/>
  <c r="AC1122" i="79"/>
  <c r="AC1119" i="79"/>
  <c r="AC1118" i="79"/>
  <c r="AC1121" i="79"/>
  <c r="AC1123" i="79"/>
  <c r="AG935" i="79"/>
  <c r="AG938" i="79"/>
  <c r="AG936" i="79"/>
  <c r="AG940" i="79"/>
  <c r="AG937" i="79"/>
  <c r="AG941" i="79"/>
  <c r="AG939" i="79"/>
  <c r="AD943" i="79"/>
  <c r="AI387" i="79"/>
  <c r="Z573" i="79"/>
  <c r="AA1127" i="79"/>
  <c r="F82" i="43" s="1"/>
  <c r="AD759" i="79"/>
  <c r="AC755" i="79"/>
  <c r="AC753" i="79"/>
  <c r="AC752" i="79"/>
  <c r="AC754" i="79"/>
  <c r="AC756" i="79"/>
  <c r="AC757" i="79"/>
  <c r="AI1127" i="79"/>
  <c r="N82" i="43" s="1"/>
  <c r="AF1127" i="79"/>
  <c r="AH1125" i="79"/>
  <c r="AH1123" i="79"/>
  <c r="AH1124" i="79"/>
  <c r="AH1122" i="79"/>
  <c r="AH1120" i="79"/>
  <c r="AH1118" i="79"/>
  <c r="AH1119" i="79"/>
  <c r="AH1121" i="79"/>
  <c r="Y938" i="79"/>
  <c r="Y936" i="79"/>
  <c r="AA937" i="79"/>
  <c r="AA941" i="79"/>
  <c r="AA936" i="79"/>
  <c r="AA935" i="79"/>
  <c r="AA939" i="79"/>
  <c r="AA938" i="79"/>
  <c r="AA940" i="79"/>
  <c r="AJ936" i="79"/>
  <c r="AJ937" i="79"/>
  <c r="AJ939" i="79"/>
  <c r="AJ935" i="79"/>
  <c r="AJ940" i="79"/>
  <c r="AJ938" i="79"/>
  <c r="AJ941" i="79"/>
  <c r="AI759" i="79"/>
  <c r="N76" i="43" s="1"/>
  <c r="AH937" i="79"/>
  <c r="AH935" i="79"/>
  <c r="AH938" i="79"/>
  <c r="AH939" i="79"/>
  <c r="AH940" i="79"/>
  <c r="AH941" i="79"/>
  <c r="AH936" i="79"/>
  <c r="P15" i="47"/>
  <c r="AI205" i="79"/>
  <c r="N67" i="43" s="1"/>
  <c r="AJ395" i="46"/>
  <c r="AN527" i="46"/>
  <c r="O63" i="43" s="1"/>
  <c r="AJ527" i="46"/>
  <c r="AL263" i="46"/>
  <c r="AA390" i="79"/>
  <c r="F69" i="43" s="1"/>
  <c r="AK395" i="46"/>
  <c r="P17" i="47"/>
  <c r="P18" i="47"/>
  <c r="AJ202" i="79"/>
  <c r="P21" i="47"/>
  <c r="P24" i="47"/>
  <c r="Q22" i="47"/>
  <c r="Q25" i="47"/>
  <c r="AI202" i="79"/>
  <c r="AL393" i="46"/>
  <c r="E99" i="43" s="1"/>
  <c r="AL394" i="46"/>
  <c r="AL392" i="46"/>
  <c r="P19" i="47"/>
  <c r="P22" i="47"/>
  <c r="Q23" i="47"/>
  <c r="AI203" i="79"/>
  <c r="P16" i="47"/>
  <c r="P25" i="47"/>
  <c r="P23" i="47"/>
  <c r="Q18" i="47"/>
  <c r="Q16" i="47"/>
  <c r="AJ201" i="79"/>
  <c r="AI201" i="79"/>
  <c r="P26" i="47"/>
  <c r="Q20" i="47"/>
  <c r="AJ205" i="79"/>
  <c r="O67" i="43" s="1"/>
  <c r="AH203" i="79"/>
  <c r="AH201" i="79"/>
  <c r="AH202" i="79"/>
  <c r="R64" i="43"/>
  <c r="AM395" i="46"/>
  <c r="N60" i="43" s="1"/>
  <c r="T24" i="47"/>
  <c r="T17" i="47"/>
  <c r="T19" i="47"/>
  <c r="T16" i="47"/>
  <c r="T22" i="47"/>
  <c r="S20" i="47"/>
  <c r="T21" i="47"/>
  <c r="T15" i="47"/>
  <c r="AN395" i="46"/>
  <c r="O60" i="43" s="1"/>
  <c r="S24" i="47"/>
  <c r="T26" i="47"/>
  <c r="T20" i="47"/>
  <c r="T23" i="47"/>
  <c r="T25" i="47"/>
  <c r="S26" i="47"/>
  <c r="S17" i="47"/>
  <c r="S19" i="47"/>
  <c r="S21" i="47"/>
  <c r="S18" i="47"/>
  <c r="S15" i="47"/>
  <c r="S25" i="47"/>
  <c r="S16" i="47"/>
  <c r="S22" i="47"/>
  <c r="S32" i="47"/>
  <c r="T33" i="47"/>
  <c r="V18" i="47"/>
  <c r="Y204" i="79"/>
  <c r="V16" i="47"/>
  <c r="V20" i="47"/>
  <c r="V23" i="47"/>
  <c r="V25" i="47"/>
  <c r="V15" i="47"/>
  <c r="F99" i="43"/>
  <c r="V26" i="47"/>
  <c r="V24" i="47"/>
  <c r="V19" i="47"/>
  <c r="V17" i="47"/>
  <c r="V22" i="47"/>
  <c r="D98" i="43"/>
  <c r="AC263" i="46"/>
  <c r="D99" i="43"/>
  <c r="F9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O527" i="46"/>
  <c r="P63" i="43" s="1"/>
  <c r="T37" i="47"/>
  <c r="T36" i="47"/>
  <c r="AP263" i="46"/>
  <c r="AO263" i="46"/>
  <c r="T32" i="47"/>
  <c r="T35" i="47"/>
  <c r="T38" i="47"/>
  <c r="T39" i="47"/>
  <c r="T41" i="47"/>
  <c r="T30" i="47"/>
  <c r="AP395" i="46"/>
  <c r="Q60" i="43" s="1"/>
  <c r="T34" i="47"/>
  <c r="AE395" i="46"/>
  <c r="F60" i="43" s="1"/>
  <c r="AP527" i="46"/>
  <c r="Q63" i="43" s="1"/>
  <c r="AG395" i="46"/>
  <c r="AI527" i="46"/>
  <c r="AH395" i="46"/>
  <c r="AF527" i="46"/>
  <c r="AH527" i="46"/>
  <c r="AE527" i="46"/>
  <c r="F63" i="43" s="1"/>
  <c r="AG527" i="46"/>
  <c r="AD527" i="46"/>
  <c r="E63" i="43" s="1"/>
  <c r="AF395" i="46"/>
  <c r="D61" i="43"/>
  <c r="N37" i="47"/>
  <c r="L15" i="47"/>
  <c r="L19" i="47"/>
  <c r="L26" i="47"/>
  <c r="L18" i="47"/>
  <c r="M26" i="47"/>
  <c r="L41" i="47"/>
  <c r="M36" i="47"/>
  <c r="M15" i="47"/>
  <c r="L24" i="47"/>
  <c r="N24" i="47"/>
  <c r="M22" i="47"/>
  <c r="L33" i="47"/>
  <c r="M23" i="47"/>
  <c r="L25" i="47"/>
  <c r="L37" i="47"/>
  <c r="M24" i="47"/>
  <c r="L38" i="47"/>
  <c r="L36" i="47"/>
  <c r="M19" i="47"/>
  <c r="M32" i="47"/>
  <c r="N19" i="47"/>
  <c r="N31" i="47"/>
  <c r="M35" i="47"/>
  <c r="M37" i="47"/>
  <c r="N16" i="47"/>
  <c r="N22" i="47"/>
  <c r="N34" i="47"/>
  <c r="N33" i="47"/>
  <c r="N35" i="47"/>
  <c r="N20" i="47"/>
  <c r="N26" i="47"/>
  <c r="N15" i="47"/>
  <c r="N38" i="47"/>
  <c r="N32" i="47"/>
  <c r="N41" i="47"/>
  <c r="N36" i="47"/>
  <c r="N39" i="47"/>
  <c r="N23" i="47"/>
  <c r="N25" i="47"/>
  <c r="N17" i="47"/>
  <c r="N30" i="47"/>
  <c r="N40" i="47"/>
  <c r="M34"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I395" i="46"/>
  <c r="AE204" i="79"/>
  <c r="AD395" i="46"/>
  <c r="E60" i="43" s="1"/>
  <c r="AD263" i="46"/>
  <c r="AC395" i="46"/>
  <c r="AK574" i="79" l="1"/>
  <c r="P72" i="43" s="1"/>
  <c r="AM1124" i="79"/>
  <c r="AM1122" i="79"/>
  <c r="AM1123" i="79"/>
  <c r="AM1120" i="79"/>
  <c r="AM1121" i="79"/>
  <c r="AM1118" i="79"/>
  <c r="AM1119" i="79"/>
  <c r="AM1125" i="79"/>
  <c r="AM1127" i="79"/>
  <c r="L109" i="43" s="1"/>
  <c r="R82" i="43"/>
  <c r="S56" i="47"/>
  <c r="P39" i="47"/>
  <c r="M45" i="47"/>
  <c r="V39" i="47"/>
  <c r="R30" i="47"/>
  <c r="N51" i="47"/>
  <c r="Z758" i="79"/>
  <c r="E75" i="43" s="1"/>
  <c r="AM386" i="79"/>
  <c r="AM205" i="79"/>
  <c r="G109" i="43" s="1"/>
  <c r="AD574" i="79"/>
  <c r="AJ574" i="79"/>
  <c r="O72" i="43" s="1"/>
  <c r="AQ527" i="46"/>
  <c r="AQ529" i="46" s="1"/>
  <c r="U31" i="47"/>
  <c r="AQ263" i="46"/>
  <c r="AQ265" i="46" s="1"/>
  <c r="AQ392" i="46"/>
  <c r="AQ394" i="46"/>
  <c r="AM201" i="79"/>
  <c r="AQ393" i="46"/>
  <c r="AQ133" i="46"/>
  <c r="AM936" i="79"/>
  <c r="AM202" i="79"/>
  <c r="AM203" i="79"/>
  <c r="R79" i="43"/>
  <c r="AM943" i="79"/>
  <c r="K109" i="43" s="1"/>
  <c r="AM937" i="79"/>
  <c r="AM389" i="79"/>
  <c r="AQ396" i="46"/>
  <c r="E109" i="43" s="1"/>
  <c r="AM939" i="79"/>
  <c r="AM391" i="79"/>
  <c r="H109" i="43" s="1"/>
  <c r="AO395" i="46"/>
  <c r="P60" i="43" s="1"/>
  <c r="AM388" i="79"/>
  <c r="AM387" i="79"/>
  <c r="AM935" i="79"/>
  <c r="AM938" i="79"/>
  <c r="AM941" i="79"/>
  <c r="AM940" i="79"/>
  <c r="D108" i="43"/>
  <c r="AB204" i="79"/>
  <c r="AL574" i="79"/>
  <c r="Q72" i="43" s="1"/>
  <c r="E100" i="43"/>
  <c r="Z390" i="79"/>
  <c r="E69" i="43" s="1"/>
  <c r="AA204" i="79"/>
  <c r="F66" i="43" s="1"/>
  <c r="AG574" i="79"/>
  <c r="AB390" i="79"/>
  <c r="AA574" i="79"/>
  <c r="F72" i="43" s="1"/>
  <c r="R27" i="47"/>
  <c r="R29" i="47" s="1"/>
  <c r="P30" i="47"/>
  <c r="P37" i="47"/>
  <c r="P33" i="47"/>
  <c r="P56" i="47"/>
  <c r="P32" i="47"/>
  <c r="AG390" i="79"/>
  <c r="AH390" i="79"/>
  <c r="M69" i="43" s="1"/>
  <c r="AB574" i="79"/>
  <c r="AI574" i="79"/>
  <c r="N72" i="43" s="1"/>
  <c r="AJ390" i="79"/>
  <c r="O69" i="43" s="1"/>
  <c r="AL390" i="79"/>
  <c r="Q69" i="43" s="1"/>
  <c r="H102" i="43"/>
  <c r="P48" i="47"/>
  <c r="AD204" i="79"/>
  <c r="K100" i="43"/>
  <c r="AF390" i="79"/>
  <c r="P54" i="47"/>
  <c r="AF574" i="79"/>
  <c r="AF204" i="79"/>
  <c r="AK390" i="79"/>
  <c r="P69" i="43" s="1"/>
  <c r="AG204" i="79"/>
  <c r="P34" i="47"/>
  <c r="P40" i="47"/>
  <c r="AK204" i="79"/>
  <c r="P66" i="43" s="1"/>
  <c r="Z204" i="79"/>
  <c r="E66" i="43" s="1"/>
  <c r="Y942" i="79"/>
  <c r="D78" i="43" s="1"/>
  <c r="H99" i="43"/>
  <c r="H101" i="43"/>
  <c r="AI204" i="79"/>
  <c r="N66" i="43" s="1"/>
  <c r="AE574" i="79"/>
  <c r="P51" i="47"/>
  <c r="K99" i="43"/>
  <c r="AH574" i="79"/>
  <c r="M72" i="43" s="1"/>
  <c r="AC390" i="79"/>
  <c r="H98" i="43"/>
  <c r="H103" i="43"/>
  <c r="P55" i="47"/>
  <c r="AI1126" i="79"/>
  <c r="N81" i="43" s="1"/>
  <c r="AB1126" i="79"/>
  <c r="P50" i="47"/>
  <c r="K106" i="43"/>
  <c r="R70" i="43"/>
  <c r="AC204" i="79"/>
  <c r="AC574" i="79"/>
  <c r="K102" i="43"/>
  <c r="L105" i="43"/>
  <c r="P47" i="47"/>
  <c r="P35" i="47"/>
  <c r="P38" i="47"/>
  <c r="AD390" i="79"/>
  <c r="AD1126" i="79"/>
  <c r="AF942" i="79"/>
  <c r="P53" i="47"/>
  <c r="P36" i="47"/>
  <c r="P31" i="47"/>
  <c r="H100" i="43"/>
  <c r="AG942" i="79"/>
  <c r="AI390" i="79"/>
  <c r="N69" i="43" s="1"/>
  <c r="L99" i="43"/>
  <c r="R61" i="43"/>
  <c r="P46" i="47"/>
  <c r="P52" i="47"/>
  <c r="P41" i="47"/>
  <c r="L100" i="43"/>
  <c r="K98" i="43"/>
  <c r="P45" i="47"/>
  <c r="P49" i="47"/>
  <c r="L107" i="43"/>
  <c r="M107" i="43" s="1"/>
  <c r="AE390" i="79"/>
  <c r="Z574" i="79"/>
  <c r="E72" i="43" s="1"/>
  <c r="AH942" i="79"/>
  <c r="M78" i="43" s="1"/>
  <c r="K104" i="43"/>
  <c r="AD758" i="79"/>
  <c r="AE942" i="79"/>
  <c r="AL1126" i="79"/>
  <c r="Q81" i="43" s="1"/>
  <c r="AK758" i="79"/>
  <c r="P75" i="43" s="1"/>
  <c r="L98" i="43"/>
  <c r="Z1126" i="79"/>
  <c r="E81" i="43" s="1"/>
  <c r="G102" i="43"/>
  <c r="AH1126" i="79"/>
  <c r="M81" i="43" s="1"/>
  <c r="AF1126" i="79"/>
  <c r="AC942" i="79"/>
  <c r="AG1126" i="79"/>
  <c r="L103" i="43"/>
  <c r="L102" i="43"/>
  <c r="AL758" i="79"/>
  <c r="Q75" i="43" s="1"/>
  <c r="AF758" i="79"/>
  <c r="AD942" i="79"/>
  <c r="AC758" i="79"/>
  <c r="K105" i="43"/>
  <c r="AK1126" i="79"/>
  <c r="P81" i="43" s="1"/>
  <c r="AJ1126" i="79"/>
  <c r="O81" i="43" s="1"/>
  <c r="AI758" i="79"/>
  <c r="N75" i="43" s="1"/>
  <c r="AA758" i="79"/>
  <c r="F75" i="43" s="1"/>
  <c r="K101" i="43"/>
  <c r="Y390" i="79"/>
  <c r="D69" i="43" s="1"/>
  <c r="L104" i="43"/>
  <c r="AJ942" i="79"/>
  <c r="O78" i="43" s="1"/>
  <c r="K103" i="43"/>
  <c r="AE1126" i="79"/>
  <c r="AE758" i="79"/>
  <c r="Z942" i="79"/>
  <c r="E78" i="43" s="1"/>
  <c r="AL942" i="79"/>
  <c r="Q78" i="43" s="1"/>
  <c r="L106" i="43"/>
  <c r="AA942" i="79"/>
  <c r="F78" i="43" s="1"/>
  <c r="AC1126" i="79"/>
  <c r="AI942" i="79"/>
  <c r="N78" i="43" s="1"/>
  <c r="AB942" i="79"/>
  <c r="AJ758" i="79"/>
  <c r="O75" i="43" s="1"/>
  <c r="AH758" i="79"/>
  <c r="M75" i="43" s="1"/>
  <c r="AK942" i="79"/>
  <c r="P78" i="43" s="1"/>
  <c r="AG758" i="79"/>
  <c r="AB758" i="79"/>
  <c r="L101" i="43"/>
  <c r="AA1126" i="79"/>
  <c r="F81" i="43" s="1"/>
  <c r="AL395"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8" i="43"/>
  <c r="Q65" i="47"/>
  <c r="Q45" i="47"/>
  <c r="Q62" i="47"/>
  <c r="G99" i="43"/>
  <c r="Q54" i="47"/>
  <c r="Q48" i="47"/>
  <c r="Q70" i="47"/>
  <c r="Q64" i="47"/>
  <c r="Q63" i="47"/>
  <c r="Q66" i="47"/>
  <c r="Q56" i="47"/>
  <c r="Q49" i="47"/>
  <c r="Q53" i="47"/>
  <c r="Q55" i="47"/>
  <c r="G100" i="43"/>
  <c r="Q51" i="47"/>
  <c r="Q68" i="47"/>
  <c r="Q46" i="47"/>
  <c r="R67" i="43"/>
  <c r="S48" i="47"/>
  <c r="G101" i="43"/>
  <c r="AH204" i="79"/>
  <c r="M66" i="43" s="1"/>
  <c r="G98"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101" i="43"/>
  <c r="F100"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O66" i="47"/>
  <c r="O39" i="47"/>
  <c r="O22" i="47"/>
  <c r="O67" i="47"/>
  <c r="O79" i="47"/>
  <c r="O38" i="47"/>
  <c r="O45" i="47"/>
  <c r="O16" i="47"/>
  <c r="O46" i="47"/>
  <c r="O48" i="47"/>
  <c r="O62" i="47"/>
  <c r="O19" i="47"/>
  <c r="O64" i="47"/>
  <c r="O23" i="47"/>
  <c r="O60" i="47"/>
  <c r="O41" i="47"/>
  <c r="O52" i="47"/>
  <c r="O17" i="47"/>
  <c r="O40" i="47"/>
  <c r="O61" i="47"/>
  <c r="O80" i="47"/>
  <c r="O35" i="47"/>
  <c r="O50" i="47"/>
  <c r="O49" i="47"/>
  <c r="O20" i="47"/>
  <c r="O68" i="47"/>
  <c r="O32" i="47"/>
  <c r="O81" i="47"/>
  <c r="O83" i="47"/>
  <c r="O75" i="47"/>
  <c r="O82" i="47"/>
  <c r="O25" i="47"/>
  <c r="O18" i="47"/>
  <c r="O24" i="47"/>
  <c r="O63" i="47"/>
  <c r="O54" i="47"/>
  <c r="O33" i="47"/>
  <c r="O31" i="47"/>
  <c r="O36" i="47"/>
  <c r="O37" i="47"/>
  <c r="O69" i="47"/>
  <c r="O76" i="47"/>
  <c r="O86" i="47"/>
  <c r="O30" i="47"/>
  <c r="O70" i="47"/>
  <c r="O77" i="47"/>
  <c r="O15" i="47"/>
  <c r="O26" i="47"/>
  <c r="O21" i="47"/>
  <c r="O84" i="47"/>
  <c r="O78" i="47"/>
  <c r="O71" i="47"/>
  <c r="O34" i="47"/>
  <c r="O85" i="47"/>
  <c r="O55" i="47"/>
  <c r="O56" i="47"/>
  <c r="O65" i="47"/>
  <c r="O47" i="47"/>
  <c r="O51" i="47"/>
  <c r="O53" i="47"/>
  <c r="K185" i="47" l="1"/>
  <c r="J187" i="47"/>
  <c r="K181" i="47"/>
  <c r="K186" i="47"/>
  <c r="K171" i="47"/>
  <c r="J173" i="47"/>
  <c r="J170" i="47"/>
  <c r="J165" i="47"/>
  <c r="K167" i="47"/>
  <c r="K169" i="47"/>
  <c r="K190" i="47"/>
  <c r="J184" i="47"/>
  <c r="J180" i="47"/>
  <c r="J174" i="47"/>
  <c r="K172" i="47"/>
  <c r="K188" i="47"/>
  <c r="K182" i="47"/>
  <c r="J189" i="47"/>
  <c r="J172" i="47"/>
  <c r="J166" i="47"/>
  <c r="K191" i="47"/>
  <c r="K176" i="47"/>
  <c r="E31" i="43"/>
  <c r="J181" i="47"/>
  <c r="J191" i="47"/>
  <c r="J185" i="47"/>
  <c r="K183" i="47"/>
  <c r="K165" i="47"/>
  <c r="K168" i="47"/>
  <c r="J175" i="47"/>
  <c r="J183" i="47"/>
  <c r="J182" i="47"/>
  <c r="K170" i="47"/>
  <c r="K174" i="47"/>
  <c r="K173" i="47"/>
  <c r="J167" i="47"/>
  <c r="J169" i="47"/>
  <c r="J176" i="47"/>
  <c r="K187" i="47"/>
  <c r="K180" i="47"/>
  <c r="K166" i="47"/>
  <c r="K184" i="47"/>
  <c r="J186" i="47"/>
  <c r="J188" i="47"/>
  <c r="J168" i="47"/>
  <c r="K189" i="47"/>
  <c r="K175" i="47"/>
  <c r="J171" i="47"/>
  <c r="J190" i="47"/>
  <c r="E30" i="43"/>
  <c r="AM1126" i="79"/>
  <c r="AM1128" i="79" s="1"/>
  <c r="O232" i="47"/>
  <c r="R81" i="43"/>
  <c r="R78" i="43"/>
  <c r="V180" i="47"/>
  <c r="P226" i="47"/>
  <c r="R226" i="47"/>
  <c r="N230" i="47"/>
  <c r="J235" i="47"/>
  <c r="J227" i="47"/>
  <c r="J216" i="47"/>
  <c r="J215" i="47"/>
  <c r="J212" i="47"/>
  <c r="J210" i="47"/>
  <c r="J200" i="47"/>
  <c r="J205" i="47"/>
  <c r="J196" i="47"/>
  <c r="J233" i="47"/>
  <c r="J225" i="47"/>
  <c r="J214" i="47"/>
  <c r="J211" i="47"/>
  <c r="J236" i="47"/>
  <c r="J232" i="47"/>
  <c r="J206" i="47"/>
  <c r="J198" i="47"/>
  <c r="J203" i="47"/>
  <c r="J231" i="47"/>
  <c r="J220" i="47"/>
  <c r="J234" i="47"/>
  <c r="J228" i="47"/>
  <c r="J230" i="47"/>
  <c r="J221" i="47"/>
  <c r="J204" i="47"/>
  <c r="J197" i="47"/>
  <c r="J201" i="47"/>
  <c r="J229" i="47"/>
  <c r="J218" i="47"/>
  <c r="J226" i="47"/>
  <c r="J217" i="47"/>
  <c r="J219" i="47"/>
  <c r="J213" i="47"/>
  <c r="J202" i="47"/>
  <c r="J195" i="47"/>
  <c r="J19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216" i="47"/>
  <c r="K230" i="47"/>
  <c r="K200" i="47"/>
  <c r="K205" i="47"/>
  <c r="K229" i="47"/>
  <c r="K203" i="47"/>
  <c r="K227" i="47"/>
  <c r="K213" i="47"/>
  <c r="K199" i="47"/>
  <c r="K220" i="47"/>
  <c r="K234" i="47"/>
  <c r="K202" i="47"/>
  <c r="K235" i="47"/>
  <c r="K210" i="47"/>
  <c r="K221" i="47"/>
  <c r="K206" i="47"/>
  <c r="K211" i="47"/>
  <c r="K219" i="47"/>
  <c r="K196" i="47"/>
  <c r="K218" i="47"/>
  <c r="K232"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S188" i="47"/>
  <c r="T204" i="47"/>
  <c r="P187" i="47"/>
  <c r="P185" i="47"/>
  <c r="P200" i="47"/>
  <c r="V236" i="47"/>
  <c r="R174" i="47"/>
  <c r="T203" i="47"/>
  <c r="R185" i="47"/>
  <c r="R187" i="47"/>
  <c r="K228" i="47"/>
  <c r="K214" i="47"/>
  <c r="K204"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S234" i="47"/>
  <c r="V197" i="47"/>
  <c r="U83" i="47"/>
  <c r="AM204" i="79"/>
  <c r="AM206" i="79" s="1"/>
  <c r="R66" i="43"/>
  <c r="R69" i="43"/>
  <c r="R60" i="43"/>
  <c r="Q82" i="47"/>
  <c r="P83" i="47"/>
  <c r="AQ395" i="46"/>
  <c r="AQ397" i="46" s="1"/>
  <c r="U63" i="47"/>
  <c r="U71" i="47"/>
  <c r="U48" i="47"/>
  <c r="U50" i="47"/>
  <c r="U61" i="47"/>
  <c r="U65" i="47"/>
  <c r="U49" i="47"/>
  <c r="U56" i="47"/>
  <c r="U68" i="47"/>
  <c r="U70" i="47"/>
  <c r="U45" i="47"/>
  <c r="U46" i="47"/>
  <c r="U60" i="47"/>
  <c r="U66" i="47"/>
  <c r="U69" i="47"/>
  <c r="U52" i="47"/>
  <c r="AM390" i="79"/>
  <c r="AM392" i="79" s="1"/>
  <c r="U62" i="47"/>
  <c r="U64" i="47"/>
  <c r="U54" i="47"/>
  <c r="U55" i="47"/>
  <c r="U67" i="47"/>
  <c r="U53" i="47"/>
  <c r="U51" i="47"/>
  <c r="AM942" i="79"/>
  <c r="AM944" i="79" s="1"/>
  <c r="W15" i="47"/>
  <c r="M82" i="47"/>
  <c r="N84" i="47"/>
  <c r="L108" i="43"/>
  <c r="F108" i="43"/>
  <c r="H108" i="43"/>
  <c r="L85" i="47"/>
  <c r="L77" i="47"/>
  <c r="W26" i="47"/>
  <c r="L82" i="47"/>
  <c r="L86" i="47"/>
  <c r="L75" i="47"/>
  <c r="L98" i="47"/>
  <c r="L79" i="47"/>
  <c r="G108" i="43"/>
  <c r="L83" i="47"/>
  <c r="L78" i="47"/>
  <c r="K108" i="43"/>
  <c r="L76" i="47"/>
  <c r="L80" i="47"/>
  <c r="E108" i="43"/>
  <c r="M106" i="43"/>
  <c r="L84" i="47"/>
  <c r="W18" i="47"/>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K92" i="47"/>
  <c r="K158" i="47"/>
  <c r="K153" i="47"/>
  <c r="K154"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98" i="47"/>
  <c r="K91" i="47"/>
  <c r="K145" i="47"/>
  <c r="K141" i="47"/>
  <c r="K108" i="47"/>
  <c r="K126" i="47"/>
  <c r="K110" i="47"/>
  <c r="K80" i="47"/>
  <c r="K71" i="47"/>
  <c r="K138" i="47"/>
  <c r="K157" i="47"/>
  <c r="K123" i="47"/>
  <c r="K160" i="47"/>
  <c r="K135" i="47"/>
  <c r="K146" i="47"/>
  <c r="K75" i="47"/>
  <c r="K70" i="47"/>
  <c r="K67" i="47"/>
  <c r="K82" i="47"/>
  <c r="K161" i="47"/>
  <c r="K152" i="47"/>
  <c r="K150" i="47"/>
  <c r="K127" i="47"/>
  <c r="K144" i="47"/>
  <c r="K66" i="47"/>
  <c r="I71" i="47"/>
  <c r="I68" i="47"/>
  <c r="I70" i="47"/>
  <c r="I75" i="47"/>
  <c r="I83" i="47"/>
  <c r="I66" i="47"/>
  <c r="I95" i="47"/>
  <c r="I85" i="47"/>
  <c r="I82" i="47"/>
  <c r="I77" i="47"/>
  <c r="I65" i="47"/>
  <c r="I80" i="47"/>
  <c r="I79" i="47"/>
  <c r="I94" i="47"/>
  <c r="I99" i="47"/>
  <c r="I97" i="47"/>
  <c r="I76" i="47"/>
  <c r="I69" i="47"/>
  <c r="I90" i="47"/>
  <c r="I96" i="47"/>
  <c r="I86" i="47"/>
  <c r="I91" i="47"/>
  <c r="I98" i="47"/>
  <c r="I93" i="47"/>
  <c r="I92" i="47"/>
  <c r="I84" i="47"/>
  <c r="I67" i="47"/>
  <c r="I81" i="47"/>
  <c r="I64" i="47"/>
  <c r="I78" i="47"/>
  <c r="I101" i="47"/>
  <c r="I100"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W40" i="47"/>
  <c r="W35" i="47"/>
  <c r="J78" i="47"/>
  <c r="W33" i="47"/>
  <c r="W41" i="47"/>
  <c r="J66" i="47"/>
  <c r="J67" i="47"/>
  <c r="W37" i="47"/>
  <c r="W31" i="47"/>
  <c r="J75" i="47"/>
  <c r="J69" i="47"/>
  <c r="J84" i="47"/>
  <c r="J68" i="47"/>
  <c r="W38" i="47"/>
  <c r="J86" i="47"/>
  <c r="J65" i="47"/>
  <c r="W36" i="47"/>
  <c r="W32" i="47"/>
  <c r="W30" i="47"/>
  <c r="W39" i="47"/>
  <c r="J64" i="47"/>
  <c r="J71" i="47"/>
  <c r="J79" i="47"/>
  <c r="J81" i="47"/>
  <c r="J83" i="47"/>
  <c r="J77" i="47"/>
  <c r="J70" i="47"/>
  <c r="J85" i="47"/>
  <c r="J82" i="47"/>
  <c r="J80" i="47"/>
  <c r="W34" i="47"/>
  <c r="O27" i="47"/>
  <c r="O29" i="47" s="1"/>
  <c r="M27" i="47"/>
  <c r="M29" i="47" s="1"/>
  <c r="L27" i="47"/>
  <c r="L29" i="47" s="1"/>
  <c r="N27" i="47"/>
  <c r="N29" i="47" s="1"/>
  <c r="U57" i="47" l="1"/>
  <c r="U59" i="47" s="1"/>
  <c r="U72" i="47" s="1"/>
  <c r="U74" i="47" s="1"/>
  <c r="U87" i="47" s="1"/>
  <c r="U89" i="47" s="1"/>
  <c r="U102" i="47" s="1"/>
  <c r="W27" i="47"/>
  <c r="C110" i="43" s="1"/>
  <c r="C111"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9" i="43" s="1"/>
  <c r="P90" i="43" s="1"/>
  <c r="R164" i="47"/>
  <c r="R177" i="47" s="1"/>
  <c r="R179" i="47" s="1"/>
  <c r="R192" i="47" s="1"/>
  <c r="R194" i="47" s="1"/>
  <c r="R207" i="47" s="1"/>
  <c r="R209" i="47" s="1"/>
  <c r="R222" i="47" s="1"/>
  <c r="R224" i="47" s="1"/>
  <c r="R237" i="47" s="1"/>
  <c r="M89" i="43" s="1"/>
  <c r="M90" i="43" s="1"/>
  <c r="T164" i="47"/>
  <c r="T177" i="47" s="1"/>
  <c r="T179" i="47" s="1"/>
  <c r="T192" i="47" s="1"/>
  <c r="T194" i="47" s="1"/>
  <c r="T207" i="47" s="1"/>
  <c r="T209" i="47" s="1"/>
  <c r="T222" i="47" s="1"/>
  <c r="T224" i="47" s="1"/>
  <c r="T237" i="47" s="1"/>
  <c r="O89" i="43" s="1"/>
  <c r="O90" i="43" s="1"/>
  <c r="P164" i="47"/>
  <c r="P177" i="47" s="1"/>
  <c r="P179" i="47" s="1"/>
  <c r="P192" i="47" s="1"/>
  <c r="S164" i="47"/>
  <c r="S177" i="47" s="1"/>
  <c r="S179" i="47" s="1"/>
  <c r="S192" i="47" s="1"/>
  <c r="S194" i="47" s="1"/>
  <c r="S207" i="47" s="1"/>
  <c r="S209" i="47" s="1"/>
  <c r="S222" i="47" s="1"/>
  <c r="S224" i="47" s="1"/>
  <c r="S237" i="47" s="1"/>
  <c r="N89" i="43" s="1"/>
  <c r="N90" i="43" s="1"/>
  <c r="V164" i="47"/>
  <c r="V177" i="47" s="1"/>
  <c r="V179" i="47" s="1"/>
  <c r="V192" i="47" s="1"/>
  <c r="V194" i="47" s="1"/>
  <c r="V207" i="47" s="1"/>
  <c r="V209" i="47" s="1"/>
  <c r="V222" i="47" s="1"/>
  <c r="V224" i="47" s="1"/>
  <c r="V237" i="47" s="1"/>
  <c r="Q89" i="43" s="1"/>
  <c r="Q164" i="47"/>
  <c r="Q177" i="47" s="1"/>
  <c r="Q179" i="47" s="1"/>
  <c r="Q192" i="47"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Q194" i="47" l="1"/>
  <c r="L89" i="43"/>
  <c r="P194" i="47"/>
  <c r="K89" i="43"/>
  <c r="Q207" i="47"/>
  <c r="Q209" i="47" s="1"/>
  <c r="Q222" i="47" s="1"/>
  <c r="Q224" i="47" s="1"/>
  <c r="Q237" i="47" s="1"/>
  <c r="L90" i="43" s="1"/>
  <c r="P207" i="47"/>
  <c r="P209" i="47" s="1"/>
  <c r="P222" i="47" s="1"/>
  <c r="P224" i="47" s="1"/>
  <c r="P237" i="47" s="1"/>
  <c r="K90" i="43" s="1"/>
  <c r="Q90" i="43"/>
  <c r="M164" i="47"/>
  <c r="M177" i="47" s="1"/>
  <c r="M179" i="47" s="1"/>
  <c r="M192" i="47" s="1"/>
  <c r="O164" i="47"/>
  <c r="O177" i="47" s="1"/>
  <c r="O179" i="47" s="1"/>
  <c r="O192" i="47" s="1"/>
  <c r="N164" i="47"/>
  <c r="N177" i="47" s="1"/>
  <c r="N179" i="47" s="1"/>
  <c r="N192" i="47" s="1"/>
  <c r="J164" i="47"/>
  <c r="J177" i="47" s="1"/>
  <c r="L104" i="47"/>
  <c r="L117" i="47" s="1"/>
  <c r="L119" i="47" s="1"/>
  <c r="L132" i="47" s="1"/>
  <c r="L134" i="47" s="1"/>
  <c r="L147" i="47" s="1"/>
  <c r="L149" i="47" s="1"/>
  <c r="L162" i="47" s="1"/>
  <c r="I104" i="47"/>
  <c r="M194" i="47" l="1"/>
  <c r="M207" i="47" s="1"/>
  <c r="M209" i="47" s="1"/>
  <c r="M222" i="47" s="1"/>
  <c r="M224" i="47" s="1"/>
  <c r="M237" i="47" s="1"/>
  <c r="H90" i="43" s="1"/>
  <c r="H89" i="43"/>
  <c r="N194" i="47"/>
  <c r="I89" i="43"/>
  <c r="O194" i="47"/>
  <c r="O207" i="47" s="1"/>
  <c r="O209" i="47" s="1"/>
  <c r="O222" i="47" s="1"/>
  <c r="O224" i="47" s="1"/>
  <c r="O237" i="47" s="1"/>
  <c r="J89" i="43"/>
  <c r="N207" i="47"/>
  <c r="N209" i="47" s="1"/>
  <c r="N222" i="47" s="1"/>
  <c r="N224" i="47" s="1"/>
  <c r="N237" i="47" s="1"/>
  <c r="I90" i="43" s="1"/>
  <c r="J179" i="47"/>
  <c r="J192" i="47" s="1"/>
  <c r="L164" i="47"/>
  <c r="L177" i="47" s="1"/>
  <c r="L179" i="47" s="1"/>
  <c r="L192" i="47" s="1"/>
  <c r="W42" i="47"/>
  <c r="D110" i="43" s="1"/>
  <c r="J90" i="43" l="1"/>
  <c r="J194" i="47"/>
  <c r="J207" i="47" s="1"/>
  <c r="J209" i="47" s="1"/>
  <c r="J222" i="47" s="1"/>
  <c r="J224" i="47" s="1"/>
  <c r="J237" i="47" s="1"/>
  <c r="E89" i="43"/>
  <c r="L194" i="47"/>
  <c r="G89" i="43"/>
  <c r="L207" i="47"/>
  <c r="L209" i="47" s="1"/>
  <c r="L222" i="47" s="1"/>
  <c r="L224" i="47" s="1"/>
  <c r="L237" i="47" s="1"/>
  <c r="D111" i="43"/>
  <c r="W44" i="47"/>
  <c r="W57" i="47" s="1"/>
  <c r="G90" i="43" l="1"/>
  <c r="W59" i="47"/>
  <c r="W72" i="47" s="1"/>
  <c r="E110" i="43"/>
  <c r="K72" i="47"/>
  <c r="K74" i="47" s="1"/>
  <c r="K87" i="47" s="1"/>
  <c r="K89" i="47" s="1"/>
  <c r="K102" i="47" s="1"/>
  <c r="K104" i="47" l="1"/>
  <c r="K117" i="47" s="1"/>
  <c r="K119" i="47" s="1"/>
  <c r="K132" i="47" s="1"/>
  <c r="K134" i="47" s="1"/>
  <c r="K147" i="47" s="1"/>
  <c r="K149" i="47" s="1"/>
  <c r="K162" i="47" s="1"/>
  <c r="W74" i="47"/>
  <c r="W87" i="47" s="1"/>
  <c r="F110" i="43"/>
  <c r="F111" i="43" s="1"/>
  <c r="E111" i="43"/>
  <c r="K164" i="47" l="1"/>
  <c r="K177" i="47" s="1"/>
  <c r="W89" i="47"/>
  <c r="W102" i="47" s="1"/>
  <c r="G110" i="43"/>
  <c r="K179" i="47" l="1"/>
  <c r="K192" i="47" s="1"/>
  <c r="G111" i="43"/>
  <c r="W104" i="47"/>
  <c r="H110" i="43"/>
  <c r="H111" i="43" s="1"/>
  <c r="K194" i="47" l="1"/>
  <c r="K207" i="47" s="1"/>
  <c r="K209" i="47" s="1"/>
  <c r="K222" i="47" s="1"/>
  <c r="K224" i="47" s="1"/>
  <c r="K237" i="47" s="1"/>
  <c r="F89" i="43"/>
  <c r="F30" i="43"/>
  <c r="G30" i="43" s="1"/>
  <c r="E90" i="43"/>
  <c r="F90" i="43" l="1"/>
  <c r="F31" i="43"/>
  <c r="G31" i="43" l="1"/>
  <c r="K22" i="45" l="1"/>
  <c r="L23" i="45" s="1"/>
  <c r="C131" i="45" s="1"/>
  <c r="Y749" i="79" s="1"/>
  <c r="K23" i="45" l="1"/>
  <c r="C130" i="45" s="1"/>
  <c r="Y566" i="79" s="1"/>
  <c r="Y575" i="79" s="1"/>
  <c r="Y754" i="79"/>
  <c r="Y757" i="79"/>
  <c r="Y756" i="79"/>
  <c r="Y759" i="79"/>
  <c r="Y752" i="79"/>
  <c r="Y755" i="79"/>
  <c r="Y753" i="79"/>
  <c r="AM759" i="79" l="1"/>
  <c r="J109" i="43" s="1"/>
  <c r="D76" i="43"/>
  <c r="R76" i="43" s="1"/>
  <c r="AM575" i="79"/>
  <c r="I109" i="43" s="1"/>
  <c r="M109" i="43" s="1"/>
  <c r="D73" i="43"/>
  <c r="R73" i="43" s="1"/>
  <c r="H20" i="43" s="1"/>
  <c r="Y571" i="79"/>
  <c r="AM571" i="79" s="1"/>
  <c r="I99" i="43"/>
  <c r="Y573" i="79"/>
  <c r="I104" i="43" s="1"/>
  <c r="Y569" i="79"/>
  <c r="AM569" i="79" s="1"/>
  <c r="I98" i="43"/>
  <c r="Y572" i="79"/>
  <c r="AM572" i="79" s="1"/>
  <c r="Y570" i="79"/>
  <c r="I101" i="43" s="1"/>
  <c r="I102" i="43"/>
  <c r="AM756" i="79"/>
  <c r="J104" i="43"/>
  <c r="J98" i="43"/>
  <c r="Y758" i="79"/>
  <c r="D75" i="43" s="1"/>
  <c r="R75" i="43" s="1"/>
  <c r="J101" i="43"/>
  <c r="AM753" i="79"/>
  <c r="AM755" i="79"/>
  <c r="J103" i="43"/>
  <c r="AM757" i="79"/>
  <c r="J105" i="43"/>
  <c r="M105" i="43" s="1"/>
  <c r="J99" i="43"/>
  <c r="J100" i="43"/>
  <c r="AM752" i="79"/>
  <c r="AM754" i="79"/>
  <c r="J102" i="43"/>
  <c r="AM573" i="79" l="1"/>
  <c r="I103" i="43"/>
  <c r="M103" i="43" s="1"/>
  <c r="AM570" i="79"/>
  <c r="Y574" i="79"/>
  <c r="D72" i="43" s="1"/>
  <c r="I100" i="43"/>
  <c r="M99" i="43"/>
  <c r="M104" i="43"/>
  <c r="M102" i="43"/>
  <c r="M101" i="43"/>
  <c r="M98" i="43"/>
  <c r="AM758" i="79"/>
  <c r="AM760" i="79" s="1"/>
  <c r="J108" i="43"/>
  <c r="I180" i="47" l="1"/>
  <c r="W180" i="47" s="1"/>
  <c r="I176" i="47"/>
  <c r="W176" i="47" s="1"/>
  <c r="I174" i="47"/>
  <c r="W174" i="47" s="1"/>
  <c r="I171" i="47"/>
  <c r="W171" i="47" s="1"/>
  <c r="I166" i="47"/>
  <c r="W166" i="47" s="1"/>
  <c r="I181" i="47"/>
  <c r="W181" i="47" s="1"/>
  <c r="I185" i="47"/>
  <c r="W185" i="47" s="1"/>
  <c r="E29" i="43"/>
  <c r="I189" i="47"/>
  <c r="W189" i="47" s="1"/>
  <c r="I188" i="47"/>
  <c r="W188" i="47" s="1"/>
  <c r="I186" i="47"/>
  <c r="W186" i="47" s="1"/>
  <c r="I170" i="47"/>
  <c r="W170" i="47" s="1"/>
  <c r="I169" i="47"/>
  <c r="I167" i="47"/>
  <c r="W167" i="47" s="1"/>
  <c r="I173" i="47"/>
  <c r="W173" i="47" s="1"/>
  <c r="I183" i="47"/>
  <c r="W183" i="47" s="1"/>
  <c r="I175" i="47"/>
  <c r="W175" i="47" s="1"/>
  <c r="I187" i="47"/>
  <c r="W187" i="47" s="1"/>
  <c r="I182" i="47"/>
  <c r="W182" i="47" s="1"/>
  <c r="I191" i="47"/>
  <c r="W191" i="47" s="1"/>
  <c r="I165" i="47"/>
  <c r="W165" i="47" s="1"/>
  <c r="I168" i="47"/>
  <c r="W168" i="47" s="1"/>
  <c r="I190" i="47"/>
  <c r="W190" i="47" s="1"/>
  <c r="I172" i="47"/>
  <c r="W172" i="47" s="1"/>
  <c r="I184" i="47"/>
  <c r="I196" i="47"/>
  <c r="W196" i="47" s="1"/>
  <c r="I229" i="47"/>
  <c r="W229" i="47" s="1"/>
  <c r="I198" i="47"/>
  <c r="W198" i="47" s="1"/>
  <c r="I131" i="47"/>
  <c r="W131" i="47" s="1"/>
  <c r="I158" i="47"/>
  <c r="W158" i="47" s="1"/>
  <c r="I152" i="47"/>
  <c r="W152" i="47" s="1"/>
  <c r="I160" i="47"/>
  <c r="W160" i="47" s="1"/>
  <c r="I130" i="47"/>
  <c r="W130" i="47" s="1"/>
  <c r="I139" i="47"/>
  <c r="W139" i="47" s="1"/>
  <c r="I146" i="47"/>
  <c r="W146" i="47" s="1"/>
  <c r="I142" i="47"/>
  <c r="W142" i="47" s="1"/>
  <c r="I150" i="47"/>
  <c r="W150" i="47" s="1"/>
  <c r="I200" i="47"/>
  <c r="W200" i="47" s="1"/>
  <c r="I218" i="47"/>
  <c r="W218" i="47" s="1"/>
  <c r="I203" i="47"/>
  <c r="W203" i="47" s="1"/>
  <c r="I125" i="47"/>
  <c r="W125" i="47" s="1"/>
  <c r="I157" i="47"/>
  <c r="W157" i="47" s="1"/>
  <c r="I151" i="47"/>
  <c r="W151" i="47" s="1"/>
  <c r="I113" i="47"/>
  <c r="W113" i="47" s="1"/>
  <c r="I122" i="47"/>
  <c r="W122" i="47" s="1"/>
  <c r="I110" i="47"/>
  <c r="W110" i="47" s="1"/>
  <c r="I126" i="47"/>
  <c r="W126" i="47" s="1"/>
  <c r="I124" i="47"/>
  <c r="W124" i="47" s="1"/>
  <c r="I120" i="47"/>
  <c r="W120" i="47" s="1"/>
  <c r="I235" i="47"/>
  <c r="W235" i="47" s="1"/>
  <c r="I204" i="47"/>
  <c r="W204" i="47" s="1"/>
  <c r="I233" i="47"/>
  <c r="W233" i="47" s="1"/>
  <c r="I202" i="47"/>
  <c r="W202" i="47" s="1"/>
  <c r="I231" i="47"/>
  <c r="W231" i="47" s="1"/>
  <c r="I236" i="47"/>
  <c r="W236" i="47" s="1"/>
  <c r="I205" i="47"/>
  <c r="W205" i="47" s="1"/>
  <c r="I137" i="47"/>
  <c r="W137" i="47" s="1"/>
  <c r="I141" i="47"/>
  <c r="W141" i="47" s="1"/>
  <c r="I121" i="47"/>
  <c r="W121" i="47" s="1"/>
  <c r="I227" i="47"/>
  <c r="W227" i="47" s="1"/>
  <c r="I197" i="47"/>
  <c r="W197" i="47" s="1"/>
  <c r="I225" i="47"/>
  <c r="W225" i="47" s="1"/>
  <c r="I220" i="47"/>
  <c r="W220" i="47" s="1"/>
  <c r="W184" i="47"/>
  <c r="I228" i="47"/>
  <c r="W228" i="47" s="1"/>
  <c r="I195" i="47"/>
  <c r="W195" i="47" s="1"/>
  <c r="I155" i="47"/>
  <c r="W155" i="47" s="1"/>
  <c r="I128" i="47"/>
  <c r="W128" i="47" s="1"/>
  <c r="I161" i="47"/>
  <c r="W161" i="47" s="1"/>
  <c r="I153" i="47"/>
  <c r="W153" i="47" s="1"/>
  <c r="I116" i="47"/>
  <c r="W116" i="47" s="1"/>
  <c r="I216" i="47"/>
  <c r="W216" i="47" s="1"/>
  <c r="I214" i="47"/>
  <c r="W214" i="47" s="1"/>
  <c r="I212" i="47"/>
  <c r="W212" i="47" s="1"/>
  <c r="I217" i="47"/>
  <c r="W217" i="47" s="1"/>
  <c r="I201" i="47"/>
  <c r="W201" i="47" s="1"/>
  <c r="I106" i="47"/>
  <c r="W106" i="47" s="1"/>
  <c r="I144" i="47"/>
  <c r="W144" i="47" s="1"/>
  <c r="I108" i="47"/>
  <c r="W108" i="47" s="1"/>
  <c r="I114" i="47"/>
  <c r="W114" i="47" s="1"/>
  <c r="I127" i="47"/>
  <c r="W127" i="47" s="1"/>
  <c r="I234" i="47"/>
  <c r="W234" i="47" s="1"/>
  <c r="I232" i="47"/>
  <c r="W232" i="47" s="1"/>
  <c r="I230" i="47"/>
  <c r="W230" i="47" s="1"/>
  <c r="I210" i="47"/>
  <c r="W210" i="47" s="1"/>
  <c r="R72" i="43"/>
  <c r="H19" i="43" s="1"/>
  <c r="I107" i="47"/>
  <c r="W107" i="47" s="1"/>
  <c r="I138" i="47"/>
  <c r="W138" i="47" s="1"/>
  <c r="I159" i="47"/>
  <c r="W159" i="47" s="1"/>
  <c r="I145" i="47"/>
  <c r="W145" i="47" s="1"/>
  <c r="I226" i="47"/>
  <c r="W226" i="47" s="1"/>
  <c r="I199" i="47"/>
  <c r="W199" i="47" s="1"/>
  <c r="I221" i="47"/>
  <c r="W221" i="47" s="1"/>
  <c r="I219" i="47"/>
  <c r="W219" i="47" s="1"/>
  <c r="I105" i="47"/>
  <c r="I129" i="47"/>
  <c r="W129" i="47" s="1"/>
  <c r="I136" i="47"/>
  <c r="W136" i="47" s="1"/>
  <c r="I140" i="47"/>
  <c r="W140" i="47" s="1"/>
  <c r="I156" i="47"/>
  <c r="W156" i="47" s="1"/>
  <c r="I111" i="47"/>
  <c r="W111" i="47" s="1"/>
  <c r="I215" i="47"/>
  <c r="W215" i="47" s="1"/>
  <c r="I213" i="47"/>
  <c r="W213" i="47" s="1"/>
  <c r="W169" i="47"/>
  <c r="I211" i="47"/>
  <c r="W211" i="47" s="1"/>
  <c r="I206" i="47"/>
  <c r="W206" i="47" s="1"/>
  <c r="I154" i="47"/>
  <c r="W154" i="47" s="1"/>
  <c r="I109" i="47"/>
  <c r="W109" i="47" s="1"/>
  <c r="I115" i="47"/>
  <c r="W115" i="47" s="1"/>
  <c r="I135" i="47"/>
  <c r="W135" i="47" s="1"/>
  <c r="I112" i="47"/>
  <c r="W112" i="47" s="1"/>
  <c r="I123" i="47"/>
  <c r="W123" i="47" s="1"/>
  <c r="I143" i="47"/>
  <c r="W143" i="47" s="1"/>
  <c r="AM574" i="79"/>
  <c r="AM576" i="79" s="1"/>
  <c r="I108" i="43"/>
  <c r="M100" i="43"/>
  <c r="M108" i="43" s="1"/>
  <c r="W105" i="47" l="1"/>
  <c r="W117" i="47" s="1"/>
  <c r="I117" i="47"/>
  <c r="I119" i="47" s="1"/>
  <c r="I132" i="47" s="1"/>
  <c r="I134" i="47" s="1"/>
  <c r="I147" i="47" s="1"/>
  <c r="I149" i="47" s="1"/>
  <c r="I162" i="47" s="1"/>
  <c r="I164" i="47" s="1"/>
  <c r="I177" i="47" s="1"/>
  <c r="E43" i="43"/>
  <c r="I179" i="47" l="1"/>
  <c r="I192" i="47" s="1"/>
  <c r="W119" i="47"/>
  <c r="W132" i="47" s="1"/>
  <c r="I110" i="43"/>
  <c r="I194" i="47" l="1"/>
  <c r="I207" i="47" s="1"/>
  <c r="I209" i="47" s="1"/>
  <c r="I222" i="47" s="1"/>
  <c r="I224" i="47" s="1"/>
  <c r="I237" i="47" s="1"/>
  <c r="D89" i="43"/>
  <c r="R89" i="43" s="1"/>
  <c r="R90" i="43" s="1"/>
  <c r="I111" i="43"/>
  <c r="J110" i="43"/>
  <c r="J111" i="43" s="1"/>
  <c r="W134" i="47"/>
  <c r="W147" i="47" s="1"/>
  <c r="D90" i="43"/>
  <c r="F29" i="43" l="1"/>
  <c r="G29" i="43" s="1"/>
  <c r="G43" i="43" s="1"/>
  <c r="H21" i="43"/>
  <c r="H22" i="43" s="1"/>
  <c r="L15" i="43" s="1"/>
  <c r="W149" i="47"/>
  <c r="W162" i="47" s="1"/>
  <c r="K110" i="43"/>
  <c r="K111" i="43" s="1"/>
  <c r="F43" i="43" l="1"/>
  <c r="W164" i="47"/>
  <c r="W177" i="47" s="1"/>
  <c r="W179" i="47" s="1"/>
  <c r="W192" i="47" s="1"/>
  <c r="W194" i="47" s="1"/>
  <c r="W207" i="47" s="1"/>
  <c r="W209" i="47" s="1"/>
  <c r="W222" i="47" s="1"/>
  <c r="W224" i="47" s="1"/>
  <c r="W237" i="47" s="1"/>
  <c r="L110" i="43"/>
  <c r="L111" i="43" l="1"/>
  <c r="M110" i="43"/>
  <c r="M111"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<sst xmlns="http://schemas.openxmlformats.org/spreadsheetml/2006/main" count="3631" uniqueCount="825">
  <si>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</si>
  <si>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</si>
  <si>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</si>
  <si>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</si>
  <si>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</si>
  <si>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</si>
  <si>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</si>
  <si>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</si>
  <si>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</si>
  <si>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</si>
  <si>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</si>
  <si>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</si>
  <si>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</si>
  <si>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</si>
  <si>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</si>
  <si>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</si>
  <si>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</si>
  <si>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</si>
  <si>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</si>
  <si>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</si>
  <si>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</si>
  <si>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</si>
  <si>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</si>
  <si>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</si>
  <si>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</si>
  <si>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</si>
  <si>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</si>
  <si>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</si>
  <si>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</si>
  <si>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</si>
  <si>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</si>
  <si>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</si>
  <si>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</si>
  <si>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</si>
  <si>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</si>
  <si>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</si>
  <si>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</si>
  <si>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</si>
  <si>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</si>
  <si>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</si>
  <si>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</si>
  <si>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</si>
  <si>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</si>
  <si>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</si>
  <si>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</si>
  <si>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</si>
  <si>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</si>
  <si>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</si>
  <si>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</si>
  <si>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</si>
  <si>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</si>
  <si>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</si>
  <si>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</si>
  <si>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</si>
  <si>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</si>
  <si>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</si>
  <si>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</si>
  <si>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</si>
  <si>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</si>
  <si>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</si>
  <si>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</si>
  <si>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</si>
  <si>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</si>
  <si>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</si>
  <si>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</si>
  <si>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</si>
  <si>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</si>
  <si>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</si>
  <si>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</si>
  <si>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</si>
  <si>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</si>
  <si>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</si>
  <si>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</si>
  <si>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</si>
  <si>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</si>
  <si>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</si>
  <si>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</si>
  <si>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</si>
  <si>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</si>
  <si>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</si>
  <si>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</si>
  <si>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</si>
  <si>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</si>
  <si>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</si>
  <si>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</si>
  <si>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</si>
  <si>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</si>
  <si>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</si>
  <si>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</si>
  <si>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</si>
  <si>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</si>
  <si>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</si>
  <si>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</si>
  <si>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</si>
  <si>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</si>
  <si>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</si>
  <si>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</si>
  <si>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</si>
  <si>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</si>
  <si>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</si>
  <si>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</si>
  <si>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</si>
  <si>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</si>
  <si>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</si>
  <si>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</si>
  <si>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</si>
  <si>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</si>
  <si>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</si>
  <si>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</si>
  <si>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</si>
  <si>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</si>
  <si>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</si>
  <si>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</si>
  <si>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</si>
  <si>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</si>
  <si>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</si>
  <si>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</si>
  <si>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</si>
  <si>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</si>
  <si>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</si>
  <si>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</si>
  <si>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</si>
  <si>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</si>
  <si>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</si>
  <si>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</si>
  <si>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</si>
  <si>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</si>
  <si>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</si>
  <si>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</si>
  <si>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</si>
  <si>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</si>
  <si>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</si>
  <si>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</si>
  <si>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</si>
  <si>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</si>
  <si>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</si>
  <si>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</si>
  <si>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</si>
  <si>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</si>
  <si>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</si>
  <si>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</si>
  <si>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</si>
  <si>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</si>
  <si>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</si>
  <si>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</si>
  <si>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</si>
  <si>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</si>
  <si>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</si>
  <si>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</si>
  <si>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</si>
  <si>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</si>
  <si>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</si>
  <si>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</si>
  <si>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</si>
  <si>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</si>
  <si>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</si>
  <si>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</si>
  <si>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</si>
  <si>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</si>
  <si>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</si>
  <si>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</si>
  <si>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</si>
  <si>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</si>
  <si>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</si>
  <si>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</si>
  <si>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</si>
  <si>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</si>
  <si>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</si>
  <si>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</si>
  <si>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</si>
  <si>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</si>
  <si>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</si>
  <si>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</si>
  <si>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</si>
  <si>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</si>
  <si>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</si>
  <si>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</si>
  <si>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</si>
  <si>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</si>
  <si>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</si>
  <si>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</si>
  <si>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</si>
  <si>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</si>
  <si>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</si>
  <si>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</si>
  <si>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</si>
  <si>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</si>
  <si>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</si>
  <si>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</si>
  <si>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</si>
  <si>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</si>
  <si>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</si>
  <si>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</si>
  <si>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</si>
  <si>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</si>
  <si>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</si>
  <si>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</si>
  <si>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</si>
  <si>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</si>
  <si>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</si>
  <si>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</si>
  <si>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</si>
  <si>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</si>
  <si>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</si>
  <si>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</si>
  <si>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</si>
  <si>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</si>
  <si>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</si>
  <si>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</si>
  <si>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</si>
  <si>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</si>
  <si>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</si>
  <si>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</si>
  <si>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</si>
  <si>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</si>
  <si>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</si>
  <si>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</si>
  <si>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</si>
  <si>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</si>
  <si>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</si>
  <si>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</si>
  <si>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</si>
  <si>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</si>
  <si>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</si>
  <si>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</si>
  <si>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</si>
  <si>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</si>
  <si>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</si>
  <si>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</si>
  <si>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</si>
  <si>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</si>
  <si>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</si>
  <si>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</si>
  <si>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</si>
  <si>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</si>
  <si>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</si>
  <si>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</si>
  <si>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</si>
  <si>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</si>
  <si>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</si>
  <si>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</si>
  <si>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</si>
  <si>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</si>
  <si>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</si>
  <si>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</si>
  <si>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</si>
  <si>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</si>
  <si>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</si>
  <si>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</si>
  <si>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</si>
  <si>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</si>
  <si>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</si>
  <si>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</si>
  <si>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</si>
  <si>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</si>
  <si>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</si>
  <si>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</si>
  <si>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</si>
  <si>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</si>
  <si>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</si>
  <si>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</si>
  <si>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</si>
  <si>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</si>
  <si>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</si>
  <si>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</si>
  <si>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</si>
  <si>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</si>
  <si>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</si>
  <si>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</si>
  <si>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</si>
  <si>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</si>
  <si>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</si>
  <si>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</si>
  <si>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</si>
  <si>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</si>
  <si>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</si>
  <si>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</si>
  <si>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</si>
  <si>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</si>
  <si>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</si>
  <si>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</si>
  <si>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</si>
  <si>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</si>
  <si>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</si>
  <si>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</si>
  <si>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</si>
  <si>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</si>
  <si>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</si>
  <si>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</si>
  <si>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</si>
  <si>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</si>
  <si>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</si>
  <si>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</si>
  <si>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</si>
  <si>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</si>
  <si>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</si>
  <si>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</si>
  <si>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</si>
  <si>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</si>
  <si>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</si>
  <si>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</si>
  <si>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</si>
  <si>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</si>
  <si>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</si>
  <si>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</si>
  <si>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</si>
  <si>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</si>
  <si>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</si>
  <si>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</si>
  <si>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</si>
  <si>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</si>
  <si>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</si>
  <si>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</si>
  <si>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</si>
  <si>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</si>
  <si>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</si>
  <si>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</si>
  <si>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</si>
  <si>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</si>
  <si>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</si>
  <si>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</si>
  <si>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</si>
  <si>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</si>
  <si>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</si>
  <si>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</si>
  <si>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</si>
  <si>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</si>
  <si>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</si>
  <si>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</si>
  <si>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</si>
  <si>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</si>
  <si>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</si>
  <si>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</si>
  <si>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</si>
  <si>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</si>
  <si>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</si>
  <si>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</si>
  <si>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</si>
  <si>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</si>
  <si>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</si>
  <si>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</si>
  <si>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</si>
  <si>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</si>
  <si>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</si>
  <si>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</si>
  <si>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</si>
  <si>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</si>
  <si>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</si>
  <si>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</si>
  <si>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</si>
  <si>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</si>
  <si>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</si>
  <si>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</si>
  <si>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</si>
  <si>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</si>
  <si>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</si>
  <si>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</si>
  <si>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</si>
  <si>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</si>
  <si>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</si>
  <si>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</si>
  <si>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</si>
  <si>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</si>
  <si>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</si>
  <si>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</si>
  <si>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</si>
  <si>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</si>
  <si>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</si>
  <si>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</si>
  <si>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</si>
  <si>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</si>
  <si>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</si>
  <si>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</si>
  <si>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</si>
  <si>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</si>
  <si>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</si>
  <si>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</si>
  <si>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</si>
  <si>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</si>
  <si>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</si>
  <si>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</si>
  <si>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</si>
  <si>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</si>
  <si>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</si>
  <si>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</si>
  <si>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</si>
  <si>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</si>
  <si>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</si>
  <si>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</si>
  <si>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</si>
  <si>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</si>
  <si>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</si>
  <si>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</si>
  <si>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</si>
  <si>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</si>
  <si>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</si>
  <si>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</si>
  <si>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</si>
  <si>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</si>
  <si>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</si>
  <si>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</si>
  <si>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</si>
  <si>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</si>
  <si>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</si>
  <si>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</si>
  <si>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</si>
  <si>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</si>
  <si>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</si>
  <si>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</si>
  <si>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</si>
  <si>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</si>
  <si>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</si>
  <si>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</si>
  <si>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</si>
  <si>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</si>
  <si>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</si>
  <si>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</si>
  <si>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</si>
  <si>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</si>
  <si>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</si>
  <si>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</si>
  <si>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</si>
  <si>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</si>
  <si>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</si>
  <si>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</si>
  <si>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</si>
  <si>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</si>
  <si>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</si>
  <si>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</si>
  <si>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</si>
  <si>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</si>
  <si>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</si>
  <si>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</si>
  <si>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</si>
  <si>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</si>
  <si>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</si>
  <si>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</si>
  <si>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</si>
  <si>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</si>
  <si>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</si>
  <si>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</si>
  <si>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</si>
  <si>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</si>
  <si>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</si>
  <si>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</si>
  <si>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</si>
  <si>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</si>
  <si>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</si>
  <si>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</si>
  <si>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</si>
  <si>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</si>
  <si>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</si>
  <si>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</si>
  <si>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</si>
  <si>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</si>
  <si>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</si>
  <si>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</si>
  <si>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</si>
  <si>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</si>
  <si>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</si>
  <si>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</si>
  <si>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</si>
  <si>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</si>
  <si>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</si>
  <si>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</si>
  <si>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</si>
  <si>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</si>
  <si>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</si>
  <si>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</si>
  <si>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</si>
  <si>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</si>
  <si>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</si>
  <si>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</si>
  <si>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</si>
  <si>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</si>
  <si>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</si>
  <si>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</si>
  <si>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</si>
  <si>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</si>
  <si>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</si>
  <si>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</si>
  <si>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</si>
  <si>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</si>
  <si>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</si>
  <si>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</si>
  <si>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</si>
  <si>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</si>
  <si>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</si>
  <si>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</si>
  <si>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</si>
  <si>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</si>
  <si>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</si>
  <si>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</si>
  <si>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</si>
  <si>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</si>
  <si>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</si>
  <si>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</si>
  <si>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</si>
  <si>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</si>
  <si>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</si>
  <si>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</si>
  <si>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</si>
  <si>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</si>
  <si>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</si>
  <si>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</si>
  <si>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</si>
  <si>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</si>
  <si>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</si>
  <si>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</si>
  <si>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</si>
  <si>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</si>
  <si>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</si>
  <si>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</si>
  <si>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</si>
  <si>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</si>
  <si>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</si>
  <si>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</si>
  <si>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</si>
  <si>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</si>
  <si>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</si>
  <si>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</si>
  <si>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</si>
  <si>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</si>
  <si>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</si>
  <si>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</si>
  <si>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</si>
  <si>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</si>
  <si>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</si>
  <si>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</si>
  <si>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</si>
  <si>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</si>
  <si>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</si>
  <si>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</si>
  <si>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</si>
  <si>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</si>
  <si>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</si>
  <si>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</si>
  <si>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</si>
  <si>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</si>
  <si>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</si>
  <si>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</si>
  <si>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</si>
  <si>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</si>
  <si>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</si>
  <si>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</si>
  <si>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</si>
  <si>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</si>
  <si>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</si>
  <si>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</si>
  <si>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</si>
  <si>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</si>
  <si>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</si>
  <si>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</si>
  <si>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</si>
  <si>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</si>
  <si>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</si>
  <si>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</si>
  <si>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</si>
  <si>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</si>
  <si>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</si>
  <si>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</si>
  <si>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</si>
  <si>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</si>
  <si>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</si>
  <si>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</si>
  <si>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</si>
  <si>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</si>
  <si>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</si>
  <si>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</si>
  <si>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</si>
  <si>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</si>
  <si>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</si>
  <si>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</si>
  <si>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</si>
  <si>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</si>
  <si>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</si>
  <si>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</si>
  <si>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</si>
  <si>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</si>
  <si>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</si>
  <si>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</si>
  <si>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</si>
  <si>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</si>
  <si>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</si>
  <si>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</si>
  <si>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</si>
  <si>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</si>
  <si>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</si>
  <si>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</si>
  <si>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</si>
  <si>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</si>
  <si>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</si>
  <si>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</si>
  <si>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</si>
  <si>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</si>
  <si>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</si>
  <si>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</si>
  <si>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</si>
  <si>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</si>
  <si>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</si>
  <si>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</si>
  <si>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</si>
  <si>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</si>
  <si>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</si>
  <si>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</si>
  <si>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</si>
  <si>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</si>
  <si>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</si>
  <si>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</si>
  <si>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</si>
  <si>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</si>
  <si>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</si>
  <si>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</si>
  <si>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</si>
  <si>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</si>
  <si>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</si>
  <si>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</si>
  <si>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</si>
  <si>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</si>
  <si>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</si>
  <si>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</si>
  <si>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</si>
  <si>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</si>
  <si>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</si>
  <si>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</si>
  <si>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</si>
  <si>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</si>
  <si>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</si>
  <si>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</si>
  <si>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</si>
  <si>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</si>
  <si>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</si>
  <si>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</si>
  <si>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</si>
  <si>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</si>
  <si>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</si>
  <si>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</si>
  <si>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</si>
  <si>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</si>
  <si>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</si>
  <si>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</si>
  <si>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</si>
  <si>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</si>
  <si>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</si>
  <si>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</si>
  <si>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</si>
  <si>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</si>
  <si>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</si>
  <si>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</si>
  <si>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</si>
  <si>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</si>
  <si>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</si>
  <si>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</si>
  <si>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</si>
  <si>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</si>
  <si>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</si>
  <si>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</si>
  <si>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</si>
  <si>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</si>
  <si>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</si>
  <si>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</si>
  <si>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</si>
  <si>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</si>
  <si>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</si>
  <si>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</si>
  <si>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</si>
  <si>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</si>
  <si>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</si>
  <si>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</si>
  <si>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</si>
  <si>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</si>
  <si>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</si>
  <si>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</si>
  <si>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</si>
  <si>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</si>
  <si>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</si>
  <si>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</si>
  <si>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</si>
  <si>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</si>
  <si>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</si>
  <si>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</si>
  <si>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</si>
  <si>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</si>
  <si>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</si>
  <si>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</si>
  <si>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</si>
  <si>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</si>
  <si>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</si>
  <si>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</si>
  <si>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</si>
  <si>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</si>
  <si>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</si>
  <si>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</si>
  <si>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</si>
  <si>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</si>
  <si>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</si>
  <si>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</si>
  <si>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</si>
  <si>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</si>
  <si>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</si>
  <si>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</si>
  <si>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</si>
  <si>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</si>
  <si>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</si>
  <si>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</si>
  <si>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</si>
  <si>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</si>
  <si>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</si>
  <si>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</si>
  <si>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</si>
  <si>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</si>
  <si>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</si>
  <si>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</si>
  <si>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</si>
  <si>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</si>
  <si>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</si>
  <si>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</si>
  <si>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</si>
  <si>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</si>
  <si>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</si>
  <si>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</si>
  <si>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</si>
  <si>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</si>
  <si>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</si>
  <si>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</si>
  <si>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</si>
  <si>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</si>
  <si>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</si>
  <si>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</si>
  <si>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</si>
  <si>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</si>
  <si>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</si>
  <si>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</si>
  <si>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</si>
  <si>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</si>
  <si>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</si>
  <si>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</si>
  <si>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</si>
  <si>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</si>
  <si>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</si>
  <si>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</si>
  <si>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</si>
  <si>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</si>
  <si>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</si>
  <si>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</si>
  <si>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GS 50 to 4,999 kW</t>
  </si>
  <si>
    <t>EB-2009-0265</t>
  </si>
  <si>
    <t>EB-2010-0086</t>
  </si>
  <si>
    <t>EB-2011-0170</t>
  </si>
  <si>
    <t>EB-2012-0129</t>
  </si>
  <si>
    <t>EB-2013-0134</t>
  </si>
  <si>
    <t>EB-2014-0244</t>
  </si>
  <si>
    <t>EB-2015-0259</t>
  </si>
  <si>
    <t>2014 COS Application</t>
  </si>
  <si>
    <t>2022 IRM Application</t>
  </si>
  <si>
    <t>Hydro One - Haldimand Rate Zone</t>
  </si>
  <si>
    <t>EB-2016-0082</t>
  </si>
  <si>
    <t>EB-2017-0050</t>
  </si>
  <si>
    <t xml:space="preserve">EB-2018-0042 </t>
  </si>
  <si>
    <t xml:space="preserve">EB-2019-0044 </t>
  </si>
  <si>
    <t>EB-2020-0031</t>
  </si>
  <si>
    <t>Rate rider for acquisition agreement</t>
  </si>
  <si>
    <t>EB-2021-0033</t>
  </si>
  <si>
    <t>EB-2013-0134, Proposed Settlement Agreement, page 35 of 50</t>
  </si>
  <si>
    <t>D54 to L58</t>
  </si>
  <si>
    <t>Removed 2011 and 2012 principal amounts</t>
  </si>
  <si>
    <t>Overlapping period with what was previously approved</t>
  </si>
  <si>
    <t>I15 to K63</t>
  </si>
  <si>
    <t>Removed carrying charges amounts up to April 30, 2014</t>
  </si>
  <si>
    <t>D84 to L84</t>
  </si>
  <si>
    <t xml:space="preserve">Included forecasted 2021 and 2022 interest </t>
  </si>
  <si>
    <t>OEB staff 6</t>
  </si>
  <si>
    <t>2013-2015 incremental, 2013-2015 persistence into 2022</t>
  </si>
  <si>
    <t>2021 Actuals</t>
  </si>
  <si>
    <t>2021 Forecast</t>
  </si>
  <si>
    <t>2022 Actuals</t>
  </si>
  <si>
    <t>2022 Forecast</t>
  </si>
  <si>
    <t>2012 Savings Persisting in 2021</t>
  </si>
  <si>
    <t>2012 Savings Persisting in 2022</t>
  </si>
  <si>
    <t>2013 Savings Persisting in 2021</t>
  </si>
  <si>
    <t>2013 Savings Persisting in 2022</t>
  </si>
  <si>
    <t>2014 Savings Persisting in 2021</t>
  </si>
  <si>
    <t>2014 Savings Persisting in 2022</t>
  </si>
  <si>
    <t>2015 Savings Persisting in 2021</t>
  </si>
  <si>
    <t>2015 Savings Persisting in 2022</t>
  </si>
  <si>
    <t>Table 5-f.  2021 Lost Revenues Work Form</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</si>
  <si>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</si>
  <si>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</si>
  <si>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</si>
  <si>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</si>
  <si>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</si>
  <si>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</si>
  <si>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</si>
  <si>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</si>
  <si>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</si>
  <si>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</si>
  <si>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2020 programs</t>
  </si>
  <si>
    <t>Total Lost Revenues in 2021</t>
  </si>
  <si>
    <t>Forecast Lost Revenues in 2021</t>
  </si>
  <si>
    <t>LRAMVA in 2021</t>
  </si>
  <si>
    <t>Table 5-f.  2022 Lost Revenues Work Form</t>
  </si>
  <si>
    <t>Lost Revenue in 2022 from 2011 programs</t>
  </si>
  <si>
    <t>Lost Revenue in 2022 from 2012 programs</t>
  </si>
  <si>
    <t>Lost Revenue in 2022 from 2013 programs</t>
  </si>
  <si>
    <t>Lost Revenue in 2022 from 2014 programs</t>
  </si>
  <si>
    <t>Lost Revenue in 2022 from 2015 programs</t>
  </si>
  <si>
    <t>Lost Revenue in 2022 from 2016 programs</t>
  </si>
  <si>
    <t>Lost Revenue in 2022 from 2017 programs</t>
  </si>
  <si>
    <t>Lost Revenue in 2022 from 2018 programs</t>
  </si>
  <si>
    <t>Lost Revenue in 2022 from 2019 programs</t>
  </si>
  <si>
    <t>Lost Revenue in 2022 from 2020 programs</t>
  </si>
  <si>
    <t>Total Lost Revenues in 2022</t>
  </si>
  <si>
    <t>Forecast Lost Revenues in 2022</t>
  </si>
  <si>
    <t>LRAMVA in 2022</t>
  </si>
  <si>
    <t>Added rows at end of 2011-2014 program tables to calculate persistence amounts in 2021 and 2022, based on currently available information in the workform</t>
  </si>
  <si>
    <t>Added rows at end of 2015 program table, and new 2021 and 2022 tables, to calculate persistence amounts in 2021 and 2022, based on currently available information in the workform</t>
  </si>
  <si>
    <t>Added 2021 and 2022 rows to claim 2011-2015 persistence into 2021 and 2022</t>
  </si>
  <si>
    <t>Changed Tab 1 formulas to claim interest on outstanding principal balance</t>
  </si>
  <si>
    <t>OEB staff submission</t>
  </si>
  <si>
    <t>Removed 2011 and 2012 persistence into 2015 to 2022 program tables</t>
  </si>
  <si>
    <t>Inadvertently included</t>
  </si>
  <si>
    <t>2011 Savings Persisting in 2021</t>
  </si>
  <si>
    <t>2011 Savings Persisting in 2022</t>
  </si>
  <si>
    <t>Distribution Rate in 2022</t>
  </si>
  <si>
    <t xml:space="preserve">Note: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</si>
</sst>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right style="thin">
        <color theme="0"/>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s>
  <cellStyleXfs count="9885">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8" fillId="21" borderId="146" applyNumberFormat="0" applyAlignment="0" applyProtection="0"/>
    <xf numFmtId="0" fontId="30" fillId="0" borderId="147" applyNumberFormat="0" applyFill="0" applyAlignment="0" applyProtection="0"/>
    <xf numFmtId="0" fontId="17" fillId="21" borderId="148" applyNumberFormat="0" applyAlignment="0" applyProtection="0"/>
    <xf numFmtId="0" fontId="25" fillId="8" borderId="148" applyNumberFormat="0" applyAlignment="0" applyProtection="0"/>
    <xf numFmtId="0" fontId="12" fillId="24" borderId="149" applyNumberFormat="0" applyFont="0" applyAlignment="0" applyProtection="0"/>
    <xf numFmtId="0" fontId="12" fillId="24" borderId="149" applyNumberFormat="0" applyFont="0" applyAlignment="0" applyProtection="0"/>
    <xf numFmtId="0" fontId="28" fillId="21" borderId="146" applyNumberFormat="0" applyAlignment="0" applyProtection="0"/>
    <xf numFmtId="0" fontId="30" fillId="0" borderId="147" applyNumberFormat="0" applyFill="0" applyAlignment="0" applyProtection="0"/>
    <xf numFmtId="0" fontId="17" fillId="21" borderId="148" applyNumberFormat="0" applyAlignment="0" applyProtection="0"/>
    <xf numFmtId="0" fontId="25" fillId="8" borderId="148" applyNumberFormat="0" applyAlignment="0" applyProtection="0"/>
    <xf numFmtId="0" fontId="12" fillId="24" borderId="149" applyNumberFormat="0" applyFont="0" applyAlignment="0" applyProtection="0"/>
    <xf numFmtId="0" fontId="12" fillId="24" borderId="149" applyNumberFormat="0" applyFont="0" applyAlignment="0" applyProtection="0"/>
    <xf numFmtId="0" fontId="28" fillId="21" borderId="146" applyNumberFormat="0" applyAlignment="0" applyProtection="0"/>
    <xf numFmtId="0" fontId="30" fillId="0" borderId="147" applyNumberFormat="0" applyFill="0" applyAlignment="0" applyProtection="0"/>
    <xf numFmtId="0" fontId="17" fillId="21" borderId="148" applyNumberFormat="0" applyAlignment="0" applyProtection="0"/>
    <xf numFmtId="0" fontId="25" fillId="8" borderId="148" applyNumberFormat="0" applyAlignment="0" applyProtection="0"/>
    <xf numFmtId="0" fontId="12" fillId="24" borderId="149" applyNumberFormat="0" applyFont="0" applyAlignment="0" applyProtection="0"/>
    <xf numFmtId="0" fontId="12" fillId="24" borderId="149" applyNumberFormat="0" applyFont="0" applyAlignment="0" applyProtection="0"/>
    <xf numFmtId="0" fontId="28" fillId="21" borderId="146" applyNumberFormat="0" applyAlignment="0" applyProtection="0"/>
    <xf numFmtId="0" fontId="30" fillId="0" borderId="147"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169"/>
    <xf numFmtId="165" fontId="193" fillId="0" borderId="164" applyFill="0" applyAlignment="0" applyProtection="0"/>
    <xf numFmtId="39" fontId="12" fillId="0" borderId="164">
      <protection locked="0"/>
    </xf>
    <xf numFmtId="241" fontId="194" fillId="86" borderId="168" applyNumberFormat="0" applyBorder="0" applyAlignment="0" applyProtection="0">
      <alignment vertical="center"/>
    </xf>
    <xf numFmtId="0" fontId="11" fillId="60" borderId="158" applyNumberFormat="0" applyProtection="0">
      <alignment horizontal="left" vertical="center" wrapText="1"/>
    </xf>
    <xf numFmtId="0" fontId="12" fillId="25" borderId="158" applyNumberFormat="0" applyProtection="0">
      <alignment horizontal="left" vertical="center" wrapText="1"/>
    </xf>
    <xf numFmtId="257" fontId="11" fillId="82" borderId="158" applyNumberFormat="0" applyProtection="0">
      <alignment horizontal="center" vertical="center" wrapText="1"/>
    </xf>
    <xf numFmtId="0" fontId="11" fillId="60" borderId="158" applyNumberFormat="0" applyProtection="0">
      <alignment horizontal="left" vertical="center" wrapText="1"/>
    </xf>
    <xf numFmtId="0" fontId="11" fillId="81" borderId="158" applyNumberFormat="0" applyProtection="0">
      <alignment horizontal="center" vertical="center" wrapText="1"/>
    </xf>
    <xf numFmtId="0" fontId="11" fillId="81" borderId="158" applyNumberFormat="0" applyProtection="0">
      <alignment horizontal="center" vertical="center"/>
    </xf>
    <xf numFmtId="0" fontId="11" fillId="81" borderId="158" applyNumberFormat="0" applyProtection="0">
      <alignment horizontal="center" vertical="center" wrapText="1"/>
    </xf>
    <xf numFmtId="0" fontId="183" fillId="81" borderId="158" applyNumberFormat="0" applyProtection="0">
      <alignment horizontal="center" vertical="center"/>
    </xf>
    <xf numFmtId="0" fontId="177" fillId="67" borderId="158">
      <alignment horizontal="center" vertical="center" wrapText="1"/>
      <protection hidden="1"/>
    </xf>
    <xf numFmtId="264" fontId="172" fillId="65" borderId="158" applyFill="0" applyBorder="0" applyAlignment="0" applyProtection="0">
      <alignment horizontal="right"/>
      <protection locked="0"/>
    </xf>
    <xf numFmtId="0" fontId="12" fillId="60" borderId="148" applyNumberFormat="0">
      <alignment horizontal="centerContinuous" vertical="center" wrapText="1"/>
    </xf>
    <xf numFmtId="0" fontId="12" fillId="61" borderId="148" applyNumberFormat="0">
      <alignment horizontal="left" vertical="center"/>
    </xf>
    <xf numFmtId="208" fontId="90" fillId="63" borderId="153"/>
    <xf numFmtId="0" fontId="83" fillId="0" borderId="152" applyNumberFormat="0" applyFont="0" applyFill="0" applyAlignment="0" applyProtection="0"/>
    <xf numFmtId="0" fontId="17" fillId="21" borderId="148" applyNumberFormat="0" applyAlignment="0" applyProtection="0"/>
    <xf numFmtId="0" fontId="12" fillId="24" borderId="149" applyNumberFormat="0" applyFont="0" applyAlignment="0" applyProtection="0"/>
    <xf numFmtId="166" fontId="113" fillId="0" borderId="154">
      <protection locked="0"/>
    </xf>
    <xf numFmtId="171" fontId="85" fillId="0" borderId="173"/>
    <xf numFmtId="0" fontId="25" fillId="8" borderId="148" applyNumberFormat="0" applyAlignment="0" applyProtection="0"/>
    <xf numFmtId="1" fontId="121" fillId="69" borderId="151"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50">
      <alignment horizontal="left" vertical="center"/>
    </xf>
    <xf numFmtId="10" fontId="108" fillId="65" borderId="110" applyNumberFormat="0" applyBorder="0" applyAlignment="0" applyProtection="0"/>
    <xf numFmtId="0" fontId="147" fillId="73" borderId="155">
      <alignment horizontal="left" vertical="center" wrapText="1"/>
    </xf>
    <xf numFmtId="0" fontId="12" fillId="0" borderId="110"/>
    <xf numFmtId="208" fontId="90" fillId="63" borderId="170"/>
    <xf numFmtId="166" fontId="113" fillId="0" borderId="171">
      <protection locked="0"/>
    </xf>
    <xf numFmtId="0" fontId="147" fillId="73" borderId="172">
      <alignment horizontal="left" vertical="center" wrapText="1"/>
    </xf>
    <xf numFmtId="260" fontId="164" fillId="0" borderId="150"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56" applyNumberFormat="0" applyBorder="0" applyAlignment="0" applyProtection="0">
      <alignment vertical="center"/>
    </xf>
    <xf numFmtId="260" fontId="164" fillId="0" borderId="163" applyBorder="0"/>
    <xf numFmtId="0" fontId="147" fillId="73" borderId="155">
      <alignment horizontal="left" vertical="center" wrapText="1"/>
    </xf>
    <xf numFmtId="166" fontId="113" fillId="0" borderId="154">
      <protection locked="0"/>
    </xf>
    <xf numFmtId="208" fontId="90" fillId="63" borderId="153"/>
    <xf numFmtId="0" fontId="12" fillId="0" borderId="158"/>
    <xf numFmtId="0" fontId="147" fillId="73" borderId="167">
      <alignment horizontal="left" vertical="center" wrapText="1"/>
    </xf>
    <xf numFmtId="10" fontId="108" fillId="65" borderId="158" applyNumberFormat="0" applyBorder="0" applyAlignment="0" applyProtection="0"/>
    <xf numFmtId="0" fontId="47" fillId="0" borderId="163">
      <alignment horizontal="left" vertical="center"/>
    </xf>
    <xf numFmtId="237" fontId="12" fillId="71" borderId="158" applyNumberFormat="0" applyFont="0" applyBorder="0" applyAlignment="0" applyProtection="0"/>
    <xf numFmtId="1" fontId="121" fillId="69" borderId="159" applyNumberFormat="0" applyBorder="0" applyAlignment="0">
      <alignment horizontal="centerContinuous" vertical="center"/>
      <protection locked="0"/>
    </xf>
    <xf numFmtId="0" fontId="25" fillId="8" borderId="160" applyNumberFormat="0" applyAlignment="0" applyProtection="0"/>
    <xf numFmtId="166" fontId="113" fillId="0" borderId="166">
      <protection locked="0"/>
    </xf>
    <xf numFmtId="0" fontId="17" fillId="21" borderId="160" applyNumberFormat="0" applyAlignment="0" applyProtection="0"/>
    <xf numFmtId="0" fontId="83" fillId="0" borderId="157" applyNumberFormat="0" applyFont="0" applyFill="0" applyAlignment="0" applyProtection="0"/>
    <xf numFmtId="208" fontId="90" fillId="63" borderId="165"/>
    <xf numFmtId="167" fontId="87" fillId="0" borderId="164" applyFont="0"/>
    <xf numFmtId="241" fontId="194" fillId="86" borderId="156" applyNumberFormat="0" applyBorder="0" applyAlignment="0" applyProtection="0">
      <alignment vertical="center"/>
    </xf>
    <xf numFmtId="0" fontId="12" fillId="61" borderId="160" applyNumberFormat="0">
      <alignment horizontal="left" vertical="center"/>
    </xf>
    <xf numFmtId="0" fontId="12" fillId="60" borderId="160" applyNumberFormat="0">
      <alignment horizontal="centerContinuous" vertical="center" wrapText="1"/>
    </xf>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60" applyNumberFormat="0" applyAlignment="0" applyProtection="0"/>
    <xf numFmtId="0" fontId="25" fillId="8" borderId="160" applyNumberFormat="0" applyAlignment="0" applyProtection="0"/>
    <xf numFmtId="0" fontId="12" fillId="24" borderId="149" applyNumberFormat="0" applyFont="0" applyAlignment="0" applyProtection="0"/>
    <xf numFmtId="0" fontId="12" fillId="24" borderId="149" applyNumberFormat="0" applyFon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12" fillId="24" borderId="149" applyNumberFormat="0" applyFont="0" applyAlignment="0" applyProtection="0"/>
    <xf numFmtId="0" fontId="12" fillId="24" borderId="149" applyNumberFormat="0" applyFont="0" applyAlignment="0" applyProtection="0"/>
    <xf numFmtId="0" fontId="28" fillId="21" borderId="161" applyNumberFormat="0" applyAlignment="0" applyProtection="0"/>
    <xf numFmtId="0" fontId="30" fillId="0" borderId="162"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60" applyNumberFormat="0" applyAlignment="0" applyProtection="0"/>
    <xf numFmtId="0" fontId="25" fillId="8" borderId="160" applyNumberFormat="0" applyAlignment="0" applyProtection="0"/>
    <xf numFmtId="0" fontId="12" fillId="24" borderId="149" applyNumberFormat="0" applyFont="0" applyAlignment="0" applyProtection="0"/>
    <xf numFmtId="0" fontId="12" fillId="24" borderId="149" applyNumberFormat="0" applyFon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12" fillId="24" borderId="149" applyNumberFormat="0" applyFont="0" applyAlignment="0" applyProtection="0"/>
    <xf numFmtId="0" fontId="12" fillId="24" borderId="149" applyNumberFormat="0" applyFont="0" applyAlignment="0" applyProtection="0"/>
    <xf numFmtId="0" fontId="28" fillId="21" borderId="161" applyNumberFormat="0" applyAlignment="0" applyProtection="0"/>
    <xf numFmtId="0" fontId="30" fillId="0" borderId="162" applyNumberFormat="0" applyFill="0" applyAlignment="0" applyProtection="0"/>
  </cellStyleXfs>
  <cellXfs count="85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54" fillId="2" borderId="3" xfId="0" applyFont="1" applyFill="1" applyBorder="1" applyAlignment="1" applyProtection="1">
      <alignment horizontal="left"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 borderId="110" xfId="0" applyNumberFormat="1" applyFont="1" applyFill="1" applyBorder="1" applyAlignment="1">
      <alignment horizontal="center"/>
    </xf>
    <xf numFmtId="0" fontId="54" fillId="28" borderId="120" xfId="0" applyFont="1" applyFill="1" applyBorder="1" applyAlignment="1" applyProtection="1">
      <alignment horizontal="center" vertical="center" wrapText="1"/>
      <protection locked="0"/>
    </xf>
    <xf numFmtId="0" fontId="54" fillId="2" borderId="144" xfId="70" applyNumberFormat="1" applyFont="1" applyFill="1" applyBorder="1" applyAlignment="1" applyProtection="1">
      <alignment horizontal="center" vertical="center"/>
      <protection locked="0"/>
    </xf>
    <xf numFmtId="0" fontId="37" fillId="2" borderId="0" xfId="0" applyFont="1" applyFill="1" applyBorder="1"/>
    <xf numFmtId="0" fontId="54" fillId="28" borderId="35" xfId="0" applyFont="1" applyFill="1" applyBorder="1" applyAlignment="1" applyProtection="1">
      <alignment horizontal="center" vertical="center" wrapText="1"/>
      <protection locked="0"/>
    </xf>
    <xf numFmtId="0" fontId="91" fillId="28" borderId="102" xfId="0" applyFont="1" applyFill="1" applyBorder="1" applyAlignment="1" applyProtection="1">
      <alignment horizontal="center" vertical="center" wrapText="1"/>
      <protection hidden="1"/>
    </xf>
    <xf numFmtId="0" fontId="91" fillId="28" borderId="143" xfId="0" applyFont="1" applyFill="1" applyBorder="1" applyAlignment="1" applyProtection="1">
      <alignment horizontal="center" vertical="center" wrapText="1"/>
      <protection hidden="1"/>
    </xf>
    <xf numFmtId="0" fontId="45" fillId="28" borderId="3" xfId="0" applyFont="1" applyFill="1" applyBorder="1" applyAlignment="1" applyProtection="1">
      <alignment horizontal="left" vertical="center" wrapText="1"/>
      <protection locked="0"/>
    </xf>
    <xf numFmtId="180" fontId="45" fillId="28" borderId="120" xfId="70" applyNumberFormat="1" applyFont="1" applyFill="1" applyBorder="1" applyAlignment="1" applyProtection="1">
      <alignment horizontal="center"/>
      <protection locked="0"/>
    </xf>
    <xf numFmtId="0" fontId="45" fillId="0" borderId="3" xfId="0" applyFont="1" applyFill="1" applyBorder="1" applyAlignment="1" applyProtection="1">
      <alignment horizontal="left" vertical="center" wrapText="1"/>
      <protection locked="0"/>
    </xf>
    <xf numFmtId="287" fontId="0" fillId="2" borderId="0" xfId="70" applyNumberFormat="1" applyFont="1" applyFill="1"/>
    <xf numFmtId="287" fontId="3" fillId="2" borderId="0" xfId="70" applyNumberFormat="1" applyFont="1" applyFill="1"/>
    <xf numFmtId="181" fontId="91" fillId="28" borderId="123" xfId="71" applyNumberFormat="1" applyFont="1" applyFill="1" applyBorder="1" applyAlignment="1">
      <alignment horizontal="left" vertical="center"/>
    </xf>
    <xf numFmtId="8" fontId="91" fillId="0" borderId="96" xfId="0" applyNumberFormat="1" applyFont="1" applyFill="1" applyBorder="1" applyAlignment="1">
      <alignment horizontal="center"/>
    </xf>
    <xf numFmtId="8" fontId="91" fillId="0" borderId="97" xfId="0" applyNumberFormat="1" applyFont="1" applyFill="1" applyBorder="1" applyAlignment="1">
      <alignment horizontal="center"/>
    </xf>
    <xf numFmtId="8" fontId="91" fillId="0" borderId="0" xfId="0" applyNumberFormat="1" applyFont="1" applyFill="1" applyBorder="1" applyAlignment="1">
      <alignment horizontal="center"/>
    </xf>
    <xf numFmtId="8" fontId="91" fillId="0" borderId="12" xfId="0" applyNumberFormat="1" applyFont="1" applyFill="1" applyBorder="1" applyAlignment="1">
      <alignment horizontal="center"/>
    </xf>
    <xf numFmtId="8" fontId="91" fillId="0" borderId="35" xfId="0" applyNumberFormat="1" applyFont="1" applyFill="1" applyBorder="1" applyAlignment="1">
      <alignment horizontal="center"/>
    </xf>
    <xf numFmtId="8" fontId="91" fillId="0" borderId="120" xfId="0" applyNumberFormat="1" applyFont="1" applyFill="1" applyBorder="1" applyAlignment="1">
      <alignment horizontal="center"/>
    </xf>
    <xf numFmtId="8" fontId="91" fillId="0" borderId="45" xfId="0" applyNumberFormat="1" applyFont="1" applyFill="1" applyBorder="1" applyAlignment="1">
      <alignment horizontal="center"/>
    </xf>
    <xf numFmtId="173" fontId="42" fillId="0" borderId="14" xfId="0" applyNumberFormat="1" applyFont="1" applyFill="1" applyBorder="1"/>
    <xf numFmtId="173" fontId="41" fillId="0" borderId="7" xfId="0" applyNumberFormat="1" applyFont="1" applyFill="1" applyBorder="1" applyProtection="1">
      <protection locked="0"/>
    </xf>
    <xf numFmtId="173" fontId="49" fillId="0" borderId="7" xfId="0" applyNumberFormat="1" applyFont="1" applyFill="1" applyBorder="1"/>
    <xf numFmtId="175" fontId="91" fillId="94" borderId="89" xfId="0" applyNumberFormat="1" applyFont="1" applyFill="1" applyBorder="1" applyAlignment="1">
      <alignment horizontal="center"/>
    </xf>
    <xf numFmtId="8" fontId="91" fillId="94" borderId="108" xfId="0" applyNumberFormat="1" applyFont="1" applyFill="1" applyBorder="1" applyAlignment="1">
      <alignment horizontal="center"/>
    </xf>
    <xf numFmtId="3" fontId="91" fillId="94" borderId="109" xfId="0" applyNumberFormat="1" applyFont="1" applyFill="1" applyBorder="1" applyAlignment="1" applyProtection="1">
      <alignment horizontal="left" vertical="center"/>
      <protection locked="0"/>
    </xf>
    <xf numFmtId="3" fontId="45" fillId="94" borderId="5" xfId="0" applyNumberFormat="1" applyFont="1" applyFill="1" applyBorder="1" applyAlignment="1" applyProtection="1">
      <alignment horizontal="center" vertical="center"/>
      <protection locked="0"/>
    </xf>
    <xf numFmtId="3" fontId="91" fillId="94" borderId="109" xfId="0" applyNumberFormat="1" applyFont="1" applyFill="1" applyBorder="1" applyAlignment="1" applyProtection="1">
      <alignment vertical="center"/>
      <protection locked="0"/>
    </xf>
    <xf numFmtId="3" fontId="91" fillId="94" borderId="89" xfId="0" applyNumberFormat="1" applyFont="1" applyFill="1" applyBorder="1" applyAlignment="1" applyProtection="1">
      <alignment horizontal="left" vertical="center"/>
      <protection locked="0"/>
    </xf>
    <xf numFmtId="3" fontId="91" fillId="0" borderId="89" xfId="0" applyNumberFormat="1" applyFont="1" applyFill="1" applyBorder="1" applyAlignment="1" applyProtection="1">
      <alignment horizontal="left" vertical="center"/>
      <protection locked="0"/>
    </xf>
    <xf numFmtId="0" fontId="52" fillId="26" borderId="131"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52" fillId="26" borderId="145" xfId="0" applyNumberFormat="1" applyFont="1" applyFill="1" applyBorder="1" applyAlignment="1" applyProtection="1">
      <alignment horizontal="center" vertical="center" wrapText="1"/>
      <protection locked="0"/>
    </xf>
    <xf numFmtId="3" fontId="45" fillId="28" borderId="0" xfId="0" applyNumberFormat="1" applyFont="1" applyFill="1" applyBorder="1" applyAlignment="1" applyProtection="1">
      <alignment horizontal="center" vertical="center"/>
      <protection locked="0"/>
    </xf>
    <xf numFmtId="3" fontId="42" fillId="2" borderId="36" xfId="0" applyNumberFormat="1" applyFont="1" applyFill="1" applyBorder="1" applyAlignment="1" applyProtection="1">
      <alignment horizontal="center" vertical="center"/>
      <protection locked="0"/>
    </xf>
    <xf numFmtId="39" fontId="42" fillId="2" borderId="0" xfId="0" applyNumberFormat="1" applyFont="1" applyFill="1" applyBorder="1" applyAlignment="1" applyProtection="1">
      <alignment horizontal="center"/>
      <protection locked="0"/>
    </xf>
    <xf numFmtId="39" fontId="41" fillId="2" borderId="0" xfId="0" applyNumberFormat="1" applyFont="1" applyFill="1" applyBorder="1" applyAlignment="1" applyProtection="1">
      <alignment horizontal="center"/>
      <protection locked="0"/>
    </xf>
    <xf numFmtId="39" fontId="58" fillId="2" borderId="0" xfId="0" applyNumberFormat="1" applyFont="1" applyFill="1" applyBorder="1" applyAlignment="1" applyProtection="1">
      <alignment horizontal="left"/>
      <protection locked="0"/>
    </xf>
    <xf numFmtId="39" fontId="58" fillId="2" borderId="0" xfId="0" applyNumberFormat="1" applyFont="1" applyFill="1" applyBorder="1" applyAlignment="1" applyProtection="1">
      <alignment horizontal="center"/>
      <protection locked="0"/>
    </xf>
    <xf numFmtId="3" fontId="45" fillId="0" borderId="5" xfId="0" applyNumberFormat="1" applyFont="1" applyFill="1" applyBorder="1" applyAlignment="1" applyProtection="1">
      <alignment horizontal="center" vertical="center"/>
      <protection locked="0"/>
    </xf>
    <xf numFmtId="3" fontId="45" fillId="94" borderId="35"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0" fillId="28" borderId="122" xfId="0" applyFill="1" applyBorder="1" applyAlignment="1"/>
    <xf numFmtId="0" fontId="0" fillId="28" borderId="138" xfId="0" applyFill="1" applyBorder="1" applyAlignment="1"/>
    <xf numFmtId="0" fontId="0" fillId="28" borderId="134" xfId="0" applyFill="1" applyBorder="1" applyAlignment="1"/>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180" fontId="45" fillId="94" borderId="45" xfId="70" applyNumberFormat="1" applyFont="1" applyFill="1" applyBorder="1" applyAlignment="1" applyProtection="1">
      <alignment horizontal="center"/>
      <protection locked="0"/>
    </xf>
    <xf numFmtId="180" fontId="45" fillId="28" borderId="45" xfId="70" applyNumberFormat="1" applyFont="1" applyFill="1" applyBorder="1" applyAlignment="1" applyProtection="1">
      <alignment horizontal="center"/>
      <protection locked="0"/>
    </xf>
  </cellXfs>
  <cellStyles count="9885">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808"/>
    <cellStyle name="(Heading) 3" xfId="9856"/>
    <cellStyle name="(Lefting)" xfId="705"/>
    <cellStyle name="(Lefting) 2" xfId="9809"/>
    <cellStyle name="(Lefting) 3" xfId="985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2" xfId="9853"/>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 2 2" xfId="9841"/>
    <cellStyle name="ar 2 3" xfId="9823"/>
    <cellStyle name="ar 3" xfId="9810"/>
    <cellStyle name="ar 4" xfId="9852"/>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811"/>
    <cellStyle name="Border, Top 3" xfId="9851"/>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812"/>
    <cellStyle name="Calcul 3" xfId="9850"/>
    <cellStyle name="Calculation 2" xfId="36"/>
    <cellStyle name="Calculation 2 10" xfId="9745"/>
    <cellStyle name="Calculation 2 10 2" xfId="9859"/>
    <cellStyle name="Calculation 2 2" xfId="64"/>
    <cellStyle name="Calculation 2 2 2" xfId="84"/>
    <cellStyle name="Calculation 2 2 2 2" xfId="9766"/>
    <cellStyle name="Calculation 2 2 2 2 2" xfId="9879"/>
    <cellStyle name="Calculation 2 2 2 3" xfId="9786"/>
    <cellStyle name="Calculation 2 2 3" xfId="9752"/>
    <cellStyle name="Calculation 2 2 3 2" xfId="9865"/>
    <cellStyle name="Calculation 2 2 4" xfId="9774"/>
    <cellStyle name="Calculation 2 3" xfId="78"/>
    <cellStyle name="Calculation 2 3 2" xfId="9760"/>
    <cellStyle name="Calculation 2 3 2 2" xfId="9873"/>
    <cellStyle name="Calculation 2 3 3" xfId="978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813"/>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840"/>
    <cellStyle name="Currency [2] 2 3" xfId="9824"/>
    <cellStyle name="Currency [2] 3" xfId="9814"/>
    <cellStyle name="Currency [2] 4" xfId="9849"/>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816"/>
    <cellStyle name="Entrée 3" xfId="9848"/>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9817"/>
    <cellStyle name="FieldName 3" xfId="9847"/>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818"/>
    <cellStyle name="hard no 3" xfId="9846"/>
    <cellStyle name="Hard Percent" xfId="2243"/>
    <cellStyle name="hardno" xfId="2244"/>
    <cellStyle name="Header" xfId="2245"/>
    <cellStyle name="Header1" xfId="2246"/>
    <cellStyle name="Header2" xfId="2247"/>
    <cellStyle name="Header2 2" xfId="9819"/>
    <cellStyle name="Header2 3" xfId="984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820"/>
    <cellStyle name="Input [yellow] 3" xfId="9844"/>
    <cellStyle name="Input 2" xfId="47"/>
    <cellStyle name="Input 2 10" xfId="9747"/>
    <cellStyle name="Input 2 10 2" xfId="9860"/>
    <cellStyle name="Input 2 2" xfId="65"/>
    <cellStyle name="Input 2 2 2" xfId="85"/>
    <cellStyle name="Input 2 2 2 2" xfId="9767"/>
    <cellStyle name="Input 2 2 2 2 2" xfId="9880"/>
    <cellStyle name="Input 2 2 2 3" xfId="9787"/>
    <cellStyle name="Input 2 2 3" xfId="9753"/>
    <cellStyle name="Input 2 2 3 2" xfId="9866"/>
    <cellStyle name="Input 2 2 4" xfId="9775"/>
    <cellStyle name="Input 2 3" xfId="79"/>
    <cellStyle name="Input 2 3 2" xfId="9761"/>
    <cellStyle name="Input 2 3 2 2" xfId="9874"/>
    <cellStyle name="Input 2 3 3" xfId="978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839"/>
    <cellStyle name="ItemTypeClass 2 3" xfId="9825"/>
    <cellStyle name="ItemTypeClass 3" xfId="9821"/>
    <cellStyle name="ItemTypeClass 4" xfId="9843"/>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822"/>
    <cellStyle name="Normal 13 5" xfId="9842"/>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9862"/>
    <cellStyle name="Note 2 2" xfId="67"/>
    <cellStyle name="Note 2 2 2" xfId="87"/>
    <cellStyle name="Note 2 2 2 2" xfId="4555"/>
    <cellStyle name="Note 2 2 2 3" xfId="4556"/>
    <cellStyle name="Note 2 2 2 4" xfId="9769"/>
    <cellStyle name="Note 2 2 2 4 2" xfId="9882"/>
    <cellStyle name="Note 2 2 2 5" xfId="9789"/>
    <cellStyle name="Note 2 2 3" xfId="4557"/>
    <cellStyle name="Note 2 2 4" xfId="4558"/>
    <cellStyle name="Note 2 2 5" xfId="9755"/>
    <cellStyle name="Note 2 2 5 2" xfId="9868"/>
    <cellStyle name="Note 2 2 6" xfId="9777"/>
    <cellStyle name="Note 2 3" xfId="81"/>
    <cellStyle name="Note 2 3 2" xfId="4559"/>
    <cellStyle name="Note 2 3 3" xfId="9763"/>
    <cellStyle name="Note 2 3 3 2" xfId="9876"/>
    <cellStyle name="Note 2 3 4" xfId="978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9881"/>
    <cellStyle name="Note 3 2 2 3" xfId="9788"/>
    <cellStyle name="Note 3 2 3" xfId="9754"/>
    <cellStyle name="Note 3 2 3 2" xfId="9867"/>
    <cellStyle name="Note 3 2 4" xfId="9776"/>
    <cellStyle name="Note 3 3" xfId="80"/>
    <cellStyle name="Note 3 3 2" xfId="9762"/>
    <cellStyle name="Note 3 3 2 2" xfId="9875"/>
    <cellStyle name="Note 3 3 3" xfId="9782"/>
    <cellStyle name="Note 3 4" xfId="9748"/>
    <cellStyle name="Note 3 4 2" xfId="9861"/>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826"/>
    <cellStyle name="Nr 0 dec - Subtotal 3" xfId="9838"/>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9863"/>
    <cellStyle name="Output 2 11" xfId="9772"/>
    <cellStyle name="Output 2 2" xfId="68"/>
    <cellStyle name="Output 2 2 2" xfId="88"/>
    <cellStyle name="Output 2 2 2 2" xfId="9770"/>
    <cellStyle name="Output 2 2 2 2 2" xfId="9883"/>
    <cellStyle name="Output 2 2 2 3" xfId="9790"/>
    <cellStyle name="Output 2 2 3" xfId="9756"/>
    <cellStyle name="Output 2 2 3 2" xfId="9869"/>
    <cellStyle name="Output 2 2 4" xfId="9778"/>
    <cellStyle name="Output 2 3" xfId="82"/>
    <cellStyle name="Output 2 3 2" xfId="9764"/>
    <cellStyle name="Output 2 3 2 2" xfId="9877"/>
    <cellStyle name="Output 2 3 3" xfId="978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827"/>
    <cellStyle name="Percent [1] 3" xfId="9807"/>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828"/>
    <cellStyle name="SectionHeading 3" xfId="9806"/>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829"/>
    <cellStyle name="Style 21 4" xfId="9805"/>
    <cellStyle name="Style 22" xfId="4933"/>
    <cellStyle name="Style 22 2" xfId="4934"/>
    <cellStyle name="Style 22 2 2" xfId="9831"/>
    <cellStyle name="Style 22 2 3" xfId="9803"/>
    <cellStyle name="Style 22 3" xfId="4935"/>
    <cellStyle name="Style 22 3 2" xfId="9832"/>
    <cellStyle name="Style 22 3 3" xfId="9802"/>
    <cellStyle name="Style 22 4" xfId="4936"/>
    <cellStyle name="Style 22 5" xfId="9830"/>
    <cellStyle name="Style 22 6" xfId="9804"/>
    <cellStyle name="Style 23" xfId="59"/>
    <cellStyle name="Style 23 2" xfId="60"/>
    <cellStyle name="Style 23 2 2" xfId="76"/>
    <cellStyle name="Style 23 2 2 2" xfId="121"/>
    <cellStyle name="Style 23 2 2 2 2" xfId="9793"/>
    <cellStyle name="Style 23 2 2 2 3" xfId="9857"/>
    <cellStyle name="Style 23 2 2 3" xfId="9758"/>
    <cellStyle name="Style 23 2 2 3 2" xfId="9871"/>
    <cellStyle name="Style 23 3" xfId="77"/>
    <cellStyle name="Style 23 3 2" xfId="120"/>
    <cellStyle name="Style 23 3 2 2" xfId="9792"/>
    <cellStyle name="Style 23 3 2 3" xfId="9858"/>
    <cellStyle name="Style 23 3 3" xfId="9759"/>
    <cellStyle name="Style 23 3 3 2" xfId="9872"/>
    <cellStyle name="Style 24" xfId="4937"/>
    <cellStyle name="Style 24 2" xfId="4938"/>
    <cellStyle name="Style 24 3" xfId="4939"/>
    <cellStyle name="Style 24 4" xfId="4940"/>
    <cellStyle name="Style 24 5" xfId="9833"/>
    <cellStyle name="Style 24 6" xfId="9801"/>
    <cellStyle name="Style 25" xfId="4941"/>
    <cellStyle name="Style 25 2" xfId="4942"/>
    <cellStyle name="Style 25 2 2" xfId="9835"/>
    <cellStyle name="Style 25 2 3" xfId="9799"/>
    <cellStyle name="Style 25 3" xfId="4943"/>
    <cellStyle name="Style 25 4" xfId="9834"/>
    <cellStyle name="Style 25 5" xfId="9800"/>
    <cellStyle name="Style 26" xfId="4944"/>
    <cellStyle name="Style 26 2" xfId="4945"/>
    <cellStyle name="Style 26 3" xfId="4946"/>
    <cellStyle name="Style 26 4" xfId="4947"/>
    <cellStyle name="Style 26 5" xfId="9836"/>
    <cellStyle name="Style 26 6" xfId="9798"/>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9854"/>
    <cellStyle name="TableColumnHeader 3" xfId="9837"/>
    <cellStyle name="TableColumnHeader 4" xfId="9797"/>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9864"/>
    <cellStyle name="Total 2 12" xfId="9773"/>
    <cellStyle name="Total 2 2" xfId="69"/>
    <cellStyle name="Total 2 2 2" xfId="89"/>
    <cellStyle name="Total 2 2 2 2" xfId="9771"/>
    <cellStyle name="Total 2 2 2 2 2" xfId="9884"/>
    <cellStyle name="Total 2 2 2 3" xfId="9791"/>
    <cellStyle name="Total 2 2 3" xfId="9757"/>
    <cellStyle name="Total 2 2 3 2" xfId="9870"/>
    <cellStyle name="Total 2 2 4" xfId="9779"/>
    <cellStyle name="Total 2 3" xfId="83"/>
    <cellStyle name="Total 2 3 2" xfId="9765"/>
    <cellStyle name="Total 2 3 2 2" xfId="9878"/>
    <cellStyle name="Total 2 3 3" xfId="9785"/>
    <cellStyle name="Total 2 4" xfId="5071"/>
    <cellStyle name="Total 2 5" xfId="5072"/>
    <cellStyle name="Total 2 6" xfId="5073"/>
    <cellStyle name="Total 2 7" xfId="5074"/>
    <cellStyle name="Total 2 8" xfId="5075"/>
    <cellStyle name="Total 2 9" xfId="5076"/>
    <cellStyle name="Total 3" xfId="5077"/>
    <cellStyle name="Total 3 2" xfId="9796"/>
    <cellStyle name="Total Bold" xfId="5078"/>
    <cellStyle name="Total Bold 2" xfId="9795"/>
    <cellStyle name="Totals" xfId="5079"/>
    <cellStyle name="Totals 2" xfId="8567"/>
    <cellStyle name="Totals 2 2" xfId="9815"/>
    <cellStyle name="Totals 3" xfId="9794"/>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789188"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664939"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80</xdr:row>
          <xdr:rowOff>28575</xdr:rowOff>
        </xdr:from>
        <xdr:to>
          <xdr:col>2</xdr:col>
          <xdr:colOff>1352550</xdr:colOff>
          <xdr:row>81</xdr:row>
          <xdr:rowOff>161925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83</xdr:row>
          <xdr:rowOff>38100</xdr:rowOff>
        </xdr:from>
        <xdr:to>
          <xdr:col>2</xdr:col>
          <xdr:colOff>1371600</xdr:colOff>
          <xdr:row>84</xdr:row>
          <xdr:rowOff>180975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923925</xdr:colOff>
          <xdr:row>86</xdr:row>
          <xdr:rowOff>47625</xdr:rowOff>
        </xdr:from>
        <xdr:to>
          <xdr:col>2</xdr:col>
          <xdr:colOff>1343025</xdr:colOff>
          <xdr:row>87</xdr:row>
          <xdr:rowOff>180975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28</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24</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7128" y="216648"/>
          <a:ext cx="611220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21</xdr:col>
      <xdr:colOff>631203</xdr:colOff>
      <xdr:row>0</xdr:row>
      <xdr:rowOff>1678997</xdr:rowOff>
    </xdr:from>
    <xdr:to>
      <xdr:col>25</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4801" y="134471"/>
          <a:ext cx="65087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VS01\203225$\SynchFolder\Acquired%20LRAM\Norfolk\Norfolk%202022_Generic_LRAMVA_Workform_1.0_20210718_final_re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83168\LARM\hadimand\Haldimand_2022_Generic_LRAMVA_Workform_projected%20interest%20Dec%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G16" sqref="G1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86" t="s">
        <v>174</v>
      </c>
      <c r="C3" s="786"/>
    </row>
    <row r="4" spans="1:3" ht="11.25" customHeight="1"/>
    <row r="5" spans="1:3" s="30" customFormat="1" ht="25.5" customHeight="1">
      <c r="B5" s="60" t="s">
        <v>419</v>
      </c>
      <c r="C5" s="60" t="s">
        <v>173</v>
      </c>
    </row>
    <row r="6" spans="1:3" s="170" customFormat="1" ht="48" customHeight="1">
      <c r="A6" s="235"/>
      <c r="B6" s="607" t="s">
        <v>170</v>
      </c>
      <c r="C6" s="660" t="s">
        <v>592</v>
      </c>
    </row>
    <row r="7" spans="1:3" s="170" customFormat="1" ht="21" customHeight="1">
      <c r="A7" s="235"/>
      <c r="B7" s="601" t="s">
        <v>551</v>
      </c>
      <c r="C7" s="661" t="s">
        <v>604</v>
      </c>
    </row>
    <row r="8" spans="1:3" s="170" customFormat="1" ht="32.25" customHeight="1">
      <c r="B8" s="601" t="s">
        <v>367</v>
      </c>
      <c r="C8" s="662" t="s">
        <v>593</v>
      </c>
    </row>
    <row r="9" spans="1:3" s="170" customFormat="1" ht="27.75" customHeight="1">
      <c r="B9" s="601" t="s">
        <v>169</v>
      </c>
      <c r="C9" s="662" t="s">
        <v>594</v>
      </c>
    </row>
    <row r="10" spans="1:3" s="170" customFormat="1" ht="26.25" customHeight="1">
      <c r="B10" s="616" t="s">
        <v>368</v>
      </c>
      <c r="C10" s="664" t="s">
        <v>595</v>
      </c>
    </row>
    <row r="11" spans="1:3" s="170" customFormat="1" ht="39.75" customHeight="1">
      <c r="B11" s="601" t="s">
        <v>369</v>
      </c>
      <c r="C11" s="662" t="s">
        <v>596</v>
      </c>
    </row>
    <row r="12" spans="1:3" s="170" customFormat="1" ht="18" customHeight="1">
      <c r="B12" s="601" t="s">
        <v>370</v>
      </c>
      <c r="C12" s="662" t="s">
        <v>597</v>
      </c>
    </row>
    <row r="13" spans="1:3" s="170" customFormat="1" ht="13.5" customHeight="1">
      <c r="B13" s="601"/>
      <c r="C13" s="663"/>
    </row>
    <row r="14" spans="1:3" s="170" customFormat="1" ht="18" customHeight="1">
      <c r="B14" s="601" t="s">
        <v>656</v>
      </c>
      <c r="C14" s="661" t="s">
        <v>654</v>
      </c>
    </row>
    <row r="15" spans="1:3" s="170" customFormat="1" ht="8.25" customHeight="1">
      <c r="B15" s="601"/>
      <c r="C15" s="663"/>
    </row>
    <row r="16" spans="1:3" s="170" customFormat="1" ht="33" customHeight="1">
      <c r="B16" s="665" t="s">
        <v>591</v>
      </c>
      <c r="C16" s="666" t="s">
        <v>655</v>
      </c>
    </row>
    <row r="17" spans="2:2" s="102" customFormat="1" ht="15.75">
      <c r="B17" s="170"/>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500"/>
  <sheetViews>
    <sheetView tabSelected="1" topLeftCell="A1296" zoomScaleNormal="100" workbookViewId="0">
      <pane xSplit="2" topLeftCell="C1" activePane="topRight" state="frozen"/>
      <selection pane="topRight" activeCell="O1501" sqref="O1501"/>
    </sheetView>
  </sheetViews>
  <sheetFormatPr defaultColWidth="9" defaultRowHeight="15" outlineLevelRow="1" outlineLevelCol="1"/>
  <cols>
    <col min="1" max="1" width="4.5703125" style="511" customWidth="1"/>
    <col min="2" max="2" width="44" style="421" customWidth="1"/>
    <col min="3" max="3" width="13.42578125" style="421" customWidth="1"/>
    <col min="4" max="4" width="17" style="421" customWidth="1"/>
    <col min="5" max="13" width="11" style="421" hidden="1" customWidth="1" outlineLevel="1"/>
    <col min="14" max="14" width="13.5703125" style="421" hidden="1" customWidth="1" outlineLevel="1"/>
    <col min="15" max="15" width="15.5703125" style="421" customWidth="1" collapsed="1"/>
    <col min="16" max="24" width="9" style="421" hidden="1" customWidth="1" outlineLevel="1"/>
    <col min="25" max="25" width="16.5703125" style="421" customWidth="1" collapsed="1"/>
    <col min="26" max="27" width="15" style="421" customWidth="1"/>
    <col min="28" max="28" width="17.5703125" style="421" customWidth="1"/>
    <col min="29" max="29" width="19.5703125" style="421" customWidth="1"/>
    <col min="30" max="30" width="18.5703125" style="421" customWidth="1"/>
    <col min="31" max="35" width="15" style="421" hidden="1" customWidth="1"/>
    <col min="36" max="38" width="17.28515625" style="421" hidden="1" customWidth="1"/>
    <col min="39" max="39" width="14.5703125" style="421" customWidth="1"/>
    <col min="40" max="40" width="11.5703125" style="421" customWidth="1"/>
    <col min="41" max="16384" width="9" style="421"/>
  </cols>
  <sheetData>
    <row r="13" spans="2:39" ht="15.75" thickBot="1"/>
    <row r="14" spans="2:39" ht="26.25" customHeight="1" thickBot="1">
      <c r="B14" s="836" t="s">
        <v>171</v>
      </c>
      <c r="C14" s="251" t="s">
        <v>175</v>
      </c>
      <c r="D14" s="495"/>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row>
    <row r="15" spans="2:39" ht="26.25" customHeight="1" thickBot="1">
      <c r="B15" s="836"/>
      <c r="C15" s="255" t="s">
        <v>172</v>
      </c>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row>
    <row r="16" spans="2:39" ht="28.5" customHeight="1" thickBot="1">
      <c r="B16" s="836"/>
      <c r="C16" s="834" t="s">
        <v>550</v>
      </c>
      <c r="D16" s="835"/>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row>
    <row r="17" spans="2:39" ht="15.75">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row>
    <row r="18" spans="2:39" ht="71.25" customHeight="1">
      <c r="B18" s="836" t="s">
        <v>504</v>
      </c>
      <c r="C18" s="837" t="s">
        <v>679</v>
      </c>
      <c r="D18" s="837"/>
      <c r="E18" s="837"/>
      <c r="F18" s="837"/>
      <c r="G18" s="837"/>
      <c r="H18" s="837"/>
      <c r="I18" s="837"/>
      <c r="J18" s="837"/>
      <c r="K18" s="837"/>
      <c r="L18" s="837"/>
      <c r="M18" s="837"/>
      <c r="N18" s="837"/>
      <c r="O18" s="837"/>
      <c r="P18" s="837"/>
      <c r="Q18" s="837"/>
      <c r="R18" s="837"/>
      <c r="S18" s="837"/>
      <c r="T18" s="837"/>
      <c r="U18" s="837"/>
      <c r="V18" s="837"/>
      <c r="W18" s="837"/>
      <c r="X18" s="837"/>
      <c r="Y18" s="595"/>
      <c r="Z18" s="595"/>
      <c r="AA18" s="595"/>
      <c r="AB18" s="595"/>
      <c r="AC18" s="595"/>
      <c r="AD18" s="595"/>
      <c r="AE18" s="264"/>
      <c r="AF18" s="259"/>
      <c r="AG18" s="259"/>
      <c r="AH18" s="259"/>
      <c r="AI18" s="259"/>
      <c r="AJ18" s="259"/>
      <c r="AK18" s="259"/>
      <c r="AL18" s="259"/>
      <c r="AM18" s="259"/>
    </row>
    <row r="19" spans="2:39" ht="45.75" customHeight="1">
      <c r="B19" s="836"/>
      <c r="C19" s="837" t="s">
        <v>564</v>
      </c>
      <c r="D19" s="837"/>
      <c r="E19" s="837"/>
      <c r="F19" s="837"/>
      <c r="G19" s="837"/>
      <c r="H19" s="837"/>
      <c r="I19" s="837"/>
      <c r="J19" s="837"/>
      <c r="K19" s="837"/>
      <c r="L19" s="837"/>
      <c r="M19" s="837"/>
      <c r="N19" s="837"/>
      <c r="O19" s="837"/>
      <c r="P19" s="837"/>
      <c r="Q19" s="837"/>
      <c r="R19" s="837"/>
      <c r="S19" s="837"/>
      <c r="T19" s="837"/>
      <c r="U19" s="837"/>
      <c r="V19" s="837"/>
      <c r="W19" s="837"/>
      <c r="X19" s="837"/>
      <c r="Y19" s="595"/>
      <c r="Z19" s="595"/>
      <c r="AA19" s="595"/>
      <c r="AB19" s="595"/>
      <c r="AC19" s="595"/>
      <c r="AD19" s="595"/>
      <c r="AE19" s="264"/>
      <c r="AF19" s="259"/>
      <c r="AG19" s="259"/>
      <c r="AH19" s="259"/>
      <c r="AI19" s="259"/>
      <c r="AJ19" s="259"/>
      <c r="AK19" s="259"/>
      <c r="AL19" s="259"/>
      <c r="AM19" s="259"/>
    </row>
    <row r="20" spans="2:39" ht="62.25" customHeight="1">
      <c r="B20" s="267"/>
      <c r="C20" s="837" t="s">
        <v>562</v>
      </c>
      <c r="D20" s="837"/>
      <c r="E20" s="837"/>
      <c r="F20" s="837"/>
      <c r="G20" s="837"/>
      <c r="H20" s="837"/>
      <c r="I20" s="837"/>
      <c r="J20" s="837"/>
      <c r="K20" s="837"/>
      <c r="L20" s="837"/>
      <c r="M20" s="837"/>
      <c r="N20" s="837"/>
      <c r="O20" s="837"/>
      <c r="P20" s="837"/>
      <c r="Q20" s="837"/>
      <c r="R20" s="837"/>
      <c r="S20" s="837"/>
      <c r="T20" s="837"/>
      <c r="U20" s="837"/>
      <c r="V20" s="837"/>
      <c r="W20" s="837"/>
      <c r="X20" s="837"/>
      <c r="Y20" s="595"/>
      <c r="Z20" s="595"/>
      <c r="AA20" s="595"/>
      <c r="AB20" s="595"/>
      <c r="AC20" s="595"/>
      <c r="AD20" s="595"/>
      <c r="AE20" s="422"/>
      <c r="AF20" s="259"/>
      <c r="AG20" s="259"/>
      <c r="AH20" s="259"/>
      <c r="AI20" s="259"/>
      <c r="AJ20" s="259"/>
      <c r="AK20" s="259"/>
      <c r="AL20" s="259"/>
      <c r="AM20" s="259"/>
    </row>
    <row r="21" spans="2:39" ht="37.5" customHeight="1">
      <c r="B21" s="267"/>
      <c r="C21" s="837" t="s">
        <v>624</v>
      </c>
      <c r="D21" s="837"/>
      <c r="E21" s="837"/>
      <c r="F21" s="837"/>
      <c r="G21" s="837"/>
      <c r="H21" s="837"/>
      <c r="I21" s="837"/>
      <c r="J21" s="837"/>
      <c r="K21" s="837"/>
      <c r="L21" s="837"/>
      <c r="M21" s="837"/>
      <c r="N21" s="837"/>
      <c r="O21" s="837"/>
      <c r="P21" s="837"/>
      <c r="Q21" s="837"/>
      <c r="R21" s="837"/>
      <c r="S21" s="837"/>
      <c r="T21" s="837"/>
      <c r="U21" s="837"/>
      <c r="V21" s="837"/>
      <c r="W21" s="837"/>
      <c r="X21" s="837"/>
      <c r="Y21" s="595"/>
      <c r="Z21" s="595"/>
      <c r="AA21" s="595"/>
      <c r="AB21" s="595"/>
      <c r="AC21" s="595"/>
      <c r="AD21" s="595"/>
      <c r="AE21" s="270"/>
      <c r="AF21" s="259"/>
      <c r="AG21" s="259"/>
      <c r="AH21" s="259"/>
      <c r="AI21" s="259"/>
      <c r="AJ21" s="259"/>
      <c r="AK21" s="259"/>
      <c r="AL21" s="259"/>
      <c r="AM21" s="259"/>
    </row>
    <row r="22" spans="2:39" ht="54.75" customHeight="1">
      <c r="B22" s="267"/>
      <c r="C22" s="837" t="s">
        <v>610</v>
      </c>
      <c r="D22" s="837"/>
      <c r="E22" s="837"/>
      <c r="F22" s="837"/>
      <c r="G22" s="837"/>
      <c r="H22" s="837"/>
      <c r="I22" s="837"/>
      <c r="J22" s="837"/>
      <c r="K22" s="837"/>
      <c r="L22" s="837"/>
      <c r="M22" s="837"/>
      <c r="N22" s="837"/>
      <c r="O22" s="837"/>
      <c r="P22" s="837"/>
      <c r="Q22" s="837"/>
      <c r="R22" s="837"/>
      <c r="S22" s="837"/>
      <c r="T22" s="837"/>
      <c r="U22" s="837"/>
      <c r="V22" s="837"/>
      <c r="W22" s="837"/>
      <c r="X22" s="837"/>
      <c r="Y22" s="595"/>
      <c r="Z22" s="595"/>
      <c r="AA22" s="595"/>
      <c r="AB22" s="595"/>
      <c r="AC22" s="595"/>
      <c r="AD22" s="595"/>
      <c r="AE22" s="422"/>
      <c r="AF22" s="259"/>
      <c r="AG22" s="259"/>
      <c r="AH22" s="259"/>
      <c r="AI22" s="259"/>
      <c r="AJ22" s="259"/>
      <c r="AK22" s="259"/>
      <c r="AL22" s="259"/>
      <c r="AM22" s="259"/>
    </row>
    <row r="23" spans="2:39" ht="15.75">
      <c r="B23" s="267"/>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59"/>
      <c r="AG23" s="259"/>
      <c r="AH23" s="259"/>
      <c r="AI23" s="259"/>
      <c r="AJ23" s="259"/>
      <c r="AK23" s="259"/>
      <c r="AL23" s="259"/>
      <c r="AM23" s="259"/>
    </row>
    <row r="24" spans="2:39" ht="15.75">
      <c r="B24" s="836" t="s">
        <v>526</v>
      </c>
      <c r="C24" s="585" t="s">
        <v>528</v>
      </c>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59"/>
      <c r="AG24" s="259"/>
      <c r="AH24" s="259"/>
      <c r="AI24" s="259"/>
      <c r="AJ24" s="259"/>
      <c r="AK24" s="259"/>
      <c r="AL24" s="259"/>
      <c r="AM24" s="259"/>
    </row>
    <row r="25" spans="2:39" ht="15.75">
      <c r="B25" s="836"/>
      <c r="C25" s="585" t="s">
        <v>529</v>
      </c>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59"/>
      <c r="AG25" s="259"/>
      <c r="AH25" s="259"/>
      <c r="AI25" s="259"/>
      <c r="AJ25" s="259"/>
      <c r="AK25" s="259"/>
      <c r="AL25" s="259"/>
      <c r="AM25" s="259"/>
    </row>
    <row r="26" spans="2:39" ht="15.75">
      <c r="B26" s="528"/>
      <c r="C26" s="585" t="s">
        <v>530</v>
      </c>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59"/>
      <c r="AG26" s="259"/>
      <c r="AH26" s="259"/>
      <c r="AI26" s="259"/>
      <c r="AJ26" s="259"/>
      <c r="AK26" s="259"/>
      <c r="AL26" s="259"/>
      <c r="AM26" s="259"/>
    </row>
    <row r="27" spans="2:39" ht="15.75">
      <c r="B27" s="528"/>
      <c r="C27" s="585" t="s">
        <v>531</v>
      </c>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59"/>
      <c r="AG27" s="259"/>
      <c r="AH27" s="259"/>
      <c r="AI27" s="259"/>
      <c r="AJ27" s="259"/>
      <c r="AK27" s="259"/>
      <c r="AL27" s="259"/>
      <c r="AM27" s="259"/>
    </row>
    <row r="28" spans="2:39" ht="15.75">
      <c r="B28" s="528"/>
      <c r="C28" s="585" t="s">
        <v>532</v>
      </c>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59"/>
      <c r="AG28" s="259"/>
      <c r="AH28" s="259"/>
      <c r="AI28" s="259"/>
      <c r="AJ28" s="259"/>
      <c r="AK28" s="259"/>
      <c r="AL28" s="259"/>
      <c r="AM28" s="259"/>
    </row>
    <row r="29" spans="2:39" ht="15.75">
      <c r="B29" s="528"/>
      <c r="C29" s="585" t="s">
        <v>533</v>
      </c>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59"/>
      <c r="AG29" s="259"/>
      <c r="AH29" s="259"/>
      <c r="AI29" s="259"/>
      <c r="AJ29" s="259"/>
      <c r="AK29" s="259"/>
      <c r="AL29" s="259"/>
      <c r="AM29" s="259"/>
    </row>
    <row r="30" spans="2:39" ht="15.75">
      <c r="B30" s="528"/>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59"/>
      <c r="AG30" s="259"/>
      <c r="AH30" s="259"/>
      <c r="AI30" s="259"/>
      <c r="AJ30" s="259"/>
      <c r="AK30" s="259"/>
      <c r="AL30" s="259"/>
      <c r="AM30" s="259"/>
    </row>
    <row r="31" spans="2:39" ht="15.75">
      <c r="B31" s="528"/>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59"/>
      <c r="AG31" s="259"/>
      <c r="AH31" s="259"/>
      <c r="AI31" s="259"/>
      <c r="AJ31" s="259"/>
      <c r="AK31" s="259"/>
      <c r="AL31" s="259"/>
      <c r="AM31" s="259"/>
    </row>
    <row r="32" spans="2:39">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row>
    <row r="33" spans="1:39" ht="15.75">
      <c r="B33" s="274" t="s">
        <v>266</v>
      </c>
      <c r="C33" s="275"/>
      <c r="D33" s="579"/>
      <c r="E33" s="247"/>
      <c r="F33" s="247"/>
      <c r="G33" s="247"/>
      <c r="H33" s="247"/>
      <c r="I33" s="247"/>
      <c r="J33" s="247"/>
      <c r="K33" s="247"/>
      <c r="L33" s="247"/>
      <c r="M33" s="247"/>
      <c r="N33" s="247"/>
      <c r="O33" s="275"/>
      <c r="P33" s="247"/>
      <c r="Q33" s="247"/>
      <c r="R33" s="247"/>
      <c r="S33" s="247"/>
      <c r="T33" s="247"/>
      <c r="U33" s="247"/>
      <c r="V33" s="247"/>
      <c r="W33" s="247"/>
      <c r="X33" s="247"/>
      <c r="Y33" s="264"/>
      <c r="Z33" s="261"/>
      <c r="AA33" s="261"/>
      <c r="AB33" s="261"/>
      <c r="AC33" s="261"/>
      <c r="AD33" s="261"/>
      <c r="AE33" s="261"/>
      <c r="AF33" s="261"/>
      <c r="AG33" s="261"/>
      <c r="AH33" s="261"/>
      <c r="AI33" s="261"/>
      <c r="AJ33" s="261"/>
      <c r="AK33" s="261"/>
      <c r="AL33" s="261"/>
      <c r="AM33" s="276"/>
    </row>
    <row r="34" spans="1:39" ht="36.75" customHeight="1">
      <c r="B34" s="838" t="s">
        <v>211</v>
      </c>
      <c r="C34" s="840" t="s">
        <v>33</v>
      </c>
      <c r="D34" s="278" t="s">
        <v>421</v>
      </c>
      <c r="E34" s="842" t="s">
        <v>209</v>
      </c>
      <c r="F34" s="843"/>
      <c r="G34" s="843"/>
      <c r="H34" s="843"/>
      <c r="I34" s="843"/>
      <c r="J34" s="843"/>
      <c r="K34" s="843"/>
      <c r="L34" s="843"/>
      <c r="M34" s="844"/>
      <c r="N34" s="848" t="s">
        <v>213</v>
      </c>
      <c r="O34" s="278" t="s">
        <v>422</v>
      </c>
      <c r="P34" s="842" t="s">
        <v>212</v>
      </c>
      <c r="Q34" s="843"/>
      <c r="R34" s="843"/>
      <c r="S34" s="843"/>
      <c r="T34" s="843"/>
      <c r="U34" s="843"/>
      <c r="V34" s="843"/>
      <c r="W34" s="843"/>
      <c r="X34" s="844"/>
      <c r="Y34" s="845" t="s">
        <v>243</v>
      </c>
      <c r="Z34" s="846"/>
      <c r="AA34" s="846"/>
      <c r="AB34" s="846"/>
      <c r="AC34" s="846"/>
      <c r="AD34" s="846"/>
      <c r="AE34" s="846"/>
      <c r="AF34" s="846"/>
      <c r="AG34" s="846"/>
      <c r="AH34" s="846"/>
      <c r="AI34" s="846"/>
      <c r="AJ34" s="846"/>
      <c r="AK34" s="846"/>
      <c r="AL34" s="846"/>
      <c r="AM34" s="847"/>
    </row>
    <row r="35" spans="1:39" ht="65.25" customHeight="1">
      <c r="B35" s="839"/>
      <c r="C35" s="841"/>
      <c r="D35" s="279">
        <v>2015</v>
      </c>
      <c r="E35" s="279">
        <v>2016</v>
      </c>
      <c r="F35" s="279">
        <v>2017</v>
      </c>
      <c r="G35" s="279">
        <v>2018</v>
      </c>
      <c r="H35" s="279">
        <v>2019</v>
      </c>
      <c r="I35" s="279">
        <v>2020</v>
      </c>
      <c r="J35" s="279">
        <v>2021</v>
      </c>
      <c r="K35" s="279">
        <v>2022</v>
      </c>
      <c r="L35" s="279">
        <v>2023</v>
      </c>
      <c r="M35" s="423">
        <v>2024</v>
      </c>
      <c r="N35" s="849"/>
      <c r="O35" s="279">
        <v>2015</v>
      </c>
      <c r="P35" s="279">
        <v>2016</v>
      </c>
      <c r="Q35" s="279">
        <v>2017</v>
      </c>
      <c r="R35" s="279">
        <v>2018</v>
      </c>
      <c r="S35" s="279">
        <v>2019</v>
      </c>
      <c r="T35" s="279">
        <v>2020</v>
      </c>
      <c r="U35" s="279">
        <v>2021</v>
      </c>
      <c r="V35" s="279">
        <v>2022</v>
      </c>
      <c r="W35" s="279">
        <v>2023</v>
      </c>
      <c r="X35" s="423">
        <v>2024</v>
      </c>
      <c r="Y35" s="279" t="str">
        <f>'1.  LRAMVA Summary'!D52</f>
        <v>Residential</v>
      </c>
      <c r="Z35" s="279" t="str">
        <f>'1.  LRAMVA Summary'!E52</f>
        <v>GS&lt;50 kW</v>
      </c>
      <c r="AA35" s="279" t="str">
        <f>'1.  LRAMVA Summary'!F52</f>
        <v>GS 50 to 4,999 kW</v>
      </c>
      <c r="AB35" s="279" t="str">
        <f>'1.  LRAMVA Summary'!G52</f>
        <v/>
      </c>
      <c r="AC35" s="279" t="str">
        <f>'1.  LRAMVA Summary'!H52</f>
        <v/>
      </c>
      <c r="AD35" s="279" t="str">
        <f>'1.  LRAMVA Summary'!I52</f>
        <v/>
      </c>
      <c r="AE35" s="279" t="str">
        <f>'1.  LRAMVA Summary'!J52</f>
        <v/>
      </c>
      <c r="AF35" s="279" t="str">
        <f>'1.  LRAMVA Summary'!K52</f>
        <v/>
      </c>
      <c r="AG35" s="279" t="str">
        <f>'1.  LRAMVA Summary'!L52</f>
        <v/>
      </c>
      <c r="AH35" s="279" t="str">
        <f>'1.  LRAMVA Summary'!M52</f>
        <v/>
      </c>
      <c r="AI35" s="279" t="str">
        <f>'1.  LRAMVA Summary'!N52</f>
        <v/>
      </c>
      <c r="AJ35" s="279" t="str">
        <f>'1.  LRAMVA Summary'!O52</f>
        <v/>
      </c>
      <c r="AK35" s="279" t="str">
        <f>'1.  LRAMVA Summary'!P52</f>
        <v/>
      </c>
      <c r="AL35" s="279" t="str">
        <f>'1.  LRAMVA Summary'!Q52</f>
        <v/>
      </c>
      <c r="AM35" s="281" t="str">
        <f>'1.  LRAMVA Summary'!R52</f>
        <v>Total</v>
      </c>
    </row>
    <row r="36" spans="1:39" ht="16.5" customHeight="1">
      <c r="B36" s="507" t="s">
        <v>503</v>
      </c>
      <c r="C36" s="283"/>
      <c r="D36" s="283"/>
      <c r="E36" s="283"/>
      <c r="F36" s="283"/>
      <c r="G36" s="283"/>
      <c r="H36" s="283"/>
      <c r="I36" s="283"/>
      <c r="J36" s="283"/>
      <c r="K36" s="283"/>
      <c r="L36" s="283"/>
      <c r="M36" s="283"/>
      <c r="N36" s="284"/>
      <c r="O36" s="283"/>
      <c r="P36" s="283"/>
      <c r="Q36" s="283"/>
      <c r="R36" s="283"/>
      <c r="S36" s="283"/>
      <c r="T36" s="283"/>
      <c r="U36" s="283"/>
      <c r="V36" s="283"/>
      <c r="W36" s="283"/>
      <c r="X36" s="283"/>
      <c r="Y36" s="285" t="str">
        <f>'1.  LRAMVA Summary'!D53</f>
        <v>kWh</v>
      </c>
      <c r="Z36" s="285" t="str">
        <f>'1.  LRAMVA Summary'!E53</f>
        <v>kWh</v>
      </c>
      <c r="AA36" s="285" t="str">
        <f>'1.  LRAMVA Summary'!F53</f>
        <v>kW</v>
      </c>
      <c r="AB36" s="285">
        <f>'1.  LRAMVA Summary'!G53</f>
        <v>0</v>
      </c>
      <c r="AC36" s="285">
        <f>'1.  LRAMVA Summary'!H53</f>
        <v>0</v>
      </c>
      <c r="AD36" s="285">
        <f>'1.  LRAMVA Summary'!I53</f>
        <v>0</v>
      </c>
      <c r="AE36" s="285">
        <f>'1.  LRAMVA Summary'!J53</f>
        <v>0</v>
      </c>
      <c r="AF36" s="285">
        <f>'1.  LRAMVA Summary'!K53</f>
        <v>0</v>
      </c>
      <c r="AG36" s="285">
        <f>'1.  LRAMVA Summary'!L53</f>
        <v>0</v>
      </c>
      <c r="AH36" s="285">
        <f>'1.  LRAMVA Summary'!M53</f>
        <v>0</v>
      </c>
      <c r="AI36" s="285">
        <f>'1.  LRAMVA Summary'!N53</f>
        <v>0</v>
      </c>
      <c r="AJ36" s="285">
        <f>'1.  LRAMVA Summary'!O53</f>
        <v>0</v>
      </c>
      <c r="AK36" s="285">
        <f>'1.  LRAMVA Summary'!P53</f>
        <v>0</v>
      </c>
      <c r="AL36" s="285">
        <f>'1.  LRAMVA Summary'!Q53</f>
        <v>0</v>
      </c>
      <c r="AM36" s="286"/>
    </row>
    <row r="37" spans="1:39" ht="16.5" hidden="1" customHeight="1" outlineLevel="1">
      <c r="B37" s="282" t="s">
        <v>496</v>
      </c>
      <c r="C37" s="283"/>
      <c r="D37" s="283"/>
      <c r="E37" s="283"/>
      <c r="F37" s="283"/>
      <c r="G37" s="283"/>
      <c r="H37" s="283"/>
      <c r="I37" s="283"/>
      <c r="J37" s="283"/>
      <c r="K37" s="283"/>
      <c r="L37" s="283"/>
      <c r="M37" s="283"/>
      <c r="N37" s="284"/>
      <c r="O37" s="283"/>
      <c r="P37" s="283"/>
      <c r="Q37" s="283"/>
      <c r="R37" s="283"/>
      <c r="S37" s="283"/>
      <c r="T37" s="283"/>
      <c r="U37" s="283"/>
      <c r="V37" s="283"/>
      <c r="W37" s="283"/>
      <c r="X37" s="283"/>
      <c r="Y37" s="285"/>
      <c r="Z37" s="285"/>
      <c r="AA37" s="285"/>
      <c r="AB37" s="285"/>
      <c r="AC37" s="285"/>
      <c r="AD37" s="285"/>
      <c r="AE37" s="285"/>
      <c r="AF37" s="285"/>
      <c r="AG37" s="285"/>
      <c r="AH37" s="285"/>
      <c r="AI37" s="285"/>
      <c r="AJ37" s="285"/>
      <c r="AK37" s="285"/>
      <c r="AL37" s="285"/>
      <c r="AM37" s="286"/>
    </row>
    <row r="38" spans="1:39" hidden="1" outlineLevel="1">
      <c r="A38" s="511">
        <v>1</v>
      </c>
      <c r="B38" s="509" t="s">
        <v>95</v>
      </c>
      <c r="C38" s="285" t="s">
        <v>25</v>
      </c>
      <c r="D38" s="289">
        <v>215145</v>
      </c>
      <c r="E38" s="289">
        <v>213192</v>
      </c>
      <c r="F38" s="289">
        <v>213192</v>
      </c>
      <c r="G38" s="289">
        <v>213192</v>
      </c>
      <c r="H38" s="289">
        <v>213192</v>
      </c>
      <c r="I38" s="289">
        <v>213192</v>
      </c>
      <c r="J38" s="289">
        <v>213192</v>
      </c>
      <c r="K38" s="289">
        <v>213023</v>
      </c>
      <c r="L38" s="289">
        <v>213023</v>
      </c>
      <c r="M38" s="289">
        <v>213023</v>
      </c>
      <c r="N38" s="285"/>
      <c r="O38" s="289">
        <v>14</v>
      </c>
      <c r="P38" s="289">
        <v>14</v>
      </c>
      <c r="Q38" s="289">
        <v>14</v>
      </c>
      <c r="R38" s="289">
        <v>14</v>
      </c>
      <c r="S38" s="289">
        <v>14</v>
      </c>
      <c r="T38" s="289">
        <v>14</v>
      </c>
      <c r="U38" s="289">
        <v>14</v>
      </c>
      <c r="V38" s="289">
        <v>14</v>
      </c>
      <c r="W38" s="289">
        <v>14</v>
      </c>
      <c r="X38" s="289">
        <v>14</v>
      </c>
      <c r="Y38" s="404">
        <v>1</v>
      </c>
      <c r="Z38" s="404"/>
      <c r="AA38" s="404"/>
      <c r="AB38" s="404"/>
      <c r="AC38" s="404"/>
      <c r="AD38" s="404"/>
      <c r="AE38" s="404"/>
      <c r="AF38" s="404"/>
      <c r="AG38" s="404"/>
      <c r="AH38" s="404"/>
      <c r="AI38" s="404"/>
      <c r="AJ38" s="404"/>
      <c r="AK38" s="404"/>
      <c r="AL38" s="404"/>
      <c r="AM38" s="290">
        <f>SUM(Y38:AL38)</f>
        <v>1</v>
      </c>
    </row>
    <row r="39" spans="1:39" hidden="1" outlineLevel="1">
      <c r="B39" s="288" t="s">
        <v>267</v>
      </c>
      <c r="C39" s="285" t="s">
        <v>163</v>
      </c>
      <c r="D39" s="289"/>
      <c r="E39" s="289"/>
      <c r="F39" s="289"/>
      <c r="G39" s="289"/>
      <c r="H39" s="289"/>
      <c r="I39" s="289"/>
      <c r="J39" s="289"/>
      <c r="K39" s="289"/>
      <c r="L39" s="289"/>
      <c r="M39" s="289"/>
      <c r="N39" s="462"/>
      <c r="O39" s="289"/>
      <c r="P39" s="289"/>
      <c r="Q39" s="289"/>
      <c r="R39" s="289"/>
      <c r="S39" s="289"/>
      <c r="T39" s="289"/>
      <c r="U39" s="289"/>
      <c r="V39" s="289"/>
      <c r="W39" s="289"/>
      <c r="X39" s="289"/>
      <c r="Y39" s="405">
        <f>Y38</f>
        <v>1</v>
      </c>
      <c r="Z39" s="405">
        <f t="shared" ref="Z39:AD39" si="0">Z38</f>
        <v>0</v>
      </c>
      <c r="AA39" s="405">
        <f t="shared" si="0"/>
        <v>0</v>
      </c>
      <c r="AB39" s="405">
        <f t="shared" si="0"/>
        <v>0</v>
      </c>
      <c r="AC39" s="405">
        <f t="shared" si="0"/>
        <v>0</v>
      </c>
      <c r="AD39" s="405">
        <f t="shared" si="0"/>
        <v>0</v>
      </c>
      <c r="AE39" s="405">
        <f t="shared" ref="AE39:AL39" si="1">AE38</f>
        <v>0</v>
      </c>
      <c r="AF39" s="405">
        <f t="shared" si="1"/>
        <v>0</v>
      </c>
      <c r="AG39" s="405">
        <f t="shared" si="1"/>
        <v>0</v>
      </c>
      <c r="AH39" s="405">
        <f t="shared" si="1"/>
        <v>0</v>
      </c>
      <c r="AI39" s="405">
        <f t="shared" si="1"/>
        <v>0</v>
      </c>
      <c r="AJ39" s="405">
        <f t="shared" si="1"/>
        <v>0</v>
      </c>
      <c r="AK39" s="405">
        <f t="shared" si="1"/>
        <v>0</v>
      </c>
      <c r="AL39" s="405">
        <f t="shared" si="1"/>
        <v>0</v>
      </c>
      <c r="AM39" s="291"/>
    </row>
    <row r="40" spans="1:39" ht="15.75" hidden="1" outlineLevel="1">
      <c r="B40" s="292"/>
      <c r="C40" s="293"/>
      <c r="D40" s="293"/>
      <c r="E40" s="293"/>
      <c r="F40" s="293"/>
      <c r="G40" s="293"/>
      <c r="H40" s="293"/>
      <c r="I40" s="293"/>
      <c r="J40" s="293"/>
      <c r="K40" s="293"/>
      <c r="L40" s="293"/>
      <c r="M40" s="293"/>
      <c r="N40" s="294"/>
      <c r="O40" s="293"/>
      <c r="P40" s="293"/>
      <c r="Q40" s="293"/>
      <c r="R40" s="293"/>
      <c r="S40" s="293"/>
      <c r="T40" s="293"/>
      <c r="U40" s="293"/>
      <c r="V40" s="293"/>
      <c r="W40" s="293"/>
      <c r="X40" s="293"/>
      <c r="Y40" s="406"/>
      <c r="Z40" s="407"/>
      <c r="AA40" s="407"/>
      <c r="AB40" s="407"/>
      <c r="AC40" s="407"/>
      <c r="AD40" s="407"/>
      <c r="AE40" s="407"/>
      <c r="AF40" s="407"/>
      <c r="AG40" s="407"/>
      <c r="AH40" s="407"/>
      <c r="AI40" s="407"/>
      <c r="AJ40" s="407"/>
      <c r="AK40" s="407"/>
      <c r="AL40" s="407"/>
      <c r="AM40" s="296"/>
    </row>
    <row r="41" spans="1:39" hidden="1" outlineLevel="1">
      <c r="A41" s="511">
        <v>2</v>
      </c>
      <c r="B41" s="509" t="s">
        <v>96</v>
      </c>
      <c r="C41" s="285" t="s">
        <v>25</v>
      </c>
      <c r="D41" s="289">
        <v>391637</v>
      </c>
      <c r="E41" s="289">
        <v>384676</v>
      </c>
      <c r="F41" s="289">
        <v>384676</v>
      </c>
      <c r="G41" s="289">
        <v>384676</v>
      </c>
      <c r="H41" s="289">
        <v>384676</v>
      </c>
      <c r="I41" s="289">
        <v>384676</v>
      </c>
      <c r="J41" s="289">
        <v>384676</v>
      </c>
      <c r="K41" s="289">
        <v>384475</v>
      </c>
      <c r="L41" s="289">
        <v>384475</v>
      </c>
      <c r="M41" s="289">
        <v>384475</v>
      </c>
      <c r="N41" s="285"/>
      <c r="O41" s="289">
        <v>26</v>
      </c>
      <c r="P41" s="289">
        <v>26</v>
      </c>
      <c r="Q41" s="289">
        <v>26</v>
      </c>
      <c r="R41" s="289">
        <v>26</v>
      </c>
      <c r="S41" s="289">
        <v>26</v>
      </c>
      <c r="T41" s="289">
        <v>26</v>
      </c>
      <c r="U41" s="289">
        <v>26</v>
      </c>
      <c r="V41" s="289">
        <v>26</v>
      </c>
      <c r="W41" s="289">
        <v>26</v>
      </c>
      <c r="X41" s="289">
        <v>26</v>
      </c>
      <c r="Y41" s="404">
        <v>1</v>
      </c>
      <c r="Z41" s="404"/>
      <c r="AA41" s="404"/>
      <c r="AB41" s="404"/>
      <c r="AC41" s="404"/>
      <c r="AD41" s="404"/>
      <c r="AE41" s="404"/>
      <c r="AF41" s="404"/>
      <c r="AG41" s="404"/>
      <c r="AH41" s="404"/>
      <c r="AI41" s="404"/>
      <c r="AJ41" s="404"/>
      <c r="AK41" s="404"/>
      <c r="AL41" s="404"/>
      <c r="AM41" s="290">
        <f>SUM(Y41:AL41)</f>
        <v>1</v>
      </c>
    </row>
    <row r="42" spans="1:39" hidden="1" outlineLevel="1">
      <c r="B42" s="288" t="s">
        <v>267</v>
      </c>
      <c r="C42" s="285" t="s">
        <v>163</v>
      </c>
      <c r="D42" s="289"/>
      <c r="E42" s="289"/>
      <c r="F42" s="289"/>
      <c r="G42" s="289"/>
      <c r="H42" s="289"/>
      <c r="I42" s="289"/>
      <c r="J42" s="289"/>
      <c r="K42" s="289"/>
      <c r="L42" s="289"/>
      <c r="M42" s="289"/>
      <c r="N42" s="462"/>
      <c r="O42" s="289"/>
      <c r="P42" s="289"/>
      <c r="Q42" s="289"/>
      <c r="R42" s="289"/>
      <c r="S42" s="289"/>
      <c r="T42" s="289"/>
      <c r="U42" s="289"/>
      <c r="V42" s="289"/>
      <c r="W42" s="289"/>
      <c r="X42" s="289"/>
      <c r="Y42" s="405">
        <f>Y41</f>
        <v>1</v>
      </c>
      <c r="Z42" s="405">
        <f t="shared" ref="Z42:AD42" si="2">Z41</f>
        <v>0</v>
      </c>
      <c r="AA42" s="405">
        <f t="shared" si="2"/>
        <v>0</v>
      </c>
      <c r="AB42" s="405">
        <f t="shared" si="2"/>
        <v>0</v>
      </c>
      <c r="AC42" s="405">
        <f t="shared" si="2"/>
        <v>0</v>
      </c>
      <c r="AD42" s="405">
        <f t="shared" si="2"/>
        <v>0</v>
      </c>
      <c r="AE42" s="405">
        <f t="shared" ref="AE42" si="3">AE41</f>
        <v>0</v>
      </c>
      <c r="AF42" s="405">
        <f t="shared" ref="AF42" si="4">AF41</f>
        <v>0</v>
      </c>
      <c r="AG42" s="405">
        <f t="shared" ref="AG42" si="5">AG41</f>
        <v>0</v>
      </c>
      <c r="AH42" s="405">
        <f t="shared" ref="AH42" si="6">AH41</f>
        <v>0</v>
      </c>
      <c r="AI42" s="405">
        <f t="shared" ref="AI42" si="7">AI41</f>
        <v>0</v>
      </c>
      <c r="AJ42" s="405">
        <f t="shared" ref="AJ42" si="8">AJ41</f>
        <v>0</v>
      </c>
      <c r="AK42" s="405">
        <f t="shared" ref="AK42" si="9">AK41</f>
        <v>0</v>
      </c>
      <c r="AL42" s="405">
        <f t="shared" ref="AL42" si="10">AL41</f>
        <v>0</v>
      </c>
      <c r="AM42" s="291"/>
    </row>
    <row r="43" spans="1:39" ht="15.75" hidden="1" outlineLevel="1">
      <c r="B43" s="292"/>
      <c r="C43" s="293"/>
      <c r="D43" s="298"/>
      <c r="E43" s="298"/>
      <c r="F43" s="298"/>
      <c r="G43" s="298"/>
      <c r="H43" s="298"/>
      <c r="I43" s="298"/>
      <c r="J43" s="298"/>
      <c r="K43" s="298"/>
      <c r="L43" s="298"/>
      <c r="M43" s="298"/>
      <c r="N43" s="294"/>
      <c r="O43" s="298"/>
      <c r="P43" s="298"/>
      <c r="Q43" s="298"/>
      <c r="R43" s="298"/>
      <c r="S43" s="298"/>
      <c r="T43" s="298"/>
      <c r="U43" s="298"/>
      <c r="V43" s="298"/>
      <c r="W43" s="298"/>
      <c r="X43" s="298"/>
      <c r="Y43" s="406"/>
      <c r="Z43" s="407"/>
      <c r="AA43" s="407"/>
      <c r="AB43" s="407"/>
      <c r="AC43" s="407"/>
      <c r="AD43" s="407"/>
      <c r="AE43" s="407"/>
      <c r="AF43" s="407"/>
      <c r="AG43" s="407"/>
      <c r="AH43" s="407"/>
      <c r="AI43" s="407"/>
      <c r="AJ43" s="407"/>
      <c r="AK43" s="407"/>
      <c r="AL43" s="407"/>
      <c r="AM43" s="296"/>
    </row>
    <row r="44" spans="1:39" hidden="1" outlineLevel="1">
      <c r="A44" s="511">
        <v>3</v>
      </c>
      <c r="B44" s="509" t="s">
        <v>97</v>
      </c>
      <c r="C44" s="285" t="s">
        <v>25</v>
      </c>
      <c r="D44" s="289">
        <v>28298</v>
      </c>
      <c r="E44" s="289">
        <v>28298</v>
      </c>
      <c r="F44" s="289">
        <v>28298</v>
      </c>
      <c r="G44" s="289">
        <v>28193</v>
      </c>
      <c r="H44" s="289">
        <v>15465</v>
      </c>
      <c r="I44" s="289">
        <v>0</v>
      </c>
      <c r="J44" s="289">
        <v>0</v>
      </c>
      <c r="K44" s="289">
        <v>0</v>
      </c>
      <c r="L44" s="289">
        <v>0</v>
      </c>
      <c r="M44" s="289">
        <v>0</v>
      </c>
      <c r="N44" s="285"/>
      <c r="O44" s="289">
        <v>4</v>
      </c>
      <c r="P44" s="289">
        <v>4</v>
      </c>
      <c r="Q44" s="289">
        <v>4</v>
      </c>
      <c r="R44" s="289">
        <v>4</v>
      </c>
      <c r="S44" s="289">
        <v>2</v>
      </c>
      <c r="T44" s="289">
        <v>0</v>
      </c>
      <c r="U44" s="289">
        <v>0</v>
      </c>
      <c r="V44" s="289">
        <v>0</v>
      </c>
      <c r="W44" s="289">
        <v>0</v>
      </c>
      <c r="X44" s="289">
        <v>0</v>
      </c>
      <c r="Y44" s="404">
        <v>1</v>
      </c>
      <c r="Z44" s="404"/>
      <c r="AA44" s="404"/>
      <c r="AB44" s="404"/>
      <c r="AC44" s="404"/>
      <c r="AD44" s="404"/>
      <c r="AE44" s="404"/>
      <c r="AF44" s="404"/>
      <c r="AG44" s="404"/>
      <c r="AH44" s="404"/>
      <c r="AI44" s="404"/>
      <c r="AJ44" s="404"/>
      <c r="AK44" s="404"/>
      <c r="AL44" s="404"/>
      <c r="AM44" s="290">
        <f>SUM(Y44:AL44)</f>
        <v>1</v>
      </c>
    </row>
    <row r="45" spans="1:39" hidden="1" outlineLevel="1">
      <c r="B45" s="288" t="s">
        <v>267</v>
      </c>
      <c r="C45" s="285" t="s">
        <v>163</v>
      </c>
      <c r="D45" s="289"/>
      <c r="E45" s="289"/>
      <c r="F45" s="289"/>
      <c r="G45" s="289"/>
      <c r="H45" s="289"/>
      <c r="I45" s="289"/>
      <c r="J45" s="289"/>
      <c r="K45" s="289"/>
      <c r="L45" s="289"/>
      <c r="M45" s="289"/>
      <c r="N45" s="462"/>
      <c r="O45" s="289"/>
      <c r="P45" s="289"/>
      <c r="Q45" s="289"/>
      <c r="R45" s="289"/>
      <c r="S45" s="289"/>
      <c r="T45" s="289"/>
      <c r="U45" s="289"/>
      <c r="V45" s="289"/>
      <c r="W45" s="289"/>
      <c r="X45" s="289"/>
      <c r="Y45" s="405">
        <f>Y44</f>
        <v>1</v>
      </c>
      <c r="Z45" s="405">
        <f t="shared" ref="Z45:AD45" si="11">Z44</f>
        <v>0</v>
      </c>
      <c r="AA45" s="405">
        <f t="shared" si="11"/>
        <v>0</v>
      </c>
      <c r="AB45" s="405">
        <f t="shared" si="11"/>
        <v>0</v>
      </c>
      <c r="AC45" s="405">
        <f t="shared" si="11"/>
        <v>0</v>
      </c>
      <c r="AD45" s="405">
        <f t="shared" si="11"/>
        <v>0</v>
      </c>
      <c r="AE45" s="405">
        <f t="shared" ref="AE45" si="12">AE44</f>
        <v>0</v>
      </c>
      <c r="AF45" s="405">
        <f t="shared" ref="AF45" si="13">AF44</f>
        <v>0</v>
      </c>
      <c r="AG45" s="405">
        <f t="shared" ref="AG45" si="14">AG44</f>
        <v>0</v>
      </c>
      <c r="AH45" s="405">
        <f t="shared" ref="AH45" si="15">AH44</f>
        <v>0</v>
      </c>
      <c r="AI45" s="405">
        <f t="shared" ref="AI45" si="16">AI44</f>
        <v>0</v>
      </c>
      <c r="AJ45" s="405">
        <f t="shared" ref="AJ45" si="17">AJ44</f>
        <v>0</v>
      </c>
      <c r="AK45" s="405">
        <f t="shared" ref="AK45" si="18">AK44</f>
        <v>0</v>
      </c>
      <c r="AL45" s="405">
        <f t="shared" ref="AL45" si="19">AL44</f>
        <v>0</v>
      </c>
      <c r="AM45" s="291"/>
    </row>
    <row r="46" spans="1:39" hidden="1" outlineLevel="1">
      <c r="B46" s="288"/>
      <c r="C46" s="299"/>
      <c r="D46" s="285"/>
      <c r="E46" s="285"/>
      <c r="F46" s="285"/>
      <c r="G46" s="285"/>
      <c r="H46" s="285"/>
      <c r="I46" s="285"/>
      <c r="J46" s="285"/>
      <c r="K46" s="285"/>
      <c r="L46" s="285"/>
      <c r="M46" s="285"/>
      <c r="N46" s="285"/>
      <c r="O46" s="285"/>
      <c r="P46" s="285"/>
      <c r="Q46" s="285"/>
      <c r="R46" s="285"/>
      <c r="S46" s="285"/>
      <c r="T46" s="285"/>
      <c r="U46" s="285"/>
      <c r="V46" s="285"/>
      <c r="W46" s="285"/>
      <c r="X46" s="285"/>
      <c r="Y46" s="406"/>
      <c r="Z46" s="406"/>
      <c r="AA46" s="406"/>
      <c r="AB46" s="406"/>
      <c r="AC46" s="406"/>
      <c r="AD46" s="406"/>
      <c r="AE46" s="406"/>
      <c r="AF46" s="406"/>
      <c r="AG46" s="406"/>
      <c r="AH46" s="406"/>
      <c r="AI46" s="406"/>
      <c r="AJ46" s="406"/>
      <c r="AK46" s="406"/>
      <c r="AL46" s="406"/>
      <c r="AM46" s="300"/>
    </row>
    <row r="47" spans="1:39" hidden="1" outlineLevel="1">
      <c r="A47" s="511">
        <v>4</v>
      </c>
      <c r="B47" s="509" t="s">
        <v>665</v>
      </c>
      <c r="C47" s="285" t="s">
        <v>25</v>
      </c>
      <c r="D47" s="289">
        <v>176218</v>
      </c>
      <c r="E47" s="289">
        <v>176218</v>
      </c>
      <c r="F47" s="289">
        <v>176218</v>
      </c>
      <c r="G47" s="289">
        <v>176218</v>
      </c>
      <c r="H47" s="289">
        <v>176218</v>
      </c>
      <c r="I47" s="289">
        <v>176218</v>
      </c>
      <c r="J47" s="289">
        <v>176218</v>
      </c>
      <c r="K47" s="289">
        <v>176218</v>
      </c>
      <c r="L47" s="289">
        <v>176218</v>
      </c>
      <c r="M47" s="289">
        <v>176218</v>
      </c>
      <c r="N47" s="285"/>
      <c r="O47" s="289">
        <v>93</v>
      </c>
      <c r="P47" s="289">
        <v>93</v>
      </c>
      <c r="Q47" s="289">
        <v>93</v>
      </c>
      <c r="R47" s="289">
        <v>93</v>
      </c>
      <c r="S47" s="289">
        <v>93</v>
      </c>
      <c r="T47" s="289">
        <v>93</v>
      </c>
      <c r="U47" s="289">
        <v>93</v>
      </c>
      <c r="V47" s="289">
        <v>93</v>
      </c>
      <c r="W47" s="289">
        <v>93</v>
      </c>
      <c r="X47" s="289">
        <v>93</v>
      </c>
      <c r="Y47" s="404">
        <v>1</v>
      </c>
      <c r="Z47" s="404"/>
      <c r="AA47" s="404"/>
      <c r="AB47" s="404"/>
      <c r="AC47" s="404"/>
      <c r="AD47" s="404"/>
      <c r="AE47" s="404"/>
      <c r="AF47" s="404"/>
      <c r="AG47" s="404"/>
      <c r="AH47" s="404"/>
      <c r="AI47" s="404"/>
      <c r="AJ47" s="404"/>
      <c r="AK47" s="404"/>
      <c r="AL47" s="404"/>
      <c r="AM47" s="290">
        <f>SUM(Y47:AL47)</f>
        <v>1</v>
      </c>
    </row>
    <row r="48" spans="1:39" hidden="1" outlineLevel="1">
      <c r="B48" s="288" t="s">
        <v>267</v>
      </c>
      <c r="C48" s="285" t="s">
        <v>163</v>
      </c>
      <c r="D48" s="289"/>
      <c r="E48" s="289"/>
      <c r="F48" s="289"/>
      <c r="G48" s="289"/>
      <c r="H48" s="289"/>
      <c r="I48" s="289"/>
      <c r="J48" s="289"/>
      <c r="K48" s="289"/>
      <c r="L48" s="289"/>
      <c r="M48" s="289"/>
      <c r="N48" s="462"/>
      <c r="O48" s="289"/>
      <c r="P48" s="289"/>
      <c r="Q48" s="289"/>
      <c r="R48" s="289"/>
      <c r="S48" s="289"/>
      <c r="T48" s="289"/>
      <c r="U48" s="289"/>
      <c r="V48" s="289"/>
      <c r="W48" s="289"/>
      <c r="X48" s="289"/>
      <c r="Y48" s="405">
        <f>Y47</f>
        <v>1</v>
      </c>
      <c r="Z48" s="405">
        <f t="shared" ref="Z48:AD48" si="20">Z47</f>
        <v>0</v>
      </c>
      <c r="AA48" s="405">
        <f t="shared" si="20"/>
        <v>0</v>
      </c>
      <c r="AB48" s="405">
        <f t="shared" si="20"/>
        <v>0</v>
      </c>
      <c r="AC48" s="405">
        <f t="shared" si="20"/>
        <v>0</v>
      </c>
      <c r="AD48" s="405">
        <f t="shared" si="20"/>
        <v>0</v>
      </c>
      <c r="AE48" s="405">
        <f t="shared" ref="AE48" si="21">AE47</f>
        <v>0</v>
      </c>
      <c r="AF48" s="405">
        <f t="shared" ref="AF48" si="22">AF47</f>
        <v>0</v>
      </c>
      <c r="AG48" s="405">
        <f t="shared" ref="AG48" si="23">AG47</f>
        <v>0</v>
      </c>
      <c r="AH48" s="405">
        <f t="shared" ref="AH48" si="24">AH47</f>
        <v>0</v>
      </c>
      <c r="AI48" s="405">
        <f t="shared" ref="AI48" si="25">AI47</f>
        <v>0</v>
      </c>
      <c r="AJ48" s="405">
        <f t="shared" ref="AJ48" si="26">AJ47</f>
        <v>0</v>
      </c>
      <c r="AK48" s="405">
        <f t="shared" ref="AK48" si="27">AK47</f>
        <v>0</v>
      </c>
      <c r="AL48" s="405">
        <f t="shared" ref="AL48" si="28">AL47</f>
        <v>0</v>
      </c>
      <c r="AM48" s="291"/>
    </row>
    <row r="49" spans="1:39" hidden="1" outlineLevel="1">
      <c r="B49" s="288"/>
      <c r="C49" s="299"/>
      <c r="D49" s="298"/>
      <c r="E49" s="298"/>
      <c r="F49" s="298"/>
      <c r="G49" s="298"/>
      <c r="H49" s="298"/>
      <c r="I49" s="298"/>
      <c r="J49" s="298"/>
      <c r="K49" s="298"/>
      <c r="L49" s="298"/>
      <c r="M49" s="298"/>
      <c r="N49" s="285"/>
      <c r="O49" s="298"/>
      <c r="P49" s="298"/>
      <c r="Q49" s="298"/>
      <c r="R49" s="298"/>
      <c r="S49" s="298"/>
      <c r="T49" s="298"/>
      <c r="U49" s="298"/>
      <c r="V49" s="298"/>
      <c r="W49" s="298"/>
      <c r="X49" s="298"/>
      <c r="Y49" s="406"/>
      <c r="Z49" s="406"/>
      <c r="AA49" s="406"/>
      <c r="AB49" s="406"/>
      <c r="AC49" s="406"/>
      <c r="AD49" s="406"/>
      <c r="AE49" s="406"/>
      <c r="AF49" s="406"/>
      <c r="AG49" s="406"/>
      <c r="AH49" s="406"/>
      <c r="AI49" s="406"/>
      <c r="AJ49" s="406"/>
      <c r="AK49" s="406"/>
      <c r="AL49" s="406"/>
      <c r="AM49" s="300"/>
    </row>
    <row r="50" spans="1:39" ht="18" hidden="1" customHeight="1" outlineLevel="1">
      <c r="A50" s="511">
        <v>5</v>
      </c>
      <c r="B50" s="509" t="s">
        <v>98</v>
      </c>
      <c r="C50" s="285" t="s">
        <v>25</v>
      </c>
      <c r="D50" s="289">
        <v>0</v>
      </c>
      <c r="E50" s="289">
        <v>0</v>
      </c>
      <c r="F50" s="289">
        <v>0</v>
      </c>
      <c r="G50" s="289">
        <v>0</v>
      </c>
      <c r="H50" s="289">
        <v>0</v>
      </c>
      <c r="I50" s="289">
        <v>0</v>
      </c>
      <c r="J50" s="289">
        <v>0</v>
      </c>
      <c r="K50" s="289">
        <v>0</v>
      </c>
      <c r="L50" s="289">
        <v>0</v>
      </c>
      <c r="M50" s="289">
        <v>0</v>
      </c>
      <c r="N50" s="285"/>
      <c r="O50" s="289">
        <v>0</v>
      </c>
      <c r="P50" s="289">
        <v>0</v>
      </c>
      <c r="Q50" s="289">
        <v>0</v>
      </c>
      <c r="R50" s="289">
        <v>0</v>
      </c>
      <c r="S50" s="289">
        <v>0</v>
      </c>
      <c r="T50" s="289">
        <v>0</v>
      </c>
      <c r="U50" s="289">
        <v>0</v>
      </c>
      <c r="V50" s="289">
        <v>0</v>
      </c>
      <c r="W50" s="289">
        <v>0</v>
      </c>
      <c r="X50" s="289">
        <v>0</v>
      </c>
      <c r="Y50" s="404"/>
      <c r="Z50" s="404"/>
      <c r="AA50" s="404"/>
      <c r="AB50" s="404"/>
      <c r="AC50" s="404"/>
      <c r="AD50" s="404"/>
      <c r="AE50" s="404"/>
      <c r="AF50" s="404"/>
      <c r="AG50" s="404"/>
      <c r="AH50" s="404"/>
      <c r="AI50" s="404"/>
      <c r="AJ50" s="404"/>
      <c r="AK50" s="404"/>
      <c r="AL50" s="404"/>
      <c r="AM50" s="290">
        <f>SUM(Y50:AL50)</f>
        <v>0</v>
      </c>
    </row>
    <row r="51" spans="1:39" hidden="1" outlineLevel="1">
      <c r="B51" s="288" t="s">
        <v>267</v>
      </c>
      <c r="C51" s="285" t="s">
        <v>163</v>
      </c>
      <c r="D51" s="289"/>
      <c r="E51" s="289"/>
      <c r="F51" s="289"/>
      <c r="G51" s="289"/>
      <c r="H51" s="289"/>
      <c r="I51" s="289"/>
      <c r="J51" s="289"/>
      <c r="K51" s="289"/>
      <c r="L51" s="289"/>
      <c r="M51" s="289"/>
      <c r="N51" s="462"/>
      <c r="O51" s="289"/>
      <c r="P51" s="289"/>
      <c r="Q51" s="289"/>
      <c r="R51" s="289"/>
      <c r="S51" s="289"/>
      <c r="T51" s="289"/>
      <c r="U51" s="289"/>
      <c r="V51" s="289"/>
      <c r="W51" s="289"/>
      <c r="X51" s="289"/>
      <c r="Y51" s="405">
        <f>Y50</f>
        <v>0</v>
      </c>
      <c r="Z51" s="405">
        <f t="shared" ref="Z51:AD51" si="29">Z50</f>
        <v>0</v>
      </c>
      <c r="AA51" s="405">
        <f t="shared" si="29"/>
        <v>0</v>
      </c>
      <c r="AB51" s="405">
        <f t="shared" si="29"/>
        <v>0</v>
      </c>
      <c r="AC51" s="405">
        <f t="shared" si="29"/>
        <v>0</v>
      </c>
      <c r="AD51" s="405">
        <f t="shared" si="29"/>
        <v>0</v>
      </c>
      <c r="AE51" s="405">
        <f t="shared" ref="AE51" si="30">AE50</f>
        <v>0</v>
      </c>
      <c r="AF51" s="405">
        <f t="shared" ref="AF51" si="31">AF50</f>
        <v>0</v>
      </c>
      <c r="AG51" s="405">
        <f t="shared" ref="AG51" si="32">AG50</f>
        <v>0</v>
      </c>
      <c r="AH51" s="405">
        <f t="shared" ref="AH51" si="33">AH50</f>
        <v>0</v>
      </c>
      <c r="AI51" s="405">
        <f t="shared" ref="AI51" si="34">AI50</f>
        <v>0</v>
      </c>
      <c r="AJ51" s="405">
        <f t="shared" ref="AJ51" si="35">AJ50</f>
        <v>0</v>
      </c>
      <c r="AK51" s="405">
        <f t="shared" ref="AK51" si="36">AK50</f>
        <v>0</v>
      </c>
      <c r="AL51" s="405">
        <f t="shared" ref="AL51" si="37">AL50</f>
        <v>0</v>
      </c>
      <c r="AM51" s="291"/>
    </row>
    <row r="52" spans="1:39" hidden="1" outlineLevel="1">
      <c r="B52" s="288"/>
      <c r="C52" s="285"/>
      <c r="D52" s="285"/>
      <c r="E52" s="285"/>
      <c r="F52" s="285"/>
      <c r="G52" s="285"/>
      <c r="H52" s="285"/>
      <c r="I52" s="285"/>
      <c r="J52" s="285"/>
      <c r="K52" s="285"/>
      <c r="L52" s="285"/>
      <c r="M52" s="285"/>
      <c r="N52" s="285"/>
      <c r="O52" s="285"/>
      <c r="P52" s="285"/>
      <c r="Q52" s="285"/>
      <c r="R52" s="285"/>
      <c r="S52" s="285"/>
      <c r="T52" s="285"/>
      <c r="U52" s="285"/>
      <c r="V52" s="285"/>
      <c r="W52" s="285"/>
      <c r="X52" s="285"/>
      <c r="Y52" s="416"/>
      <c r="Z52" s="417"/>
      <c r="AA52" s="417"/>
      <c r="AB52" s="417"/>
      <c r="AC52" s="417"/>
      <c r="AD52" s="417"/>
      <c r="AE52" s="417"/>
      <c r="AF52" s="417"/>
      <c r="AG52" s="417"/>
      <c r="AH52" s="417"/>
      <c r="AI52" s="417"/>
      <c r="AJ52" s="417"/>
      <c r="AK52" s="417"/>
      <c r="AL52" s="417"/>
      <c r="AM52" s="291"/>
    </row>
    <row r="53" spans="1:39" ht="16.5" hidden="1" customHeight="1" outlineLevel="1">
      <c r="B53" s="313" t="s">
        <v>497</v>
      </c>
      <c r="C53" s="283"/>
      <c r="D53" s="283"/>
      <c r="E53" s="283"/>
      <c r="F53" s="283"/>
      <c r="G53" s="283"/>
      <c r="H53" s="283"/>
      <c r="I53" s="283"/>
      <c r="J53" s="283"/>
      <c r="K53" s="283"/>
      <c r="L53" s="283"/>
      <c r="M53" s="283"/>
      <c r="N53" s="284"/>
      <c r="O53" s="283"/>
      <c r="P53" s="283"/>
      <c r="Q53" s="283"/>
      <c r="R53" s="283"/>
      <c r="S53" s="283"/>
      <c r="T53" s="283"/>
      <c r="U53" s="283"/>
      <c r="V53" s="283"/>
      <c r="W53" s="283"/>
      <c r="X53" s="283"/>
      <c r="Y53" s="408"/>
      <c r="Z53" s="408"/>
      <c r="AA53" s="408"/>
      <c r="AB53" s="408"/>
      <c r="AC53" s="408"/>
      <c r="AD53" s="408"/>
      <c r="AE53" s="408"/>
      <c r="AF53" s="408"/>
      <c r="AG53" s="408"/>
      <c r="AH53" s="408"/>
      <c r="AI53" s="408"/>
      <c r="AJ53" s="408"/>
      <c r="AK53" s="408"/>
      <c r="AL53" s="408"/>
      <c r="AM53" s="286"/>
    </row>
    <row r="54" spans="1:39" hidden="1" outlineLevel="1">
      <c r="A54" s="511">
        <v>6</v>
      </c>
      <c r="B54" s="509" t="s">
        <v>99</v>
      </c>
      <c r="C54" s="285" t="s">
        <v>25</v>
      </c>
      <c r="D54" s="289">
        <v>0</v>
      </c>
      <c r="E54" s="289">
        <v>0</v>
      </c>
      <c r="F54" s="289">
        <v>0</v>
      </c>
      <c r="G54" s="289">
        <v>0</v>
      </c>
      <c r="H54" s="289">
        <v>0</v>
      </c>
      <c r="I54" s="289">
        <v>0</v>
      </c>
      <c r="J54" s="289">
        <v>0</v>
      </c>
      <c r="K54" s="289">
        <v>0</v>
      </c>
      <c r="L54" s="289">
        <v>0</v>
      </c>
      <c r="M54" s="289">
        <v>0</v>
      </c>
      <c r="N54" s="289">
        <v>12</v>
      </c>
      <c r="O54" s="289">
        <v>0</v>
      </c>
      <c r="P54" s="289">
        <v>0</v>
      </c>
      <c r="Q54" s="289">
        <v>0</v>
      </c>
      <c r="R54" s="289">
        <v>0</v>
      </c>
      <c r="S54" s="289">
        <v>0</v>
      </c>
      <c r="T54" s="289">
        <v>0</v>
      </c>
      <c r="U54" s="289">
        <v>0</v>
      </c>
      <c r="V54" s="289">
        <v>0</v>
      </c>
      <c r="W54" s="289">
        <v>0</v>
      </c>
      <c r="X54" s="289">
        <v>0</v>
      </c>
      <c r="Y54" s="409"/>
      <c r="Z54" s="404"/>
      <c r="AA54" s="404"/>
      <c r="AB54" s="404"/>
      <c r="AC54" s="404"/>
      <c r="AD54" s="404"/>
      <c r="AE54" s="404"/>
      <c r="AF54" s="409"/>
      <c r="AG54" s="409"/>
      <c r="AH54" s="409"/>
      <c r="AI54" s="409"/>
      <c r="AJ54" s="409"/>
      <c r="AK54" s="409"/>
      <c r="AL54" s="409"/>
      <c r="AM54" s="290">
        <f>SUM(Y54:AL54)</f>
        <v>0</v>
      </c>
    </row>
    <row r="55" spans="1:39" hidden="1" outlineLevel="1">
      <c r="B55" s="288" t="s">
        <v>267</v>
      </c>
      <c r="C55" s="285" t="s">
        <v>163</v>
      </c>
      <c r="D55" s="289"/>
      <c r="E55" s="289"/>
      <c r="F55" s="289"/>
      <c r="G55" s="289"/>
      <c r="H55" s="289"/>
      <c r="I55" s="289"/>
      <c r="J55" s="289"/>
      <c r="K55" s="289"/>
      <c r="L55" s="289"/>
      <c r="M55" s="289"/>
      <c r="N55" s="289">
        <f>N54</f>
        <v>12</v>
      </c>
      <c r="O55" s="289"/>
      <c r="P55" s="289"/>
      <c r="Q55" s="289"/>
      <c r="R55" s="289"/>
      <c r="S55" s="289"/>
      <c r="T55" s="289"/>
      <c r="U55" s="289"/>
      <c r="V55" s="289"/>
      <c r="W55" s="289"/>
      <c r="X55" s="289"/>
      <c r="Y55" s="405">
        <f>Y54</f>
        <v>0</v>
      </c>
      <c r="Z55" s="405">
        <f t="shared" ref="Z55:AD55" si="38">Z54</f>
        <v>0</v>
      </c>
      <c r="AA55" s="405">
        <f t="shared" si="38"/>
        <v>0</v>
      </c>
      <c r="AB55" s="405">
        <f t="shared" si="38"/>
        <v>0</v>
      </c>
      <c r="AC55" s="405">
        <f t="shared" si="38"/>
        <v>0</v>
      </c>
      <c r="AD55" s="405">
        <f t="shared" si="38"/>
        <v>0</v>
      </c>
      <c r="AE55" s="405">
        <f t="shared" ref="AE55" si="39">AE54</f>
        <v>0</v>
      </c>
      <c r="AF55" s="405">
        <f t="shared" ref="AF55" si="40">AF54</f>
        <v>0</v>
      </c>
      <c r="AG55" s="405">
        <f t="shared" ref="AG55" si="41">AG54</f>
        <v>0</v>
      </c>
      <c r="AH55" s="405">
        <f t="shared" ref="AH55" si="42">AH54</f>
        <v>0</v>
      </c>
      <c r="AI55" s="405">
        <f t="shared" ref="AI55" si="43">AI54</f>
        <v>0</v>
      </c>
      <c r="AJ55" s="405">
        <f t="shared" ref="AJ55" si="44">AJ54</f>
        <v>0</v>
      </c>
      <c r="AK55" s="405">
        <f t="shared" ref="AK55" si="45">AK54</f>
        <v>0</v>
      </c>
      <c r="AL55" s="405">
        <f t="shared" ref="AL55" si="46">AL54</f>
        <v>0</v>
      </c>
      <c r="AM55" s="305"/>
    </row>
    <row r="56" spans="1:39" hidden="1" outlineLevel="1">
      <c r="B56" s="304"/>
      <c r="C56" s="306"/>
      <c r="D56" s="285"/>
      <c r="E56" s="285"/>
      <c r="F56" s="285"/>
      <c r="G56" s="285"/>
      <c r="H56" s="285"/>
      <c r="I56" s="285"/>
      <c r="J56" s="285"/>
      <c r="K56" s="285"/>
      <c r="L56" s="285"/>
      <c r="M56" s="285"/>
      <c r="N56" s="285"/>
      <c r="O56" s="285"/>
      <c r="P56" s="285"/>
      <c r="Q56" s="285"/>
      <c r="R56" s="285"/>
      <c r="S56" s="285"/>
      <c r="T56" s="285"/>
      <c r="U56" s="285"/>
      <c r="V56" s="285"/>
      <c r="W56" s="285"/>
      <c r="X56" s="285"/>
      <c r="Y56" s="410"/>
      <c r="Z56" s="410"/>
      <c r="AA56" s="410"/>
      <c r="AB56" s="410"/>
      <c r="AC56" s="410"/>
      <c r="AD56" s="410"/>
      <c r="AE56" s="410"/>
      <c r="AF56" s="410"/>
      <c r="AG56" s="410"/>
      <c r="AH56" s="410"/>
      <c r="AI56" s="410"/>
      <c r="AJ56" s="410"/>
      <c r="AK56" s="410"/>
      <c r="AL56" s="410"/>
      <c r="AM56" s="307"/>
    </row>
    <row r="57" spans="1:39" ht="28.5" hidden="1" customHeight="1" outlineLevel="1">
      <c r="A57" s="511">
        <v>7</v>
      </c>
      <c r="B57" s="509" t="s">
        <v>100</v>
      </c>
      <c r="C57" s="285" t="s">
        <v>25</v>
      </c>
      <c r="D57" s="289">
        <v>1141252</v>
      </c>
      <c r="E57" s="289">
        <v>1141252</v>
      </c>
      <c r="F57" s="289">
        <v>1133568</v>
      </c>
      <c r="G57" s="289">
        <v>1133568</v>
      </c>
      <c r="H57" s="289">
        <v>1133568</v>
      </c>
      <c r="I57" s="289">
        <v>1133568</v>
      </c>
      <c r="J57" s="289">
        <v>1087472</v>
      </c>
      <c r="K57" s="289">
        <v>1087472</v>
      </c>
      <c r="L57" s="289">
        <v>1041820</v>
      </c>
      <c r="M57" s="289">
        <v>878660</v>
      </c>
      <c r="N57" s="289">
        <v>12</v>
      </c>
      <c r="O57" s="289">
        <v>170</v>
      </c>
      <c r="P57" s="289">
        <v>170</v>
      </c>
      <c r="Q57" s="289">
        <v>168</v>
      </c>
      <c r="R57" s="289">
        <v>168</v>
      </c>
      <c r="S57" s="289">
        <v>168</v>
      </c>
      <c r="T57" s="289">
        <v>168</v>
      </c>
      <c r="U57" s="289">
        <v>160</v>
      </c>
      <c r="V57" s="289">
        <v>160</v>
      </c>
      <c r="W57" s="289">
        <v>156</v>
      </c>
      <c r="X57" s="289">
        <v>131</v>
      </c>
      <c r="Y57" s="522">
        <v>0.1</v>
      </c>
      <c r="Z57" s="522">
        <v>0.3</v>
      </c>
      <c r="AA57" s="522">
        <v>0.6</v>
      </c>
      <c r="AB57" s="404"/>
      <c r="AC57" s="522"/>
      <c r="AD57" s="404"/>
      <c r="AE57" s="404"/>
      <c r="AF57" s="409"/>
      <c r="AG57" s="409"/>
      <c r="AH57" s="409"/>
      <c r="AI57" s="409"/>
      <c r="AJ57" s="409"/>
      <c r="AK57" s="409"/>
      <c r="AL57" s="409"/>
      <c r="AM57" s="290">
        <f>SUM(Y57:AL57)</f>
        <v>1</v>
      </c>
    </row>
    <row r="58" spans="1:39" hidden="1" outlineLevel="1">
      <c r="B58" s="288" t="s">
        <v>267</v>
      </c>
      <c r="C58" s="285" t="s">
        <v>163</v>
      </c>
      <c r="D58" s="289"/>
      <c r="E58" s="289"/>
      <c r="F58" s="289"/>
      <c r="G58" s="289"/>
      <c r="H58" s="289"/>
      <c r="I58" s="289"/>
      <c r="J58" s="289"/>
      <c r="K58" s="289"/>
      <c r="L58" s="289"/>
      <c r="M58" s="289"/>
      <c r="N58" s="289">
        <f>N57</f>
        <v>12</v>
      </c>
      <c r="O58" s="289"/>
      <c r="P58" s="289"/>
      <c r="Q58" s="289"/>
      <c r="R58" s="289"/>
      <c r="S58" s="289"/>
      <c r="T58" s="289"/>
      <c r="U58" s="289"/>
      <c r="V58" s="289"/>
      <c r="W58" s="289"/>
      <c r="X58" s="289"/>
      <c r="Y58" s="405">
        <f>Y57</f>
        <v>0.1</v>
      </c>
      <c r="Z58" s="405">
        <f>Z57</f>
        <v>0.3</v>
      </c>
      <c r="AA58" s="405">
        <f t="shared" ref="AA58:AD58" si="47">AA57</f>
        <v>0.6</v>
      </c>
      <c r="AB58" s="405">
        <f t="shared" si="47"/>
        <v>0</v>
      </c>
      <c r="AC58" s="405">
        <f t="shared" si="47"/>
        <v>0</v>
      </c>
      <c r="AD58" s="405">
        <f t="shared" si="47"/>
        <v>0</v>
      </c>
      <c r="AE58" s="405">
        <f t="shared" ref="AE58" si="48">AE57</f>
        <v>0</v>
      </c>
      <c r="AF58" s="405">
        <f t="shared" ref="AF58" si="49">AF57</f>
        <v>0</v>
      </c>
      <c r="AG58" s="405">
        <f t="shared" ref="AG58" si="50">AG57</f>
        <v>0</v>
      </c>
      <c r="AH58" s="405">
        <f t="shared" ref="AH58" si="51">AH57</f>
        <v>0</v>
      </c>
      <c r="AI58" s="405">
        <f t="shared" ref="AI58" si="52">AI57</f>
        <v>0</v>
      </c>
      <c r="AJ58" s="405">
        <f t="shared" ref="AJ58" si="53">AJ57</f>
        <v>0</v>
      </c>
      <c r="AK58" s="405">
        <f t="shared" ref="AK58" si="54">AK57</f>
        <v>0</v>
      </c>
      <c r="AL58" s="405">
        <f t="shared" ref="AL58" si="55">AL57</f>
        <v>0</v>
      </c>
      <c r="AM58" s="305"/>
    </row>
    <row r="59" spans="1:39" hidden="1" outlineLevel="1">
      <c r="B59" s="308"/>
      <c r="C59" s="306"/>
      <c r="D59" s="285"/>
      <c r="E59" s="285"/>
      <c r="F59" s="285"/>
      <c r="G59" s="285"/>
      <c r="H59" s="285"/>
      <c r="I59" s="285"/>
      <c r="J59" s="285"/>
      <c r="K59" s="285"/>
      <c r="L59" s="285"/>
      <c r="M59" s="285"/>
      <c r="N59" s="285"/>
      <c r="O59" s="285"/>
      <c r="P59" s="285"/>
      <c r="Q59" s="285"/>
      <c r="R59" s="285"/>
      <c r="S59" s="285"/>
      <c r="T59" s="285"/>
      <c r="U59" s="285"/>
      <c r="V59" s="285"/>
      <c r="W59" s="285"/>
      <c r="X59" s="285"/>
      <c r="Y59" s="410"/>
      <c r="Z59" s="411"/>
      <c r="AA59" s="410"/>
      <c r="AB59" s="410"/>
      <c r="AC59" s="410"/>
      <c r="AD59" s="410"/>
      <c r="AE59" s="410"/>
      <c r="AF59" s="410"/>
      <c r="AG59" s="410"/>
      <c r="AH59" s="410"/>
      <c r="AI59" s="410"/>
      <c r="AJ59" s="410"/>
      <c r="AK59" s="410"/>
      <c r="AL59" s="410"/>
      <c r="AM59" s="307"/>
    </row>
    <row r="60" spans="1:39" ht="30" hidden="1" outlineLevel="1">
      <c r="A60" s="511">
        <v>8</v>
      </c>
      <c r="B60" s="509" t="s">
        <v>101</v>
      </c>
      <c r="C60" s="285" t="s">
        <v>25</v>
      </c>
      <c r="D60" s="289">
        <v>18930</v>
      </c>
      <c r="E60" s="289">
        <v>17918</v>
      </c>
      <c r="F60" s="289">
        <v>8296</v>
      </c>
      <c r="G60" s="289">
        <v>8296</v>
      </c>
      <c r="H60" s="289">
        <v>8296</v>
      </c>
      <c r="I60" s="289">
        <v>8296</v>
      </c>
      <c r="J60" s="289">
        <v>8296</v>
      </c>
      <c r="K60" s="289">
        <v>8296</v>
      </c>
      <c r="L60" s="289">
        <v>8296</v>
      </c>
      <c r="M60" s="289">
        <v>8296</v>
      </c>
      <c r="N60" s="289">
        <v>12</v>
      </c>
      <c r="O60" s="289">
        <v>5</v>
      </c>
      <c r="P60" s="289">
        <v>5</v>
      </c>
      <c r="Q60" s="289">
        <v>2</v>
      </c>
      <c r="R60" s="289">
        <v>2</v>
      </c>
      <c r="S60" s="289">
        <v>2</v>
      </c>
      <c r="T60" s="289">
        <v>2</v>
      </c>
      <c r="U60" s="289">
        <v>2</v>
      </c>
      <c r="V60" s="289">
        <v>2</v>
      </c>
      <c r="W60" s="289">
        <v>2</v>
      </c>
      <c r="X60" s="289">
        <v>2</v>
      </c>
      <c r="Y60" s="409">
        <v>0.3</v>
      </c>
      <c r="Z60" s="522">
        <v>0.7</v>
      </c>
      <c r="AA60" s="404"/>
      <c r="AB60" s="404"/>
      <c r="AC60" s="404"/>
      <c r="AD60" s="404"/>
      <c r="AE60" s="404"/>
      <c r="AF60" s="409"/>
      <c r="AG60" s="409"/>
      <c r="AH60" s="409"/>
      <c r="AI60" s="409"/>
      <c r="AJ60" s="409"/>
      <c r="AK60" s="409"/>
      <c r="AL60" s="409"/>
      <c r="AM60" s="290">
        <f>SUM(Y60:AL60)</f>
        <v>1</v>
      </c>
    </row>
    <row r="61" spans="1:39" hidden="1" outlineLevel="1">
      <c r="B61" s="288" t="s">
        <v>267</v>
      </c>
      <c r="C61" s="285" t="s">
        <v>163</v>
      </c>
      <c r="D61" s="289"/>
      <c r="E61" s="289"/>
      <c r="F61" s="289"/>
      <c r="G61" s="289"/>
      <c r="H61" s="289"/>
      <c r="I61" s="289"/>
      <c r="J61" s="289"/>
      <c r="K61" s="289"/>
      <c r="L61" s="289"/>
      <c r="M61" s="289"/>
      <c r="N61" s="289">
        <f>N60</f>
        <v>12</v>
      </c>
      <c r="O61" s="289"/>
      <c r="P61" s="289"/>
      <c r="Q61" s="289"/>
      <c r="R61" s="289"/>
      <c r="S61" s="289"/>
      <c r="T61" s="289"/>
      <c r="U61" s="289"/>
      <c r="V61" s="289"/>
      <c r="W61" s="289"/>
      <c r="X61" s="289"/>
      <c r="Y61" s="405">
        <f>Y60</f>
        <v>0.3</v>
      </c>
      <c r="Z61" s="405">
        <f t="shared" ref="Z61:AD61" si="56">Z60</f>
        <v>0.7</v>
      </c>
      <c r="AA61" s="405">
        <f t="shared" si="56"/>
        <v>0</v>
      </c>
      <c r="AB61" s="405">
        <f t="shared" si="56"/>
        <v>0</v>
      </c>
      <c r="AC61" s="405">
        <f t="shared" si="56"/>
        <v>0</v>
      </c>
      <c r="AD61" s="405">
        <f t="shared" si="56"/>
        <v>0</v>
      </c>
      <c r="AE61" s="405">
        <f t="shared" ref="AE61" si="57">AE60</f>
        <v>0</v>
      </c>
      <c r="AF61" s="405">
        <f t="shared" ref="AF61" si="58">AF60</f>
        <v>0</v>
      </c>
      <c r="AG61" s="405">
        <f t="shared" ref="AG61" si="59">AG60</f>
        <v>0</v>
      </c>
      <c r="AH61" s="405">
        <f t="shared" ref="AH61" si="60">AH60</f>
        <v>0</v>
      </c>
      <c r="AI61" s="405">
        <f t="shared" ref="AI61" si="61">AI60</f>
        <v>0</v>
      </c>
      <c r="AJ61" s="405">
        <f t="shared" ref="AJ61" si="62">AJ60</f>
        <v>0</v>
      </c>
      <c r="AK61" s="405">
        <f t="shared" ref="AK61" si="63">AK60</f>
        <v>0</v>
      </c>
      <c r="AL61" s="405">
        <f t="shared" ref="AL61" si="64">AL60</f>
        <v>0</v>
      </c>
      <c r="AM61" s="305"/>
    </row>
    <row r="62" spans="1:39" hidden="1" outlineLevel="1">
      <c r="B62" s="308"/>
      <c r="C62" s="306"/>
      <c r="D62" s="310"/>
      <c r="E62" s="310"/>
      <c r="F62" s="310"/>
      <c r="G62" s="310"/>
      <c r="H62" s="310"/>
      <c r="I62" s="310"/>
      <c r="J62" s="310"/>
      <c r="K62" s="310"/>
      <c r="L62" s="310"/>
      <c r="M62" s="310"/>
      <c r="N62" s="285"/>
      <c r="O62" s="310"/>
      <c r="P62" s="310"/>
      <c r="Q62" s="310"/>
      <c r="R62" s="310"/>
      <c r="S62" s="310"/>
      <c r="T62" s="310"/>
      <c r="U62" s="310"/>
      <c r="V62" s="310"/>
      <c r="W62" s="310"/>
      <c r="X62" s="310"/>
      <c r="Y62" s="410"/>
      <c r="Z62" s="411"/>
      <c r="AA62" s="410"/>
      <c r="AB62" s="410"/>
      <c r="AC62" s="410"/>
      <c r="AD62" s="410"/>
      <c r="AE62" s="410"/>
      <c r="AF62" s="410"/>
      <c r="AG62" s="410"/>
      <c r="AH62" s="410"/>
      <c r="AI62" s="410"/>
      <c r="AJ62" s="410"/>
      <c r="AK62" s="410"/>
      <c r="AL62" s="410"/>
      <c r="AM62" s="307"/>
    </row>
    <row r="63" spans="1:39" ht="30" hidden="1" outlineLevel="1">
      <c r="A63" s="511">
        <v>9</v>
      </c>
      <c r="B63" s="509" t="s">
        <v>102</v>
      </c>
      <c r="C63" s="285" t="s">
        <v>25</v>
      </c>
      <c r="D63" s="289">
        <v>6131</v>
      </c>
      <c r="E63" s="289">
        <v>6131</v>
      </c>
      <c r="F63" s="289">
        <v>6131</v>
      </c>
      <c r="G63" s="289">
        <v>6131</v>
      </c>
      <c r="H63" s="289">
        <v>6131</v>
      </c>
      <c r="I63" s="289">
        <v>6131</v>
      </c>
      <c r="J63" s="289">
        <v>6131</v>
      </c>
      <c r="K63" s="289">
        <v>6131</v>
      </c>
      <c r="L63" s="289">
        <v>6131</v>
      </c>
      <c r="M63" s="289">
        <v>6131</v>
      </c>
      <c r="N63" s="289">
        <v>12</v>
      </c>
      <c r="O63" s="289">
        <v>1</v>
      </c>
      <c r="P63" s="289">
        <v>1</v>
      </c>
      <c r="Q63" s="289">
        <v>1</v>
      </c>
      <c r="R63" s="289">
        <v>1</v>
      </c>
      <c r="S63" s="289">
        <v>1</v>
      </c>
      <c r="T63" s="289">
        <v>1</v>
      </c>
      <c r="U63" s="289">
        <v>1</v>
      </c>
      <c r="V63" s="289">
        <v>1</v>
      </c>
      <c r="W63" s="289">
        <v>1</v>
      </c>
      <c r="X63" s="289">
        <v>1</v>
      </c>
      <c r="Y63" s="409"/>
      <c r="Z63" s="404"/>
      <c r="AA63" s="404">
        <v>1</v>
      </c>
      <c r="AB63" s="404"/>
      <c r="AC63" s="404"/>
      <c r="AD63" s="404"/>
      <c r="AE63" s="404"/>
      <c r="AF63" s="409"/>
      <c r="AG63" s="409"/>
      <c r="AH63" s="409"/>
      <c r="AI63" s="409"/>
      <c r="AJ63" s="409"/>
      <c r="AK63" s="409"/>
      <c r="AL63" s="409"/>
      <c r="AM63" s="290">
        <f>SUM(Y63:AL63)</f>
        <v>1</v>
      </c>
    </row>
    <row r="64" spans="1:39" hidden="1" outlineLevel="1">
      <c r="B64" s="288" t="s">
        <v>267</v>
      </c>
      <c r="C64" s="285" t="s">
        <v>163</v>
      </c>
      <c r="D64" s="289"/>
      <c r="E64" s="289"/>
      <c r="F64" s="289"/>
      <c r="G64" s="289"/>
      <c r="H64" s="289"/>
      <c r="I64" s="289"/>
      <c r="J64" s="289"/>
      <c r="K64" s="289"/>
      <c r="L64" s="289"/>
      <c r="M64" s="289"/>
      <c r="N64" s="289">
        <f>N63</f>
        <v>12</v>
      </c>
      <c r="O64" s="289"/>
      <c r="P64" s="289"/>
      <c r="Q64" s="289"/>
      <c r="R64" s="289"/>
      <c r="S64" s="289"/>
      <c r="T64" s="289"/>
      <c r="U64" s="289"/>
      <c r="V64" s="289"/>
      <c r="W64" s="289"/>
      <c r="X64" s="289"/>
      <c r="Y64" s="405">
        <f>Y63</f>
        <v>0</v>
      </c>
      <c r="Z64" s="405">
        <f t="shared" ref="Z64:AD64" si="65">Z63</f>
        <v>0</v>
      </c>
      <c r="AA64" s="405">
        <f t="shared" si="65"/>
        <v>1</v>
      </c>
      <c r="AB64" s="405">
        <f t="shared" si="65"/>
        <v>0</v>
      </c>
      <c r="AC64" s="405">
        <f t="shared" si="65"/>
        <v>0</v>
      </c>
      <c r="AD64" s="405">
        <f t="shared" si="65"/>
        <v>0</v>
      </c>
      <c r="AE64" s="405">
        <f t="shared" ref="AE64" si="66">AE63</f>
        <v>0</v>
      </c>
      <c r="AF64" s="405">
        <f t="shared" ref="AF64" si="67">AF63</f>
        <v>0</v>
      </c>
      <c r="AG64" s="405">
        <f t="shared" ref="AG64" si="68">AG63</f>
        <v>0</v>
      </c>
      <c r="AH64" s="405">
        <f t="shared" ref="AH64" si="69">AH63</f>
        <v>0</v>
      </c>
      <c r="AI64" s="405">
        <f t="shared" ref="AI64" si="70">AI63</f>
        <v>0</v>
      </c>
      <c r="AJ64" s="405">
        <f t="shared" ref="AJ64" si="71">AJ63</f>
        <v>0</v>
      </c>
      <c r="AK64" s="405">
        <f t="shared" ref="AK64" si="72">AK63</f>
        <v>0</v>
      </c>
      <c r="AL64" s="405">
        <f t="shared" ref="AL64" si="73">AL63</f>
        <v>0</v>
      </c>
      <c r="AM64" s="305"/>
    </row>
    <row r="65" spans="1:39" hidden="1" outlineLevel="1">
      <c r="B65" s="308"/>
      <c r="C65" s="306"/>
      <c r="D65" s="310"/>
      <c r="E65" s="310"/>
      <c r="F65" s="310"/>
      <c r="G65" s="310"/>
      <c r="H65" s="310"/>
      <c r="I65" s="310"/>
      <c r="J65" s="310"/>
      <c r="K65" s="310"/>
      <c r="L65" s="310"/>
      <c r="M65" s="310"/>
      <c r="N65" s="285"/>
      <c r="O65" s="310"/>
      <c r="P65" s="310"/>
      <c r="Q65" s="310"/>
      <c r="R65" s="310"/>
      <c r="S65" s="310"/>
      <c r="T65" s="310"/>
      <c r="U65" s="310"/>
      <c r="V65" s="310"/>
      <c r="W65" s="310"/>
      <c r="X65" s="310"/>
      <c r="Y65" s="410"/>
      <c r="Z65" s="410"/>
      <c r="AA65" s="410"/>
      <c r="AB65" s="410"/>
      <c r="AC65" s="410"/>
      <c r="AD65" s="410"/>
      <c r="AE65" s="410"/>
      <c r="AF65" s="410"/>
      <c r="AG65" s="410"/>
      <c r="AH65" s="410"/>
      <c r="AI65" s="410"/>
      <c r="AJ65" s="410"/>
      <c r="AK65" s="410"/>
      <c r="AL65" s="410"/>
      <c r="AM65" s="307"/>
    </row>
    <row r="66" spans="1:39" ht="30" hidden="1" outlineLevel="1">
      <c r="A66" s="511">
        <v>10</v>
      </c>
      <c r="B66" s="509" t="s">
        <v>103</v>
      </c>
      <c r="C66" s="285" t="s">
        <v>25</v>
      </c>
      <c r="D66" s="289">
        <v>0</v>
      </c>
      <c r="E66" s="289">
        <v>0</v>
      </c>
      <c r="F66" s="289">
        <v>0</v>
      </c>
      <c r="G66" s="289">
        <v>0</v>
      </c>
      <c r="H66" s="289">
        <v>0</v>
      </c>
      <c r="I66" s="289">
        <v>0</v>
      </c>
      <c r="J66" s="289">
        <v>0</v>
      </c>
      <c r="K66" s="289">
        <v>0</v>
      </c>
      <c r="L66" s="289">
        <v>0</v>
      </c>
      <c r="M66" s="289">
        <v>0</v>
      </c>
      <c r="N66" s="289">
        <v>3</v>
      </c>
      <c r="O66" s="289">
        <v>0</v>
      </c>
      <c r="P66" s="289">
        <v>0</v>
      </c>
      <c r="Q66" s="289">
        <v>0</v>
      </c>
      <c r="R66" s="289">
        <v>0</v>
      </c>
      <c r="S66" s="289">
        <v>0</v>
      </c>
      <c r="T66" s="289">
        <v>0</v>
      </c>
      <c r="U66" s="289">
        <v>0</v>
      </c>
      <c r="V66" s="289">
        <v>0</v>
      </c>
      <c r="W66" s="289">
        <v>0</v>
      </c>
      <c r="X66" s="289">
        <v>0</v>
      </c>
      <c r="Y66" s="409"/>
      <c r="Z66" s="404"/>
      <c r="AA66" s="404"/>
      <c r="AB66" s="404"/>
      <c r="AC66" s="404"/>
      <c r="AD66" s="404"/>
      <c r="AE66" s="404"/>
      <c r="AF66" s="409"/>
      <c r="AG66" s="409"/>
      <c r="AH66" s="409"/>
      <c r="AI66" s="409"/>
      <c r="AJ66" s="409"/>
      <c r="AK66" s="409"/>
      <c r="AL66" s="409"/>
      <c r="AM66" s="290">
        <f>SUM(Y66:AL66)</f>
        <v>0</v>
      </c>
    </row>
    <row r="67" spans="1:39" hidden="1" outlineLevel="1">
      <c r="B67" s="288" t="s">
        <v>267</v>
      </c>
      <c r="C67" s="285" t="s">
        <v>163</v>
      </c>
      <c r="D67" s="289"/>
      <c r="E67" s="289"/>
      <c r="F67" s="289"/>
      <c r="G67" s="289"/>
      <c r="H67" s="289"/>
      <c r="I67" s="289"/>
      <c r="J67" s="289"/>
      <c r="K67" s="289"/>
      <c r="L67" s="289"/>
      <c r="M67" s="289"/>
      <c r="N67" s="289">
        <f>N66</f>
        <v>3</v>
      </c>
      <c r="O67" s="289"/>
      <c r="P67" s="289"/>
      <c r="Q67" s="289"/>
      <c r="R67" s="289"/>
      <c r="S67" s="289"/>
      <c r="T67" s="289"/>
      <c r="U67" s="289"/>
      <c r="V67" s="289"/>
      <c r="W67" s="289"/>
      <c r="X67" s="289"/>
      <c r="Y67" s="405">
        <f>Y66</f>
        <v>0</v>
      </c>
      <c r="Z67" s="405">
        <f t="shared" ref="Z67:AD67" si="74">Z66</f>
        <v>0</v>
      </c>
      <c r="AA67" s="405">
        <f t="shared" si="74"/>
        <v>0</v>
      </c>
      <c r="AB67" s="405">
        <f t="shared" si="74"/>
        <v>0</v>
      </c>
      <c r="AC67" s="405">
        <f t="shared" si="74"/>
        <v>0</v>
      </c>
      <c r="AD67" s="405">
        <f t="shared" si="74"/>
        <v>0</v>
      </c>
      <c r="AE67" s="405">
        <f t="shared" ref="AE67" si="75">AE66</f>
        <v>0</v>
      </c>
      <c r="AF67" s="405">
        <f t="shared" ref="AF67" si="76">AF66</f>
        <v>0</v>
      </c>
      <c r="AG67" s="405">
        <f t="shared" ref="AG67" si="77">AG66</f>
        <v>0</v>
      </c>
      <c r="AH67" s="405">
        <f t="shared" ref="AH67" si="78">AH66</f>
        <v>0</v>
      </c>
      <c r="AI67" s="405">
        <f t="shared" ref="AI67" si="79">AI66</f>
        <v>0</v>
      </c>
      <c r="AJ67" s="405">
        <f t="shared" ref="AJ67" si="80">AJ66</f>
        <v>0</v>
      </c>
      <c r="AK67" s="405">
        <f t="shared" ref="AK67" si="81">AK66</f>
        <v>0</v>
      </c>
      <c r="AL67" s="405">
        <f t="shared" ref="AL67" si="82">AL66</f>
        <v>0</v>
      </c>
      <c r="AM67" s="305"/>
    </row>
    <row r="68" spans="1:39" hidden="1" outlineLevel="1">
      <c r="B68" s="308"/>
      <c r="C68" s="306"/>
      <c r="D68" s="310"/>
      <c r="E68" s="310"/>
      <c r="F68" s="310"/>
      <c r="G68" s="310"/>
      <c r="H68" s="310"/>
      <c r="I68" s="310"/>
      <c r="J68" s="310"/>
      <c r="K68" s="310"/>
      <c r="L68" s="310"/>
      <c r="M68" s="310"/>
      <c r="N68" s="285"/>
      <c r="O68" s="310"/>
      <c r="P68" s="310"/>
      <c r="Q68" s="310"/>
      <c r="R68" s="310"/>
      <c r="S68" s="310"/>
      <c r="T68" s="310"/>
      <c r="U68" s="310"/>
      <c r="V68" s="310"/>
      <c r="W68" s="310"/>
      <c r="X68" s="310"/>
      <c r="Y68" s="410"/>
      <c r="Z68" s="411"/>
      <c r="AA68" s="410"/>
      <c r="AB68" s="410"/>
      <c r="AC68" s="410"/>
      <c r="AD68" s="410"/>
      <c r="AE68" s="410"/>
      <c r="AF68" s="410"/>
      <c r="AG68" s="410"/>
      <c r="AH68" s="410"/>
      <c r="AI68" s="410"/>
      <c r="AJ68" s="410"/>
      <c r="AK68" s="410"/>
      <c r="AL68" s="410"/>
      <c r="AM68" s="307"/>
    </row>
    <row r="69" spans="1:39" ht="15.75" hidden="1" outlineLevel="1">
      <c r="B69" s="282" t="s">
        <v>10</v>
      </c>
      <c r="C69" s="283"/>
      <c r="D69" s="283"/>
      <c r="E69" s="283"/>
      <c r="F69" s="283"/>
      <c r="G69" s="283"/>
      <c r="H69" s="283"/>
      <c r="I69" s="283"/>
      <c r="J69" s="283"/>
      <c r="K69" s="283"/>
      <c r="L69" s="283"/>
      <c r="M69" s="283"/>
      <c r="N69" s="284"/>
      <c r="O69" s="283"/>
      <c r="P69" s="283"/>
      <c r="Q69" s="283"/>
      <c r="R69" s="283"/>
      <c r="S69" s="283"/>
      <c r="T69" s="283"/>
      <c r="U69" s="283"/>
      <c r="V69" s="283"/>
      <c r="W69" s="283"/>
      <c r="X69" s="283"/>
      <c r="Y69" s="408"/>
      <c r="Z69" s="408"/>
      <c r="AA69" s="408"/>
      <c r="AB69" s="408"/>
      <c r="AC69" s="408"/>
      <c r="AD69" s="408"/>
      <c r="AE69" s="408"/>
      <c r="AF69" s="408"/>
      <c r="AG69" s="408"/>
      <c r="AH69" s="408"/>
      <c r="AI69" s="408"/>
      <c r="AJ69" s="408"/>
      <c r="AK69" s="408"/>
      <c r="AL69" s="408"/>
      <c r="AM69" s="286"/>
    </row>
    <row r="70" spans="1:39" ht="30" hidden="1" outlineLevel="1">
      <c r="A70" s="511">
        <v>11</v>
      </c>
      <c r="B70" s="509" t="s">
        <v>104</v>
      </c>
      <c r="C70" s="285" t="s">
        <v>25</v>
      </c>
      <c r="D70" s="289">
        <v>0</v>
      </c>
      <c r="E70" s="289">
        <v>0</v>
      </c>
      <c r="F70" s="289">
        <v>0</v>
      </c>
      <c r="G70" s="289">
        <v>0</v>
      </c>
      <c r="H70" s="289">
        <v>0</v>
      </c>
      <c r="I70" s="289">
        <v>0</v>
      </c>
      <c r="J70" s="289">
        <v>0</v>
      </c>
      <c r="K70" s="289">
        <v>0</v>
      </c>
      <c r="L70" s="289">
        <v>0</v>
      </c>
      <c r="M70" s="289">
        <v>0</v>
      </c>
      <c r="N70" s="289">
        <v>12</v>
      </c>
      <c r="O70" s="289">
        <v>0</v>
      </c>
      <c r="P70" s="289">
        <v>0</v>
      </c>
      <c r="Q70" s="289">
        <v>0</v>
      </c>
      <c r="R70" s="289">
        <v>0</v>
      </c>
      <c r="S70" s="289">
        <v>0</v>
      </c>
      <c r="T70" s="289">
        <v>0</v>
      </c>
      <c r="U70" s="289">
        <v>0</v>
      </c>
      <c r="V70" s="289">
        <v>0</v>
      </c>
      <c r="W70" s="289">
        <v>0</v>
      </c>
      <c r="X70" s="289">
        <v>0</v>
      </c>
      <c r="Y70" s="420"/>
      <c r="Z70" s="404"/>
      <c r="AA70" s="404"/>
      <c r="AB70" s="404"/>
      <c r="AC70" s="404"/>
      <c r="AD70" s="404"/>
      <c r="AE70" s="404"/>
      <c r="AF70" s="409"/>
      <c r="AG70" s="409"/>
      <c r="AH70" s="409"/>
      <c r="AI70" s="409"/>
      <c r="AJ70" s="409"/>
      <c r="AK70" s="409"/>
      <c r="AL70" s="409"/>
      <c r="AM70" s="290">
        <f>SUM(Y70:AL70)</f>
        <v>0</v>
      </c>
    </row>
    <row r="71" spans="1:39" hidden="1" outlineLevel="1">
      <c r="B71" s="288" t="s">
        <v>267</v>
      </c>
      <c r="C71" s="285" t="s">
        <v>163</v>
      </c>
      <c r="D71" s="289"/>
      <c r="E71" s="289"/>
      <c r="F71" s="289"/>
      <c r="G71" s="289"/>
      <c r="H71" s="289"/>
      <c r="I71" s="289"/>
      <c r="J71" s="289"/>
      <c r="K71" s="289"/>
      <c r="L71" s="289"/>
      <c r="M71" s="289"/>
      <c r="N71" s="289">
        <f>N70</f>
        <v>12</v>
      </c>
      <c r="O71" s="289"/>
      <c r="P71" s="289"/>
      <c r="Q71" s="289"/>
      <c r="R71" s="289"/>
      <c r="S71" s="289"/>
      <c r="T71" s="289"/>
      <c r="U71" s="289"/>
      <c r="V71" s="289"/>
      <c r="W71" s="289"/>
      <c r="X71" s="289"/>
      <c r="Y71" s="405">
        <f>Y70</f>
        <v>0</v>
      </c>
      <c r="Z71" s="405">
        <f t="shared" ref="Z71:AD71" si="83">Z70</f>
        <v>0</v>
      </c>
      <c r="AA71" s="405">
        <f t="shared" si="83"/>
        <v>0</v>
      </c>
      <c r="AB71" s="405">
        <f t="shared" si="83"/>
        <v>0</v>
      </c>
      <c r="AC71" s="405">
        <f t="shared" si="83"/>
        <v>0</v>
      </c>
      <c r="AD71" s="405">
        <f t="shared" si="83"/>
        <v>0</v>
      </c>
      <c r="AE71" s="405">
        <f t="shared" ref="AE71" si="84">AE70</f>
        <v>0</v>
      </c>
      <c r="AF71" s="405">
        <f t="shared" ref="AF71" si="85">AF70</f>
        <v>0</v>
      </c>
      <c r="AG71" s="405">
        <f t="shared" ref="AG71" si="86">AG70</f>
        <v>0</v>
      </c>
      <c r="AH71" s="405">
        <f t="shared" ref="AH71" si="87">AH70</f>
        <v>0</v>
      </c>
      <c r="AI71" s="405">
        <f t="shared" ref="AI71" si="88">AI70</f>
        <v>0</v>
      </c>
      <c r="AJ71" s="405">
        <f t="shared" ref="AJ71" si="89">AJ70</f>
        <v>0</v>
      </c>
      <c r="AK71" s="405">
        <f t="shared" ref="AK71" si="90">AK70</f>
        <v>0</v>
      </c>
      <c r="AL71" s="405">
        <f t="shared" ref="AL71" si="91">AL70</f>
        <v>0</v>
      </c>
      <c r="AM71" s="291"/>
    </row>
    <row r="72" spans="1:39" hidden="1" outlineLevel="1">
      <c r="B72" s="309"/>
      <c r="C72" s="299"/>
      <c r="D72" s="285"/>
      <c r="E72" s="285"/>
      <c r="F72" s="285"/>
      <c r="G72" s="285"/>
      <c r="H72" s="285"/>
      <c r="I72" s="285"/>
      <c r="J72" s="285"/>
      <c r="K72" s="285"/>
      <c r="L72" s="285"/>
      <c r="M72" s="285"/>
      <c r="N72" s="285"/>
      <c r="O72" s="285"/>
      <c r="P72" s="285"/>
      <c r="Q72" s="285"/>
      <c r="R72" s="285"/>
      <c r="S72" s="285"/>
      <c r="T72" s="285"/>
      <c r="U72" s="285"/>
      <c r="V72" s="285"/>
      <c r="W72" s="285"/>
      <c r="X72" s="285"/>
      <c r="Y72" s="406"/>
      <c r="Z72" s="415"/>
      <c r="AA72" s="415"/>
      <c r="AB72" s="415"/>
      <c r="AC72" s="415"/>
      <c r="AD72" s="415"/>
      <c r="AE72" s="415"/>
      <c r="AF72" s="415"/>
      <c r="AG72" s="415"/>
      <c r="AH72" s="415"/>
      <c r="AI72" s="415"/>
      <c r="AJ72" s="415"/>
      <c r="AK72" s="415"/>
      <c r="AL72" s="415"/>
      <c r="AM72" s="300"/>
    </row>
    <row r="73" spans="1:39" ht="45" hidden="1" outlineLevel="1">
      <c r="A73" s="511">
        <v>12</v>
      </c>
      <c r="B73" s="509" t="s">
        <v>105</v>
      </c>
      <c r="C73" s="285" t="s">
        <v>25</v>
      </c>
      <c r="D73" s="289">
        <v>0</v>
      </c>
      <c r="E73" s="289">
        <v>0</v>
      </c>
      <c r="F73" s="289">
        <v>0</v>
      </c>
      <c r="G73" s="289">
        <v>0</v>
      </c>
      <c r="H73" s="289">
        <v>0</v>
      </c>
      <c r="I73" s="289">
        <v>0</v>
      </c>
      <c r="J73" s="289">
        <v>0</v>
      </c>
      <c r="K73" s="289">
        <v>0</v>
      </c>
      <c r="L73" s="289">
        <v>0</v>
      </c>
      <c r="M73" s="289">
        <v>0</v>
      </c>
      <c r="N73" s="289">
        <v>12</v>
      </c>
      <c r="O73" s="289">
        <v>0</v>
      </c>
      <c r="P73" s="289">
        <v>0</v>
      </c>
      <c r="Q73" s="289">
        <v>0</v>
      </c>
      <c r="R73" s="289">
        <v>0</v>
      </c>
      <c r="S73" s="289">
        <v>0</v>
      </c>
      <c r="T73" s="289">
        <v>0</v>
      </c>
      <c r="U73" s="289">
        <v>0</v>
      </c>
      <c r="V73" s="289">
        <v>0</v>
      </c>
      <c r="W73" s="289">
        <v>0</v>
      </c>
      <c r="X73" s="289">
        <v>0</v>
      </c>
      <c r="Y73" s="404"/>
      <c r="Z73" s="404"/>
      <c r="AA73" s="404"/>
      <c r="AB73" s="404"/>
      <c r="AC73" s="404"/>
      <c r="AD73" s="404"/>
      <c r="AE73" s="404"/>
      <c r="AF73" s="409"/>
      <c r="AG73" s="409"/>
      <c r="AH73" s="409"/>
      <c r="AI73" s="409"/>
      <c r="AJ73" s="409"/>
      <c r="AK73" s="409"/>
      <c r="AL73" s="409"/>
      <c r="AM73" s="290">
        <f>SUM(Y73:AL73)</f>
        <v>0</v>
      </c>
    </row>
    <row r="74" spans="1:39" hidden="1" outlineLevel="1">
      <c r="B74" s="509" t="s">
        <v>267</v>
      </c>
      <c r="C74" s="285" t="s">
        <v>163</v>
      </c>
      <c r="D74" s="289"/>
      <c r="E74" s="289"/>
      <c r="F74" s="289"/>
      <c r="G74" s="289"/>
      <c r="H74" s="289"/>
      <c r="I74" s="289"/>
      <c r="J74" s="289"/>
      <c r="K74" s="289"/>
      <c r="L74" s="289"/>
      <c r="M74" s="289"/>
      <c r="N74" s="289">
        <f>N73</f>
        <v>12</v>
      </c>
      <c r="O74" s="289"/>
      <c r="P74" s="289"/>
      <c r="Q74" s="289"/>
      <c r="R74" s="289"/>
      <c r="S74" s="289"/>
      <c r="T74" s="289"/>
      <c r="U74" s="289"/>
      <c r="V74" s="289"/>
      <c r="W74" s="289"/>
      <c r="X74" s="289"/>
      <c r="Y74" s="405">
        <f>Y73</f>
        <v>0</v>
      </c>
      <c r="Z74" s="405">
        <f t="shared" ref="Z74:AD74" si="92">Z73</f>
        <v>0</v>
      </c>
      <c r="AA74" s="405">
        <f t="shared" si="92"/>
        <v>0</v>
      </c>
      <c r="AB74" s="405">
        <f t="shared" si="92"/>
        <v>0</v>
      </c>
      <c r="AC74" s="405">
        <f t="shared" si="92"/>
        <v>0</v>
      </c>
      <c r="AD74" s="405">
        <f t="shared" si="92"/>
        <v>0</v>
      </c>
      <c r="AE74" s="405">
        <f t="shared" ref="AE74" si="93">AE73</f>
        <v>0</v>
      </c>
      <c r="AF74" s="405">
        <f t="shared" ref="AF74" si="94">AF73</f>
        <v>0</v>
      </c>
      <c r="AG74" s="405">
        <f t="shared" ref="AG74" si="95">AG73</f>
        <v>0</v>
      </c>
      <c r="AH74" s="405">
        <f t="shared" ref="AH74" si="96">AH73</f>
        <v>0</v>
      </c>
      <c r="AI74" s="405">
        <f t="shared" ref="AI74" si="97">AI73</f>
        <v>0</v>
      </c>
      <c r="AJ74" s="405">
        <f t="shared" ref="AJ74" si="98">AJ73</f>
        <v>0</v>
      </c>
      <c r="AK74" s="405">
        <f t="shared" ref="AK74" si="99">AK73</f>
        <v>0</v>
      </c>
      <c r="AL74" s="405">
        <f t="shared" ref="AL74" si="100">AL73</f>
        <v>0</v>
      </c>
      <c r="AM74" s="291"/>
    </row>
    <row r="75" spans="1:39" hidden="1" outlineLevel="1">
      <c r="B75" s="509"/>
      <c r="C75" s="299"/>
      <c r="D75" s="285"/>
      <c r="E75" s="285"/>
      <c r="F75" s="285"/>
      <c r="G75" s="285"/>
      <c r="H75" s="285"/>
      <c r="I75" s="285"/>
      <c r="J75" s="285"/>
      <c r="K75" s="285"/>
      <c r="L75" s="285"/>
      <c r="M75" s="285"/>
      <c r="N75" s="285"/>
      <c r="O75" s="285"/>
      <c r="P75" s="285"/>
      <c r="Q75" s="285"/>
      <c r="R75" s="285"/>
      <c r="S75" s="285"/>
      <c r="T75" s="285"/>
      <c r="U75" s="285"/>
      <c r="V75" s="285"/>
      <c r="W75" s="285"/>
      <c r="X75" s="285"/>
      <c r="Y75" s="416"/>
      <c r="Z75" s="416"/>
      <c r="AA75" s="406"/>
      <c r="AB75" s="406"/>
      <c r="AC75" s="406"/>
      <c r="AD75" s="406"/>
      <c r="AE75" s="406"/>
      <c r="AF75" s="406"/>
      <c r="AG75" s="406"/>
      <c r="AH75" s="406"/>
      <c r="AI75" s="406"/>
      <c r="AJ75" s="406"/>
      <c r="AK75" s="406"/>
      <c r="AL75" s="406"/>
      <c r="AM75" s="300"/>
    </row>
    <row r="76" spans="1:39" ht="30" hidden="1" outlineLevel="1">
      <c r="A76" s="511">
        <v>13</v>
      </c>
      <c r="B76" s="509" t="s">
        <v>106</v>
      </c>
      <c r="C76" s="285" t="s">
        <v>25</v>
      </c>
      <c r="D76" s="289">
        <v>46800</v>
      </c>
      <c r="E76" s="289">
        <v>46800</v>
      </c>
      <c r="F76" s="289">
        <v>46800</v>
      </c>
      <c r="G76" s="289">
        <v>46800</v>
      </c>
      <c r="H76" s="289">
        <v>46800</v>
      </c>
      <c r="I76" s="289">
        <v>46800</v>
      </c>
      <c r="J76" s="289">
        <v>46800</v>
      </c>
      <c r="K76" s="289">
        <v>46800</v>
      </c>
      <c r="L76" s="289">
        <v>0</v>
      </c>
      <c r="M76" s="289">
        <v>0</v>
      </c>
      <c r="N76" s="289">
        <v>12</v>
      </c>
      <c r="O76" s="289">
        <v>6</v>
      </c>
      <c r="P76" s="289">
        <v>6</v>
      </c>
      <c r="Q76" s="289">
        <v>6</v>
      </c>
      <c r="R76" s="289">
        <v>6</v>
      </c>
      <c r="S76" s="289">
        <v>6</v>
      </c>
      <c r="T76" s="289">
        <v>6</v>
      </c>
      <c r="U76" s="289">
        <v>6</v>
      </c>
      <c r="V76" s="289">
        <v>6</v>
      </c>
      <c r="W76" s="289">
        <v>0</v>
      </c>
      <c r="X76" s="289">
        <v>0</v>
      </c>
      <c r="Y76" s="404"/>
      <c r="Z76" s="404"/>
      <c r="AA76" s="404">
        <v>1</v>
      </c>
      <c r="AB76" s="404"/>
      <c r="AC76" s="404"/>
      <c r="AD76" s="404"/>
      <c r="AE76" s="404"/>
      <c r="AF76" s="409"/>
      <c r="AG76" s="409"/>
      <c r="AH76" s="409"/>
      <c r="AI76" s="409"/>
      <c r="AJ76" s="409"/>
      <c r="AK76" s="409"/>
      <c r="AL76" s="409"/>
      <c r="AM76" s="290">
        <f>SUM(Y76:AL76)</f>
        <v>1</v>
      </c>
    </row>
    <row r="77" spans="1:39" hidden="1" outlineLevel="1">
      <c r="B77" s="509" t="s">
        <v>267</v>
      </c>
      <c r="C77" s="285" t="s">
        <v>163</v>
      </c>
      <c r="D77" s="289"/>
      <c r="E77" s="289"/>
      <c r="F77" s="289"/>
      <c r="G77" s="289"/>
      <c r="H77" s="289"/>
      <c r="I77" s="289"/>
      <c r="J77" s="289"/>
      <c r="K77" s="289"/>
      <c r="L77" s="289"/>
      <c r="M77" s="289"/>
      <c r="N77" s="289">
        <f>N76</f>
        <v>12</v>
      </c>
      <c r="O77" s="289"/>
      <c r="P77" s="289"/>
      <c r="Q77" s="289"/>
      <c r="R77" s="289"/>
      <c r="S77" s="289"/>
      <c r="T77" s="289"/>
      <c r="U77" s="289"/>
      <c r="V77" s="289"/>
      <c r="W77" s="289"/>
      <c r="X77" s="289"/>
      <c r="Y77" s="405">
        <f>Y76</f>
        <v>0</v>
      </c>
      <c r="Z77" s="405">
        <f t="shared" ref="Z77:AD77" si="101">Z76</f>
        <v>0</v>
      </c>
      <c r="AA77" s="405">
        <f t="shared" si="101"/>
        <v>1</v>
      </c>
      <c r="AB77" s="405">
        <f t="shared" si="101"/>
        <v>0</v>
      </c>
      <c r="AC77" s="405">
        <f t="shared" si="101"/>
        <v>0</v>
      </c>
      <c r="AD77" s="405">
        <f t="shared" si="101"/>
        <v>0</v>
      </c>
      <c r="AE77" s="405">
        <f t="shared" ref="AE77:AL77" si="102">AE76</f>
        <v>0</v>
      </c>
      <c r="AF77" s="405">
        <f t="shared" si="102"/>
        <v>0</v>
      </c>
      <c r="AG77" s="405">
        <f t="shared" si="102"/>
        <v>0</v>
      </c>
      <c r="AH77" s="405">
        <f t="shared" si="102"/>
        <v>0</v>
      </c>
      <c r="AI77" s="405">
        <f t="shared" si="102"/>
        <v>0</v>
      </c>
      <c r="AJ77" s="405">
        <f t="shared" si="102"/>
        <v>0</v>
      </c>
      <c r="AK77" s="405">
        <f t="shared" si="102"/>
        <v>0</v>
      </c>
      <c r="AL77" s="405">
        <f t="shared" si="102"/>
        <v>0</v>
      </c>
      <c r="AM77" s="300"/>
    </row>
    <row r="78" spans="1:39" hidden="1" outlineLevel="1">
      <c r="B78" s="509"/>
      <c r="C78" s="299"/>
      <c r="D78" s="285"/>
      <c r="E78" s="285"/>
      <c r="F78" s="285"/>
      <c r="G78" s="285"/>
      <c r="H78" s="285"/>
      <c r="I78" s="285"/>
      <c r="J78" s="285"/>
      <c r="K78" s="285"/>
      <c r="L78" s="285"/>
      <c r="M78" s="285"/>
      <c r="N78" s="285"/>
      <c r="O78" s="285"/>
      <c r="P78" s="285"/>
      <c r="Q78" s="285"/>
      <c r="R78" s="285"/>
      <c r="S78" s="285"/>
      <c r="T78" s="285"/>
      <c r="U78" s="285"/>
      <c r="V78" s="285"/>
      <c r="W78" s="285"/>
      <c r="X78" s="285"/>
      <c r="Y78" s="406"/>
      <c r="Z78" s="406"/>
      <c r="AA78" s="406"/>
      <c r="AB78" s="406"/>
      <c r="AC78" s="406"/>
      <c r="AD78" s="406"/>
      <c r="AE78" s="406"/>
      <c r="AF78" s="406"/>
      <c r="AG78" s="406"/>
      <c r="AH78" s="406"/>
      <c r="AI78" s="406"/>
      <c r="AJ78" s="406"/>
      <c r="AK78" s="406"/>
      <c r="AL78" s="406"/>
      <c r="AM78" s="300"/>
    </row>
    <row r="79" spans="1:39" ht="15.75" hidden="1" outlineLevel="1">
      <c r="B79" s="282" t="s">
        <v>107</v>
      </c>
      <c r="C79" s="283"/>
      <c r="D79" s="284"/>
      <c r="E79" s="284"/>
      <c r="F79" s="284"/>
      <c r="G79" s="284"/>
      <c r="H79" s="284"/>
      <c r="I79" s="284"/>
      <c r="J79" s="284"/>
      <c r="K79" s="284"/>
      <c r="L79" s="284"/>
      <c r="M79" s="284"/>
      <c r="N79" s="284"/>
      <c r="O79" s="284"/>
      <c r="P79" s="283"/>
      <c r="Q79" s="283"/>
      <c r="R79" s="283"/>
      <c r="S79" s="283"/>
      <c r="T79" s="283"/>
      <c r="U79" s="283"/>
      <c r="V79" s="283"/>
      <c r="W79" s="283"/>
      <c r="X79" s="283"/>
      <c r="Y79" s="408"/>
      <c r="Z79" s="408"/>
      <c r="AA79" s="408"/>
      <c r="AB79" s="408"/>
      <c r="AC79" s="408"/>
      <c r="AD79" s="408"/>
      <c r="AE79" s="408"/>
      <c r="AF79" s="408"/>
      <c r="AG79" s="408"/>
      <c r="AH79" s="408"/>
      <c r="AI79" s="408"/>
      <c r="AJ79" s="408"/>
      <c r="AK79" s="408"/>
      <c r="AL79" s="408"/>
      <c r="AM79" s="286"/>
    </row>
    <row r="80" spans="1:39" hidden="1" outlineLevel="1">
      <c r="A80" s="511">
        <v>14</v>
      </c>
      <c r="B80" s="309" t="s">
        <v>108</v>
      </c>
      <c r="C80" s="285" t="s">
        <v>25</v>
      </c>
      <c r="D80" s="289">
        <v>19701</v>
      </c>
      <c r="E80" s="289">
        <v>18037</v>
      </c>
      <c r="F80" s="289">
        <v>17698</v>
      </c>
      <c r="G80" s="289">
        <v>17358</v>
      </c>
      <c r="H80" s="289">
        <v>17358</v>
      </c>
      <c r="I80" s="289">
        <v>17358</v>
      </c>
      <c r="J80" s="289">
        <v>17185</v>
      </c>
      <c r="K80" s="289">
        <v>17185</v>
      </c>
      <c r="L80" s="289">
        <v>14790</v>
      </c>
      <c r="M80" s="289">
        <v>14790</v>
      </c>
      <c r="N80" s="289">
        <v>12</v>
      </c>
      <c r="O80" s="289">
        <v>4</v>
      </c>
      <c r="P80" s="289">
        <v>4</v>
      </c>
      <c r="Q80" s="289">
        <v>4</v>
      </c>
      <c r="R80" s="289">
        <v>4</v>
      </c>
      <c r="S80" s="289">
        <v>4</v>
      </c>
      <c r="T80" s="289">
        <v>4</v>
      </c>
      <c r="U80" s="289">
        <v>4</v>
      </c>
      <c r="V80" s="289">
        <v>4</v>
      </c>
      <c r="W80" s="289">
        <v>4</v>
      </c>
      <c r="X80" s="289">
        <v>4</v>
      </c>
      <c r="Y80" s="522"/>
      <c r="Z80" s="404"/>
      <c r="AA80" s="404"/>
      <c r="AB80" s="404"/>
      <c r="AC80" s="404"/>
      <c r="AD80" s="404"/>
      <c r="AE80" s="404"/>
      <c r="AF80" s="404"/>
      <c r="AG80" s="404"/>
      <c r="AH80" s="404"/>
      <c r="AI80" s="404"/>
      <c r="AJ80" s="404"/>
      <c r="AK80" s="404"/>
      <c r="AL80" s="404"/>
      <c r="AM80" s="290">
        <f>SUM(Y80:AL80)</f>
        <v>0</v>
      </c>
    </row>
    <row r="81" spans="1:40" hidden="1" outlineLevel="1">
      <c r="B81" s="288" t="s">
        <v>267</v>
      </c>
      <c r="C81" s="285" t="s">
        <v>163</v>
      </c>
      <c r="D81" s="289"/>
      <c r="E81" s="289"/>
      <c r="F81" s="289"/>
      <c r="G81" s="289"/>
      <c r="H81" s="289"/>
      <c r="I81" s="289"/>
      <c r="J81" s="289"/>
      <c r="K81" s="289"/>
      <c r="L81" s="289"/>
      <c r="M81" s="289"/>
      <c r="N81" s="289">
        <f>N80</f>
        <v>12</v>
      </c>
      <c r="O81" s="289"/>
      <c r="P81" s="289"/>
      <c r="Q81" s="289"/>
      <c r="R81" s="289"/>
      <c r="S81" s="289"/>
      <c r="T81" s="289"/>
      <c r="U81" s="289"/>
      <c r="V81" s="289"/>
      <c r="W81" s="289"/>
      <c r="X81" s="289"/>
      <c r="Y81" s="405">
        <f>Y80</f>
        <v>0</v>
      </c>
      <c r="Z81" s="405">
        <f t="shared" ref="Z81:AC81" si="103">Z80</f>
        <v>0</v>
      </c>
      <c r="AA81" s="405">
        <f t="shared" si="103"/>
        <v>0</v>
      </c>
      <c r="AB81" s="405">
        <f t="shared" si="103"/>
        <v>0</v>
      </c>
      <c r="AC81" s="405">
        <f t="shared" si="103"/>
        <v>0</v>
      </c>
      <c r="AD81" s="405">
        <f>AD80</f>
        <v>0</v>
      </c>
      <c r="AE81" s="405">
        <f t="shared" ref="AE81" si="104">AE80</f>
        <v>0</v>
      </c>
      <c r="AF81" s="405">
        <f t="shared" ref="AF81" si="105">AF80</f>
        <v>0</v>
      </c>
      <c r="AG81" s="405">
        <f t="shared" ref="AG81" si="106">AG80</f>
        <v>0</v>
      </c>
      <c r="AH81" s="405">
        <f t="shared" ref="AH81" si="107">AH80</f>
        <v>0</v>
      </c>
      <c r="AI81" s="405">
        <f t="shared" ref="AI81" si="108">AI80</f>
        <v>0</v>
      </c>
      <c r="AJ81" s="405">
        <f t="shared" ref="AJ81" si="109">AJ80</f>
        <v>0</v>
      </c>
      <c r="AK81" s="405">
        <f t="shared" ref="AK81" si="110">AK80</f>
        <v>0</v>
      </c>
      <c r="AL81" s="405">
        <f t="shared" ref="AL81" si="111">AL80</f>
        <v>0</v>
      </c>
      <c r="AM81" s="291"/>
    </row>
    <row r="82" spans="1:40" s="504" customFormat="1" hidden="1" outlineLevel="1">
      <c r="A82" s="512"/>
      <c r="B82" s="288"/>
      <c r="C82" s="285"/>
      <c r="D82" s="285"/>
      <c r="E82" s="285"/>
      <c r="F82" s="285"/>
      <c r="G82" s="285"/>
      <c r="H82" s="285"/>
      <c r="I82" s="285"/>
      <c r="J82" s="285"/>
      <c r="K82" s="285"/>
      <c r="L82" s="285"/>
      <c r="M82" s="285"/>
      <c r="N82" s="462"/>
      <c r="O82" s="285"/>
      <c r="P82" s="285"/>
      <c r="Q82" s="285"/>
      <c r="R82" s="285"/>
      <c r="S82" s="285"/>
      <c r="T82" s="285"/>
      <c r="U82" s="285"/>
      <c r="V82" s="285"/>
      <c r="W82" s="285"/>
      <c r="X82" s="285"/>
      <c r="Y82" s="405"/>
      <c r="Z82" s="405"/>
      <c r="AA82" s="405"/>
      <c r="AB82" s="405"/>
      <c r="AC82" s="405"/>
      <c r="AD82" s="405"/>
      <c r="AE82" s="405"/>
      <c r="AF82" s="405"/>
      <c r="AG82" s="405"/>
      <c r="AH82" s="405"/>
      <c r="AI82" s="405"/>
      <c r="AJ82" s="405"/>
      <c r="AK82" s="405"/>
      <c r="AL82" s="405"/>
      <c r="AM82" s="505"/>
      <c r="AN82" s="619"/>
    </row>
    <row r="83" spans="1:40" s="303" customFormat="1" ht="15.75" hidden="1" outlineLevel="1">
      <c r="A83" s="512"/>
      <c r="B83" s="282" t="s">
        <v>489</v>
      </c>
      <c r="C83" s="285"/>
      <c r="D83" s="285"/>
      <c r="E83" s="285"/>
      <c r="F83" s="285"/>
      <c r="G83" s="285"/>
      <c r="H83" s="285"/>
      <c r="I83" s="285"/>
      <c r="J83" s="285"/>
      <c r="K83" s="285"/>
      <c r="L83" s="285"/>
      <c r="M83" s="285"/>
      <c r="N83" s="285"/>
      <c r="O83" s="285"/>
      <c r="P83" s="285"/>
      <c r="Q83" s="285"/>
      <c r="R83" s="285"/>
      <c r="S83" s="285"/>
      <c r="T83" s="285"/>
      <c r="U83" s="285"/>
      <c r="V83" s="285"/>
      <c r="W83" s="285"/>
      <c r="X83" s="285"/>
      <c r="Y83" s="406"/>
      <c r="Z83" s="406"/>
      <c r="AA83" s="406"/>
      <c r="AB83" s="406"/>
      <c r="AC83" s="406"/>
      <c r="AD83" s="406"/>
      <c r="AE83" s="410"/>
      <c r="AF83" s="410"/>
      <c r="AG83" s="410"/>
      <c r="AH83" s="410"/>
      <c r="AI83" s="410"/>
      <c r="AJ83" s="410"/>
      <c r="AK83" s="410"/>
      <c r="AL83" s="410"/>
      <c r="AM83" s="506"/>
      <c r="AN83" s="620"/>
    </row>
    <row r="84" spans="1:40" hidden="1" outlineLevel="1">
      <c r="A84" s="511">
        <v>15</v>
      </c>
      <c r="B84" s="288" t="s">
        <v>494</v>
      </c>
      <c r="C84" s="285" t="s">
        <v>25</v>
      </c>
      <c r="D84" s="289">
        <v>0</v>
      </c>
      <c r="E84" s="289">
        <v>0</v>
      </c>
      <c r="F84" s="289">
        <v>0</v>
      </c>
      <c r="G84" s="289">
        <v>0</v>
      </c>
      <c r="H84" s="289">
        <v>0</v>
      </c>
      <c r="I84" s="289">
        <v>0</v>
      </c>
      <c r="J84" s="289">
        <v>0</v>
      </c>
      <c r="K84" s="289">
        <v>0</v>
      </c>
      <c r="L84" s="289">
        <v>0</v>
      </c>
      <c r="M84" s="289">
        <v>0</v>
      </c>
      <c r="N84" s="289">
        <v>0</v>
      </c>
      <c r="O84" s="289">
        <v>0</v>
      </c>
      <c r="P84" s="289">
        <v>0</v>
      </c>
      <c r="Q84" s="289">
        <v>0</v>
      </c>
      <c r="R84" s="289">
        <v>0</v>
      </c>
      <c r="S84" s="289">
        <v>0</v>
      </c>
      <c r="T84" s="289">
        <v>0</v>
      </c>
      <c r="U84" s="289">
        <v>0</v>
      </c>
      <c r="V84" s="289">
        <v>0</v>
      </c>
      <c r="W84" s="289">
        <v>0</v>
      </c>
      <c r="X84" s="289">
        <v>0</v>
      </c>
      <c r="Y84" s="404"/>
      <c r="Z84" s="404"/>
      <c r="AA84" s="404"/>
      <c r="AB84" s="404"/>
      <c r="AC84" s="404"/>
      <c r="AD84" s="404"/>
      <c r="AE84" s="404"/>
      <c r="AF84" s="404"/>
      <c r="AG84" s="404"/>
      <c r="AH84" s="404"/>
      <c r="AI84" s="404"/>
      <c r="AJ84" s="404"/>
      <c r="AK84" s="404"/>
      <c r="AL84" s="404"/>
      <c r="AM84" s="290">
        <f>SUM(Y84:AL84)</f>
        <v>0</v>
      </c>
    </row>
    <row r="85" spans="1:40" hidden="1" outlineLevel="1">
      <c r="B85" s="288" t="s">
        <v>267</v>
      </c>
      <c r="C85" s="285" t="s">
        <v>163</v>
      </c>
      <c r="D85" s="289"/>
      <c r="E85" s="289"/>
      <c r="F85" s="289"/>
      <c r="G85" s="289"/>
      <c r="H85" s="289"/>
      <c r="I85" s="289"/>
      <c r="J85" s="289"/>
      <c r="K85" s="289"/>
      <c r="L85" s="289"/>
      <c r="M85" s="289"/>
      <c r="N85" s="289">
        <f>N84</f>
        <v>0</v>
      </c>
      <c r="O85" s="289"/>
      <c r="P85" s="289"/>
      <c r="Q85" s="289"/>
      <c r="R85" s="289"/>
      <c r="S85" s="289"/>
      <c r="T85" s="289"/>
      <c r="U85" s="289"/>
      <c r="V85" s="289"/>
      <c r="W85" s="289"/>
      <c r="X85" s="289"/>
      <c r="Y85" s="405">
        <f>Y84</f>
        <v>0</v>
      </c>
      <c r="Z85" s="405">
        <f t="shared" ref="Z85:AC85" si="112">Z84</f>
        <v>0</v>
      </c>
      <c r="AA85" s="405">
        <f t="shared" si="112"/>
        <v>0</v>
      </c>
      <c r="AB85" s="405">
        <f t="shared" si="112"/>
        <v>0</v>
      </c>
      <c r="AC85" s="405">
        <f t="shared" si="112"/>
        <v>0</v>
      </c>
      <c r="AD85" s="405">
        <f>AD84</f>
        <v>0</v>
      </c>
      <c r="AE85" s="405">
        <f t="shared" ref="AE85:AL85" si="113">AE84</f>
        <v>0</v>
      </c>
      <c r="AF85" s="405">
        <f t="shared" si="113"/>
        <v>0</v>
      </c>
      <c r="AG85" s="405">
        <f t="shared" si="113"/>
        <v>0</v>
      </c>
      <c r="AH85" s="405">
        <f t="shared" si="113"/>
        <v>0</v>
      </c>
      <c r="AI85" s="405">
        <f t="shared" si="113"/>
        <v>0</v>
      </c>
      <c r="AJ85" s="405">
        <f t="shared" si="113"/>
        <v>0</v>
      </c>
      <c r="AK85" s="405">
        <f t="shared" si="113"/>
        <v>0</v>
      </c>
      <c r="AL85" s="405">
        <f t="shared" si="113"/>
        <v>0</v>
      </c>
      <c r="AM85" s="291"/>
    </row>
    <row r="86" spans="1:40" hidden="1" outlineLevel="1">
      <c r="B86" s="309"/>
      <c r="C86" s="299"/>
      <c r="D86" s="285"/>
      <c r="E86" s="285"/>
      <c r="F86" s="285"/>
      <c r="G86" s="285"/>
      <c r="H86" s="285"/>
      <c r="I86" s="285"/>
      <c r="J86" s="285"/>
      <c r="K86" s="285"/>
      <c r="L86" s="285"/>
      <c r="M86" s="285"/>
      <c r="N86" s="285"/>
      <c r="O86" s="285"/>
      <c r="P86" s="285"/>
      <c r="Q86" s="285"/>
      <c r="R86" s="285"/>
      <c r="S86" s="285"/>
      <c r="T86" s="285"/>
      <c r="U86" s="285"/>
      <c r="V86" s="285"/>
      <c r="W86" s="285"/>
      <c r="X86" s="285"/>
      <c r="Y86" s="406"/>
      <c r="Z86" s="406"/>
      <c r="AA86" s="406"/>
      <c r="AB86" s="406"/>
      <c r="AC86" s="406"/>
      <c r="AD86" s="406"/>
      <c r="AE86" s="406"/>
      <c r="AF86" s="406"/>
      <c r="AG86" s="406"/>
      <c r="AH86" s="406"/>
      <c r="AI86" s="406"/>
      <c r="AJ86" s="406"/>
      <c r="AK86" s="406"/>
      <c r="AL86" s="406"/>
      <c r="AM86" s="300"/>
    </row>
    <row r="87" spans="1:40" s="277" customFormat="1" hidden="1" outlineLevel="1">
      <c r="A87" s="511">
        <v>16</v>
      </c>
      <c r="B87" s="318" t="s">
        <v>490</v>
      </c>
      <c r="C87" s="285" t="s">
        <v>25</v>
      </c>
      <c r="D87" s="289">
        <v>6355850</v>
      </c>
      <c r="E87" s="289">
        <v>6355850</v>
      </c>
      <c r="F87" s="289">
        <v>6355850</v>
      </c>
      <c r="G87" s="289">
        <v>6355850</v>
      </c>
      <c r="H87" s="289">
        <v>6355850</v>
      </c>
      <c r="I87" s="289">
        <v>6355850</v>
      </c>
      <c r="J87" s="289">
        <v>6355850</v>
      </c>
      <c r="K87" s="289">
        <v>6355850</v>
      </c>
      <c r="L87" s="289">
        <v>6355850</v>
      </c>
      <c r="M87" s="289">
        <v>6355850</v>
      </c>
      <c r="N87" s="289">
        <v>0</v>
      </c>
      <c r="O87" s="289">
        <v>0</v>
      </c>
      <c r="P87" s="289">
        <v>0</v>
      </c>
      <c r="Q87" s="289">
        <v>0</v>
      </c>
      <c r="R87" s="289">
        <v>0</v>
      </c>
      <c r="S87" s="289">
        <v>0</v>
      </c>
      <c r="T87" s="289">
        <v>0</v>
      </c>
      <c r="U87" s="289">
        <v>0</v>
      </c>
      <c r="V87" s="289">
        <v>0</v>
      </c>
      <c r="W87" s="289">
        <v>0</v>
      </c>
      <c r="X87" s="289">
        <v>0</v>
      </c>
      <c r="Y87" s="404"/>
      <c r="Z87" s="404"/>
      <c r="AA87" s="404">
        <v>1</v>
      </c>
      <c r="AB87" s="404"/>
      <c r="AC87" s="404"/>
      <c r="AD87" s="404"/>
      <c r="AE87" s="404"/>
      <c r="AF87" s="404"/>
      <c r="AG87" s="404"/>
      <c r="AH87" s="404"/>
      <c r="AI87" s="404"/>
      <c r="AJ87" s="404"/>
      <c r="AK87" s="404"/>
      <c r="AL87" s="404"/>
      <c r="AM87" s="290">
        <f>SUM(Y87:AL87)</f>
        <v>1</v>
      </c>
    </row>
    <row r="88" spans="1:40" s="277" customFormat="1" hidden="1" outlineLevel="1">
      <c r="A88" s="511"/>
      <c r="B88" s="318" t="s">
        <v>267</v>
      </c>
      <c r="C88" s="285" t="s">
        <v>163</v>
      </c>
      <c r="D88" s="289"/>
      <c r="E88" s="289"/>
      <c r="F88" s="289"/>
      <c r="G88" s="289"/>
      <c r="H88" s="289"/>
      <c r="I88" s="289"/>
      <c r="J88" s="289"/>
      <c r="K88" s="289"/>
      <c r="L88" s="289"/>
      <c r="M88" s="289"/>
      <c r="N88" s="289">
        <f>N87</f>
        <v>0</v>
      </c>
      <c r="O88" s="289"/>
      <c r="P88" s="289"/>
      <c r="Q88" s="289"/>
      <c r="R88" s="289"/>
      <c r="S88" s="289"/>
      <c r="T88" s="289"/>
      <c r="U88" s="289"/>
      <c r="V88" s="289"/>
      <c r="W88" s="289"/>
      <c r="X88" s="289"/>
      <c r="Y88" s="405">
        <f>Y87</f>
        <v>0</v>
      </c>
      <c r="Z88" s="405">
        <f t="shared" ref="Z88:AC88" si="114">Z87</f>
        <v>0</v>
      </c>
      <c r="AA88" s="405">
        <f t="shared" si="114"/>
        <v>1</v>
      </c>
      <c r="AB88" s="405">
        <f t="shared" si="114"/>
        <v>0</v>
      </c>
      <c r="AC88" s="405">
        <f t="shared" si="114"/>
        <v>0</v>
      </c>
      <c r="AD88" s="405">
        <f>AD87</f>
        <v>0</v>
      </c>
      <c r="AE88" s="405">
        <f t="shared" ref="AE88:AL88" si="115">AE87</f>
        <v>0</v>
      </c>
      <c r="AF88" s="405">
        <f t="shared" si="115"/>
        <v>0</v>
      </c>
      <c r="AG88" s="405">
        <f t="shared" si="115"/>
        <v>0</v>
      </c>
      <c r="AH88" s="405">
        <f t="shared" si="115"/>
        <v>0</v>
      </c>
      <c r="AI88" s="405">
        <f t="shared" si="115"/>
        <v>0</v>
      </c>
      <c r="AJ88" s="405">
        <f t="shared" si="115"/>
        <v>0</v>
      </c>
      <c r="AK88" s="405">
        <f t="shared" si="115"/>
        <v>0</v>
      </c>
      <c r="AL88" s="405">
        <f t="shared" si="115"/>
        <v>0</v>
      </c>
      <c r="AM88" s="291"/>
    </row>
    <row r="89" spans="1:40" s="277" customFormat="1" hidden="1" outlineLevel="1">
      <c r="A89" s="511"/>
      <c r="B89" s="318"/>
      <c r="C89" s="285"/>
      <c r="D89" s="285"/>
      <c r="E89" s="285"/>
      <c r="F89" s="285"/>
      <c r="G89" s="285"/>
      <c r="H89" s="285"/>
      <c r="I89" s="285"/>
      <c r="J89" s="285"/>
      <c r="K89" s="285"/>
      <c r="L89" s="285"/>
      <c r="M89" s="285"/>
      <c r="N89" s="285"/>
      <c r="O89" s="285"/>
      <c r="P89" s="285"/>
      <c r="Q89" s="285"/>
      <c r="R89" s="285"/>
      <c r="S89" s="285"/>
      <c r="T89" s="285"/>
      <c r="U89" s="285"/>
      <c r="V89" s="285"/>
      <c r="W89" s="285"/>
      <c r="X89" s="285"/>
      <c r="Y89" s="406"/>
      <c r="Z89" s="406"/>
      <c r="AA89" s="406"/>
      <c r="AB89" s="406"/>
      <c r="AC89" s="406"/>
      <c r="AD89" s="406"/>
      <c r="AE89" s="410"/>
      <c r="AF89" s="410"/>
      <c r="AG89" s="410"/>
      <c r="AH89" s="410"/>
      <c r="AI89" s="410"/>
      <c r="AJ89" s="410"/>
      <c r="AK89" s="410"/>
      <c r="AL89" s="410"/>
      <c r="AM89" s="307"/>
    </row>
    <row r="90" spans="1:40" ht="15.75" hidden="1" outlineLevel="1">
      <c r="B90" s="508" t="s">
        <v>495</v>
      </c>
      <c r="C90" s="314"/>
      <c r="D90" s="284"/>
      <c r="E90" s="283"/>
      <c r="F90" s="283"/>
      <c r="G90" s="283"/>
      <c r="H90" s="283"/>
      <c r="I90" s="283"/>
      <c r="J90" s="283"/>
      <c r="K90" s="283"/>
      <c r="L90" s="283"/>
      <c r="M90" s="283"/>
      <c r="N90" s="284"/>
      <c r="O90" s="283"/>
      <c r="P90" s="283"/>
      <c r="Q90" s="283"/>
      <c r="R90" s="283"/>
      <c r="S90" s="283"/>
      <c r="T90" s="283"/>
      <c r="U90" s="283"/>
      <c r="V90" s="283"/>
      <c r="W90" s="283"/>
      <c r="X90" s="283"/>
      <c r="Y90" s="408"/>
      <c r="Z90" s="408"/>
      <c r="AA90" s="408"/>
      <c r="AB90" s="408"/>
      <c r="AC90" s="408"/>
      <c r="AD90" s="408"/>
      <c r="AE90" s="408"/>
      <c r="AF90" s="408"/>
      <c r="AG90" s="408"/>
      <c r="AH90" s="408"/>
      <c r="AI90" s="408"/>
      <c r="AJ90" s="408"/>
      <c r="AK90" s="408"/>
      <c r="AL90" s="408"/>
      <c r="AM90" s="286"/>
    </row>
    <row r="91" spans="1:40" hidden="1" outlineLevel="1">
      <c r="A91" s="511">
        <v>17</v>
      </c>
      <c r="B91" s="509" t="s">
        <v>112</v>
      </c>
      <c r="C91" s="285" t="s">
        <v>25</v>
      </c>
      <c r="D91" s="289">
        <v>0</v>
      </c>
      <c r="E91" s="289">
        <v>0</v>
      </c>
      <c r="F91" s="289">
        <v>0</v>
      </c>
      <c r="G91" s="289">
        <v>0</v>
      </c>
      <c r="H91" s="289">
        <v>0</v>
      </c>
      <c r="I91" s="289">
        <v>0</v>
      </c>
      <c r="J91" s="289">
        <v>0</v>
      </c>
      <c r="K91" s="289">
        <v>0</v>
      </c>
      <c r="L91" s="289">
        <v>0</v>
      </c>
      <c r="M91" s="289">
        <v>0</v>
      </c>
      <c r="N91" s="289">
        <v>12</v>
      </c>
      <c r="O91" s="289">
        <v>0</v>
      </c>
      <c r="P91" s="289">
        <v>0</v>
      </c>
      <c r="Q91" s="289">
        <v>0</v>
      </c>
      <c r="R91" s="289">
        <v>0</v>
      </c>
      <c r="S91" s="289">
        <v>0</v>
      </c>
      <c r="T91" s="289">
        <v>0</v>
      </c>
      <c r="U91" s="289">
        <v>0</v>
      </c>
      <c r="V91" s="289">
        <v>0</v>
      </c>
      <c r="W91" s="289">
        <v>0</v>
      </c>
      <c r="X91" s="289">
        <v>0</v>
      </c>
      <c r="Y91" s="420"/>
      <c r="Z91" s="404"/>
      <c r="AA91" s="404"/>
      <c r="AB91" s="404"/>
      <c r="AC91" s="404"/>
      <c r="AD91" s="404"/>
      <c r="AE91" s="404"/>
      <c r="AF91" s="409"/>
      <c r="AG91" s="409"/>
      <c r="AH91" s="409"/>
      <c r="AI91" s="409"/>
      <c r="AJ91" s="409"/>
      <c r="AK91" s="409"/>
      <c r="AL91" s="409"/>
      <c r="AM91" s="290">
        <f>SUM(Y91:AL91)</f>
        <v>0</v>
      </c>
    </row>
    <row r="92" spans="1:40" hidden="1" outlineLevel="1">
      <c r="B92" s="288" t="s">
        <v>267</v>
      </c>
      <c r="C92" s="285" t="s">
        <v>163</v>
      </c>
      <c r="D92" s="289"/>
      <c r="E92" s="289"/>
      <c r="F92" s="289"/>
      <c r="G92" s="289"/>
      <c r="H92" s="289"/>
      <c r="I92" s="289"/>
      <c r="J92" s="289"/>
      <c r="K92" s="289"/>
      <c r="L92" s="289"/>
      <c r="M92" s="289"/>
      <c r="N92" s="289">
        <f>N91</f>
        <v>12</v>
      </c>
      <c r="O92" s="289"/>
      <c r="P92" s="289"/>
      <c r="Q92" s="289"/>
      <c r="R92" s="289"/>
      <c r="S92" s="289"/>
      <c r="T92" s="289"/>
      <c r="U92" s="289"/>
      <c r="V92" s="289"/>
      <c r="W92" s="289"/>
      <c r="X92" s="289"/>
      <c r="Y92" s="405">
        <f>Y91</f>
        <v>0</v>
      </c>
      <c r="Z92" s="405">
        <f t="shared" ref="Z92:AD92" si="116">Z91</f>
        <v>0</v>
      </c>
      <c r="AA92" s="405">
        <f t="shared" si="116"/>
        <v>0</v>
      </c>
      <c r="AB92" s="405">
        <f t="shared" si="116"/>
        <v>0</v>
      </c>
      <c r="AC92" s="405">
        <f t="shared" si="116"/>
        <v>0</v>
      </c>
      <c r="AD92" s="405">
        <f t="shared" si="116"/>
        <v>0</v>
      </c>
      <c r="AE92" s="405">
        <f t="shared" ref="AE92:AL92" si="117">AE91</f>
        <v>0</v>
      </c>
      <c r="AF92" s="405">
        <f t="shared" si="117"/>
        <v>0</v>
      </c>
      <c r="AG92" s="405">
        <f t="shared" si="117"/>
        <v>0</v>
      </c>
      <c r="AH92" s="405">
        <f t="shared" si="117"/>
        <v>0</v>
      </c>
      <c r="AI92" s="405">
        <f t="shared" si="117"/>
        <v>0</v>
      </c>
      <c r="AJ92" s="405">
        <f t="shared" si="117"/>
        <v>0</v>
      </c>
      <c r="AK92" s="405">
        <f t="shared" si="117"/>
        <v>0</v>
      </c>
      <c r="AL92" s="405">
        <f t="shared" si="117"/>
        <v>0</v>
      </c>
      <c r="AM92" s="300"/>
    </row>
    <row r="93" spans="1:40" hidden="1" outlineLevel="1">
      <c r="B93" s="288"/>
      <c r="C93" s="285"/>
      <c r="D93" s="285"/>
      <c r="E93" s="285"/>
      <c r="F93" s="285"/>
      <c r="G93" s="285"/>
      <c r="H93" s="285"/>
      <c r="I93" s="285"/>
      <c r="J93" s="285"/>
      <c r="K93" s="285"/>
      <c r="L93" s="285"/>
      <c r="M93" s="285"/>
      <c r="N93" s="285"/>
      <c r="O93" s="285"/>
      <c r="P93" s="285"/>
      <c r="Q93" s="285"/>
      <c r="R93" s="285"/>
      <c r="S93" s="285"/>
      <c r="T93" s="285"/>
      <c r="U93" s="285"/>
      <c r="V93" s="285"/>
      <c r="W93" s="285"/>
      <c r="X93" s="285"/>
      <c r="Y93" s="416"/>
      <c r="Z93" s="419"/>
      <c r="AA93" s="419"/>
      <c r="AB93" s="419"/>
      <c r="AC93" s="419"/>
      <c r="AD93" s="419"/>
      <c r="AE93" s="419"/>
      <c r="AF93" s="419"/>
      <c r="AG93" s="419"/>
      <c r="AH93" s="419"/>
      <c r="AI93" s="419"/>
      <c r="AJ93" s="419"/>
      <c r="AK93" s="419"/>
      <c r="AL93" s="419"/>
      <c r="AM93" s="300"/>
    </row>
    <row r="94" spans="1:40" hidden="1" outlineLevel="1">
      <c r="A94" s="511">
        <v>18</v>
      </c>
      <c r="B94" s="509" t="s">
        <v>109</v>
      </c>
      <c r="C94" s="285" t="s">
        <v>25</v>
      </c>
      <c r="D94" s="289">
        <v>0</v>
      </c>
      <c r="E94" s="289">
        <v>0</v>
      </c>
      <c r="F94" s="289">
        <v>0</v>
      </c>
      <c r="G94" s="289">
        <v>0</v>
      </c>
      <c r="H94" s="289">
        <v>0</v>
      </c>
      <c r="I94" s="289">
        <v>0</v>
      </c>
      <c r="J94" s="289">
        <v>0</v>
      </c>
      <c r="K94" s="289">
        <v>0</v>
      </c>
      <c r="L94" s="289">
        <v>0</v>
      </c>
      <c r="M94" s="289">
        <v>0</v>
      </c>
      <c r="N94" s="289">
        <v>12</v>
      </c>
      <c r="O94" s="289">
        <v>0</v>
      </c>
      <c r="P94" s="289">
        <v>0</v>
      </c>
      <c r="Q94" s="289">
        <v>0</v>
      </c>
      <c r="R94" s="289">
        <v>0</v>
      </c>
      <c r="S94" s="289">
        <v>0</v>
      </c>
      <c r="T94" s="289">
        <v>0</v>
      </c>
      <c r="U94" s="289">
        <v>0</v>
      </c>
      <c r="V94" s="289">
        <v>0</v>
      </c>
      <c r="W94" s="289">
        <v>0</v>
      </c>
      <c r="X94" s="289">
        <v>0</v>
      </c>
      <c r="Y94" s="420"/>
      <c r="Z94" s="404"/>
      <c r="AA94" s="404"/>
      <c r="AB94" s="404"/>
      <c r="AC94" s="404"/>
      <c r="AD94" s="404"/>
      <c r="AE94" s="404"/>
      <c r="AF94" s="409"/>
      <c r="AG94" s="409"/>
      <c r="AH94" s="409"/>
      <c r="AI94" s="409"/>
      <c r="AJ94" s="409"/>
      <c r="AK94" s="409"/>
      <c r="AL94" s="409"/>
      <c r="AM94" s="290">
        <f>SUM(Y94:AL94)</f>
        <v>0</v>
      </c>
    </row>
    <row r="95" spans="1:40" hidden="1" outlineLevel="1">
      <c r="B95" s="288" t="s">
        <v>267</v>
      </c>
      <c r="C95" s="285" t="s">
        <v>163</v>
      </c>
      <c r="D95" s="289"/>
      <c r="E95" s="289"/>
      <c r="F95" s="289"/>
      <c r="G95" s="289"/>
      <c r="H95" s="289"/>
      <c r="I95" s="289"/>
      <c r="J95" s="289"/>
      <c r="K95" s="289"/>
      <c r="L95" s="289"/>
      <c r="M95" s="289"/>
      <c r="N95" s="289">
        <f>N94</f>
        <v>12</v>
      </c>
      <c r="O95" s="289"/>
      <c r="P95" s="289"/>
      <c r="Q95" s="289"/>
      <c r="R95" s="289"/>
      <c r="S95" s="289"/>
      <c r="T95" s="289"/>
      <c r="U95" s="289"/>
      <c r="V95" s="289"/>
      <c r="W95" s="289"/>
      <c r="X95" s="289"/>
      <c r="Y95" s="405">
        <f>Y94</f>
        <v>0</v>
      </c>
      <c r="Z95" s="405">
        <f t="shared" ref="Z95:AD95" si="118">Z94</f>
        <v>0</v>
      </c>
      <c r="AA95" s="405">
        <f t="shared" si="118"/>
        <v>0</v>
      </c>
      <c r="AB95" s="405">
        <f t="shared" si="118"/>
        <v>0</v>
      </c>
      <c r="AC95" s="405">
        <f t="shared" si="118"/>
        <v>0</v>
      </c>
      <c r="AD95" s="405">
        <f t="shared" si="118"/>
        <v>0</v>
      </c>
      <c r="AE95" s="405">
        <f t="shared" ref="AE95" si="119">AE94</f>
        <v>0</v>
      </c>
      <c r="AF95" s="405">
        <f t="shared" ref="AF95" si="120">AF94</f>
        <v>0</v>
      </c>
      <c r="AG95" s="405">
        <f t="shared" ref="AG95" si="121">AG94</f>
        <v>0</v>
      </c>
      <c r="AH95" s="405">
        <f t="shared" ref="AH95" si="122">AH94</f>
        <v>0</v>
      </c>
      <c r="AI95" s="405">
        <f t="shared" ref="AI95" si="123">AI94</f>
        <v>0</v>
      </c>
      <c r="AJ95" s="405">
        <f t="shared" ref="AJ95" si="124">AJ94</f>
        <v>0</v>
      </c>
      <c r="AK95" s="405">
        <f t="shared" ref="AK95" si="125">AK94</f>
        <v>0</v>
      </c>
      <c r="AL95" s="405">
        <f t="shared" ref="AL95" si="126">AL94</f>
        <v>0</v>
      </c>
      <c r="AM95" s="300"/>
    </row>
    <row r="96" spans="1:40" hidden="1" outlineLevel="1">
      <c r="B96" s="316"/>
      <c r="C96" s="285"/>
      <c r="D96" s="285"/>
      <c r="E96" s="285"/>
      <c r="F96" s="285"/>
      <c r="G96" s="285"/>
      <c r="H96" s="285"/>
      <c r="I96" s="285"/>
      <c r="J96" s="285"/>
      <c r="K96" s="285"/>
      <c r="L96" s="285"/>
      <c r="M96" s="285"/>
      <c r="N96" s="285"/>
      <c r="O96" s="285"/>
      <c r="P96" s="285"/>
      <c r="Q96" s="285"/>
      <c r="R96" s="285"/>
      <c r="S96" s="285"/>
      <c r="T96" s="285"/>
      <c r="U96" s="285"/>
      <c r="V96" s="285"/>
      <c r="W96" s="285"/>
      <c r="X96" s="285"/>
      <c r="Y96" s="417"/>
      <c r="Z96" s="418"/>
      <c r="AA96" s="418"/>
      <c r="AB96" s="418"/>
      <c r="AC96" s="418"/>
      <c r="AD96" s="418"/>
      <c r="AE96" s="418"/>
      <c r="AF96" s="418"/>
      <c r="AG96" s="418"/>
      <c r="AH96" s="418"/>
      <c r="AI96" s="418"/>
      <c r="AJ96" s="418"/>
      <c r="AK96" s="418"/>
      <c r="AL96" s="418"/>
      <c r="AM96" s="291"/>
    </row>
    <row r="97" spans="1:39" hidden="1" outlineLevel="1">
      <c r="A97" s="511">
        <v>19</v>
      </c>
      <c r="B97" s="509" t="s">
        <v>111</v>
      </c>
      <c r="C97" s="285" t="s">
        <v>25</v>
      </c>
      <c r="D97" s="289">
        <v>0</v>
      </c>
      <c r="E97" s="289">
        <v>0</v>
      </c>
      <c r="F97" s="289">
        <v>0</v>
      </c>
      <c r="G97" s="289">
        <v>0</v>
      </c>
      <c r="H97" s="289">
        <v>0</v>
      </c>
      <c r="I97" s="289">
        <v>0</v>
      </c>
      <c r="J97" s="289">
        <v>0</v>
      </c>
      <c r="K97" s="289">
        <v>0</v>
      </c>
      <c r="L97" s="289">
        <v>0</v>
      </c>
      <c r="M97" s="289">
        <v>0</v>
      </c>
      <c r="N97" s="289">
        <v>12</v>
      </c>
      <c r="O97" s="289">
        <v>0</v>
      </c>
      <c r="P97" s="289">
        <v>0</v>
      </c>
      <c r="Q97" s="289">
        <v>0</v>
      </c>
      <c r="R97" s="289">
        <v>0</v>
      </c>
      <c r="S97" s="289">
        <v>0</v>
      </c>
      <c r="T97" s="289">
        <v>0</v>
      </c>
      <c r="U97" s="289">
        <v>0</v>
      </c>
      <c r="V97" s="289">
        <v>0</v>
      </c>
      <c r="W97" s="289">
        <v>0</v>
      </c>
      <c r="X97" s="289">
        <v>0</v>
      </c>
      <c r="Y97" s="420"/>
      <c r="Z97" s="404"/>
      <c r="AA97" s="404"/>
      <c r="AB97" s="404"/>
      <c r="AC97" s="404"/>
      <c r="AD97" s="404"/>
      <c r="AE97" s="404"/>
      <c r="AF97" s="409"/>
      <c r="AG97" s="409"/>
      <c r="AH97" s="409"/>
      <c r="AI97" s="409"/>
      <c r="AJ97" s="409"/>
      <c r="AK97" s="409"/>
      <c r="AL97" s="409"/>
      <c r="AM97" s="290">
        <f>SUM(Y97:AL97)</f>
        <v>0</v>
      </c>
    </row>
    <row r="98" spans="1:39" hidden="1" outlineLevel="1">
      <c r="B98" s="288" t="s">
        <v>267</v>
      </c>
      <c r="C98" s="285" t="s">
        <v>163</v>
      </c>
      <c r="D98" s="289"/>
      <c r="E98" s="289"/>
      <c r="F98" s="289"/>
      <c r="G98" s="289"/>
      <c r="H98" s="289"/>
      <c r="I98" s="289"/>
      <c r="J98" s="289"/>
      <c r="K98" s="289"/>
      <c r="L98" s="289"/>
      <c r="M98" s="289"/>
      <c r="N98" s="289">
        <f>N97</f>
        <v>12</v>
      </c>
      <c r="O98" s="289"/>
      <c r="P98" s="289"/>
      <c r="Q98" s="289"/>
      <c r="R98" s="289"/>
      <c r="S98" s="289"/>
      <c r="T98" s="289"/>
      <c r="U98" s="289"/>
      <c r="V98" s="289"/>
      <c r="W98" s="289"/>
      <c r="X98" s="289"/>
      <c r="Y98" s="405">
        <f>Y97</f>
        <v>0</v>
      </c>
      <c r="Z98" s="405">
        <f t="shared" ref="Z98:AD98" si="127">Z97</f>
        <v>0</v>
      </c>
      <c r="AA98" s="405">
        <f t="shared" si="127"/>
        <v>0</v>
      </c>
      <c r="AB98" s="405">
        <f t="shared" si="127"/>
        <v>0</v>
      </c>
      <c r="AC98" s="405">
        <f t="shared" si="127"/>
        <v>0</v>
      </c>
      <c r="AD98" s="405">
        <f t="shared" si="127"/>
        <v>0</v>
      </c>
      <c r="AE98" s="405">
        <f t="shared" ref="AE98:AL98" si="128">AE97</f>
        <v>0</v>
      </c>
      <c r="AF98" s="405">
        <f t="shared" si="128"/>
        <v>0</v>
      </c>
      <c r="AG98" s="405">
        <f t="shared" si="128"/>
        <v>0</v>
      </c>
      <c r="AH98" s="405">
        <f t="shared" si="128"/>
        <v>0</v>
      </c>
      <c r="AI98" s="405">
        <f t="shared" si="128"/>
        <v>0</v>
      </c>
      <c r="AJ98" s="405">
        <f t="shared" si="128"/>
        <v>0</v>
      </c>
      <c r="AK98" s="405">
        <f t="shared" si="128"/>
        <v>0</v>
      </c>
      <c r="AL98" s="405">
        <f t="shared" si="128"/>
        <v>0</v>
      </c>
      <c r="AM98" s="291"/>
    </row>
    <row r="99" spans="1:39" hidden="1" outlineLevel="1">
      <c r="B99" s="316"/>
      <c r="C99" s="285"/>
      <c r="D99" s="285"/>
      <c r="E99" s="285"/>
      <c r="F99" s="285"/>
      <c r="G99" s="285"/>
      <c r="H99" s="285"/>
      <c r="I99" s="285"/>
      <c r="J99" s="285"/>
      <c r="K99" s="285"/>
      <c r="L99" s="285"/>
      <c r="M99" s="285"/>
      <c r="N99" s="285"/>
      <c r="O99" s="285"/>
      <c r="P99" s="285"/>
      <c r="Q99" s="285"/>
      <c r="R99" s="285"/>
      <c r="S99" s="285"/>
      <c r="T99" s="285"/>
      <c r="U99" s="285"/>
      <c r="V99" s="285"/>
      <c r="W99" s="285"/>
      <c r="X99" s="285"/>
      <c r="Y99" s="406"/>
      <c r="Z99" s="406"/>
      <c r="AA99" s="406"/>
      <c r="AB99" s="406"/>
      <c r="AC99" s="406"/>
      <c r="AD99" s="406"/>
      <c r="AE99" s="406"/>
      <c r="AF99" s="406"/>
      <c r="AG99" s="406"/>
      <c r="AH99" s="406"/>
      <c r="AI99" s="406"/>
      <c r="AJ99" s="406"/>
      <c r="AK99" s="406"/>
      <c r="AL99" s="406"/>
      <c r="AM99" s="300"/>
    </row>
    <row r="100" spans="1:39" hidden="1" outlineLevel="1">
      <c r="A100" s="511">
        <v>20</v>
      </c>
      <c r="B100" s="509" t="s">
        <v>110</v>
      </c>
      <c r="C100" s="285" t="s">
        <v>25</v>
      </c>
      <c r="D100" s="289">
        <v>0</v>
      </c>
      <c r="E100" s="289">
        <v>0</v>
      </c>
      <c r="F100" s="289">
        <v>0</v>
      </c>
      <c r="G100" s="289">
        <v>0</v>
      </c>
      <c r="H100" s="289">
        <v>0</v>
      </c>
      <c r="I100" s="289">
        <v>0</v>
      </c>
      <c r="J100" s="289">
        <v>0</v>
      </c>
      <c r="K100" s="289">
        <v>0</v>
      </c>
      <c r="L100" s="289">
        <v>0</v>
      </c>
      <c r="M100" s="289">
        <v>0</v>
      </c>
      <c r="N100" s="289">
        <v>12</v>
      </c>
      <c r="O100" s="289">
        <v>0</v>
      </c>
      <c r="P100" s="289">
        <v>0</v>
      </c>
      <c r="Q100" s="289">
        <v>0</v>
      </c>
      <c r="R100" s="289">
        <v>0</v>
      </c>
      <c r="S100" s="289">
        <v>0</v>
      </c>
      <c r="T100" s="289">
        <v>0</v>
      </c>
      <c r="U100" s="289">
        <v>0</v>
      </c>
      <c r="V100" s="289">
        <v>0</v>
      </c>
      <c r="W100" s="289">
        <v>0</v>
      </c>
      <c r="X100" s="289">
        <v>0</v>
      </c>
      <c r="Y100" s="420"/>
      <c r="Z100" s="404"/>
      <c r="AA100" s="404"/>
      <c r="AB100" s="404"/>
      <c r="AC100" s="404"/>
      <c r="AD100" s="404"/>
      <c r="AE100" s="404"/>
      <c r="AF100" s="409"/>
      <c r="AG100" s="409"/>
      <c r="AH100" s="409"/>
      <c r="AI100" s="409"/>
      <c r="AJ100" s="409"/>
      <c r="AK100" s="409"/>
      <c r="AL100" s="409"/>
      <c r="AM100" s="290">
        <f>SUM(Y100:AL100)</f>
        <v>0</v>
      </c>
    </row>
    <row r="101" spans="1:39" hidden="1" outlineLevel="1">
      <c r="B101" s="288" t="s">
        <v>267</v>
      </c>
      <c r="C101" s="285" t="s">
        <v>163</v>
      </c>
      <c r="D101" s="289"/>
      <c r="E101" s="289"/>
      <c r="F101" s="289"/>
      <c r="G101" s="289"/>
      <c r="H101" s="289"/>
      <c r="I101" s="289"/>
      <c r="J101" s="289"/>
      <c r="K101" s="289"/>
      <c r="L101" s="289"/>
      <c r="M101" s="289"/>
      <c r="N101" s="289">
        <f>N100</f>
        <v>12</v>
      </c>
      <c r="O101" s="289"/>
      <c r="P101" s="289"/>
      <c r="Q101" s="289"/>
      <c r="R101" s="289"/>
      <c r="S101" s="289"/>
      <c r="T101" s="289"/>
      <c r="U101" s="289"/>
      <c r="V101" s="289"/>
      <c r="W101" s="289"/>
      <c r="X101" s="289"/>
      <c r="Y101" s="405">
        <f t="shared" ref="Y101:AD101" si="129">Y100</f>
        <v>0</v>
      </c>
      <c r="Z101" s="405">
        <f t="shared" si="129"/>
        <v>0</v>
      </c>
      <c r="AA101" s="405">
        <f t="shared" si="129"/>
        <v>0</v>
      </c>
      <c r="AB101" s="405">
        <f t="shared" si="129"/>
        <v>0</v>
      </c>
      <c r="AC101" s="405">
        <f t="shared" si="129"/>
        <v>0</v>
      </c>
      <c r="AD101" s="405">
        <f t="shared" si="129"/>
        <v>0</v>
      </c>
      <c r="AE101" s="405">
        <f t="shared" ref="AE101:AL101" si="130">AE100</f>
        <v>0</v>
      </c>
      <c r="AF101" s="405">
        <f t="shared" si="130"/>
        <v>0</v>
      </c>
      <c r="AG101" s="405">
        <f t="shared" si="130"/>
        <v>0</v>
      </c>
      <c r="AH101" s="405">
        <f t="shared" si="130"/>
        <v>0</v>
      </c>
      <c r="AI101" s="405">
        <f t="shared" si="130"/>
        <v>0</v>
      </c>
      <c r="AJ101" s="405">
        <f t="shared" si="130"/>
        <v>0</v>
      </c>
      <c r="AK101" s="405">
        <f t="shared" si="130"/>
        <v>0</v>
      </c>
      <c r="AL101" s="405">
        <f t="shared" si="130"/>
        <v>0</v>
      </c>
      <c r="AM101" s="300"/>
    </row>
    <row r="102" spans="1:39" ht="15.75" hidden="1" outlineLevel="1">
      <c r="B102" s="317"/>
      <c r="C102" s="294"/>
      <c r="D102" s="285"/>
      <c r="E102" s="285"/>
      <c r="F102" s="285"/>
      <c r="G102" s="285"/>
      <c r="H102" s="285"/>
      <c r="I102" s="285"/>
      <c r="J102" s="285"/>
      <c r="K102" s="285"/>
      <c r="L102" s="285"/>
      <c r="M102" s="285"/>
      <c r="N102" s="294"/>
      <c r="O102" s="285"/>
      <c r="P102" s="285"/>
      <c r="Q102" s="285"/>
      <c r="R102" s="285"/>
      <c r="S102" s="285"/>
      <c r="T102" s="285"/>
      <c r="U102" s="285"/>
      <c r="V102" s="285"/>
      <c r="W102" s="285"/>
      <c r="X102" s="285"/>
      <c r="Y102" s="406"/>
      <c r="Z102" s="406"/>
      <c r="AA102" s="406"/>
      <c r="AB102" s="406"/>
      <c r="AC102" s="406"/>
      <c r="AD102" s="406"/>
      <c r="AE102" s="406"/>
      <c r="AF102" s="406"/>
      <c r="AG102" s="406"/>
      <c r="AH102" s="406"/>
      <c r="AI102" s="406"/>
      <c r="AJ102" s="406"/>
      <c r="AK102" s="406"/>
      <c r="AL102" s="406"/>
      <c r="AM102" s="300"/>
    </row>
    <row r="103" spans="1:39" ht="15.75" hidden="1" outlineLevel="1">
      <c r="B103" s="507" t="s">
        <v>502</v>
      </c>
      <c r="C103" s="285"/>
      <c r="D103" s="285"/>
      <c r="E103" s="285"/>
      <c r="F103" s="285"/>
      <c r="G103" s="285"/>
      <c r="H103" s="285"/>
      <c r="I103" s="285"/>
      <c r="J103" s="285"/>
      <c r="K103" s="285"/>
      <c r="L103" s="285"/>
      <c r="M103" s="285"/>
      <c r="N103" s="285"/>
      <c r="O103" s="285"/>
      <c r="P103" s="285"/>
      <c r="Q103" s="285"/>
      <c r="R103" s="285"/>
      <c r="S103" s="285"/>
      <c r="T103" s="285"/>
      <c r="U103" s="285"/>
      <c r="V103" s="285"/>
      <c r="W103" s="285"/>
      <c r="X103" s="285"/>
      <c r="Y103" s="416"/>
      <c r="Z103" s="419"/>
      <c r="AA103" s="419"/>
      <c r="AB103" s="419"/>
      <c r="AC103" s="419"/>
      <c r="AD103" s="419"/>
      <c r="AE103" s="419"/>
      <c r="AF103" s="419"/>
      <c r="AG103" s="419"/>
      <c r="AH103" s="419"/>
      <c r="AI103" s="419"/>
      <c r="AJ103" s="419"/>
      <c r="AK103" s="419"/>
      <c r="AL103" s="419"/>
      <c r="AM103" s="300"/>
    </row>
    <row r="104" spans="1:39" ht="15.75" hidden="1" outlineLevel="1">
      <c r="B104" s="282" t="s">
        <v>498</v>
      </c>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416"/>
      <c r="Z104" s="419"/>
      <c r="AA104" s="419"/>
      <c r="AB104" s="419"/>
      <c r="AC104" s="419"/>
      <c r="AD104" s="419"/>
      <c r="AE104" s="419"/>
      <c r="AF104" s="419"/>
      <c r="AG104" s="419"/>
      <c r="AH104" s="419"/>
      <c r="AI104" s="419"/>
      <c r="AJ104" s="419"/>
      <c r="AK104" s="419"/>
      <c r="AL104" s="419"/>
      <c r="AM104" s="300"/>
    </row>
    <row r="105" spans="1:39" hidden="1" outlineLevel="1">
      <c r="A105" s="511">
        <v>21</v>
      </c>
      <c r="B105" s="509" t="s">
        <v>113</v>
      </c>
      <c r="C105" s="285" t="s">
        <v>25</v>
      </c>
      <c r="D105" s="289">
        <v>0</v>
      </c>
      <c r="E105" s="289">
        <v>0</v>
      </c>
      <c r="F105" s="289">
        <v>0</v>
      </c>
      <c r="G105" s="289">
        <v>0</v>
      </c>
      <c r="H105" s="289">
        <v>0</v>
      </c>
      <c r="I105" s="289">
        <v>0</v>
      </c>
      <c r="J105" s="289">
        <v>0</v>
      </c>
      <c r="K105" s="289">
        <v>0</v>
      </c>
      <c r="L105" s="289">
        <v>0</v>
      </c>
      <c r="M105" s="289">
        <v>0</v>
      </c>
      <c r="N105" s="285"/>
      <c r="O105" s="289">
        <v>0</v>
      </c>
      <c r="P105" s="289">
        <v>0</v>
      </c>
      <c r="Q105" s="289">
        <v>0</v>
      </c>
      <c r="R105" s="289">
        <v>0</v>
      </c>
      <c r="S105" s="289">
        <v>0</v>
      </c>
      <c r="T105" s="289">
        <v>0</v>
      </c>
      <c r="U105" s="289">
        <v>0</v>
      </c>
      <c r="V105" s="289">
        <v>0</v>
      </c>
      <c r="W105" s="289">
        <v>0</v>
      </c>
      <c r="X105" s="289">
        <v>0</v>
      </c>
      <c r="Y105" s="522"/>
      <c r="Z105" s="404"/>
      <c r="AA105" s="404"/>
      <c r="AB105" s="404"/>
      <c r="AC105" s="404"/>
      <c r="AD105" s="404"/>
      <c r="AE105" s="404"/>
      <c r="AF105" s="404"/>
      <c r="AG105" s="404"/>
      <c r="AH105" s="404"/>
      <c r="AI105" s="404"/>
      <c r="AJ105" s="404"/>
      <c r="AK105" s="404"/>
      <c r="AL105" s="404"/>
      <c r="AM105" s="290">
        <f>SUM(Y105:AL105)</f>
        <v>0</v>
      </c>
    </row>
    <row r="106" spans="1:39" hidden="1" outlineLevel="1">
      <c r="B106" s="288" t="s">
        <v>267</v>
      </c>
      <c r="C106" s="285" t="s">
        <v>163</v>
      </c>
      <c r="D106" s="289"/>
      <c r="E106" s="289"/>
      <c r="F106" s="289"/>
      <c r="G106" s="289"/>
      <c r="H106" s="289"/>
      <c r="I106" s="289"/>
      <c r="J106" s="289"/>
      <c r="K106" s="289"/>
      <c r="L106" s="289"/>
      <c r="M106" s="289"/>
      <c r="N106" s="285"/>
      <c r="O106" s="289"/>
      <c r="P106" s="289"/>
      <c r="Q106" s="289"/>
      <c r="R106" s="289"/>
      <c r="S106" s="289"/>
      <c r="T106" s="289"/>
      <c r="U106" s="289"/>
      <c r="V106" s="289"/>
      <c r="W106" s="289"/>
      <c r="X106" s="289"/>
      <c r="Y106" s="405">
        <f>Y105</f>
        <v>0</v>
      </c>
      <c r="Z106" s="405">
        <f t="shared" ref="Z106:AD106" si="131">Z105</f>
        <v>0</v>
      </c>
      <c r="AA106" s="405">
        <f t="shared" si="131"/>
        <v>0</v>
      </c>
      <c r="AB106" s="405">
        <f t="shared" si="131"/>
        <v>0</v>
      </c>
      <c r="AC106" s="405">
        <f t="shared" si="131"/>
        <v>0</v>
      </c>
      <c r="AD106" s="405">
        <f t="shared" si="131"/>
        <v>0</v>
      </c>
      <c r="AE106" s="405">
        <f t="shared" ref="AE106" si="132">AE105</f>
        <v>0</v>
      </c>
      <c r="AF106" s="405">
        <f t="shared" ref="AF106" si="133">AF105</f>
        <v>0</v>
      </c>
      <c r="AG106" s="405">
        <f t="shared" ref="AG106" si="134">AG105</f>
        <v>0</v>
      </c>
      <c r="AH106" s="405">
        <f t="shared" ref="AH106" si="135">AH105</f>
        <v>0</v>
      </c>
      <c r="AI106" s="405">
        <f t="shared" ref="AI106" si="136">AI105</f>
        <v>0</v>
      </c>
      <c r="AJ106" s="405">
        <f t="shared" ref="AJ106" si="137">AJ105</f>
        <v>0</v>
      </c>
      <c r="AK106" s="405">
        <f t="shared" ref="AK106" si="138">AK105</f>
        <v>0</v>
      </c>
      <c r="AL106" s="405">
        <f t="shared" ref="AL106" si="139">AL105</f>
        <v>0</v>
      </c>
      <c r="AM106" s="300"/>
    </row>
    <row r="107" spans="1:39" hidden="1" outlineLevel="1">
      <c r="B107" s="288"/>
      <c r="C107" s="285"/>
      <c r="D107" s="285"/>
      <c r="E107" s="285"/>
      <c r="F107" s="285"/>
      <c r="G107" s="285"/>
      <c r="H107" s="285"/>
      <c r="I107" s="285"/>
      <c r="J107" s="285"/>
      <c r="K107" s="285"/>
      <c r="L107" s="285"/>
      <c r="M107" s="285"/>
      <c r="N107" s="285"/>
      <c r="O107" s="285"/>
      <c r="P107" s="285"/>
      <c r="Q107" s="285"/>
      <c r="R107" s="285"/>
      <c r="S107" s="285"/>
      <c r="T107" s="285"/>
      <c r="U107" s="285"/>
      <c r="V107" s="285"/>
      <c r="W107" s="285"/>
      <c r="X107" s="285"/>
      <c r="Y107" s="416"/>
      <c r="Z107" s="419"/>
      <c r="AA107" s="419"/>
      <c r="AB107" s="419"/>
      <c r="AC107" s="419"/>
      <c r="AD107" s="419"/>
      <c r="AE107" s="419"/>
      <c r="AF107" s="419"/>
      <c r="AG107" s="419"/>
      <c r="AH107" s="419"/>
      <c r="AI107" s="419"/>
      <c r="AJ107" s="419"/>
      <c r="AK107" s="419"/>
      <c r="AL107" s="419"/>
      <c r="AM107" s="300"/>
    </row>
    <row r="108" spans="1:39" ht="30" hidden="1" outlineLevel="1">
      <c r="A108" s="511">
        <v>22</v>
      </c>
      <c r="B108" s="509" t="s">
        <v>114</v>
      </c>
      <c r="C108" s="285" t="s">
        <v>25</v>
      </c>
      <c r="D108" s="289">
        <v>0</v>
      </c>
      <c r="E108" s="289">
        <v>0</v>
      </c>
      <c r="F108" s="289">
        <v>0</v>
      </c>
      <c r="G108" s="289">
        <v>0</v>
      </c>
      <c r="H108" s="289">
        <v>0</v>
      </c>
      <c r="I108" s="289">
        <v>0</v>
      </c>
      <c r="J108" s="289">
        <v>0</v>
      </c>
      <c r="K108" s="289">
        <v>0</v>
      </c>
      <c r="L108" s="289">
        <v>0</v>
      </c>
      <c r="M108" s="289">
        <v>0</v>
      </c>
      <c r="N108" s="285"/>
      <c r="O108" s="289">
        <v>0</v>
      </c>
      <c r="P108" s="289">
        <v>0</v>
      </c>
      <c r="Q108" s="289">
        <v>0</v>
      </c>
      <c r="R108" s="289">
        <v>0</v>
      </c>
      <c r="S108" s="289">
        <v>0</v>
      </c>
      <c r="T108" s="289">
        <v>0</v>
      </c>
      <c r="U108" s="289">
        <v>0</v>
      </c>
      <c r="V108" s="289">
        <v>0</v>
      </c>
      <c r="W108" s="289">
        <v>0</v>
      </c>
      <c r="X108" s="289">
        <v>0</v>
      </c>
      <c r="Y108" s="522"/>
      <c r="Z108" s="404"/>
      <c r="AA108" s="404"/>
      <c r="AB108" s="404"/>
      <c r="AC108" s="404"/>
      <c r="AD108" s="404"/>
      <c r="AE108" s="404"/>
      <c r="AF108" s="404"/>
      <c r="AG108" s="404"/>
      <c r="AH108" s="404"/>
      <c r="AI108" s="404"/>
      <c r="AJ108" s="404"/>
      <c r="AK108" s="404"/>
      <c r="AL108" s="404"/>
      <c r="AM108" s="290">
        <f>SUM(Y108:AL108)</f>
        <v>0</v>
      </c>
    </row>
    <row r="109" spans="1:39" hidden="1" outlineLevel="1">
      <c r="B109" s="288" t="s">
        <v>267</v>
      </c>
      <c r="C109" s="285" t="s">
        <v>163</v>
      </c>
      <c r="D109" s="289"/>
      <c r="E109" s="289"/>
      <c r="F109" s="289"/>
      <c r="G109" s="289"/>
      <c r="H109" s="289"/>
      <c r="I109" s="289"/>
      <c r="J109" s="289"/>
      <c r="K109" s="289"/>
      <c r="L109" s="289"/>
      <c r="M109" s="289"/>
      <c r="N109" s="285"/>
      <c r="O109" s="289"/>
      <c r="P109" s="289"/>
      <c r="Q109" s="289"/>
      <c r="R109" s="289"/>
      <c r="S109" s="289"/>
      <c r="T109" s="289"/>
      <c r="U109" s="289"/>
      <c r="V109" s="289"/>
      <c r="W109" s="289"/>
      <c r="X109" s="289"/>
      <c r="Y109" s="405">
        <f>Y108</f>
        <v>0</v>
      </c>
      <c r="Z109" s="405">
        <f t="shared" ref="Z109:AD109" si="140">Z108</f>
        <v>0</v>
      </c>
      <c r="AA109" s="405">
        <f t="shared" si="140"/>
        <v>0</v>
      </c>
      <c r="AB109" s="405">
        <f t="shared" si="140"/>
        <v>0</v>
      </c>
      <c r="AC109" s="405">
        <f t="shared" si="140"/>
        <v>0</v>
      </c>
      <c r="AD109" s="405">
        <f t="shared" si="140"/>
        <v>0</v>
      </c>
      <c r="AE109" s="405">
        <f t="shared" ref="AE109" si="141">AE108</f>
        <v>0</v>
      </c>
      <c r="AF109" s="405">
        <f t="shared" ref="AF109" si="142">AF108</f>
        <v>0</v>
      </c>
      <c r="AG109" s="405">
        <f t="shared" ref="AG109" si="143">AG108</f>
        <v>0</v>
      </c>
      <c r="AH109" s="405">
        <f t="shared" ref="AH109" si="144">AH108</f>
        <v>0</v>
      </c>
      <c r="AI109" s="405">
        <f t="shared" ref="AI109" si="145">AI108</f>
        <v>0</v>
      </c>
      <c r="AJ109" s="405">
        <f t="shared" ref="AJ109" si="146">AJ108</f>
        <v>0</v>
      </c>
      <c r="AK109" s="405">
        <f t="shared" ref="AK109" si="147">AK108</f>
        <v>0</v>
      </c>
      <c r="AL109" s="405">
        <f t="shared" ref="AL109" si="148">AL108</f>
        <v>0</v>
      </c>
      <c r="AM109" s="300"/>
    </row>
    <row r="110" spans="1:39" hidden="1" outlineLevel="1">
      <c r="B110" s="288"/>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416"/>
      <c r="Z110" s="419"/>
      <c r="AA110" s="419"/>
      <c r="AB110" s="419"/>
      <c r="AC110" s="419"/>
      <c r="AD110" s="419"/>
      <c r="AE110" s="419"/>
      <c r="AF110" s="419"/>
      <c r="AG110" s="419"/>
      <c r="AH110" s="419"/>
      <c r="AI110" s="419"/>
      <c r="AJ110" s="419"/>
      <c r="AK110" s="419"/>
      <c r="AL110" s="419"/>
      <c r="AM110" s="300"/>
    </row>
    <row r="111" spans="1:39" ht="30" hidden="1" outlineLevel="1">
      <c r="A111" s="511">
        <v>23</v>
      </c>
      <c r="B111" s="509" t="s">
        <v>115</v>
      </c>
      <c r="C111" s="285" t="s">
        <v>25</v>
      </c>
      <c r="D111" s="289"/>
      <c r="E111" s="289"/>
      <c r="F111" s="289"/>
      <c r="G111" s="289"/>
      <c r="H111" s="289"/>
      <c r="I111" s="289"/>
      <c r="J111" s="289"/>
      <c r="K111" s="289"/>
      <c r="L111" s="289"/>
      <c r="M111" s="289"/>
      <c r="N111" s="285"/>
      <c r="O111" s="289"/>
      <c r="P111" s="289"/>
      <c r="Q111" s="289"/>
      <c r="R111" s="289"/>
      <c r="S111" s="289"/>
      <c r="T111" s="289"/>
      <c r="U111" s="289"/>
      <c r="V111" s="289"/>
      <c r="W111" s="289"/>
      <c r="X111" s="289"/>
      <c r="Y111" s="404"/>
      <c r="Z111" s="404"/>
      <c r="AA111" s="404"/>
      <c r="AB111" s="404"/>
      <c r="AC111" s="404"/>
      <c r="AD111" s="404"/>
      <c r="AE111" s="404"/>
      <c r="AF111" s="404"/>
      <c r="AG111" s="404"/>
      <c r="AH111" s="404"/>
      <c r="AI111" s="404"/>
      <c r="AJ111" s="404"/>
      <c r="AK111" s="404"/>
      <c r="AL111" s="404"/>
      <c r="AM111" s="290">
        <f>SUM(Y111:AL111)</f>
        <v>0</v>
      </c>
    </row>
    <row r="112" spans="1:39" hidden="1" outlineLevel="1">
      <c r="B112" s="288" t="s">
        <v>267</v>
      </c>
      <c r="C112" s="285" t="s">
        <v>163</v>
      </c>
      <c r="D112" s="289"/>
      <c r="E112" s="289"/>
      <c r="F112" s="289"/>
      <c r="G112" s="289"/>
      <c r="H112" s="289"/>
      <c r="I112" s="289"/>
      <c r="J112" s="289"/>
      <c r="K112" s="289"/>
      <c r="L112" s="289"/>
      <c r="M112" s="289"/>
      <c r="N112" s="285"/>
      <c r="O112" s="289"/>
      <c r="P112" s="289"/>
      <c r="Q112" s="289"/>
      <c r="R112" s="289"/>
      <c r="S112" s="289"/>
      <c r="T112" s="289"/>
      <c r="U112" s="289"/>
      <c r="V112" s="289"/>
      <c r="W112" s="289"/>
      <c r="X112" s="289"/>
      <c r="Y112" s="405">
        <f>Y111</f>
        <v>0</v>
      </c>
      <c r="Z112" s="405">
        <f t="shared" ref="Z112:AD112" si="149">Z111</f>
        <v>0</v>
      </c>
      <c r="AA112" s="405">
        <f t="shared" si="149"/>
        <v>0</v>
      </c>
      <c r="AB112" s="405">
        <f t="shared" si="149"/>
        <v>0</v>
      </c>
      <c r="AC112" s="405">
        <f t="shared" si="149"/>
        <v>0</v>
      </c>
      <c r="AD112" s="405">
        <f t="shared" si="149"/>
        <v>0</v>
      </c>
      <c r="AE112" s="405">
        <f t="shared" ref="AE112" si="150">AE111</f>
        <v>0</v>
      </c>
      <c r="AF112" s="405">
        <f t="shared" ref="AF112" si="151">AF111</f>
        <v>0</v>
      </c>
      <c r="AG112" s="405">
        <f t="shared" ref="AG112" si="152">AG111</f>
        <v>0</v>
      </c>
      <c r="AH112" s="405">
        <f t="shared" ref="AH112" si="153">AH111</f>
        <v>0</v>
      </c>
      <c r="AI112" s="405">
        <f t="shared" ref="AI112" si="154">AI111</f>
        <v>0</v>
      </c>
      <c r="AJ112" s="405">
        <f t="shared" ref="AJ112" si="155">AJ111</f>
        <v>0</v>
      </c>
      <c r="AK112" s="405">
        <f t="shared" ref="AK112" si="156">AK111</f>
        <v>0</v>
      </c>
      <c r="AL112" s="405">
        <f t="shared" ref="AL112" si="157">AL111</f>
        <v>0</v>
      </c>
      <c r="AM112" s="300"/>
    </row>
    <row r="113" spans="1:39" hidden="1" outlineLevel="1">
      <c r="B113" s="316"/>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416"/>
      <c r="Z113" s="419"/>
      <c r="AA113" s="419"/>
      <c r="AB113" s="419"/>
      <c r="AC113" s="419"/>
      <c r="AD113" s="419"/>
      <c r="AE113" s="419"/>
      <c r="AF113" s="419"/>
      <c r="AG113" s="419"/>
      <c r="AH113" s="419"/>
      <c r="AI113" s="419"/>
      <c r="AJ113" s="419"/>
      <c r="AK113" s="419"/>
      <c r="AL113" s="419"/>
      <c r="AM113" s="300"/>
    </row>
    <row r="114" spans="1:39" ht="30" hidden="1" outlineLevel="1">
      <c r="A114" s="511">
        <v>24</v>
      </c>
      <c r="B114" s="509" t="s">
        <v>116</v>
      </c>
      <c r="C114" s="285" t="s">
        <v>25</v>
      </c>
      <c r="D114" s="289">
        <v>0</v>
      </c>
      <c r="E114" s="289">
        <v>0</v>
      </c>
      <c r="F114" s="289">
        <v>0</v>
      </c>
      <c r="G114" s="289">
        <v>0</v>
      </c>
      <c r="H114" s="289">
        <v>0</v>
      </c>
      <c r="I114" s="289">
        <v>0</v>
      </c>
      <c r="J114" s="289">
        <v>0</v>
      </c>
      <c r="K114" s="289">
        <v>0</v>
      </c>
      <c r="L114" s="289">
        <v>0</v>
      </c>
      <c r="M114" s="289">
        <v>0</v>
      </c>
      <c r="N114" s="285"/>
      <c r="O114" s="289">
        <v>0</v>
      </c>
      <c r="P114" s="289">
        <v>0</v>
      </c>
      <c r="Q114" s="289">
        <v>0</v>
      </c>
      <c r="R114" s="289">
        <v>0</v>
      </c>
      <c r="S114" s="289">
        <v>0</v>
      </c>
      <c r="T114" s="289">
        <v>0</v>
      </c>
      <c r="U114" s="289">
        <v>0</v>
      </c>
      <c r="V114" s="289">
        <v>0</v>
      </c>
      <c r="W114" s="289">
        <v>0</v>
      </c>
      <c r="X114" s="289">
        <v>0</v>
      </c>
      <c r="Y114" s="404"/>
      <c r="Z114" s="404"/>
      <c r="AA114" s="404"/>
      <c r="AB114" s="404"/>
      <c r="AC114" s="404"/>
      <c r="AD114" s="404"/>
      <c r="AE114" s="404"/>
      <c r="AF114" s="404"/>
      <c r="AG114" s="404"/>
      <c r="AH114" s="404"/>
      <c r="AI114" s="404"/>
      <c r="AJ114" s="404"/>
      <c r="AK114" s="404"/>
      <c r="AL114" s="404"/>
      <c r="AM114" s="290">
        <f>SUM(Y114:AL114)</f>
        <v>0</v>
      </c>
    </row>
    <row r="115" spans="1:39" hidden="1" outlineLevel="1">
      <c r="B115" s="288" t="s">
        <v>267</v>
      </c>
      <c r="C115" s="285" t="s">
        <v>163</v>
      </c>
      <c r="D115" s="289"/>
      <c r="E115" s="289"/>
      <c r="F115" s="289"/>
      <c r="G115" s="289"/>
      <c r="H115" s="289"/>
      <c r="I115" s="289"/>
      <c r="J115" s="289"/>
      <c r="K115" s="289"/>
      <c r="L115" s="289"/>
      <c r="M115" s="289"/>
      <c r="N115" s="285"/>
      <c r="O115" s="289"/>
      <c r="P115" s="289"/>
      <c r="Q115" s="289"/>
      <c r="R115" s="289"/>
      <c r="S115" s="289"/>
      <c r="T115" s="289"/>
      <c r="U115" s="289"/>
      <c r="V115" s="289"/>
      <c r="W115" s="289"/>
      <c r="X115" s="289"/>
      <c r="Y115" s="405">
        <f>Y114</f>
        <v>0</v>
      </c>
      <c r="Z115" s="405">
        <f t="shared" ref="Z115:AD115" si="158">Z114</f>
        <v>0</v>
      </c>
      <c r="AA115" s="405">
        <f t="shared" si="158"/>
        <v>0</v>
      </c>
      <c r="AB115" s="405">
        <f t="shared" si="158"/>
        <v>0</v>
      </c>
      <c r="AC115" s="405">
        <f t="shared" si="158"/>
        <v>0</v>
      </c>
      <c r="AD115" s="405">
        <f t="shared" si="158"/>
        <v>0</v>
      </c>
      <c r="AE115" s="405">
        <f t="shared" ref="AE115" si="159">AE114</f>
        <v>0</v>
      </c>
      <c r="AF115" s="405">
        <f t="shared" ref="AF115" si="160">AF114</f>
        <v>0</v>
      </c>
      <c r="AG115" s="405">
        <f t="shared" ref="AG115" si="161">AG114</f>
        <v>0</v>
      </c>
      <c r="AH115" s="405">
        <f t="shared" ref="AH115" si="162">AH114</f>
        <v>0</v>
      </c>
      <c r="AI115" s="405">
        <f t="shared" ref="AI115" si="163">AI114</f>
        <v>0</v>
      </c>
      <c r="AJ115" s="405">
        <f t="shared" ref="AJ115" si="164">AJ114</f>
        <v>0</v>
      </c>
      <c r="AK115" s="405">
        <f t="shared" ref="AK115" si="165">AK114</f>
        <v>0</v>
      </c>
      <c r="AL115" s="405">
        <f t="shared" ref="AL115" si="166">AL114</f>
        <v>0</v>
      </c>
      <c r="AM115" s="300"/>
    </row>
    <row r="116" spans="1:39" hidden="1" outlineLevel="1">
      <c r="B116" s="288"/>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406"/>
      <c r="Z116" s="419"/>
      <c r="AA116" s="419"/>
      <c r="AB116" s="419"/>
      <c r="AC116" s="419"/>
      <c r="AD116" s="419"/>
      <c r="AE116" s="419"/>
      <c r="AF116" s="419"/>
      <c r="AG116" s="419"/>
      <c r="AH116" s="419"/>
      <c r="AI116" s="419"/>
      <c r="AJ116" s="419"/>
      <c r="AK116" s="419"/>
      <c r="AL116" s="419"/>
      <c r="AM116" s="300"/>
    </row>
    <row r="117" spans="1:39" ht="15.75" hidden="1" outlineLevel="1">
      <c r="B117" s="282" t="s">
        <v>499</v>
      </c>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406"/>
      <c r="Z117" s="419"/>
      <c r="AA117" s="419"/>
      <c r="AB117" s="419"/>
      <c r="AC117" s="419"/>
      <c r="AD117" s="419"/>
      <c r="AE117" s="419"/>
      <c r="AF117" s="419"/>
      <c r="AG117" s="419"/>
      <c r="AH117" s="419"/>
      <c r="AI117" s="419"/>
      <c r="AJ117" s="419"/>
      <c r="AK117" s="419"/>
      <c r="AL117" s="419"/>
      <c r="AM117" s="300"/>
    </row>
    <row r="118" spans="1:39" hidden="1" outlineLevel="1">
      <c r="A118" s="511">
        <v>25</v>
      </c>
      <c r="B118" s="509" t="s">
        <v>117</v>
      </c>
      <c r="C118" s="285" t="s">
        <v>25</v>
      </c>
      <c r="D118" s="289">
        <v>0</v>
      </c>
      <c r="E118" s="289">
        <v>0</v>
      </c>
      <c r="F118" s="289">
        <v>0</v>
      </c>
      <c r="G118" s="289">
        <v>0</v>
      </c>
      <c r="H118" s="289">
        <v>0</v>
      </c>
      <c r="I118" s="289">
        <v>0</v>
      </c>
      <c r="J118" s="289">
        <v>0</v>
      </c>
      <c r="K118" s="289">
        <v>0</v>
      </c>
      <c r="L118" s="289">
        <v>0</v>
      </c>
      <c r="M118" s="289">
        <v>0</v>
      </c>
      <c r="N118" s="289">
        <v>12</v>
      </c>
      <c r="O118" s="289">
        <v>0</v>
      </c>
      <c r="P118" s="289">
        <v>0</v>
      </c>
      <c r="Q118" s="289">
        <v>0</v>
      </c>
      <c r="R118" s="289">
        <v>0</v>
      </c>
      <c r="S118" s="289">
        <v>0</v>
      </c>
      <c r="T118" s="289">
        <v>0</v>
      </c>
      <c r="U118" s="289">
        <v>0</v>
      </c>
      <c r="V118" s="289">
        <v>0</v>
      </c>
      <c r="W118" s="289">
        <v>0</v>
      </c>
      <c r="X118" s="289">
        <v>0</v>
      </c>
      <c r="Y118" s="420"/>
      <c r="Z118" s="404"/>
      <c r="AA118" s="404"/>
      <c r="AB118" s="404"/>
      <c r="AC118" s="404"/>
      <c r="AD118" s="404"/>
      <c r="AE118" s="404"/>
      <c r="AF118" s="409"/>
      <c r="AG118" s="409"/>
      <c r="AH118" s="409"/>
      <c r="AI118" s="409"/>
      <c r="AJ118" s="409"/>
      <c r="AK118" s="409"/>
      <c r="AL118" s="409"/>
      <c r="AM118" s="290">
        <f>SUM(Y118:AL118)</f>
        <v>0</v>
      </c>
    </row>
    <row r="119" spans="1:39" hidden="1" outlineLevel="1">
      <c r="B119" s="288" t="s">
        <v>267</v>
      </c>
      <c r="C119" s="285" t="s">
        <v>163</v>
      </c>
      <c r="D119" s="289"/>
      <c r="E119" s="289"/>
      <c r="F119" s="289"/>
      <c r="G119" s="289"/>
      <c r="H119" s="289"/>
      <c r="I119" s="289"/>
      <c r="J119" s="289"/>
      <c r="K119" s="289"/>
      <c r="L119" s="289"/>
      <c r="M119" s="289"/>
      <c r="N119" s="289">
        <f>N118</f>
        <v>12</v>
      </c>
      <c r="O119" s="289"/>
      <c r="P119" s="289"/>
      <c r="Q119" s="289"/>
      <c r="R119" s="289"/>
      <c r="S119" s="289"/>
      <c r="T119" s="289"/>
      <c r="U119" s="289"/>
      <c r="V119" s="289"/>
      <c r="W119" s="289"/>
      <c r="X119" s="289"/>
      <c r="Y119" s="405">
        <f>Y118</f>
        <v>0</v>
      </c>
      <c r="Z119" s="405">
        <f t="shared" ref="Z119:AD119" si="167">Z118</f>
        <v>0</v>
      </c>
      <c r="AA119" s="405">
        <f t="shared" si="167"/>
        <v>0</v>
      </c>
      <c r="AB119" s="405">
        <f t="shared" si="167"/>
        <v>0</v>
      </c>
      <c r="AC119" s="405">
        <f t="shared" si="167"/>
        <v>0</v>
      </c>
      <c r="AD119" s="405">
        <f t="shared" si="167"/>
        <v>0</v>
      </c>
      <c r="AE119" s="405">
        <f t="shared" ref="AE119" si="168">AE118</f>
        <v>0</v>
      </c>
      <c r="AF119" s="405">
        <f t="shared" ref="AF119" si="169">AF118</f>
        <v>0</v>
      </c>
      <c r="AG119" s="405">
        <f t="shared" ref="AG119" si="170">AG118</f>
        <v>0</v>
      </c>
      <c r="AH119" s="405">
        <f t="shared" ref="AH119" si="171">AH118</f>
        <v>0</v>
      </c>
      <c r="AI119" s="405">
        <f t="shared" ref="AI119" si="172">AI118</f>
        <v>0</v>
      </c>
      <c r="AJ119" s="405">
        <f t="shared" ref="AJ119" si="173">AJ118</f>
        <v>0</v>
      </c>
      <c r="AK119" s="405">
        <f t="shared" ref="AK119" si="174">AK118</f>
        <v>0</v>
      </c>
      <c r="AL119" s="405">
        <f t="shared" ref="AL119" si="175">AL118</f>
        <v>0</v>
      </c>
      <c r="AM119" s="300"/>
    </row>
    <row r="120" spans="1:39" hidden="1" outlineLevel="1">
      <c r="B120" s="288"/>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406"/>
      <c r="Z120" s="419"/>
      <c r="AA120" s="419"/>
      <c r="AB120" s="419"/>
      <c r="AC120" s="419"/>
      <c r="AD120" s="419"/>
      <c r="AE120" s="419"/>
      <c r="AF120" s="419"/>
      <c r="AG120" s="419"/>
      <c r="AH120" s="419"/>
      <c r="AI120" s="419"/>
      <c r="AJ120" s="419"/>
      <c r="AK120" s="419"/>
      <c r="AL120" s="419"/>
      <c r="AM120" s="300"/>
    </row>
    <row r="121" spans="1:39" hidden="1" outlineLevel="1">
      <c r="A121" s="511">
        <v>26</v>
      </c>
      <c r="B121" s="509" t="s">
        <v>118</v>
      </c>
      <c r="C121" s="285" t="s">
        <v>25</v>
      </c>
      <c r="D121" s="289">
        <v>0</v>
      </c>
      <c r="E121" s="289">
        <v>0</v>
      </c>
      <c r="F121" s="289">
        <v>0</v>
      </c>
      <c r="G121" s="289">
        <v>0</v>
      </c>
      <c r="H121" s="289">
        <v>0</v>
      </c>
      <c r="I121" s="289">
        <v>0</v>
      </c>
      <c r="J121" s="289">
        <v>0</v>
      </c>
      <c r="K121" s="289">
        <v>0</v>
      </c>
      <c r="L121" s="289">
        <v>0</v>
      </c>
      <c r="M121" s="289">
        <v>0</v>
      </c>
      <c r="N121" s="289">
        <v>12</v>
      </c>
      <c r="O121" s="289">
        <v>0</v>
      </c>
      <c r="P121" s="289">
        <v>0</v>
      </c>
      <c r="Q121" s="289">
        <v>0</v>
      </c>
      <c r="R121" s="289">
        <v>0</v>
      </c>
      <c r="S121" s="289">
        <v>0</v>
      </c>
      <c r="T121" s="289">
        <v>0</v>
      </c>
      <c r="U121" s="289">
        <v>0</v>
      </c>
      <c r="V121" s="289">
        <v>0</v>
      </c>
      <c r="W121" s="289">
        <v>0</v>
      </c>
      <c r="X121" s="289">
        <v>0</v>
      </c>
      <c r="Y121" s="420"/>
      <c r="Z121" s="522"/>
      <c r="AA121" s="522"/>
      <c r="AB121" s="404"/>
      <c r="AC121" s="522"/>
      <c r="AD121" s="404"/>
      <c r="AE121" s="404"/>
      <c r="AF121" s="409"/>
      <c r="AG121" s="409"/>
      <c r="AH121" s="409"/>
      <c r="AI121" s="409"/>
      <c r="AJ121" s="409"/>
      <c r="AK121" s="409"/>
      <c r="AL121" s="409"/>
      <c r="AM121" s="290">
        <f>SUM(Y121:AL121)</f>
        <v>0</v>
      </c>
    </row>
    <row r="122" spans="1:39" hidden="1" outlineLevel="1">
      <c r="B122" s="288" t="s">
        <v>267</v>
      </c>
      <c r="C122" s="285" t="s">
        <v>163</v>
      </c>
      <c r="D122" s="289"/>
      <c r="E122" s="289"/>
      <c r="F122" s="289"/>
      <c r="G122" s="289"/>
      <c r="H122" s="289"/>
      <c r="I122" s="289"/>
      <c r="J122" s="289"/>
      <c r="K122" s="289"/>
      <c r="L122" s="289"/>
      <c r="M122" s="289"/>
      <c r="N122" s="289">
        <f>N121</f>
        <v>12</v>
      </c>
      <c r="O122" s="289"/>
      <c r="P122" s="289"/>
      <c r="Q122" s="289"/>
      <c r="R122" s="289"/>
      <c r="S122" s="289"/>
      <c r="T122" s="289"/>
      <c r="U122" s="289"/>
      <c r="V122" s="289"/>
      <c r="W122" s="289"/>
      <c r="X122" s="289"/>
      <c r="Y122" s="405">
        <f>Y121</f>
        <v>0</v>
      </c>
      <c r="Z122" s="405">
        <f t="shared" ref="Z122:AD122" si="176">Z121</f>
        <v>0</v>
      </c>
      <c r="AA122" s="405">
        <f t="shared" si="176"/>
        <v>0</v>
      </c>
      <c r="AB122" s="405">
        <f t="shared" si="176"/>
        <v>0</v>
      </c>
      <c r="AC122" s="405">
        <f t="shared" si="176"/>
        <v>0</v>
      </c>
      <c r="AD122" s="405">
        <f t="shared" si="176"/>
        <v>0</v>
      </c>
      <c r="AE122" s="405">
        <f t="shared" ref="AE122" si="177">AE121</f>
        <v>0</v>
      </c>
      <c r="AF122" s="405">
        <f t="shared" ref="AF122" si="178">AF121</f>
        <v>0</v>
      </c>
      <c r="AG122" s="405">
        <f t="shared" ref="AG122" si="179">AG121</f>
        <v>0</v>
      </c>
      <c r="AH122" s="405">
        <f t="shared" ref="AH122" si="180">AH121</f>
        <v>0</v>
      </c>
      <c r="AI122" s="405">
        <f t="shared" ref="AI122" si="181">AI121</f>
        <v>0</v>
      </c>
      <c r="AJ122" s="405">
        <f t="shared" ref="AJ122" si="182">AJ121</f>
        <v>0</v>
      </c>
      <c r="AK122" s="405">
        <f t="shared" ref="AK122" si="183">AK121</f>
        <v>0</v>
      </c>
      <c r="AL122" s="405">
        <f t="shared" ref="AL122" si="184">AL121</f>
        <v>0</v>
      </c>
      <c r="AM122" s="300"/>
    </row>
    <row r="123" spans="1:39" hidden="1" outlineLevel="1">
      <c r="B123" s="288"/>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406"/>
      <c r="Z123" s="419"/>
      <c r="AA123" s="419"/>
      <c r="AB123" s="419"/>
      <c r="AC123" s="419"/>
      <c r="AD123" s="419"/>
      <c r="AE123" s="419"/>
      <c r="AF123" s="419"/>
      <c r="AG123" s="419"/>
      <c r="AH123" s="419"/>
      <c r="AI123" s="419"/>
      <c r="AJ123" s="419"/>
      <c r="AK123" s="419"/>
      <c r="AL123" s="419"/>
      <c r="AM123" s="300"/>
    </row>
    <row r="124" spans="1:39" ht="30" hidden="1" outlineLevel="1">
      <c r="A124" s="511">
        <v>27</v>
      </c>
      <c r="B124" s="509" t="s">
        <v>119</v>
      </c>
      <c r="C124" s="285" t="s">
        <v>25</v>
      </c>
      <c r="D124" s="289"/>
      <c r="E124" s="289"/>
      <c r="F124" s="289"/>
      <c r="G124" s="289"/>
      <c r="H124" s="289"/>
      <c r="I124" s="289"/>
      <c r="J124" s="289"/>
      <c r="K124" s="289"/>
      <c r="L124" s="289"/>
      <c r="M124" s="289"/>
      <c r="N124" s="289">
        <v>12</v>
      </c>
      <c r="O124" s="289"/>
      <c r="P124" s="289"/>
      <c r="Q124" s="289"/>
      <c r="R124" s="289"/>
      <c r="S124" s="289"/>
      <c r="T124" s="289"/>
      <c r="U124" s="289"/>
      <c r="V124" s="289"/>
      <c r="W124" s="289"/>
      <c r="X124" s="289"/>
      <c r="Y124" s="420"/>
      <c r="Z124" s="404"/>
      <c r="AA124" s="404"/>
      <c r="AB124" s="404"/>
      <c r="AC124" s="404"/>
      <c r="AD124" s="404"/>
      <c r="AE124" s="404"/>
      <c r="AF124" s="409"/>
      <c r="AG124" s="409"/>
      <c r="AH124" s="409"/>
      <c r="AI124" s="409"/>
      <c r="AJ124" s="409"/>
      <c r="AK124" s="409"/>
      <c r="AL124" s="409"/>
      <c r="AM124" s="290">
        <f>SUM(Y124:AL124)</f>
        <v>0</v>
      </c>
    </row>
    <row r="125" spans="1:39" hidden="1" outlineLevel="1">
      <c r="B125" s="288" t="s">
        <v>267</v>
      </c>
      <c r="C125" s="285" t="s">
        <v>163</v>
      </c>
      <c r="D125" s="289"/>
      <c r="E125" s="289"/>
      <c r="F125" s="289"/>
      <c r="G125" s="289"/>
      <c r="H125" s="289"/>
      <c r="I125" s="289"/>
      <c r="J125" s="289"/>
      <c r="K125" s="289"/>
      <c r="L125" s="289"/>
      <c r="M125" s="289"/>
      <c r="N125" s="289">
        <f>N124</f>
        <v>12</v>
      </c>
      <c r="O125" s="289"/>
      <c r="P125" s="289"/>
      <c r="Q125" s="289"/>
      <c r="R125" s="289"/>
      <c r="S125" s="289"/>
      <c r="T125" s="289"/>
      <c r="U125" s="289"/>
      <c r="V125" s="289"/>
      <c r="W125" s="289"/>
      <c r="X125" s="289"/>
      <c r="Y125" s="405">
        <f>Y124</f>
        <v>0</v>
      </c>
      <c r="Z125" s="405">
        <f t="shared" ref="Z125:AD125" si="185">Z124</f>
        <v>0</v>
      </c>
      <c r="AA125" s="405">
        <f t="shared" si="185"/>
        <v>0</v>
      </c>
      <c r="AB125" s="405">
        <f t="shared" si="185"/>
        <v>0</v>
      </c>
      <c r="AC125" s="405">
        <f t="shared" si="185"/>
        <v>0</v>
      </c>
      <c r="AD125" s="405">
        <f t="shared" si="185"/>
        <v>0</v>
      </c>
      <c r="AE125" s="405">
        <f t="shared" ref="AE125" si="186">AE124</f>
        <v>0</v>
      </c>
      <c r="AF125" s="405">
        <f t="shared" ref="AF125" si="187">AF124</f>
        <v>0</v>
      </c>
      <c r="AG125" s="405">
        <f t="shared" ref="AG125" si="188">AG124</f>
        <v>0</v>
      </c>
      <c r="AH125" s="405">
        <f t="shared" ref="AH125" si="189">AH124</f>
        <v>0</v>
      </c>
      <c r="AI125" s="405">
        <f t="shared" ref="AI125" si="190">AI124</f>
        <v>0</v>
      </c>
      <c r="AJ125" s="405">
        <f t="shared" ref="AJ125" si="191">AJ124</f>
        <v>0</v>
      </c>
      <c r="AK125" s="405">
        <f t="shared" ref="AK125" si="192">AK124</f>
        <v>0</v>
      </c>
      <c r="AL125" s="405">
        <f t="shared" ref="AL125" si="193">AL124</f>
        <v>0</v>
      </c>
      <c r="AM125" s="300"/>
    </row>
    <row r="126" spans="1:39" hidden="1" outlineLevel="1">
      <c r="B126" s="288"/>
      <c r="C126" s="285"/>
      <c r="D126" s="285"/>
      <c r="E126" s="285"/>
      <c r="F126" s="285"/>
      <c r="G126" s="285"/>
      <c r="H126" s="285"/>
      <c r="I126" s="285"/>
      <c r="J126" s="285"/>
      <c r="K126" s="285"/>
      <c r="L126" s="285"/>
      <c r="M126" s="285"/>
      <c r="N126" s="285"/>
      <c r="O126" s="285"/>
      <c r="P126" s="285"/>
      <c r="Q126" s="285"/>
      <c r="R126" s="285"/>
      <c r="S126" s="285"/>
      <c r="T126" s="285"/>
      <c r="U126" s="285"/>
      <c r="V126" s="285"/>
      <c r="W126" s="285"/>
      <c r="X126" s="285"/>
      <c r="Y126" s="406"/>
      <c r="Z126" s="419"/>
      <c r="AA126" s="419"/>
      <c r="AB126" s="419"/>
      <c r="AC126" s="419"/>
      <c r="AD126" s="419"/>
      <c r="AE126" s="419"/>
      <c r="AF126" s="419"/>
      <c r="AG126" s="419"/>
      <c r="AH126" s="419"/>
      <c r="AI126" s="419"/>
      <c r="AJ126" s="419"/>
      <c r="AK126" s="419"/>
      <c r="AL126" s="419"/>
      <c r="AM126" s="300"/>
    </row>
    <row r="127" spans="1:39" ht="30" hidden="1" outlineLevel="1">
      <c r="A127" s="511">
        <v>28</v>
      </c>
      <c r="B127" s="509" t="s">
        <v>120</v>
      </c>
      <c r="C127" s="285" t="s">
        <v>25</v>
      </c>
      <c r="D127" s="289"/>
      <c r="E127" s="289"/>
      <c r="F127" s="289"/>
      <c r="G127" s="289"/>
      <c r="H127" s="289"/>
      <c r="I127" s="289"/>
      <c r="J127" s="289"/>
      <c r="K127" s="289"/>
      <c r="L127" s="289"/>
      <c r="M127" s="289"/>
      <c r="N127" s="289">
        <v>12</v>
      </c>
      <c r="O127" s="289"/>
      <c r="P127" s="289"/>
      <c r="Q127" s="289"/>
      <c r="R127" s="289"/>
      <c r="S127" s="289"/>
      <c r="T127" s="289"/>
      <c r="U127" s="289"/>
      <c r="V127" s="289"/>
      <c r="W127" s="289"/>
      <c r="X127" s="289"/>
      <c r="Y127" s="420"/>
      <c r="Z127" s="404"/>
      <c r="AA127" s="404"/>
      <c r="AB127" s="404"/>
      <c r="AC127" s="404"/>
      <c r="AD127" s="404"/>
      <c r="AE127" s="404"/>
      <c r="AF127" s="409"/>
      <c r="AG127" s="409"/>
      <c r="AH127" s="409"/>
      <c r="AI127" s="409"/>
      <c r="AJ127" s="409"/>
      <c r="AK127" s="409"/>
      <c r="AL127" s="409"/>
      <c r="AM127" s="290">
        <f>SUM(Y127:AL127)</f>
        <v>0</v>
      </c>
    </row>
    <row r="128" spans="1:39" hidden="1" outlineLevel="1">
      <c r="B128" s="288" t="s">
        <v>267</v>
      </c>
      <c r="C128" s="285" t="s">
        <v>163</v>
      </c>
      <c r="D128" s="289"/>
      <c r="E128" s="289"/>
      <c r="F128" s="289"/>
      <c r="G128" s="289"/>
      <c r="H128" s="289"/>
      <c r="I128" s="289"/>
      <c r="J128" s="289"/>
      <c r="K128" s="289"/>
      <c r="L128" s="289"/>
      <c r="M128" s="289"/>
      <c r="N128" s="289">
        <f>N127</f>
        <v>12</v>
      </c>
      <c r="O128" s="289"/>
      <c r="P128" s="289"/>
      <c r="Q128" s="289"/>
      <c r="R128" s="289"/>
      <c r="S128" s="289"/>
      <c r="T128" s="289"/>
      <c r="U128" s="289"/>
      <c r="V128" s="289"/>
      <c r="W128" s="289"/>
      <c r="X128" s="289"/>
      <c r="Y128" s="405">
        <f>Y127</f>
        <v>0</v>
      </c>
      <c r="Z128" s="405">
        <f t="shared" ref="Z128:AD128" si="194">Z127</f>
        <v>0</v>
      </c>
      <c r="AA128" s="405">
        <f t="shared" si="194"/>
        <v>0</v>
      </c>
      <c r="AB128" s="405">
        <f t="shared" si="194"/>
        <v>0</v>
      </c>
      <c r="AC128" s="405">
        <f t="shared" si="194"/>
        <v>0</v>
      </c>
      <c r="AD128" s="405">
        <f t="shared" si="194"/>
        <v>0</v>
      </c>
      <c r="AE128" s="405">
        <f t="shared" ref="AE128" si="195">AE127</f>
        <v>0</v>
      </c>
      <c r="AF128" s="405">
        <f t="shared" ref="AF128" si="196">AF127</f>
        <v>0</v>
      </c>
      <c r="AG128" s="405">
        <f t="shared" ref="AG128" si="197">AG127</f>
        <v>0</v>
      </c>
      <c r="AH128" s="405">
        <f t="shared" ref="AH128" si="198">AH127</f>
        <v>0</v>
      </c>
      <c r="AI128" s="405">
        <f t="shared" ref="AI128" si="199">AI127</f>
        <v>0</v>
      </c>
      <c r="AJ128" s="405">
        <f t="shared" ref="AJ128" si="200">AJ127</f>
        <v>0</v>
      </c>
      <c r="AK128" s="405">
        <f t="shared" ref="AK128" si="201">AK127</f>
        <v>0</v>
      </c>
      <c r="AL128" s="405">
        <f t="shared" ref="AL128" si="202">AL127</f>
        <v>0</v>
      </c>
      <c r="AM128" s="300"/>
    </row>
    <row r="129" spans="1:39" hidden="1" outlineLevel="1">
      <c r="B129" s="288"/>
      <c r="C129" s="285"/>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406"/>
      <c r="Z129" s="419"/>
      <c r="AA129" s="419"/>
      <c r="AB129" s="419"/>
      <c r="AC129" s="419"/>
      <c r="AD129" s="419"/>
      <c r="AE129" s="419"/>
      <c r="AF129" s="419"/>
      <c r="AG129" s="419"/>
      <c r="AH129" s="419"/>
      <c r="AI129" s="419"/>
      <c r="AJ129" s="419"/>
      <c r="AK129" s="419"/>
      <c r="AL129" s="419"/>
      <c r="AM129" s="300"/>
    </row>
    <row r="130" spans="1:39" ht="30" hidden="1" outlineLevel="1">
      <c r="A130" s="511">
        <v>29</v>
      </c>
      <c r="B130" s="509" t="s">
        <v>121</v>
      </c>
      <c r="C130" s="285" t="s">
        <v>25</v>
      </c>
      <c r="D130" s="289"/>
      <c r="E130" s="289"/>
      <c r="F130" s="289"/>
      <c r="G130" s="289"/>
      <c r="H130" s="289"/>
      <c r="I130" s="289"/>
      <c r="J130" s="289"/>
      <c r="K130" s="289"/>
      <c r="L130" s="289"/>
      <c r="M130" s="289"/>
      <c r="N130" s="289">
        <v>3</v>
      </c>
      <c r="O130" s="289"/>
      <c r="P130" s="289"/>
      <c r="Q130" s="289"/>
      <c r="R130" s="289"/>
      <c r="S130" s="289"/>
      <c r="T130" s="289"/>
      <c r="U130" s="289"/>
      <c r="V130" s="289"/>
      <c r="W130" s="289"/>
      <c r="X130" s="289"/>
      <c r="Y130" s="420"/>
      <c r="Z130" s="404"/>
      <c r="AA130" s="404"/>
      <c r="AB130" s="404"/>
      <c r="AC130" s="404"/>
      <c r="AD130" s="404"/>
      <c r="AE130" s="404"/>
      <c r="AF130" s="409"/>
      <c r="AG130" s="409"/>
      <c r="AH130" s="409"/>
      <c r="AI130" s="409"/>
      <c r="AJ130" s="409"/>
      <c r="AK130" s="409"/>
      <c r="AL130" s="409"/>
      <c r="AM130" s="290">
        <f>SUM(Y130:AL130)</f>
        <v>0</v>
      </c>
    </row>
    <row r="131" spans="1:39" hidden="1" outlineLevel="1">
      <c r="B131" s="288" t="s">
        <v>267</v>
      </c>
      <c r="C131" s="285" t="s">
        <v>163</v>
      </c>
      <c r="D131" s="289"/>
      <c r="E131" s="289"/>
      <c r="F131" s="289"/>
      <c r="G131" s="289"/>
      <c r="H131" s="289"/>
      <c r="I131" s="289"/>
      <c r="J131" s="289"/>
      <c r="K131" s="289"/>
      <c r="L131" s="289"/>
      <c r="M131" s="289"/>
      <c r="N131" s="289">
        <f>N130</f>
        <v>3</v>
      </c>
      <c r="O131" s="289"/>
      <c r="P131" s="289"/>
      <c r="Q131" s="289"/>
      <c r="R131" s="289"/>
      <c r="S131" s="289"/>
      <c r="T131" s="289"/>
      <c r="U131" s="289"/>
      <c r="V131" s="289"/>
      <c r="W131" s="289"/>
      <c r="X131" s="289"/>
      <c r="Y131" s="405">
        <f>Y130</f>
        <v>0</v>
      </c>
      <c r="Z131" s="405">
        <f t="shared" ref="Z131:AD131" si="203">Z130</f>
        <v>0</v>
      </c>
      <c r="AA131" s="405">
        <f t="shared" si="203"/>
        <v>0</v>
      </c>
      <c r="AB131" s="405">
        <f t="shared" si="203"/>
        <v>0</v>
      </c>
      <c r="AC131" s="405">
        <f t="shared" si="203"/>
        <v>0</v>
      </c>
      <c r="AD131" s="405">
        <f t="shared" si="203"/>
        <v>0</v>
      </c>
      <c r="AE131" s="405">
        <f t="shared" ref="AE131" si="204">AE130</f>
        <v>0</v>
      </c>
      <c r="AF131" s="405">
        <f t="shared" ref="AF131" si="205">AF130</f>
        <v>0</v>
      </c>
      <c r="AG131" s="405">
        <f t="shared" ref="AG131" si="206">AG130</f>
        <v>0</v>
      </c>
      <c r="AH131" s="405">
        <f t="shared" ref="AH131" si="207">AH130</f>
        <v>0</v>
      </c>
      <c r="AI131" s="405">
        <f t="shared" ref="AI131" si="208">AI130</f>
        <v>0</v>
      </c>
      <c r="AJ131" s="405">
        <f t="shared" ref="AJ131" si="209">AJ130</f>
        <v>0</v>
      </c>
      <c r="AK131" s="405">
        <f t="shared" ref="AK131" si="210">AK130</f>
        <v>0</v>
      </c>
      <c r="AL131" s="405">
        <f t="shared" ref="AL131" si="211">AL130</f>
        <v>0</v>
      </c>
      <c r="AM131" s="300"/>
    </row>
    <row r="132" spans="1:39" hidden="1" outlineLevel="1">
      <c r="B132" s="288"/>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406"/>
      <c r="Z132" s="419"/>
      <c r="AA132" s="419"/>
      <c r="AB132" s="419"/>
      <c r="AC132" s="419"/>
      <c r="AD132" s="419"/>
      <c r="AE132" s="419"/>
      <c r="AF132" s="419"/>
      <c r="AG132" s="419"/>
      <c r="AH132" s="419"/>
      <c r="AI132" s="419"/>
      <c r="AJ132" s="419"/>
      <c r="AK132" s="419"/>
      <c r="AL132" s="419"/>
      <c r="AM132" s="300"/>
    </row>
    <row r="133" spans="1:39" ht="30" hidden="1" outlineLevel="1">
      <c r="A133" s="511">
        <v>30</v>
      </c>
      <c r="B133" s="509" t="s">
        <v>122</v>
      </c>
      <c r="C133" s="285" t="s">
        <v>25</v>
      </c>
      <c r="D133" s="289"/>
      <c r="E133" s="289"/>
      <c r="F133" s="289"/>
      <c r="G133" s="289"/>
      <c r="H133" s="289"/>
      <c r="I133" s="289"/>
      <c r="J133" s="289"/>
      <c r="K133" s="289"/>
      <c r="L133" s="289"/>
      <c r="M133" s="289"/>
      <c r="N133" s="289">
        <v>12</v>
      </c>
      <c r="O133" s="289"/>
      <c r="P133" s="289"/>
      <c r="Q133" s="289"/>
      <c r="R133" s="289"/>
      <c r="S133" s="289"/>
      <c r="T133" s="289"/>
      <c r="U133" s="289"/>
      <c r="V133" s="289"/>
      <c r="W133" s="289"/>
      <c r="X133" s="289"/>
      <c r="Y133" s="420"/>
      <c r="Z133" s="404"/>
      <c r="AA133" s="404"/>
      <c r="AB133" s="404"/>
      <c r="AC133" s="404"/>
      <c r="AD133" s="404"/>
      <c r="AE133" s="404"/>
      <c r="AF133" s="409"/>
      <c r="AG133" s="409"/>
      <c r="AH133" s="409"/>
      <c r="AI133" s="409"/>
      <c r="AJ133" s="409"/>
      <c r="AK133" s="409"/>
      <c r="AL133" s="409"/>
      <c r="AM133" s="290">
        <f>SUM(Y133:AL133)</f>
        <v>0</v>
      </c>
    </row>
    <row r="134" spans="1:39" hidden="1" outlineLevel="1">
      <c r="B134" s="288" t="s">
        <v>267</v>
      </c>
      <c r="C134" s="285" t="s">
        <v>163</v>
      </c>
      <c r="D134" s="289"/>
      <c r="E134" s="289"/>
      <c r="F134" s="289"/>
      <c r="G134" s="289"/>
      <c r="H134" s="289"/>
      <c r="I134" s="289"/>
      <c r="J134" s="289"/>
      <c r="K134" s="289"/>
      <c r="L134" s="289"/>
      <c r="M134" s="289"/>
      <c r="N134" s="289">
        <f>N133</f>
        <v>12</v>
      </c>
      <c r="O134" s="289"/>
      <c r="P134" s="289"/>
      <c r="Q134" s="289"/>
      <c r="R134" s="289"/>
      <c r="S134" s="289"/>
      <c r="T134" s="289"/>
      <c r="U134" s="289"/>
      <c r="V134" s="289"/>
      <c r="W134" s="289"/>
      <c r="X134" s="289"/>
      <c r="Y134" s="405">
        <f>Y133</f>
        <v>0</v>
      </c>
      <c r="Z134" s="405">
        <f t="shared" ref="Z134:AD134" si="212">Z133</f>
        <v>0</v>
      </c>
      <c r="AA134" s="405">
        <f t="shared" si="212"/>
        <v>0</v>
      </c>
      <c r="AB134" s="405">
        <f t="shared" si="212"/>
        <v>0</v>
      </c>
      <c r="AC134" s="405">
        <f t="shared" si="212"/>
        <v>0</v>
      </c>
      <c r="AD134" s="405">
        <f t="shared" si="212"/>
        <v>0</v>
      </c>
      <c r="AE134" s="405">
        <f t="shared" ref="AE134" si="213">AE133</f>
        <v>0</v>
      </c>
      <c r="AF134" s="405">
        <f t="shared" ref="AF134" si="214">AF133</f>
        <v>0</v>
      </c>
      <c r="AG134" s="405">
        <f t="shared" ref="AG134" si="215">AG133</f>
        <v>0</v>
      </c>
      <c r="AH134" s="405">
        <f t="shared" ref="AH134" si="216">AH133</f>
        <v>0</v>
      </c>
      <c r="AI134" s="405">
        <f t="shared" ref="AI134" si="217">AI133</f>
        <v>0</v>
      </c>
      <c r="AJ134" s="405">
        <f t="shared" ref="AJ134" si="218">AJ133</f>
        <v>0</v>
      </c>
      <c r="AK134" s="405">
        <f t="shared" ref="AK134" si="219">AK133</f>
        <v>0</v>
      </c>
      <c r="AL134" s="405">
        <f t="shared" ref="AL134" si="220">AL133</f>
        <v>0</v>
      </c>
      <c r="AM134" s="300"/>
    </row>
    <row r="135" spans="1:39" hidden="1" outlineLevel="1">
      <c r="B135" s="288"/>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406"/>
      <c r="Z135" s="419"/>
      <c r="AA135" s="419"/>
      <c r="AB135" s="419"/>
      <c r="AC135" s="419"/>
      <c r="AD135" s="419"/>
      <c r="AE135" s="419"/>
      <c r="AF135" s="419"/>
      <c r="AG135" s="419"/>
      <c r="AH135" s="419"/>
      <c r="AI135" s="419"/>
      <c r="AJ135" s="419"/>
      <c r="AK135" s="419"/>
      <c r="AL135" s="419"/>
      <c r="AM135" s="300"/>
    </row>
    <row r="136" spans="1:39" ht="30" hidden="1" outlineLevel="1">
      <c r="A136" s="511">
        <v>31</v>
      </c>
      <c r="B136" s="509" t="s">
        <v>123</v>
      </c>
      <c r="C136" s="285" t="s">
        <v>25</v>
      </c>
      <c r="D136" s="289"/>
      <c r="E136" s="289"/>
      <c r="F136" s="289"/>
      <c r="G136" s="289"/>
      <c r="H136" s="289"/>
      <c r="I136" s="289"/>
      <c r="J136" s="289"/>
      <c r="K136" s="289"/>
      <c r="L136" s="289"/>
      <c r="M136" s="289"/>
      <c r="N136" s="289">
        <v>12</v>
      </c>
      <c r="O136" s="289"/>
      <c r="P136" s="289"/>
      <c r="Q136" s="289"/>
      <c r="R136" s="289"/>
      <c r="S136" s="289"/>
      <c r="T136" s="289"/>
      <c r="U136" s="289"/>
      <c r="V136" s="289"/>
      <c r="W136" s="289"/>
      <c r="X136" s="289"/>
      <c r="Y136" s="420"/>
      <c r="Z136" s="404"/>
      <c r="AA136" s="404"/>
      <c r="AB136" s="404"/>
      <c r="AC136" s="404"/>
      <c r="AD136" s="404"/>
      <c r="AE136" s="404"/>
      <c r="AF136" s="409"/>
      <c r="AG136" s="409"/>
      <c r="AH136" s="409"/>
      <c r="AI136" s="409"/>
      <c r="AJ136" s="409"/>
      <c r="AK136" s="409"/>
      <c r="AL136" s="409"/>
      <c r="AM136" s="290">
        <f>SUM(Y136:AL136)</f>
        <v>0</v>
      </c>
    </row>
    <row r="137" spans="1:39" hidden="1" outlineLevel="1">
      <c r="B137" s="288" t="s">
        <v>267</v>
      </c>
      <c r="C137" s="285" t="s">
        <v>163</v>
      </c>
      <c r="D137" s="289"/>
      <c r="E137" s="289"/>
      <c r="F137" s="289"/>
      <c r="G137" s="289"/>
      <c r="H137" s="289"/>
      <c r="I137" s="289"/>
      <c r="J137" s="289"/>
      <c r="K137" s="289"/>
      <c r="L137" s="289"/>
      <c r="M137" s="289"/>
      <c r="N137" s="289">
        <f>N136</f>
        <v>12</v>
      </c>
      <c r="O137" s="289"/>
      <c r="P137" s="289"/>
      <c r="Q137" s="289"/>
      <c r="R137" s="289"/>
      <c r="S137" s="289"/>
      <c r="T137" s="289"/>
      <c r="U137" s="289"/>
      <c r="V137" s="289"/>
      <c r="W137" s="289"/>
      <c r="X137" s="289"/>
      <c r="Y137" s="405">
        <f>Y136</f>
        <v>0</v>
      </c>
      <c r="Z137" s="405">
        <f t="shared" ref="Z137:AD137" si="221">Z136</f>
        <v>0</v>
      </c>
      <c r="AA137" s="405">
        <f t="shared" si="221"/>
        <v>0</v>
      </c>
      <c r="AB137" s="405">
        <f t="shared" si="221"/>
        <v>0</v>
      </c>
      <c r="AC137" s="405">
        <f t="shared" si="221"/>
        <v>0</v>
      </c>
      <c r="AD137" s="405">
        <f t="shared" si="221"/>
        <v>0</v>
      </c>
      <c r="AE137" s="405">
        <f t="shared" ref="AE137" si="222">AE136</f>
        <v>0</v>
      </c>
      <c r="AF137" s="405">
        <f t="shared" ref="AF137" si="223">AF136</f>
        <v>0</v>
      </c>
      <c r="AG137" s="405">
        <f t="shared" ref="AG137" si="224">AG136</f>
        <v>0</v>
      </c>
      <c r="AH137" s="405">
        <f t="shared" ref="AH137" si="225">AH136</f>
        <v>0</v>
      </c>
      <c r="AI137" s="405">
        <f t="shared" ref="AI137" si="226">AI136</f>
        <v>0</v>
      </c>
      <c r="AJ137" s="405">
        <f t="shared" ref="AJ137" si="227">AJ136</f>
        <v>0</v>
      </c>
      <c r="AK137" s="405">
        <f t="shared" ref="AK137" si="228">AK136</f>
        <v>0</v>
      </c>
      <c r="AL137" s="405">
        <f t="shared" ref="AL137" si="229">AL136</f>
        <v>0</v>
      </c>
      <c r="AM137" s="300"/>
    </row>
    <row r="138" spans="1:39" hidden="1" outlineLevel="1">
      <c r="B138" s="509"/>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406"/>
      <c r="Z138" s="419"/>
      <c r="AA138" s="419"/>
      <c r="AB138" s="419"/>
      <c r="AC138" s="419"/>
      <c r="AD138" s="419"/>
      <c r="AE138" s="419"/>
      <c r="AF138" s="419"/>
      <c r="AG138" s="419"/>
      <c r="AH138" s="419"/>
      <c r="AI138" s="419"/>
      <c r="AJ138" s="419"/>
      <c r="AK138" s="419"/>
      <c r="AL138" s="419"/>
      <c r="AM138" s="300"/>
    </row>
    <row r="139" spans="1:39" ht="15.75" hidden="1" customHeight="1" outlineLevel="1">
      <c r="A139" s="511">
        <v>32</v>
      </c>
      <c r="B139" s="509" t="s">
        <v>124</v>
      </c>
      <c r="C139" s="285" t="s">
        <v>25</v>
      </c>
      <c r="D139" s="289"/>
      <c r="E139" s="289"/>
      <c r="F139" s="289"/>
      <c r="G139" s="289"/>
      <c r="H139" s="289"/>
      <c r="I139" s="289"/>
      <c r="J139" s="289"/>
      <c r="K139" s="289"/>
      <c r="L139" s="289"/>
      <c r="M139" s="289"/>
      <c r="N139" s="289">
        <v>12</v>
      </c>
      <c r="O139" s="289"/>
      <c r="P139" s="289"/>
      <c r="Q139" s="289"/>
      <c r="R139" s="289"/>
      <c r="S139" s="289"/>
      <c r="T139" s="289"/>
      <c r="U139" s="289"/>
      <c r="V139" s="289"/>
      <c r="W139" s="289"/>
      <c r="X139" s="289"/>
      <c r="Y139" s="420"/>
      <c r="Z139" s="404"/>
      <c r="AA139" s="404"/>
      <c r="AB139" s="404"/>
      <c r="AC139" s="404"/>
      <c r="AD139" s="404"/>
      <c r="AE139" s="404"/>
      <c r="AF139" s="409"/>
      <c r="AG139" s="409"/>
      <c r="AH139" s="409"/>
      <c r="AI139" s="409"/>
      <c r="AJ139" s="409"/>
      <c r="AK139" s="409"/>
      <c r="AL139" s="409"/>
      <c r="AM139" s="290">
        <f>SUM(Y139:AL139)</f>
        <v>0</v>
      </c>
    </row>
    <row r="140" spans="1:39" hidden="1" outlineLevel="1">
      <c r="B140" s="288" t="s">
        <v>267</v>
      </c>
      <c r="C140" s="285" t="s">
        <v>163</v>
      </c>
      <c r="D140" s="289"/>
      <c r="E140" s="289"/>
      <c r="F140" s="289"/>
      <c r="G140" s="289"/>
      <c r="H140" s="289"/>
      <c r="I140" s="289"/>
      <c r="J140" s="289"/>
      <c r="K140" s="289"/>
      <c r="L140" s="289"/>
      <c r="M140" s="289"/>
      <c r="N140" s="289">
        <f>N139</f>
        <v>12</v>
      </c>
      <c r="O140" s="289"/>
      <c r="P140" s="289"/>
      <c r="Q140" s="289"/>
      <c r="R140" s="289"/>
      <c r="S140" s="289"/>
      <c r="T140" s="289"/>
      <c r="U140" s="289"/>
      <c r="V140" s="289"/>
      <c r="W140" s="289"/>
      <c r="X140" s="289"/>
      <c r="Y140" s="405">
        <f>Y139</f>
        <v>0</v>
      </c>
      <c r="Z140" s="405">
        <f t="shared" ref="Z140:AD140" si="230">Z139</f>
        <v>0</v>
      </c>
      <c r="AA140" s="405">
        <f t="shared" si="230"/>
        <v>0</v>
      </c>
      <c r="AB140" s="405">
        <f t="shared" si="230"/>
        <v>0</v>
      </c>
      <c r="AC140" s="405">
        <f t="shared" si="230"/>
        <v>0</v>
      </c>
      <c r="AD140" s="405">
        <f t="shared" si="230"/>
        <v>0</v>
      </c>
      <c r="AE140" s="405">
        <f t="shared" ref="AE140" si="231">AE139</f>
        <v>0</v>
      </c>
      <c r="AF140" s="405">
        <f t="shared" ref="AF140" si="232">AF139</f>
        <v>0</v>
      </c>
      <c r="AG140" s="405">
        <f t="shared" ref="AG140" si="233">AG139</f>
        <v>0</v>
      </c>
      <c r="AH140" s="405">
        <f t="shared" ref="AH140" si="234">AH139</f>
        <v>0</v>
      </c>
      <c r="AI140" s="405">
        <f t="shared" ref="AI140" si="235">AI139</f>
        <v>0</v>
      </c>
      <c r="AJ140" s="405">
        <f t="shared" ref="AJ140" si="236">AJ139</f>
        <v>0</v>
      </c>
      <c r="AK140" s="405">
        <f t="shared" ref="AK140" si="237">AK139</f>
        <v>0</v>
      </c>
      <c r="AL140" s="405">
        <f t="shared" ref="AL140" si="238">AL139</f>
        <v>0</v>
      </c>
      <c r="AM140" s="300"/>
    </row>
    <row r="141" spans="1:39" hidden="1" outlineLevel="1">
      <c r="B141" s="509"/>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406"/>
      <c r="Z141" s="419"/>
      <c r="AA141" s="419"/>
      <c r="AB141" s="419"/>
      <c r="AC141" s="419"/>
      <c r="AD141" s="419"/>
      <c r="AE141" s="419"/>
      <c r="AF141" s="419"/>
      <c r="AG141" s="419"/>
      <c r="AH141" s="419"/>
      <c r="AI141" s="419"/>
      <c r="AJ141" s="419"/>
      <c r="AK141" s="419"/>
      <c r="AL141" s="419"/>
      <c r="AM141" s="300"/>
    </row>
    <row r="142" spans="1:39" ht="15.75" hidden="1" outlineLevel="1">
      <c r="B142" s="282" t="s">
        <v>500</v>
      </c>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406"/>
      <c r="Z142" s="419"/>
      <c r="AA142" s="419"/>
      <c r="AB142" s="419"/>
      <c r="AC142" s="419"/>
      <c r="AD142" s="419"/>
      <c r="AE142" s="419"/>
      <c r="AF142" s="419"/>
      <c r="AG142" s="419"/>
      <c r="AH142" s="419"/>
      <c r="AI142" s="419"/>
      <c r="AJ142" s="419"/>
      <c r="AK142" s="419"/>
      <c r="AL142" s="419"/>
      <c r="AM142" s="300"/>
    </row>
    <row r="143" spans="1:39" hidden="1" outlineLevel="1">
      <c r="A143" s="511">
        <v>33</v>
      </c>
      <c r="B143" s="509" t="s">
        <v>125</v>
      </c>
      <c r="C143" s="285" t="s">
        <v>25</v>
      </c>
      <c r="D143" s="289"/>
      <c r="E143" s="289"/>
      <c r="F143" s="289"/>
      <c r="G143" s="289"/>
      <c r="H143" s="289"/>
      <c r="I143" s="289"/>
      <c r="J143" s="289"/>
      <c r="K143" s="289"/>
      <c r="L143" s="289"/>
      <c r="M143" s="289"/>
      <c r="N143" s="289">
        <v>0</v>
      </c>
      <c r="O143" s="289"/>
      <c r="P143" s="289"/>
      <c r="Q143" s="289"/>
      <c r="R143" s="289"/>
      <c r="S143" s="289"/>
      <c r="T143" s="289"/>
      <c r="U143" s="289"/>
      <c r="V143" s="289"/>
      <c r="W143" s="289"/>
      <c r="X143" s="289"/>
      <c r="Y143" s="420"/>
      <c r="Z143" s="404"/>
      <c r="AA143" s="404"/>
      <c r="AB143" s="404"/>
      <c r="AC143" s="404"/>
      <c r="AD143" s="404"/>
      <c r="AE143" s="404"/>
      <c r="AF143" s="409"/>
      <c r="AG143" s="409"/>
      <c r="AH143" s="409"/>
      <c r="AI143" s="409"/>
      <c r="AJ143" s="409"/>
      <c r="AK143" s="409"/>
      <c r="AL143" s="409"/>
      <c r="AM143" s="290">
        <f>SUM(Y143:AL143)</f>
        <v>0</v>
      </c>
    </row>
    <row r="144" spans="1:39" hidden="1" outlineLevel="1">
      <c r="B144" s="288" t="s">
        <v>267</v>
      </c>
      <c r="C144" s="285" t="s">
        <v>163</v>
      </c>
      <c r="D144" s="289"/>
      <c r="E144" s="289"/>
      <c r="F144" s="289"/>
      <c r="G144" s="289"/>
      <c r="H144" s="289"/>
      <c r="I144" s="289"/>
      <c r="J144" s="289"/>
      <c r="K144" s="289"/>
      <c r="L144" s="289"/>
      <c r="M144" s="289"/>
      <c r="N144" s="289">
        <f>N143</f>
        <v>0</v>
      </c>
      <c r="O144" s="289"/>
      <c r="P144" s="289"/>
      <c r="Q144" s="289"/>
      <c r="R144" s="289"/>
      <c r="S144" s="289"/>
      <c r="T144" s="289"/>
      <c r="U144" s="289"/>
      <c r="V144" s="289"/>
      <c r="W144" s="289"/>
      <c r="X144" s="289"/>
      <c r="Y144" s="405">
        <f>Y143</f>
        <v>0</v>
      </c>
      <c r="Z144" s="405">
        <f t="shared" ref="Z144:AD144" si="239">Z143</f>
        <v>0</v>
      </c>
      <c r="AA144" s="405">
        <f t="shared" si="239"/>
        <v>0</v>
      </c>
      <c r="AB144" s="405">
        <f t="shared" si="239"/>
        <v>0</v>
      </c>
      <c r="AC144" s="405">
        <f t="shared" si="239"/>
        <v>0</v>
      </c>
      <c r="AD144" s="405">
        <f t="shared" si="239"/>
        <v>0</v>
      </c>
      <c r="AE144" s="405">
        <f t="shared" ref="AE144" si="240">AE143</f>
        <v>0</v>
      </c>
      <c r="AF144" s="405">
        <f t="shared" ref="AF144" si="241">AF143</f>
        <v>0</v>
      </c>
      <c r="AG144" s="405">
        <f t="shared" ref="AG144" si="242">AG143</f>
        <v>0</v>
      </c>
      <c r="AH144" s="405">
        <f t="shared" ref="AH144" si="243">AH143</f>
        <v>0</v>
      </c>
      <c r="AI144" s="405">
        <f t="shared" ref="AI144" si="244">AI143</f>
        <v>0</v>
      </c>
      <c r="AJ144" s="405">
        <f t="shared" ref="AJ144" si="245">AJ143</f>
        <v>0</v>
      </c>
      <c r="AK144" s="405">
        <f t="shared" ref="AK144" si="246">AK143</f>
        <v>0</v>
      </c>
      <c r="AL144" s="405">
        <f t="shared" ref="AL144" si="247">AL143</f>
        <v>0</v>
      </c>
      <c r="AM144" s="300"/>
    </row>
    <row r="145" spans="1:39" hidden="1" outlineLevel="1">
      <c r="B145" s="509"/>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406"/>
      <c r="Z145" s="419"/>
      <c r="AA145" s="419"/>
      <c r="AB145" s="419"/>
      <c r="AC145" s="419"/>
      <c r="AD145" s="419"/>
      <c r="AE145" s="419"/>
      <c r="AF145" s="419"/>
      <c r="AG145" s="419"/>
      <c r="AH145" s="419"/>
      <c r="AI145" s="419"/>
      <c r="AJ145" s="419"/>
      <c r="AK145" s="419"/>
      <c r="AL145" s="419"/>
      <c r="AM145" s="300"/>
    </row>
    <row r="146" spans="1:39" hidden="1" outlineLevel="1">
      <c r="A146" s="511">
        <v>34</v>
      </c>
      <c r="B146" s="509" t="s">
        <v>126</v>
      </c>
      <c r="C146" s="285" t="s">
        <v>25</v>
      </c>
      <c r="D146" s="289"/>
      <c r="E146" s="289"/>
      <c r="F146" s="289"/>
      <c r="G146" s="289"/>
      <c r="H146" s="289"/>
      <c r="I146" s="289"/>
      <c r="J146" s="289"/>
      <c r="K146" s="289"/>
      <c r="L146" s="289"/>
      <c r="M146" s="289"/>
      <c r="N146" s="289">
        <v>0</v>
      </c>
      <c r="O146" s="289"/>
      <c r="P146" s="289"/>
      <c r="Q146" s="289"/>
      <c r="R146" s="289"/>
      <c r="S146" s="289"/>
      <c r="T146" s="289"/>
      <c r="U146" s="289"/>
      <c r="V146" s="289"/>
      <c r="W146" s="289"/>
      <c r="X146" s="289"/>
      <c r="Y146" s="420"/>
      <c r="Z146" s="404"/>
      <c r="AA146" s="404"/>
      <c r="AB146" s="404"/>
      <c r="AC146" s="404"/>
      <c r="AD146" s="404"/>
      <c r="AE146" s="404"/>
      <c r="AF146" s="409"/>
      <c r="AG146" s="409"/>
      <c r="AH146" s="409"/>
      <c r="AI146" s="409"/>
      <c r="AJ146" s="409"/>
      <c r="AK146" s="409"/>
      <c r="AL146" s="409"/>
      <c r="AM146" s="290">
        <f>SUM(Y146:AL146)</f>
        <v>0</v>
      </c>
    </row>
    <row r="147" spans="1:39" hidden="1" outlineLevel="1">
      <c r="B147" s="288" t="s">
        <v>267</v>
      </c>
      <c r="C147" s="285" t="s">
        <v>163</v>
      </c>
      <c r="D147" s="289"/>
      <c r="E147" s="289"/>
      <c r="F147" s="289"/>
      <c r="G147" s="289"/>
      <c r="H147" s="289"/>
      <c r="I147" s="289"/>
      <c r="J147" s="289"/>
      <c r="K147" s="289"/>
      <c r="L147" s="289"/>
      <c r="M147" s="289"/>
      <c r="N147" s="289">
        <f>N146</f>
        <v>0</v>
      </c>
      <c r="O147" s="289"/>
      <c r="P147" s="289"/>
      <c r="Q147" s="289"/>
      <c r="R147" s="289"/>
      <c r="S147" s="289"/>
      <c r="T147" s="289"/>
      <c r="U147" s="289"/>
      <c r="V147" s="289"/>
      <c r="W147" s="289"/>
      <c r="X147" s="289"/>
      <c r="Y147" s="405">
        <f>Y146</f>
        <v>0</v>
      </c>
      <c r="Z147" s="405">
        <f t="shared" ref="Z147:AD147" si="248">Z146</f>
        <v>0</v>
      </c>
      <c r="AA147" s="405">
        <f t="shared" si="248"/>
        <v>0</v>
      </c>
      <c r="AB147" s="405">
        <f t="shared" si="248"/>
        <v>0</v>
      </c>
      <c r="AC147" s="405">
        <f t="shared" si="248"/>
        <v>0</v>
      </c>
      <c r="AD147" s="405">
        <f t="shared" si="248"/>
        <v>0</v>
      </c>
      <c r="AE147" s="405">
        <f t="shared" ref="AE147" si="249">AE146</f>
        <v>0</v>
      </c>
      <c r="AF147" s="405">
        <f t="shared" ref="AF147" si="250">AF146</f>
        <v>0</v>
      </c>
      <c r="AG147" s="405">
        <f t="shared" ref="AG147" si="251">AG146</f>
        <v>0</v>
      </c>
      <c r="AH147" s="405">
        <f t="shared" ref="AH147" si="252">AH146</f>
        <v>0</v>
      </c>
      <c r="AI147" s="405">
        <f t="shared" ref="AI147" si="253">AI146</f>
        <v>0</v>
      </c>
      <c r="AJ147" s="405">
        <f t="shared" ref="AJ147" si="254">AJ146</f>
        <v>0</v>
      </c>
      <c r="AK147" s="405">
        <f t="shared" ref="AK147" si="255">AK146</f>
        <v>0</v>
      </c>
      <c r="AL147" s="405">
        <f t="shared" ref="AL147" si="256">AL146</f>
        <v>0</v>
      </c>
      <c r="AM147" s="300"/>
    </row>
    <row r="148" spans="1:39" hidden="1" outlineLevel="1">
      <c r="B148" s="509"/>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406"/>
      <c r="Z148" s="419"/>
      <c r="AA148" s="419"/>
      <c r="AB148" s="419"/>
      <c r="AC148" s="419"/>
      <c r="AD148" s="419"/>
      <c r="AE148" s="419"/>
      <c r="AF148" s="419"/>
      <c r="AG148" s="419"/>
      <c r="AH148" s="419"/>
      <c r="AI148" s="419"/>
      <c r="AJ148" s="419"/>
      <c r="AK148" s="419"/>
      <c r="AL148" s="419"/>
      <c r="AM148" s="300"/>
    </row>
    <row r="149" spans="1:39" hidden="1" outlineLevel="1">
      <c r="A149" s="511">
        <v>35</v>
      </c>
      <c r="B149" s="509" t="s">
        <v>127</v>
      </c>
      <c r="C149" s="285" t="s">
        <v>25</v>
      </c>
      <c r="D149" s="289"/>
      <c r="E149" s="289"/>
      <c r="F149" s="289"/>
      <c r="G149" s="289"/>
      <c r="H149" s="289"/>
      <c r="I149" s="289"/>
      <c r="J149" s="289"/>
      <c r="K149" s="289"/>
      <c r="L149" s="289"/>
      <c r="M149" s="289"/>
      <c r="N149" s="289">
        <v>0</v>
      </c>
      <c r="O149" s="289"/>
      <c r="P149" s="289"/>
      <c r="Q149" s="289"/>
      <c r="R149" s="289"/>
      <c r="S149" s="289"/>
      <c r="T149" s="289"/>
      <c r="U149" s="289"/>
      <c r="V149" s="289"/>
      <c r="W149" s="289"/>
      <c r="X149" s="289"/>
      <c r="Y149" s="420"/>
      <c r="Z149" s="404"/>
      <c r="AA149" s="404"/>
      <c r="AB149" s="404"/>
      <c r="AC149" s="404"/>
      <c r="AD149" s="404"/>
      <c r="AE149" s="404"/>
      <c r="AF149" s="409"/>
      <c r="AG149" s="409"/>
      <c r="AH149" s="409"/>
      <c r="AI149" s="409"/>
      <c r="AJ149" s="409"/>
      <c r="AK149" s="409"/>
      <c r="AL149" s="409"/>
      <c r="AM149" s="290">
        <f>SUM(Y149:AL149)</f>
        <v>0</v>
      </c>
    </row>
    <row r="150" spans="1:39" hidden="1" outlineLevel="1">
      <c r="B150" s="288" t="s">
        <v>267</v>
      </c>
      <c r="C150" s="285" t="s">
        <v>163</v>
      </c>
      <c r="D150" s="289"/>
      <c r="E150" s="289"/>
      <c r="F150" s="289"/>
      <c r="G150" s="289"/>
      <c r="H150" s="289"/>
      <c r="I150" s="289"/>
      <c r="J150" s="289"/>
      <c r="K150" s="289"/>
      <c r="L150" s="289"/>
      <c r="M150" s="289"/>
      <c r="N150" s="289">
        <f>N149</f>
        <v>0</v>
      </c>
      <c r="O150" s="289"/>
      <c r="P150" s="289"/>
      <c r="Q150" s="289"/>
      <c r="R150" s="289"/>
      <c r="S150" s="289"/>
      <c r="T150" s="289"/>
      <c r="U150" s="289"/>
      <c r="V150" s="289"/>
      <c r="W150" s="289"/>
      <c r="X150" s="289"/>
      <c r="Y150" s="405">
        <f>Y149</f>
        <v>0</v>
      </c>
      <c r="Z150" s="405">
        <f t="shared" ref="Z150:AD150" si="257">Z149</f>
        <v>0</v>
      </c>
      <c r="AA150" s="405">
        <f t="shared" si="257"/>
        <v>0</v>
      </c>
      <c r="AB150" s="405">
        <f t="shared" si="257"/>
        <v>0</v>
      </c>
      <c r="AC150" s="405">
        <f t="shared" si="257"/>
        <v>0</v>
      </c>
      <c r="AD150" s="405">
        <f t="shared" si="257"/>
        <v>0</v>
      </c>
      <c r="AE150" s="405">
        <f t="shared" ref="AE150" si="258">AE149</f>
        <v>0</v>
      </c>
      <c r="AF150" s="405">
        <f t="shared" ref="AF150" si="259">AF149</f>
        <v>0</v>
      </c>
      <c r="AG150" s="405">
        <f t="shared" ref="AG150" si="260">AG149</f>
        <v>0</v>
      </c>
      <c r="AH150" s="405">
        <f t="shared" ref="AH150" si="261">AH149</f>
        <v>0</v>
      </c>
      <c r="AI150" s="405">
        <f t="shared" ref="AI150" si="262">AI149</f>
        <v>0</v>
      </c>
      <c r="AJ150" s="405">
        <f t="shared" ref="AJ150" si="263">AJ149</f>
        <v>0</v>
      </c>
      <c r="AK150" s="405">
        <f t="shared" ref="AK150" si="264">AK149</f>
        <v>0</v>
      </c>
      <c r="AL150" s="405">
        <f t="shared" ref="AL150" si="265">AL149</f>
        <v>0</v>
      </c>
      <c r="AM150" s="300"/>
    </row>
    <row r="151" spans="1:39" hidden="1" outlineLevel="1">
      <c r="B151" s="288"/>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406"/>
      <c r="Z151" s="419"/>
      <c r="AA151" s="419"/>
      <c r="AB151" s="419"/>
      <c r="AC151" s="419"/>
      <c r="AD151" s="419"/>
      <c r="AE151" s="419"/>
      <c r="AF151" s="419"/>
      <c r="AG151" s="419"/>
      <c r="AH151" s="419"/>
      <c r="AI151" s="419"/>
      <c r="AJ151" s="419"/>
      <c r="AK151" s="419"/>
      <c r="AL151" s="419"/>
      <c r="AM151" s="300"/>
    </row>
    <row r="152" spans="1:39" ht="15.75" hidden="1" outlineLevel="1">
      <c r="B152" s="282" t="s">
        <v>501</v>
      </c>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406"/>
      <c r="Z152" s="419"/>
      <c r="AA152" s="419"/>
      <c r="AB152" s="419"/>
      <c r="AC152" s="419"/>
      <c r="AD152" s="419"/>
      <c r="AE152" s="419"/>
      <c r="AF152" s="419"/>
      <c r="AG152" s="419"/>
      <c r="AH152" s="419"/>
      <c r="AI152" s="419"/>
      <c r="AJ152" s="419"/>
      <c r="AK152" s="419"/>
      <c r="AL152" s="419"/>
      <c r="AM152" s="300"/>
    </row>
    <row r="153" spans="1:39" ht="45" hidden="1" outlineLevel="1">
      <c r="A153" s="511">
        <v>36</v>
      </c>
      <c r="B153" s="509" t="s">
        <v>128</v>
      </c>
      <c r="C153" s="285" t="s">
        <v>25</v>
      </c>
      <c r="D153" s="289"/>
      <c r="E153" s="289"/>
      <c r="F153" s="289"/>
      <c r="G153" s="289"/>
      <c r="H153" s="289"/>
      <c r="I153" s="289"/>
      <c r="J153" s="289"/>
      <c r="K153" s="289"/>
      <c r="L153" s="289"/>
      <c r="M153" s="289"/>
      <c r="N153" s="289">
        <v>12</v>
      </c>
      <c r="O153" s="289"/>
      <c r="P153" s="289"/>
      <c r="Q153" s="289"/>
      <c r="R153" s="289"/>
      <c r="S153" s="289"/>
      <c r="T153" s="289"/>
      <c r="U153" s="289"/>
      <c r="V153" s="289"/>
      <c r="W153" s="289"/>
      <c r="X153" s="289"/>
      <c r="Y153" s="420"/>
      <c r="Z153" s="404"/>
      <c r="AA153" s="404"/>
      <c r="AB153" s="404"/>
      <c r="AC153" s="404"/>
      <c r="AD153" s="404"/>
      <c r="AE153" s="404"/>
      <c r="AF153" s="409"/>
      <c r="AG153" s="409"/>
      <c r="AH153" s="409"/>
      <c r="AI153" s="409"/>
      <c r="AJ153" s="409"/>
      <c r="AK153" s="409"/>
      <c r="AL153" s="409"/>
      <c r="AM153" s="290">
        <f>SUM(Y153:AL153)</f>
        <v>0</v>
      </c>
    </row>
    <row r="154" spans="1:39" hidden="1" outlineLevel="1">
      <c r="B154" s="288" t="s">
        <v>267</v>
      </c>
      <c r="C154" s="285" t="s">
        <v>163</v>
      </c>
      <c r="D154" s="289"/>
      <c r="E154" s="289"/>
      <c r="F154" s="289"/>
      <c r="G154" s="289"/>
      <c r="H154" s="289"/>
      <c r="I154" s="289"/>
      <c r="J154" s="289"/>
      <c r="K154" s="289"/>
      <c r="L154" s="289"/>
      <c r="M154" s="289"/>
      <c r="N154" s="289">
        <f>N153</f>
        <v>12</v>
      </c>
      <c r="O154" s="289"/>
      <c r="P154" s="289"/>
      <c r="Q154" s="289"/>
      <c r="R154" s="289"/>
      <c r="S154" s="289"/>
      <c r="T154" s="289"/>
      <c r="U154" s="289"/>
      <c r="V154" s="289"/>
      <c r="W154" s="289"/>
      <c r="X154" s="289"/>
      <c r="Y154" s="405">
        <f>Y153</f>
        <v>0</v>
      </c>
      <c r="Z154" s="405">
        <f t="shared" ref="Z154:AD154" si="266">Z153</f>
        <v>0</v>
      </c>
      <c r="AA154" s="405">
        <f t="shared" si="266"/>
        <v>0</v>
      </c>
      <c r="AB154" s="405">
        <f t="shared" si="266"/>
        <v>0</v>
      </c>
      <c r="AC154" s="405">
        <f t="shared" si="266"/>
        <v>0</v>
      </c>
      <c r="AD154" s="405">
        <f t="shared" si="266"/>
        <v>0</v>
      </c>
      <c r="AE154" s="405">
        <f t="shared" ref="AE154" si="267">AE153</f>
        <v>0</v>
      </c>
      <c r="AF154" s="405">
        <f t="shared" ref="AF154" si="268">AF153</f>
        <v>0</v>
      </c>
      <c r="AG154" s="405">
        <f t="shared" ref="AG154" si="269">AG153</f>
        <v>0</v>
      </c>
      <c r="AH154" s="405">
        <f t="shared" ref="AH154" si="270">AH153</f>
        <v>0</v>
      </c>
      <c r="AI154" s="405">
        <f t="shared" ref="AI154" si="271">AI153</f>
        <v>0</v>
      </c>
      <c r="AJ154" s="405">
        <f t="shared" ref="AJ154" si="272">AJ153</f>
        <v>0</v>
      </c>
      <c r="AK154" s="405">
        <f t="shared" ref="AK154" si="273">AK153</f>
        <v>0</v>
      </c>
      <c r="AL154" s="405">
        <f t="shared" ref="AL154" si="274">AL153</f>
        <v>0</v>
      </c>
      <c r="AM154" s="300"/>
    </row>
    <row r="155" spans="1:39" hidden="1" outlineLevel="1">
      <c r="B155" s="509"/>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406"/>
      <c r="Z155" s="419"/>
      <c r="AA155" s="419"/>
      <c r="AB155" s="419"/>
      <c r="AC155" s="419"/>
      <c r="AD155" s="419"/>
      <c r="AE155" s="419"/>
      <c r="AF155" s="419"/>
      <c r="AG155" s="419"/>
      <c r="AH155" s="419"/>
      <c r="AI155" s="419"/>
      <c r="AJ155" s="419"/>
      <c r="AK155" s="419"/>
      <c r="AL155" s="419"/>
      <c r="AM155" s="300"/>
    </row>
    <row r="156" spans="1:39" ht="30" hidden="1" outlineLevel="1">
      <c r="A156" s="511">
        <v>37</v>
      </c>
      <c r="B156" s="509" t="s">
        <v>129</v>
      </c>
      <c r="C156" s="285" t="s">
        <v>25</v>
      </c>
      <c r="D156" s="289"/>
      <c r="E156" s="289"/>
      <c r="F156" s="289"/>
      <c r="G156" s="289"/>
      <c r="H156" s="289"/>
      <c r="I156" s="289"/>
      <c r="J156" s="289"/>
      <c r="K156" s="289"/>
      <c r="L156" s="289"/>
      <c r="M156" s="289"/>
      <c r="N156" s="289">
        <v>12</v>
      </c>
      <c r="O156" s="289"/>
      <c r="P156" s="289"/>
      <c r="Q156" s="289"/>
      <c r="R156" s="289"/>
      <c r="S156" s="289"/>
      <c r="T156" s="289"/>
      <c r="U156" s="289"/>
      <c r="V156" s="289"/>
      <c r="W156" s="289"/>
      <c r="X156" s="289"/>
      <c r="Y156" s="420"/>
      <c r="Z156" s="404"/>
      <c r="AA156" s="404"/>
      <c r="AB156" s="404"/>
      <c r="AC156" s="404"/>
      <c r="AD156" s="404"/>
      <c r="AE156" s="404"/>
      <c r="AF156" s="409"/>
      <c r="AG156" s="409"/>
      <c r="AH156" s="409"/>
      <c r="AI156" s="409"/>
      <c r="AJ156" s="409"/>
      <c r="AK156" s="409"/>
      <c r="AL156" s="409"/>
      <c r="AM156" s="290">
        <f>SUM(Y156:AL156)</f>
        <v>0</v>
      </c>
    </row>
    <row r="157" spans="1:39" hidden="1" outlineLevel="1">
      <c r="B157" s="288" t="s">
        <v>267</v>
      </c>
      <c r="C157" s="285" t="s">
        <v>163</v>
      </c>
      <c r="D157" s="289"/>
      <c r="E157" s="289"/>
      <c r="F157" s="289"/>
      <c r="G157" s="289"/>
      <c r="H157" s="289"/>
      <c r="I157" s="289"/>
      <c r="J157" s="289"/>
      <c r="K157" s="289"/>
      <c r="L157" s="289"/>
      <c r="M157" s="289"/>
      <c r="N157" s="289">
        <f>N156</f>
        <v>12</v>
      </c>
      <c r="O157" s="289"/>
      <c r="P157" s="289"/>
      <c r="Q157" s="289"/>
      <c r="R157" s="289"/>
      <c r="S157" s="289"/>
      <c r="T157" s="289"/>
      <c r="U157" s="289"/>
      <c r="V157" s="289"/>
      <c r="W157" s="289"/>
      <c r="X157" s="289"/>
      <c r="Y157" s="405">
        <f>Y156</f>
        <v>0</v>
      </c>
      <c r="Z157" s="405">
        <f t="shared" ref="Z157:AD157" si="275">Z156</f>
        <v>0</v>
      </c>
      <c r="AA157" s="405">
        <f t="shared" si="275"/>
        <v>0</v>
      </c>
      <c r="AB157" s="405">
        <f t="shared" si="275"/>
        <v>0</v>
      </c>
      <c r="AC157" s="405">
        <f t="shared" si="275"/>
        <v>0</v>
      </c>
      <c r="AD157" s="405">
        <f t="shared" si="275"/>
        <v>0</v>
      </c>
      <c r="AE157" s="405">
        <f t="shared" ref="AE157" si="276">AE156</f>
        <v>0</v>
      </c>
      <c r="AF157" s="405">
        <f t="shared" ref="AF157" si="277">AF156</f>
        <v>0</v>
      </c>
      <c r="AG157" s="405">
        <f t="shared" ref="AG157" si="278">AG156</f>
        <v>0</v>
      </c>
      <c r="AH157" s="405">
        <f t="shared" ref="AH157" si="279">AH156</f>
        <v>0</v>
      </c>
      <c r="AI157" s="405">
        <f t="shared" ref="AI157" si="280">AI156</f>
        <v>0</v>
      </c>
      <c r="AJ157" s="405">
        <f t="shared" ref="AJ157" si="281">AJ156</f>
        <v>0</v>
      </c>
      <c r="AK157" s="405">
        <f t="shared" ref="AK157" si="282">AK156</f>
        <v>0</v>
      </c>
      <c r="AL157" s="405">
        <f t="shared" ref="AL157" si="283">AL156</f>
        <v>0</v>
      </c>
      <c r="AM157" s="300"/>
    </row>
    <row r="158" spans="1:39" hidden="1" outlineLevel="1">
      <c r="B158" s="509"/>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406"/>
      <c r="Z158" s="419"/>
      <c r="AA158" s="419"/>
      <c r="AB158" s="419"/>
      <c r="AC158" s="419"/>
      <c r="AD158" s="419"/>
      <c r="AE158" s="419"/>
      <c r="AF158" s="419"/>
      <c r="AG158" s="419"/>
      <c r="AH158" s="419"/>
      <c r="AI158" s="419"/>
      <c r="AJ158" s="419"/>
      <c r="AK158" s="419"/>
      <c r="AL158" s="419"/>
      <c r="AM158" s="300"/>
    </row>
    <row r="159" spans="1:39" hidden="1" outlineLevel="1">
      <c r="A159" s="511">
        <v>38</v>
      </c>
      <c r="B159" s="509" t="s">
        <v>130</v>
      </c>
      <c r="C159" s="285" t="s">
        <v>25</v>
      </c>
      <c r="D159" s="289"/>
      <c r="E159" s="289"/>
      <c r="F159" s="289"/>
      <c r="G159" s="289"/>
      <c r="H159" s="289"/>
      <c r="I159" s="289"/>
      <c r="J159" s="289"/>
      <c r="K159" s="289"/>
      <c r="L159" s="289"/>
      <c r="M159" s="289"/>
      <c r="N159" s="289">
        <v>12</v>
      </c>
      <c r="O159" s="289"/>
      <c r="P159" s="289"/>
      <c r="Q159" s="289"/>
      <c r="R159" s="289"/>
      <c r="S159" s="289"/>
      <c r="T159" s="289"/>
      <c r="U159" s="289"/>
      <c r="V159" s="289"/>
      <c r="W159" s="289"/>
      <c r="X159" s="289"/>
      <c r="Y159" s="420"/>
      <c r="Z159" s="404"/>
      <c r="AA159" s="404"/>
      <c r="AB159" s="404"/>
      <c r="AC159" s="404"/>
      <c r="AD159" s="404"/>
      <c r="AE159" s="404"/>
      <c r="AF159" s="409"/>
      <c r="AG159" s="409"/>
      <c r="AH159" s="409"/>
      <c r="AI159" s="409"/>
      <c r="AJ159" s="409"/>
      <c r="AK159" s="409"/>
      <c r="AL159" s="409"/>
      <c r="AM159" s="290">
        <f>SUM(Y159:AL159)</f>
        <v>0</v>
      </c>
    </row>
    <row r="160" spans="1:39" hidden="1" outlineLevel="1">
      <c r="B160" s="288" t="s">
        <v>267</v>
      </c>
      <c r="C160" s="285" t="s">
        <v>163</v>
      </c>
      <c r="D160" s="289"/>
      <c r="E160" s="289"/>
      <c r="F160" s="289"/>
      <c r="G160" s="289"/>
      <c r="H160" s="289"/>
      <c r="I160" s="289"/>
      <c r="J160" s="289"/>
      <c r="K160" s="289"/>
      <c r="L160" s="289"/>
      <c r="M160" s="289"/>
      <c r="N160" s="289">
        <f>N159</f>
        <v>12</v>
      </c>
      <c r="O160" s="289"/>
      <c r="P160" s="289"/>
      <c r="Q160" s="289"/>
      <c r="R160" s="289"/>
      <c r="S160" s="289"/>
      <c r="T160" s="289"/>
      <c r="U160" s="289"/>
      <c r="V160" s="289"/>
      <c r="W160" s="289"/>
      <c r="X160" s="289"/>
      <c r="Y160" s="405">
        <f>Y159</f>
        <v>0</v>
      </c>
      <c r="Z160" s="405">
        <f t="shared" ref="Z160:AD160" si="284">Z159</f>
        <v>0</v>
      </c>
      <c r="AA160" s="405">
        <f t="shared" si="284"/>
        <v>0</v>
      </c>
      <c r="AB160" s="405">
        <f t="shared" si="284"/>
        <v>0</v>
      </c>
      <c r="AC160" s="405">
        <f t="shared" si="284"/>
        <v>0</v>
      </c>
      <c r="AD160" s="405">
        <f t="shared" si="284"/>
        <v>0</v>
      </c>
      <c r="AE160" s="405">
        <f t="shared" ref="AE160" si="285">AE159</f>
        <v>0</v>
      </c>
      <c r="AF160" s="405">
        <f t="shared" ref="AF160" si="286">AF159</f>
        <v>0</v>
      </c>
      <c r="AG160" s="405">
        <f t="shared" ref="AG160" si="287">AG159</f>
        <v>0</v>
      </c>
      <c r="AH160" s="405">
        <f t="shared" ref="AH160" si="288">AH159</f>
        <v>0</v>
      </c>
      <c r="AI160" s="405">
        <f t="shared" ref="AI160" si="289">AI159</f>
        <v>0</v>
      </c>
      <c r="AJ160" s="405">
        <f t="shared" ref="AJ160" si="290">AJ159</f>
        <v>0</v>
      </c>
      <c r="AK160" s="405">
        <f t="shared" ref="AK160" si="291">AK159</f>
        <v>0</v>
      </c>
      <c r="AL160" s="405">
        <f t="shared" ref="AL160" si="292">AL159</f>
        <v>0</v>
      </c>
      <c r="AM160" s="300"/>
    </row>
    <row r="161" spans="1:39" hidden="1" outlineLevel="1">
      <c r="B161" s="509"/>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406"/>
      <c r="Z161" s="419"/>
      <c r="AA161" s="419"/>
      <c r="AB161" s="419"/>
      <c r="AC161" s="419"/>
      <c r="AD161" s="419"/>
      <c r="AE161" s="419"/>
      <c r="AF161" s="419"/>
      <c r="AG161" s="419"/>
      <c r="AH161" s="419"/>
      <c r="AI161" s="419"/>
      <c r="AJ161" s="419"/>
      <c r="AK161" s="419"/>
      <c r="AL161" s="419"/>
      <c r="AM161" s="300"/>
    </row>
    <row r="162" spans="1:39" ht="30" hidden="1" outlineLevel="1">
      <c r="A162" s="511">
        <v>39</v>
      </c>
      <c r="B162" s="509" t="s">
        <v>131</v>
      </c>
      <c r="C162" s="285" t="s">
        <v>25</v>
      </c>
      <c r="D162" s="289"/>
      <c r="E162" s="289"/>
      <c r="F162" s="289"/>
      <c r="G162" s="289"/>
      <c r="H162" s="289"/>
      <c r="I162" s="289"/>
      <c r="J162" s="289"/>
      <c r="K162" s="289"/>
      <c r="L162" s="289"/>
      <c r="M162" s="289"/>
      <c r="N162" s="289">
        <v>12</v>
      </c>
      <c r="O162" s="289"/>
      <c r="P162" s="289"/>
      <c r="Q162" s="289"/>
      <c r="R162" s="289"/>
      <c r="S162" s="289"/>
      <c r="T162" s="289"/>
      <c r="U162" s="289"/>
      <c r="V162" s="289"/>
      <c r="W162" s="289"/>
      <c r="X162" s="289"/>
      <c r="Y162" s="420"/>
      <c r="Z162" s="404"/>
      <c r="AA162" s="404"/>
      <c r="AB162" s="404"/>
      <c r="AC162" s="404"/>
      <c r="AD162" s="404"/>
      <c r="AE162" s="404"/>
      <c r="AF162" s="409"/>
      <c r="AG162" s="409"/>
      <c r="AH162" s="409"/>
      <c r="AI162" s="409"/>
      <c r="AJ162" s="409"/>
      <c r="AK162" s="409"/>
      <c r="AL162" s="409"/>
      <c r="AM162" s="290">
        <f>SUM(Y162:AL162)</f>
        <v>0</v>
      </c>
    </row>
    <row r="163" spans="1:39" hidden="1" outlineLevel="1">
      <c r="B163" s="288" t="s">
        <v>267</v>
      </c>
      <c r="C163" s="285" t="s">
        <v>163</v>
      </c>
      <c r="D163" s="289"/>
      <c r="E163" s="289"/>
      <c r="F163" s="289"/>
      <c r="G163" s="289"/>
      <c r="H163" s="289"/>
      <c r="I163" s="289"/>
      <c r="J163" s="289"/>
      <c r="K163" s="289"/>
      <c r="L163" s="289"/>
      <c r="M163" s="289"/>
      <c r="N163" s="289">
        <f>N162</f>
        <v>12</v>
      </c>
      <c r="O163" s="289"/>
      <c r="P163" s="289"/>
      <c r="Q163" s="289"/>
      <c r="R163" s="289"/>
      <c r="S163" s="289"/>
      <c r="T163" s="289"/>
      <c r="U163" s="289"/>
      <c r="V163" s="289"/>
      <c r="W163" s="289"/>
      <c r="X163" s="289"/>
      <c r="Y163" s="405">
        <f>Y162</f>
        <v>0</v>
      </c>
      <c r="Z163" s="405">
        <f t="shared" ref="Z163:AD163" si="293">Z162</f>
        <v>0</v>
      </c>
      <c r="AA163" s="405">
        <f t="shared" si="293"/>
        <v>0</v>
      </c>
      <c r="AB163" s="405">
        <f t="shared" si="293"/>
        <v>0</v>
      </c>
      <c r="AC163" s="405">
        <f t="shared" si="293"/>
        <v>0</v>
      </c>
      <c r="AD163" s="405">
        <f t="shared" si="293"/>
        <v>0</v>
      </c>
      <c r="AE163" s="405">
        <f t="shared" ref="AE163" si="294">AE162</f>
        <v>0</v>
      </c>
      <c r="AF163" s="405">
        <f t="shared" ref="AF163" si="295">AF162</f>
        <v>0</v>
      </c>
      <c r="AG163" s="405">
        <f t="shared" ref="AG163" si="296">AG162</f>
        <v>0</v>
      </c>
      <c r="AH163" s="405">
        <f t="shared" ref="AH163" si="297">AH162</f>
        <v>0</v>
      </c>
      <c r="AI163" s="405">
        <f t="shared" ref="AI163" si="298">AI162</f>
        <v>0</v>
      </c>
      <c r="AJ163" s="405">
        <f t="shared" ref="AJ163" si="299">AJ162</f>
        <v>0</v>
      </c>
      <c r="AK163" s="405">
        <f t="shared" ref="AK163" si="300">AK162</f>
        <v>0</v>
      </c>
      <c r="AL163" s="405">
        <f t="shared" ref="AL163" si="301">AL162</f>
        <v>0</v>
      </c>
      <c r="AM163" s="300"/>
    </row>
    <row r="164" spans="1:39" hidden="1" outlineLevel="1">
      <c r="B164" s="509"/>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406"/>
      <c r="Z164" s="419"/>
      <c r="AA164" s="419"/>
      <c r="AB164" s="419"/>
      <c r="AC164" s="419"/>
      <c r="AD164" s="419"/>
      <c r="AE164" s="419"/>
      <c r="AF164" s="419"/>
      <c r="AG164" s="419"/>
      <c r="AH164" s="419"/>
      <c r="AI164" s="419"/>
      <c r="AJ164" s="419"/>
      <c r="AK164" s="419"/>
      <c r="AL164" s="419"/>
      <c r="AM164" s="300"/>
    </row>
    <row r="165" spans="1:39" ht="30" hidden="1" outlineLevel="1">
      <c r="A165" s="511">
        <v>40</v>
      </c>
      <c r="B165" s="509" t="s">
        <v>132</v>
      </c>
      <c r="C165" s="285" t="s">
        <v>25</v>
      </c>
      <c r="D165" s="289"/>
      <c r="E165" s="289"/>
      <c r="F165" s="289"/>
      <c r="G165" s="289"/>
      <c r="H165" s="289"/>
      <c r="I165" s="289"/>
      <c r="J165" s="289"/>
      <c r="K165" s="289"/>
      <c r="L165" s="289"/>
      <c r="M165" s="289"/>
      <c r="N165" s="289">
        <v>12</v>
      </c>
      <c r="O165" s="289"/>
      <c r="P165" s="289"/>
      <c r="Q165" s="289"/>
      <c r="R165" s="289"/>
      <c r="S165" s="289"/>
      <c r="T165" s="289"/>
      <c r="U165" s="289"/>
      <c r="V165" s="289"/>
      <c r="W165" s="289"/>
      <c r="X165" s="289"/>
      <c r="Y165" s="420"/>
      <c r="Z165" s="404"/>
      <c r="AA165" s="404"/>
      <c r="AB165" s="404"/>
      <c r="AC165" s="404"/>
      <c r="AD165" s="404"/>
      <c r="AE165" s="404"/>
      <c r="AF165" s="409"/>
      <c r="AG165" s="409"/>
      <c r="AH165" s="409"/>
      <c r="AI165" s="409"/>
      <c r="AJ165" s="409"/>
      <c r="AK165" s="409"/>
      <c r="AL165" s="409"/>
      <c r="AM165" s="290">
        <f>SUM(Y165:AL165)</f>
        <v>0</v>
      </c>
    </row>
    <row r="166" spans="1:39" hidden="1" outlineLevel="1">
      <c r="B166" s="288" t="s">
        <v>267</v>
      </c>
      <c r="C166" s="285" t="s">
        <v>163</v>
      </c>
      <c r="D166" s="289"/>
      <c r="E166" s="289"/>
      <c r="F166" s="289"/>
      <c r="G166" s="289"/>
      <c r="H166" s="289"/>
      <c r="I166" s="289"/>
      <c r="J166" s="289"/>
      <c r="K166" s="289"/>
      <c r="L166" s="289"/>
      <c r="M166" s="289"/>
      <c r="N166" s="289">
        <f>N165</f>
        <v>12</v>
      </c>
      <c r="O166" s="289"/>
      <c r="P166" s="289"/>
      <c r="Q166" s="289"/>
      <c r="R166" s="289"/>
      <c r="S166" s="289"/>
      <c r="T166" s="289"/>
      <c r="U166" s="289"/>
      <c r="V166" s="289"/>
      <c r="W166" s="289"/>
      <c r="X166" s="289"/>
      <c r="Y166" s="405">
        <f>Y165</f>
        <v>0</v>
      </c>
      <c r="Z166" s="405">
        <f t="shared" ref="Z166:AD166" si="302">Z165</f>
        <v>0</v>
      </c>
      <c r="AA166" s="405">
        <f t="shared" si="302"/>
        <v>0</v>
      </c>
      <c r="AB166" s="405">
        <f t="shared" si="302"/>
        <v>0</v>
      </c>
      <c r="AC166" s="405">
        <f t="shared" si="302"/>
        <v>0</v>
      </c>
      <c r="AD166" s="405">
        <f t="shared" si="302"/>
        <v>0</v>
      </c>
      <c r="AE166" s="405">
        <f t="shared" ref="AE166" si="303">AE165</f>
        <v>0</v>
      </c>
      <c r="AF166" s="405">
        <f t="shared" ref="AF166" si="304">AF165</f>
        <v>0</v>
      </c>
      <c r="AG166" s="405">
        <f t="shared" ref="AG166" si="305">AG165</f>
        <v>0</v>
      </c>
      <c r="AH166" s="405">
        <f t="shared" ref="AH166" si="306">AH165</f>
        <v>0</v>
      </c>
      <c r="AI166" s="405">
        <f t="shared" ref="AI166" si="307">AI165</f>
        <v>0</v>
      </c>
      <c r="AJ166" s="405">
        <f t="shared" ref="AJ166" si="308">AJ165</f>
        <v>0</v>
      </c>
      <c r="AK166" s="405">
        <f t="shared" ref="AK166" si="309">AK165</f>
        <v>0</v>
      </c>
      <c r="AL166" s="405">
        <f t="shared" ref="AL166" si="310">AL165</f>
        <v>0</v>
      </c>
      <c r="AM166" s="300"/>
    </row>
    <row r="167" spans="1:39" hidden="1" outlineLevel="1">
      <c r="B167" s="509"/>
      <c r="C167" s="285"/>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406"/>
      <c r="Z167" s="419"/>
      <c r="AA167" s="419"/>
      <c r="AB167" s="419"/>
      <c r="AC167" s="419"/>
      <c r="AD167" s="419"/>
      <c r="AE167" s="419"/>
      <c r="AF167" s="419"/>
      <c r="AG167" s="419"/>
      <c r="AH167" s="419"/>
      <c r="AI167" s="419"/>
      <c r="AJ167" s="419"/>
      <c r="AK167" s="419"/>
      <c r="AL167" s="419"/>
      <c r="AM167" s="300"/>
    </row>
    <row r="168" spans="1:39" ht="45" hidden="1" outlineLevel="1">
      <c r="A168" s="511">
        <v>41</v>
      </c>
      <c r="B168" s="509" t="s">
        <v>133</v>
      </c>
      <c r="C168" s="285" t="s">
        <v>25</v>
      </c>
      <c r="D168" s="289"/>
      <c r="E168" s="289"/>
      <c r="F168" s="289"/>
      <c r="G168" s="289"/>
      <c r="H168" s="289"/>
      <c r="I168" s="289"/>
      <c r="J168" s="289"/>
      <c r="K168" s="289"/>
      <c r="L168" s="289"/>
      <c r="M168" s="289"/>
      <c r="N168" s="289">
        <v>12</v>
      </c>
      <c r="O168" s="289"/>
      <c r="P168" s="289"/>
      <c r="Q168" s="289"/>
      <c r="R168" s="289"/>
      <c r="S168" s="289"/>
      <c r="T168" s="289"/>
      <c r="U168" s="289"/>
      <c r="V168" s="289"/>
      <c r="W168" s="289"/>
      <c r="X168" s="289"/>
      <c r="Y168" s="420"/>
      <c r="Z168" s="404"/>
      <c r="AA168" s="404"/>
      <c r="AB168" s="404"/>
      <c r="AC168" s="404"/>
      <c r="AD168" s="404"/>
      <c r="AE168" s="404"/>
      <c r="AF168" s="409"/>
      <c r="AG168" s="409"/>
      <c r="AH168" s="409"/>
      <c r="AI168" s="409"/>
      <c r="AJ168" s="409"/>
      <c r="AK168" s="409"/>
      <c r="AL168" s="409"/>
      <c r="AM168" s="290">
        <f>SUM(Y168:AL168)</f>
        <v>0</v>
      </c>
    </row>
    <row r="169" spans="1:39" hidden="1" outlineLevel="1">
      <c r="B169" s="288" t="s">
        <v>267</v>
      </c>
      <c r="C169" s="285" t="s">
        <v>163</v>
      </c>
      <c r="D169" s="289"/>
      <c r="E169" s="289"/>
      <c r="F169" s="289"/>
      <c r="G169" s="289"/>
      <c r="H169" s="289"/>
      <c r="I169" s="289"/>
      <c r="J169" s="289"/>
      <c r="K169" s="289"/>
      <c r="L169" s="289"/>
      <c r="M169" s="289"/>
      <c r="N169" s="289">
        <f>N168</f>
        <v>12</v>
      </c>
      <c r="O169" s="289"/>
      <c r="P169" s="289"/>
      <c r="Q169" s="289"/>
      <c r="R169" s="289"/>
      <c r="S169" s="289"/>
      <c r="T169" s="289"/>
      <c r="U169" s="289"/>
      <c r="V169" s="289"/>
      <c r="W169" s="289"/>
      <c r="X169" s="289"/>
      <c r="Y169" s="405">
        <f>Y168</f>
        <v>0</v>
      </c>
      <c r="Z169" s="405">
        <f t="shared" ref="Z169:AD169" si="311">Z168</f>
        <v>0</v>
      </c>
      <c r="AA169" s="405">
        <f t="shared" si="311"/>
        <v>0</v>
      </c>
      <c r="AB169" s="405">
        <f t="shared" si="311"/>
        <v>0</v>
      </c>
      <c r="AC169" s="405">
        <f t="shared" si="311"/>
        <v>0</v>
      </c>
      <c r="AD169" s="405">
        <f t="shared" si="311"/>
        <v>0</v>
      </c>
      <c r="AE169" s="405">
        <f t="shared" ref="AE169" si="312">AE168</f>
        <v>0</v>
      </c>
      <c r="AF169" s="405">
        <f t="shared" ref="AF169" si="313">AF168</f>
        <v>0</v>
      </c>
      <c r="AG169" s="405">
        <f t="shared" ref="AG169" si="314">AG168</f>
        <v>0</v>
      </c>
      <c r="AH169" s="405">
        <f t="shared" ref="AH169" si="315">AH168</f>
        <v>0</v>
      </c>
      <c r="AI169" s="405">
        <f t="shared" ref="AI169" si="316">AI168</f>
        <v>0</v>
      </c>
      <c r="AJ169" s="405">
        <f t="shared" ref="AJ169" si="317">AJ168</f>
        <v>0</v>
      </c>
      <c r="AK169" s="405">
        <f t="shared" ref="AK169" si="318">AK168</f>
        <v>0</v>
      </c>
      <c r="AL169" s="405">
        <f t="shared" ref="AL169" si="319">AL168</f>
        <v>0</v>
      </c>
      <c r="AM169" s="300"/>
    </row>
    <row r="170" spans="1:39" hidden="1" outlineLevel="1">
      <c r="B170" s="509"/>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406"/>
      <c r="Z170" s="419"/>
      <c r="AA170" s="419"/>
      <c r="AB170" s="419"/>
      <c r="AC170" s="419"/>
      <c r="AD170" s="419"/>
      <c r="AE170" s="419"/>
      <c r="AF170" s="419"/>
      <c r="AG170" s="419"/>
      <c r="AH170" s="419"/>
      <c r="AI170" s="419"/>
      <c r="AJ170" s="419"/>
      <c r="AK170" s="419"/>
      <c r="AL170" s="419"/>
      <c r="AM170" s="300"/>
    </row>
    <row r="171" spans="1:39" ht="45" hidden="1" outlineLevel="1">
      <c r="A171" s="511">
        <v>42</v>
      </c>
      <c r="B171" s="509" t="s">
        <v>134</v>
      </c>
      <c r="C171" s="285" t="s">
        <v>25</v>
      </c>
      <c r="D171" s="289"/>
      <c r="E171" s="289"/>
      <c r="F171" s="289"/>
      <c r="G171" s="289"/>
      <c r="H171" s="289"/>
      <c r="I171" s="289"/>
      <c r="J171" s="289"/>
      <c r="K171" s="289"/>
      <c r="L171" s="289"/>
      <c r="M171" s="289"/>
      <c r="N171" s="285"/>
      <c r="O171" s="289"/>
      <c r="P171" s="289"/>
      <c r="Q171" s="289"/>
      <c r="R171" s="289"/>
      <c r="S171" s="289"/>
      <c r="T171" s="289"/>
      <c r="U171" s="289"/>
      <c r="V171" s="289"/>
      <c r="W171" s="289"/>
      <c r="X171" s="289"/>
      <c r="Y171" s="420"/>
      <c r="Z171" s="404"/>
      <c r="AA171" s="404"/>
      <c r="AB171" s="404"/>
      <c r="AC171" s="404"/>
      <c r="AD171" s="404"/>
      <c r="AE171" s="404"/>
      <c r="AF171" s="409"/>
      <c r="AG171" s="409"/>
      <c r="AH171" s="409"/>
      <c r="AI171" s="409"/>
      <c r="AJ171" s="409"/>
      <c r="AK171" s="409"/>
      <c r="AL171" s="409"/>
      <c r="AM171" s="290">
        <f>SUM(Y171:AL171)</f>
        <v>0</v>
      </c>
    </row>
    <row r="172" spans="1:39" hidden="1" outlineLevel="1">
      <c r="B172" s="288" t="s">
        <v>267</v>
      </c>
      <c r="C172" s="285" t="s">
        <v>163</v>
      </c>
      <c r="D172" s="289"/>
      <c r="E172" s="289"/>
      <c r="F172" s="289"/>
      <c r="G172" s="289"/>
      <c r="H172" s="289"/>
      <c r="I172" s="289"/>
      <c r="J172" s="289"/>
      <c r="K172" s="289"/>
      <c r="L172" s="289"/>
      <c r="M172" s="289"/>
      <c r="N172" s="462"/>
      <c r="O172" s="289"/>
      <c r="P172" s="289"/>
      <c r="Q172" s="289"/>
      <c r="R172" s="289"/>
      <c r="S172" s="289"/>
      <c r="T172" s="289"/>
      <c r="U172" s="289"/>
      <c r="V172" s="289"/>
      <c r="W172" s="289"/>
      <c r="X172" s="289"/>
      <c r="Y172" s="405">
        <f>Y171</f>
        <v>0</v>
      </c>
      <c r="Z172" s="405">
        <f t="shared" ref="Z172:AD172" si="320">Z171</f>
        <v>0</v>
      </c>
      <c r="AA172" s="405">
        <f t="shared" si="320"/>
        <v>0</v>
      </c>
      <c r="AB172" s="405">
        <f t="shared" si="320"/>
        <v>0</v>
      </c>
      <c r="AC172" s="405">
        <f t="shared" si="320"/>
        <v>0</v>
      </c>
      <c r="AD172" s="405">
        <f t="shared" si="320"/>
        <v>0</v>
      </c>
      <c r="AE172" s="405">
        <f t="shared" ref="AE172" si="321">AE171</f>
        <v>0</v>
      </c>
      <c r="AF172" s="405">
        <f t="shared" ref="AF172" si="322">AF171</f>
        <v>0</v>
      </c>
      <c r="AG172" s="405">
        <f t="shared" ref="AG172" si="323">AG171</f>
        <v>0</v>
      </c>
      <c r="AH172" s="405">
        <f t="shared" ref="AH172" si="324">AH171</f>
        <v>0</v>
      </c>
      <c r="AI172" s="405">
        <f t="shared" ref="AI172" si="325">AI171</f>
        <v>0</v>
      </c>
      <c r="AJ172" s="405">
        <f t="shared" ref="AJ172" si="326">AJ171</f>
        <v>0</v>
      </c>
      <c r="AK172" s="405">
        <f t="shared" ref="AK172" si="327">AK171</f>
        <v>0</v>
      </c>
      <c r="AL172" s="405">
        <f t="shared" ref="AL172" si="328">AL171</f>
        <v>0</v>
      </c>
      <c r="AM172" s="300"/>
    </row>
    <row r="173" spans="1:39" hidden="1" outlineLevel="1">
      <c r="B173" s="509"/>
      <c r="C173" s="285"/>
      <c r="D173" s="285"/>
      <c r="E173" s="285"/>
      <c r="F173" s="285"/>
      <c r="G173" s="285"/>
      <c r="H173" s="285"/>
      <c r="I173" s="285"/>
      <c r="J173" s="285"/>
      <c r="K173" s="285"/>
      <c r="L173" s="285"/>
      <c r="M173" s="285"/>
      <c r="N173" s="285"/>
      <c r="O173" s="285"/>
      <c r="P173" s="285"/>
      <c r="Q173" s="285"/>
      <c r="R173" s="285"/>
      <c r="S173" s="285"/>
      <c r="T173" s="285"/>
      <c r="U173" s="285"/>
      <c r="V173" s="285"/>
      <c r="W173" s="285"/>
      <c r="X173" s="285"/>
      <c r="Y173" s="406"/>
      <c r="Z173" s="419"/>
      <c r="AA173" s="419"/>
      <c r="AB173" s="419"/>
      <c r="AC173" s="419"/>
      <c r="AD173" s="419"/>
      <c r="AE173" s="419"/>
      <c r="AF173" s="419"/>
      <c r="AG173" s="419"/>
      <c r="AH173" s="419"/>
      <c r="AI173" s="419"/>
      <c r="AJ173" s="419"/>
      <c r="AK173" s="419"/>
      <c r="AL173" s="419"/>
      <c r="AM173" s="300"/>
    </row>
    <row r="174" spans="1:39" ht="30" hidden="1" outlineLevel="1">
      <c r="A174" s="511">
        <v>43</v>
      </c>
      <c r="B174" s="509" t="s">
        <v>135</v>
      </c>
      <c r="C174" s="285" t="s">
        <v>25</v>
      </c>
      <c r="D174" s="289"/>
      <c r="E174" s="289"/>
      <c r="F174" s="289"/>
      <c r="G174" s="289"/>
      <c r="H174" s="289"/>
      <c r="I174" s="289"/>
      <c r="J174" s="289"/>
      <c r="K174" s="289"/>
      <c r="L174" s="289"/>
      <c r="M174" s="289"/>
      <c r="N174" s="289">
        <v>12</v>
      </c>
      <c r="O174" s="289"/>
      <c r="P174" s="289"/>
      <c r="Q174" s="289"/>
      <c r="R174" s="289"/>
      <c r="S174" s="289"/>
      <c r="T174" s="289"/>
      <c r="U174" s="289"/>
      <c r="V174" s="289"/>
      <c r="W174" s="289"/>
      <c r="X174" s="289"/>
      <c r="Y174" s="420"/>
      <c r="Z174" s="404"/>
      <c r="AA174" s="404"/>
      <c r="AB174" s="404"/>
      <c r="AC174" s="404"/>
      <c r="AD174" s="404"/>
      <c r="AE174" s="404"/>
      <c r="AF174" s="409"/>
      <c r="AG174" s="409"/>
      <c r="AH174" s="409"/>
      <c r="AI174" s="409"/>
      <c r="AJ174" s="409"/>
      <c r="AK174" s="409"/>
      <c r="AL174" s="409"/>
      <c r="AM174" s="290">
        <f>SUM(Y174:AL174)</f>
        <v>0</v>
      </c>
    </row>
    <row r="175" spans="1:39" hidden="1" outlineLevel="1">
      <c r="B175" s="288" t="s">
        <v>267</v>
      </c>
      <c r="C175" s="285" t="s">
        <v>163</v>
      </c>
      <c r="D175" s="289"/>
      <c r="E175" s="289"/>
      <c r="F175" s="289"/>
      <c r="G175" s="289"/>
      <c r="H175" s="289"/>
      <c r="I175" s="289"/>
      <c r="J175" s="289"/>
      <c r="K175" s="289"/>
      <c r="L175" s="289"/>
      <c r="M175" s="289"/>
      <c r="N175" s="289">
        <f>N174</f>
        <v>12</v>
      </c>
      <c r="O175" s="289"/>
      <c r="P175" s="289"/>
      <c r="Q175" s="289"/>
      <c r="R175" s="289"/>
      <c r="S175" s="289"/>
      <c r="T175" s="289"/>
      <c r="U175" s="289"/>
      <c r="V175" s="289"/>
      <c r="W175" s="289"/>
      <c r="X175" s="289"/>
      <c r="Y175" s="405">
        <f>Y174</f>
        <v>0</v>
      </c>
      <c r="Z175" s="405">
        <f t="shared" ref="Z175:AD175" si="329">Z174</f>
        <v>0</v>
      </c>
      <c r="AA175" s="405">
        <f t="shared" si="329"/>
        <v>0</v>
      </c>
      <c r="AB175" s="405">
        <f t="shared" si="329"/>
        <v>0</v>
      </c>
      <c r="AC175" s="405">
        <f t="shared" si="329"/>
        <v>0</v>
      </c>
      <c r="AD175" s="405">
        <f t="shared" si="329"/>
        <v>0</v>
      </c>
      <c r="AE175" s="405">
        <f t="shared" ref="AE175" si="330">AE174</f>
        <v>0</v>
      </c>
      <c r="AF175" s="405">
        <f t="shared" ref="AF175" si="331">AF174</f>
        <v>0</v>
      </c>
      <c r="AG175" s="405">
        <f t="shared" ref="AG175" si="332">AG174</f>
        <v>0</v>
      </c>
      <c r="AH175" s="405">
        <f t="shared" ref="AH175" si="333">AH174</f>
        <v>0</v>
      </c>
      <c r="AI175" s="405">
        <f t="shared" ref="AI175" si="334">AI174</f>
        <v>0</v>
      </c>
      <c r="AJ175" s="405">
        <f t="shared" ref="AJ175" si="335">AJ174</f>
        <v>0</v>
      </c>
      <c r="AK175" s="405">
        <f t="shared" ref="AK175" si="336">AK174</f>
        <v>0</v>
      </c>
      <c r="AL175" s="405">
        <f t="shared" ref="AL175" si="337">AL174</f>
        <v>0</v>
      </c>
      <c r="AM175" s="300"/>
    </row>
    <row r="176" spans="1:39" hidden="1" outlineLevel="1">
      <c r="B176" s="509"/>
      <c r="C176" s="285"/>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406"/>
      <c r="Z176" s="419"/>
      <c r="AA176" s="419"/>
      <c r="AB176" s="419"/>
      <c r="AC176" s="419"/>
      <c r="AD176" s="419"/>
      <c r="AE176" s="419"/>
      <c r="AF176" s="419"/>
      <c r="AG176" s="419"/>
      <c r="AH176" s="419"/>
      <c r="AI176" s="419"/>
      <c r="AJ176" s="419"/>
      <c r="AK176" s="419"/>
      <c r="AL176" s="419"/>
      <c r="AM176" s="300"/>
    </row>
    <row r="177" spans="1:39" ht="45" hidden="1" outlineLevel="1">
      <c r="A177" s="511">
        <v>44</v>
      </c>
      <c r="B177" s="509" t="s">
        <v>136</v>
      </c>
      <c r="C177" s="285" t="s">
        <v>25</v>
      </c>
      <c r="D177" s="289"/>
      <c r="E177" s="289"/>
      <c r="F177" s="289"/>
      <c r="G177" s="289"/>
      <c r="H177" s="289"/>
      <c r="I177" s="289"/>
      <c r="J177" s="289"/>
      <c r="K177" s="289"/>
      <c r="L177" s="289"/>
      <c r="M177" s="289"/>
      <c r="N177" s="289">
        <v>12</v>
      </c>
      <c r="O177" s="289"/>
      <c r="P177" s="289"/>
      <c r="Q177" s="289"/>
      <c r="R177" s="289"/>
      <c r="S177" s="289"/>
      <c r="T177" s="289"/>
      <c r="U177" s="289"/>
      <c r="V177" s="289"/>
      <c r="W177" s="289"/>
      <c r="X177" s="289"/>
      <c r="Y177" s="420"/>
      <c r="Z177" s="404"/>
      <c r="AA177" s="404"/>
      <c r="AB177" s="404"/>
      <c r="AC177" s="404"/>
      <c r="AD177" s="404"/>
      <c r="AE177" s="404"/>
      <c r="AF177" s="409"/>
      <c r="AG177" s="409"/>
      <c r="AH177" s="409"/>
      <c r="AI177" s="409"/>
      <c r="AJ177" s="409"/>
      <c r="AK177" s="409"/>
      <c r="AL177" s="409"/>
      <c r="AM177" s="290">
        <f>SUM(Y177:AL177)</f>
        <v>0</v>
      </c>
    </row>
    <row r="178" spans="1:39" hidden="1" outlineLevel="1">
      <c r="B178" s="288" t="s">
        <v>267</v>
      </c>
      <c r="C178" s="285" t="s">
        <v>163</v>
      </c>
      <c r="D178" s="289"/>
      <c r="E178" s="289"/>
      <c r="F178" s="289"/>
      <c r="G178" s="289"/>
      <c r="H178" s="289"/>
      <c r="I178" s="289"/>
      <c r="J178" s="289"/>
      <c r="K178" s="289"/>
      <c r="L178" s="289"/>
      <c r="M178" s="289"/>
      <c r="N178" s="289">
        <f>N177</f>
        <v>12</v>
      </c>
      <c r="O178" s="289"/>
      <c r="P178" s="289"/>
      <c r="Q178" s="289"/>
      <c r="R178" s="289"/>
      <c r="S178" s="289"/>
      <c r="T178" s="289"/>
      <c r="U178" s="289"/>
      <c r="V178" s="289"/>
      <c r="W178" s="289"/>
      <c r="X178" s="289"/>
      <c r="Y178" s="405">
        <f>Y177</f>
        <v>0</v>
      </c>
      <c r="Z178" s="405">
        <f t="shared" ref="Z178:AD178" si="338">Z177</f>
        <v>0</v>
      </c>
      <c r="AA178" s="405">
        <f t="shared" si="338"/>
        <v>0</v>
      </c>
      <c r="AB178" s="405">
        <f t="shared" si="338"/>
        <v>0</v>
      </c>
      <c r="AC178" s="405">
        <f t="shared" si="338"/>
        <v>0</v>
      </c>
      <c r="AD178" s="405">
        <f t="shared" si="338"/>
        <v>0</v>
      </c>
      <c r="AE178" s="405">
        <f t="shared" ref="AE178" si="339">AE177</f>
        <v>0</v>
      </c>
      <c r="AF178" s="405">
        <f t="shared" ref="AF178" si="340">AF177</f>
        <v>0</v>
      </c>
      <c r="AG178" s="405">
        <f t="shared" ref="AG178" si="341">AG177</f>
        <v>0</v>
      </c>
      <c r="AH178" s="405">
        <f t="shared" ref="AH178" si="342">AH177</f>
        <v>0</v>
      </c>
      <c r="AI178" s="405">
        <f t="shared" ref="AI178" si="343">AI177</f>
        <v>0</v>
      </c>
      <c r="AJ178" s="405">
        <f t="shared" ref="AJ178" si="344">AJ177</f>
        <v>0</v>
      </c>
      <c r="AK178" s="405">
        <f t="shared" ref="AK178" si="345">AK177</f>
        <v>0</v>
      </c>
      <c r="AL178" s="405">
        <f t="shared" ref="AL178" si="346">AL177</f>
        <v>0</v>
      </c>
      <c r="AM178" s="300"/>
    </row>
    <row r="179" spans="1:39" hidden="1" outlineLevel="1">
      <c r="B179" s="509"/>
      <c r="C179" s="285"/>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406"/>
      <c r="Z179" s="419"/>
      <c r="AA179" s="419"/>
      <c r="AB179" s="419"/>
      <c r="AC179" s="419"/>
      <c r="AD179" s="419"/>
      <c r="AE179" s="419"/>
      <c r="AF179" s="419"/>
      <c r="AG179" s="419"/>
      <c r="AH179" s="419"/>
      <c r="AI179" s="419"/>
      <c r="AJ179" s="419"/>
      <c r="AK179" s="419"/>
      <c r="AL179" s="419"/>
      <c r="AM179" s="300"/>
    </row>
    <row r="180" spans="1:39" ht="30" hidden="1" outlineLevel="1">
      <c r="A180" s="511">
        <v>45</v>
      </c>
      <c r="B180" s="509" t="s">
        <v>137</v>
      </c>
      <c r="C180" s="285" t="s">
        <v>25</v>
      </c>
      <c r="D180" s="289"/>
      <c r="E180" s="289"/>
      <c r="F180" s="289"/>
      <c r="G180" s="289"/>
      <c r="H180" s="289"/>
      <c r="I180" s="289"/>
      <c r="J180" s="289"/>
      <c r="K180" s="289"/>
      <c r="L180" s="289"/>
      <c r="M180" s="289"/>
      <c r="N180" s="289">
        <v>12</v>
      </c>
      <c r="O180" s="289"/>
      <c r="P180" s="289"/>
      <c r="Q180" s="289"/>
      <c r="R180" s="289"/>
      <c r="S180" s="289"/>
      <c r="T180" s="289"/>
      <c r="U180" s="289"/>
      <c r="V180" s="289"/>
      <c r="W180" s="289"/>
      <c r="X180" s="289"/>
      <c r="Y180" s="420"/>
      <c r="Z180" s="404"/>
      <c r="AA180" s="404"/>
      <c r="AB180" s="404"/>
      <c r="AC180" s="404"/>
      <c r="AD180" s="404"/>
      <c r="AE180" s="404"/>
      <c r="AF180" s="409"/>
      <c r="AG180" s="409"/>
      <c r="AH180" s="409"/>
      <c r="AI180" s="409"/>
      <c r="AJ180" s="409"/>
      <c r="AK180" s="409"/>
      <c r="AL180" s="409"/>
      <c r="AM180" s="290">
        <f>SUM(Y180:AL180)</f>
        <v>0</v>
      </c>
    </row>
    <row r="181" spans="1:39" hidden="1" outlineLevel="1">
      <c r="B181" s="288" t="s">
        <v>267</v>
      </c>
      <c r="C181" s="285" t="s">
        <v>163</v>
      </c>
      <c r="D181" s="289"/>
      <c r="E181" s="289"/>
      <c r="F181" s="289"/>
      <c r="G181" s="289"/>
      <c r="H181" s="289"/>
      <c r="I181" s="289"/>
      <c r="J181" s="289"/>
      <c r="K181" s="289"/>
      <c r="L181" s="289"/>
      <c r="M181" s="289"/>
      <c r="N181" s="289">
        <f>N180</f>
        <v>12</v>
      </c>
      <c r="O181" s="289"/>
      <c r="P181" s="289"/>
      <c r="Q181" s="289"/>
      <c r="R181" s="289"/>
      <c r="S181" s="289"/>
      <c r="T181" s="289"/>
      <c r="U181" s="289"/>
      <c r="V181" s="289"/>
      <c r="W181" s="289"/>
      <c r="X181" s="289"/>
      <c r="Y181" s="405">
        <f>Y180</f>
        <v>0</v>
      </c>
      <c r="Z181" s="405">
        <f t="shared" ref="Z181:AD181" si="347">Z180</f>
        <v>0</v>
      </c>
      <c r="AA181" s="405">
        <f t="shared" si="347"/>
        <v>0</v>
      </c>
      <c r="AB181" s="405">
        <f t="shared" si="347"/>
        <v>0</v>
      </c>
      <c r="AC181" s="405">
        <f t="shared" si="347"/>
        <v>0</v>
      </c>
      <c r="AD181" s="405">
        <f t="shared" si="347"/>
        <v>0</v>
      </c>
      <c r="AE181" s="405">
        <f t="shared" ref="AE181" si="348">AE180</f>
        <v>0</v>
      </c>
      <c r="AF181" s="405">
        <f t="shared" ref="AF181" si="349">AF180</f>
        <v>0</v>
      </c>
      <c r="AG181" s="405">
        <f t="shared" ref="AG181" si="350">AG180</f>
        <v>0</v>
      </c>
      <c r="AH181" s="405">
        <f t="shared" ref="AH181" si="351">AH180</f>
        <v>0</v>
      </c>
      <c r="AI181" s="405">
        <f t="shared" ref="AI181" si="352">AI180</f>
        <v>0</v>
      </c>
      <c r="AJ181" s="405">
        <f t="shared" ref="AJ181" si="353">AJ180</f>
        <v>0</v>
      </c>
      <c r="AK181" s="405">
        <f t="shared" ref="AK181" si="354">AK180</f>
        <v>0</v>
      </c>
      <c r="AL181" s="405">
        <f t="shared" ref="AL181" si="355">AL180</f>
        <v>0</v>
      </c>
      <c r="AM181" s="300"/>
    </row>
    <row r="182" spans="1:39" hidden="1" outlineLevel="1">
      <c r="B182" s="509"/>
      <c r="C182" s="285"/>
      <c r="D182" s="285"/>
      <c r="E182" s="285"/>
      <c r="F182" s="285"/>
      <c r="G182" s="285"/>
      <c r="H182" s="285"/>
      <c r="I182" s="285"/>
      <c r="J182" s="285"/>
      <c r="K182" s="285"/>
      <c r="L182" s="285"/>
      <c r="M182" s="285"/>
      <c r="N182" s="285"/>
      <c r="O182" s="285"/>
      <c r="P182" s="285"/>
      <c r="Q182" s="285"/>
      <c r="R182" s="285"/>
      <c r="S182" s="285"/>
      <c r="T182" s="285"/>
      <c r="U182" s="285"/>
      <c r="V182" s="285"/>
      <c r="W182" s="285"/>
      <c r="X182" s="285"/>
      <c r="Y182" s="406"/>
      <c r="Z182" s="419"/>
      <c r="AA182" s="419"/>
      <c r="AB182" s="419"/>
      <c r="AC182" s="419"/>
      <c r="AD182" s="419"/>
      <c r="AE182" s="419"/>
      <c r="AF182" s="419"/>
      <c r="AG182" s="419"/>
      <c r="AH182" s="419"/>
      <c r="AI182" s="419"/>
      <c r="AJ182" s="419"/>
      <c r="AK182" s="419"/>
      <c r="AL182" s="419"/>
      <c r="AM182" s="300"/>
    </row>
    <row r="183" spans="1:39" ht="30" hidden="1" outlineLevel="1">
      <c r="A183" s="511">
        <v>46</v>
      </c>
      <c r="B183" s="509" t="s">
        <v>138</v>
      </c>
      <c r="C183" s="285" t="s">
        <v>25</v>
      </c>
      <c r="D183" s="289"/>
      <c r="E183" s="289"/>
      <c r="F183" s="289"/>
      <c r="G183" s="289"/>
      <c r="H183" s="289"/>
      <c r="I183" s="289"/>
      <c r="J183" s="289"/>
      <c r="K183" s="289"/>
      <c r="L183" s="289"/>
      <c r="M183" s="289"/>
      <c r="N183" s="289">
        <v>12</v>
      </c>
      <c r="O183" s="289"/>
      <c r="P183" s="289"/>
      <c r="Q183" s="289"/>
      <c r="R183" s="289"/>
      <c r="S183" s="289"/>
      <c r="T183" s="289"/>
      <c r="U183" s="289"/>
      <c r="V183" s="289"/>
      <c r="W183" s="289"/>
      <c r="X183" s="289"/>
      <c r="Y183" s="420"/>
      <c r="Z183" s="404"/>
      <c r="AA183" s="404"/>
      <c r="AB183" s="404"/>
      <c r="AC183" s="404"/>
      <c r="AD183" s="404"/>
      <c r="AE183" s="404"/>
      <c r="AF183" s="409"/>
      <c r="AG183" s="409"/>
      <c r="AH183" s="409"/>
      <c r="AI183" s="409"/>
      <c r="AJ183" s="409"/>
      <c r="AK183" s="409"/>
      <c r="AL183" s="409"/>
      <c r="AM183" s="290">
        <f>SUM(Y183:AL183)</f>
        <v>0</v>
      </c>
    </row>
    <row r="184" spans="1:39" hidden="1" outlineLevel="1">
      <c r="B184" s="288" t="s">
        <v>267</v>
      </c>
      <c r="C184" s="285" t="s">
        <v>163</v>
      </c>
      <c r="D184" s="289"/>
      <c r="E184" s="289"/>
      <c r="F184" s="289"/>
      <c r="G184" s="289"/>
      <c r="H184" s="289"/>
      <c r="I184" s="289"/>
      <c r="J184" s="289"/>
      <c r="K184" s="289"/>
      <c r="L184" s="289"/>
      <c r="M184" s="289"/>
      <c r="N184" s="289">
        <f>N183</f>
        <v>12</v>
      </c>
      <c r="O184" s="289"/>
      <c r="P184" s="289"/>
      <c r="Q184" s="289"/>
      <c r="R184" s="289"/>
      <c r="S184" s="289"/>
      <c r="T184" s="289"/>
      <c r="U184" s="289"/>
      <c r="V184" s="289"/>
      <c r="W184" s="289"/>
      <c r="X184" s="289"/>
      <c r="Y184" s="405">
        <f>Y183</f>
        <v>0</v>
      </c>
      <c r="Z184" s="405">
        <f t="shared" ref="Z184:AD184" si="356">Z183</f>
        <v>0</v>
      </c>
      <c r="AA184" s="405">
        <f t="shared" si="356"/>
        <v>0</v>
      </c>
      <c r="AB184" s="405">
        <f t="shared" si="356"/>
        <v>0</v>
      </c>
      <c r="AC184" s="405">
        <f t="shared" si="356"/>
        <v>0</v>
      </c>
      <c r="AD184" s="405">
        <f t="shared" si="356"/>
        <v>0</v>
      </c>
      <c r="AE184" s="405">
        <f t="shared" ref="AE184" si="357">AE183</f>
        <v>0</v>
      </c>
      <c r="AF184" s="405">
        <f t="shared" ref="AF184" si="358">AF183</f>
        <v>0</v>
      </c>
      <c r="AG184" s="405">
        <f t="shared" ref="AG184" si="359">AG183</f>
        <v>0</v>
      </c>
      <c r="AH184" s="405">
        <f t="shared" ref="AH184" si="360">AH183</f>
        <v>0</v>
      </c>
      <c r="AI184" s="405">
        <f t="shared" ref="AI184" si="361">AI183</f>
        <v>0</v>
      </c>
      <c r="AJ184" s="405">
        <f t="shared" ref="AJ184" si="362">AJ183</f>
        <v>0</v>
      </c>
      <c r="AK184" s="405">
        <f t="shared" ref="AK184" si="363">AK183</f>
        <v>0</v>
      </c>
      <c r="AL184" s="405">
        <f t="shared" ref="AL184" si="364">AL183</f>
        <v>0</v>
      </c>
      <c r="AM184" s="300"/>
    </row>
    <row r="185" spans="1:39" hidden="1" outlineLevel="1">
      <c r="B185" s="509"/>
      <c r="C185" s="285"/>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406"/>
      <c r="Z185" s="419"/>
      <c r="AA185" s="419"/>
      <c r="AB185" s="419"/>
      <c r="AC185" s="419"/>
      <c r="AD185" s="419"/>
      <c r="AE185" s="419"/>
      <c r="AF185" s="419"/>
      <c r="AG185" s="419"/>
      <c r="AH185" s="419"/>
      <c r="AI185" s="419"/>
      <c r="AJ185" s="419"/>
      <c r="AK185" s="419"/>
      <c r="AL185" s="419"/>
      <c r="AM185" s="300"/>
    </row>
    <row r="186" spans="1:39" ht="30" hidden="1" outlineLevel="1">
      <c r="A186" s="511">
        <v>47</v>
      </c>
      <c r="B186" s="509" t="s">
        <v>139</v>
      </c>
      <c r="C186" s="285" t="s">
        <v>25</v>
      </c>
      <c r="D186" s="289"/>
      <c r="E186" s="289"/>
      <c r="F186" s="289"/>
      <c r="G186" s="289"/>
      <c r="H186" s="289"/>
      <c r="I186" s="289"/>
      <c r="J186" s="289"/>
      <c r="K186" s="289"/>
      <c r="L186" s="289"/>
      <c r="M186" s="289"/>
      <c r="N186" s="289">
        <v>12</v>
      </c>
      <c r="O186" s="289"/>
      <c r="P186" s="289"/>
      <c r="Q186" s="289"/>
      <c r="R186" s="289"/>
      <c r="S186" s="289"/>
      <c r="T186" s="289"/>
      <c r="U186" s="289"/>
      <c r="V186" s="289"/>
      <c r="W186" s="289"/>
      <c r="X186" s="289"/>
      <c r="Y186" s="420"/>
      <c r="Z186" s="404"/>
      <c r="AA186" s="404"/>
      <c r="AB186" s="404"/>
      <c r="AC186" s="404"/>
      <c r="AD186" s="404"/>
      <c r="AE186" s="404"/>
      <c r="AF186" s="409"/>
      <c r="AG186" s="409"/>
      <c r="AH186" s="409"/>
      <c r="AI186" s="409"/>
      <c r="AJ186" s="409"/>
      <c r="AK186" s="409"/>
      <c r="AL186" s="409"/>
      <c r="AM186" s="290">
        <f>SUM(Y186:AL186)</f>
        <v>0</v>
      </c>
    </row>
    <row r="187" spans="1:39" hidden="1" outlineLevel="1">
      <c r="B187" s="288" t="s">
        <v>267</v>
      </c>
      <c r="C187" s="285" t="s">
        <v>163</v>
      </c>
      <c r="D187" s="289"/>
      <c r="E187" s="289"/>
      <c r="F187" s="289"/>
      <c r="G187" s="289"/>
      <c r="H187" s="289"/>
      <c r="I187" s="289"/>
      <c r="J187" s="289"/>
      <c r="K187" s="289"/>
      <c r="L187" s="289"/>
      <c r="M187" s="289"/>
      <c r="N187" s="289">
        <f>N186</f>
        <v>12</v>
      </c>
      <c r="O187" s="289"/>
      <c r="P187" s="289"/>
      <c r="Q187" s="289"/>
      <c r="R187" s="289"/>
      <c r="S187" s="289"/>
      <c r="T187" s="289"/>
      <c r="U187" s="289"/>
      <c r="V187" s="289"/>
      <c r="W187" s="289"/>
      <c r="X187" s="289"/>
      <c r="Y187" s="405">
        <f>Y186</f>
        <v>0</v>
      </c>
      <c r="Z187" s="405">
        <f t="shared" ref="Z187:AD187" si="365">Z186</f>
        <v>0</v>
      </c>
      <c r="AA187" s="405">
        <f t="shared" si="365"/>
        <v>0</v>
      </c>
      <c r="AB187" s="405">
        <f t="shared" si="365"/>
        <v>0</v>
      </c>
      <c r="AC187" s="405">
        <f t="shared" si="365"/>
        <v>0</v>
      </c>
      <c r="AD187" s="405">
        <f t="shared" si="365"/>
        <v>0</v>
      </c>
      <c r="AE187" s="405">
        <f t="shared" ref="AE187" si="366">AE186</f>
        <v>0</v>
      </c>
      <c r="AF187" s="405">
        <f t="shared" ref="AF187" si="367">AF186</f>
        <v>0</v>
      </c>
      <c r="AG187" s="405">
        <f t="shared" ref="AG187" si="368">AG186</f>
        <v>0</v>
      </c>
      <c r="AH187" s="405">
        <f t="shared" ref="AH187" si="369">AH186</f>
        <v>0</v>
      </c>
      <c r="AI187" s="405">
        <f t="shared" ref="AI187" si="370">AI186</f>
        <v>0</v>
      </c>
      <c r="AJ187" s="405">
        <f t="shared" ref="AJ187" si="371">AJ186</f>
        <v>0</v>
      </c>
      <c r="AK187" s="405">
        <f t="shared" ref="AK187" si="372">AK186</f>
        <v>0</v>
      </c>
      <c r="AL187" s="405">
        <f t="shared" ref="AL187" si="373">AL186</f>
        <v>0</v>
      </c>
      <c r="AM187" s="300"/>
    </row>
    <row r="188" spans="1:39" hidden="1" outlineLevel="1">
      <c r="B188" s="509"/>
      <c r="C188" s="285"/>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406"/>
      <c r="Z188" s="419"/>
      <c r="AA188" s="419"/>
      <c r="AB188" s="419"/>
      <c r="AC188" s="419"/>
      <c r="AD188" s="419"/>
      <c r="AE188" s="419"/>
      <c r="AF188" s="419"/>
      <c r="AG188" s="419"/>
      <c r="AH188" s="419"/>
      <c r="AI188" s="419"/>
      <c r="AJ188" s="419"/>
      <c r="AK188" s="419"/>
      <c r="AL188" s="419"/>
      <c r="AM188" s="300"/>
    </row>
    <row r="189" spans="1:39" ht="45" hidden="1" outlineLevel="1">
      <c r="A189" s="511">
        <v>48</v>
      </c>
      <c r="B189" s="509" t="s">
        <v>140</v>
      </c>
      <c r="C189" s="285" t="s">
        <v>25</v>
      </c>
      <c r="D189" s="289"/>
      <c r="E189" s="289"/>
      <c r="F189" s="289"/>
      <c r="G189" s="289"/>
      <c r="H189" s="289"/>
      <c r="I189" s="289"/>
      <c r="J189" s="289"/>
      <c r="K189" s="289"/>
      <c r="L189" s="289"/>
      <c r="M189" s="289"/>
      <c r="N189" s="289">
        <v>12</v>
      </c>
      <c r="O189" s="289"/>
      <c r="P189" s="289"/>
      <c r="Q189" s="289"/>
      <c r="R189" s="289"/>
      <c r="S189" s="289"/>
      <c r="T189" s="289"/>
      <c r="U189" s="289"/>
      <c r="V189" s="289"/>
      <c r="W189" s="289"/>
      <c r="X189" s="289"/>
      <c r="Y189" s="420"/>
      <c r="Z189" s="404"/>
      <c r="AA189" s="404"/>
      <c r="AB189" s="404"/>
      <c r="AC189" s="404"/>
      <c r="AD189" s="404"/>
      <c r="AE189" s="404"/>
      <c r="AF189" s="409"/>
      <c r="AG189" s="409"/>
      <c r="AH189" s="409"/>
      <c r="AI189" s="409"/>
      <c r="AJ189" s="409"/>
      <c r="AK189" s="409"/>
      <c r="AL189" s="409"/>
      <c r="AM189" s="290">
        <f>SUM(Y189:AL189)</f>
        <v>0</v>
      </c>
    </row>
    <row r="190" spans="1:39" hidden="1" outlineLevel="1">
      <c r="B190" s="288" t="s">
        <v>267</v>
      </c>
      <c r="C190" s="285" t="s">
        <v>163</v>
      </c>
      <c r="D190" s="289"/>
      <c r="E190" s="289"/>
      <c r="F190" s="289"/>
      <c r="G190" s="289"/>
      <c r="H190" s="289"/>
      <c r="I190" s="289"/>
      <c r="J190" s="289"/>
      <c r="K190" s="289"/>
      <c r="L190" s="289"/>
      <c r="M190" s="289"/>
      <c r="N190" s="289">
        <f>N189</f>
        <v>12</v>
      </c>
      <c r="O190" s="289"/>
      <c r="P190" s="289"/>
      <c r="Q190" s="289"/>
      <c r="R190" s="289"/>
      <c r="S190" s="289"/>
      <c r="T190" s="289"/>
      <c r="U190" s="289"/>
      <c r="V190" s="289"/>
      <c r="W190" s="289"/>
      <c r="X190" s="289"/>
      <c r="Y190" s="405">
        <f>Y189</f>
        <v>0</v>
      </c>
      <c r="Z190" s="405">
        <f t="shared" ref="Z190:AD190" si="374">Z189</f>
        <v>0</v>
      </c>
      <c r="AA190" s="405">
        <f t="shared" si="374"/>
        <v>0</v>
      </c>
      <c r="AB190" s="405">
        <f t="shared" si="374"/>
        <v>0</v>
      </c>
      <c r="AC190" s="405">
        <f t="shared" si="374"/>
        <v>0</v>
      </c>
      <c r="AD190" s="405">
        <f t="shared" si="374"/>
        <v>0</v>
      </c>
      <c r="AE190" s="405">
        <f t="shared" ref="AE190" si="375">AE189</f>
        <v>0</v>
      </c>
      <c r="AF190" s="405">
        <f t="shared" ref="AF190" si="376">AF189</f>
        <v>0</v>
      </c>
      <c r="AG190" s="405">
        <f t="shared" ref="AG190" si="377">AG189</f>
        <v>0</v>
      </c>
      <c r="AH190" s="405">
        <f t="shared" ref="AH190" si="378">AH189</f>
        <v>0</v>
      </c>
      <c r="AI190" s="405">
        <f t="shared" ref="AI190" si="379">AI189</f>
        <v>0</v>
      </c>
      <c r="AJ190" s="405">
        <f t="shared" ref="AJ190" si="380">AJ189</f>
        <v>0</v>
      </c>
      <c r="AK190" s="405">
        <f t="shared" ref="AK190" si="381">AK189</f>
        <v>0</v>
      </c>
      <c r="AL190" s="405">
        <f t="shared" ref="AL190" si="382">AL189</f>
        <v>0</v>
      </c>
      <c r="AM190" s="300"/>
    </row>
    <row r="191" spans="1:39" hidden="1" outlineLevel="1">
      <c r="B191" s="509"/>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406"/>
      <c r="Z191" s="419"/>
      <c r="AA191" s="419"/>
      <c r="AB191" s="419"/>
      <c r="AC191" s="419"/>
      <c r="AD191" s="419"/>
      <c r="AE191" s="419"/>
      <c r="AF191" s="419"/>
      <c r="AG191" s="419"/>
      <c r="AH191" s="419"/>
      <c r="AI191" s="419"/>
      <c r="AJ191" s="419"/>
      <c r="AK191" s="419"/>
      <c r="AL191" s="419"/>
      <c r="AM191" s="300"/>
    </row>
    <row r="192" spans="1:39" ht="30" hidden="1" outlineLevel="1">
      <c r="A192" s="511">
        <v>49</v>
      </c>
      <c r="B192" s="509" t="s">
        <v>141</v>
      </c>
      <c r="C192" s="285" t="s">
        <v>25</v>
      </c>
      <c r="D192" s="289"/>
      <c r="E192" s="289"/>
      <c r="F192" s="289"/>
      <c r="G192" s="289"/>
      <c r="H192" s="289"/>
      <c r="I192" s="289"/>
      <c r="J192" s="289"/>
      <c r="K192" s="289"/>
      <c r="L192" s="289"/>
      <c r="M192" s="289"/>
      <c r="N192" s="289">
        <v>12</v>
      </c>
      <c r="O192" s="289"/>
      <c r="P192" s="289"/>
      <c r="Q192" s="289"/>
      <c r="R192" s="289"/>
      <c r="S192" s="289"/>
      <c r="T192" s="289"/>
      <c r="U192" s="289"/>
      <c r="V192" s="289"/>
      <c r="W192" s="289"/>
      <c r="X192" s="289"/>
      <c r="Y192" s="420"/>
      <c r="Z192" s="404"/>
      <c r="AA192" s="404"/>
      <c r="AB192" s="404"/>
      <c r="AC192" s="404"/>
      <c r="AD192" s="404"/>
      <c r="AE192" s="404"/>
      <c r="AF192" s="409"/>
      <c r="AG192" s="409"/>
      <c r="AH192" s="409"/>
      <c r="AI192" s="409"/>
      <c r="AJ192" s="409"/>
      <c r="AK192" s="409"/>
      <c r="AL192" s="409"/>
      <c r="AM192" s="290">
        <f>SUM(Y192:AL192)</f>
        <v>0</v>
      </c>
    </row>
    <row r="193" spans="2:39" hidden="1" outlineLevel="1">
      <c r="B193" s="288" t="s">
        <v>267</v>
      </c>
      <c r="C193" s="285" t="s">
        <v>163</v>
      </c>
      <c r="D193" s="289"/>
      <c r="E193" s="289"/>
      <c r="F193" s="289"/>
      <c r="G193" s="289"/>
      <c r="H193" s="289"/>
      <c r="I193" s="289"/>
      <c r="J193" s="289"/>
      <c r="K193" s="289"/>
      <c r="L193" s="289"/>
      <c r="M193" s="289"/>
      <c r="N193" s="289">
        <f>N192</f>
        <v>12</v>
      </c>
      <c r="O193" s="289"/>
      <c r="P193" s="289"/>
      <c r="Q193" s="289"/>
      <c r="R193" s="289"/>
      <c r="S193" s="289"/>
      <c r="T193" s="289"/>
      <c r="U193" s="289"/>
      <c r="V193" s="289"/>
      <c r="W193" s="289"/>
      <c r="X193" s="289"/>
      <c r="Y193" s="405">
        <f>Y192</f>
        <v>0</v>
      </c>
      <c r="Z193" s="405">
        <f t="shared" ref="Z193:AD193" si="383">Z192</f>
        <v>0</v>
      </c>
      <c r="AA193" s="405">
        <f t="shared" si="383"/>
        <v>0</v>
      </c>
      <c r="AB193" s="405">
        <f t="shared" si="383"/>
        <v>0</v>
      </c>
      <c r="AC193" s="405">
        <f t="shared" si="383"/>
        <v>0</v>
      </c>
      <c r="AD193" s="405">
        <f t="shared" si="383"/>
        <v>0</v>
      </c>
      <c r="AE193" s="405">
        <f t="shared" ref="AE193" si="384">AE192</f>
        <v>0</v>
      </c>
      <c r="AF193" s="405">
        <f t="shared" ref="AF193" si="385">AF192</f>
        <v>0</v>
      </c>
      <c r="AG193" s="405">
        <f t="shared" ref="AG193" si="386">AG192</f>
        <v>0</v>
      </c>
      <c r="AH193" s="405">
        <f t="shared" ref="AH193" si="387">AH192</f>
        <v>0</v>
      </c>
      <c r="AI193" s="405">
        <f t="shared" ref="AI193" si="388">AI192</f>
        <v>0</v>
      </c>
      <c r="AJ193" s="405">
        <f t="shared" ref="AJ193" si="389">AJ192</f>
        <v>0</v>
      </c>
      <c r="AK193" s="405">
        <f t="shared" ref="AK193" si="390">AK192</f>
        <v>0</v>
      </c>
      <c r="AL193" s="405">
        <f t="shared" ref="AL193" si="391">AL192</f>
        <v>0</v>
      </c>
      <c r="AM193" s="300"/>
    </row>
    <row r="194" spans="2:39" hidden="1" outlineLevel="1">
      <c r="B194" s="288"/>
      <c r="C194" s="299"/>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95"/>
      <c r="Z194" s="295"/>
      <c r="AA194" s="295"/>
      <c r="AB194" s="295"/>
      <c r="AC194" s="295"/>
      <c r="AD194" s="295"/>
      <c r="AE194" s="295"/>
      <c r="AF194" s="295"/>
      <c r="AG194" s="295"/>
      <c r="AH194" s="295"/>
      <c r="AI194" s="295"/>
      <c r="AJ194" s="295"/>
      <c r="AK194" s="295"/>
      <c r="AL194" s="295"/>
      <c r="AM194" s="300"/>
    </row>
    <row r="195" spans="2:39" ht="15.75" collapsed="1">
      <c r="B195" s="321" t="s">
        <v>271</v>
      </c>
      <c r="C195" s="323"/>
      <c r="D195" s="323">
        <f>SUM(D38:D193)</f>
        <v>8399962</v>
      </c>
      <c r="E195" s="323">
        <f t="shared" ref="E195:M195" si="392">SUM(E38:E193)</f>
        <v>8388372</v>
      </c>
      <c r="F195" s="323">
        <f t="shared" si="392"/>
        <v>8370727</v>
      </c>
      <c r="G195" s="323">
        <f t="shared" si="392"/>
        <v>8370282</v>
      </c>
      <c r="H195" s="323">
        <f t="shared" si="392"/>
        <v>8357554</v>
      </c>
      <c r="I195" s="323">
        <f t="shared" si="392"/>
        <v>8342089</v>
      </c>
      <c r="J195" s="323">
        <f t="shared" si="392"/>
        <v>8295820</v>
      </c>
      <c r="K195" s="323">
        <f t="shared" si="392"/>
        <v>8295450</v>
      </c>
      <c r="L195" s="323">
        <f t="shared" si="392"/>
        <v>8200603</v>
      </c>
      <c r="M195" s="323">
        <f t="shared" si="392"/>
        <v>8037443</v>
      </c>
      <c r="N195" s="323"/>
      <c r="O195" s="323">
        <f>SUM(O38:O193)</f>
        <v>323</v>
      </c>
      <c r="P195" s="323">
        <f t="shared" ref="P195:X195" si="393">SUM(P38:P193)</f>
        <v>323</v>
      </c>
      <c r="Q195" s="323">
        <f t="shared" si="393"/>
        <v>318</v>
      </c>
      <c r="R195" s="323">
        <f t="shared" si="393"/>
        <v>318</v>
      </c>
      <c r="S195" s="323">
        <f t="shared" si="393"/>
        <v>316</v>
      </c>
      <c r="T195" s="323">
        <f t="shared" si="393"/>
        <v>314</v>
      </c>
      <c r="U195" s="323">
        <f t="shared" si="393"/>
        <v>306</v>
      </c>
      <c r="V195" s="323">
        <f t="shared" si="393"/>
        <v>306</v>
      </c>
      <c r="W195" s="323">
        <f t="shared" si="393"/>
        <v>296</v>
      </c>
      <c r="X195" s="323">
        <f t="shared" si="393"/>
        <v>271</v>
      </c>
      <c r="Y195" s="323">
        <f>IF(Y36="kWh",SUMPRODUCT(D38:D193,Y38:Y193))</f>
        <v>931102.2</v>
      </c>
      <c r="Z195" s="323">
        <f>IF(Z36="kWh",SUMPRODUCT(D38:D193,Z38:Z193))</f>
        <v>355626.6</v>
      </c>
      <c r="AA195" s="323">
        <f>IF(AA36="kw",SUMPRODUCT(N38:N193,O38:O193,AA38:AA193),SUMPRODUCT(D38:D193,AA38:AA193))</f>
        <v>1308</v>
      </c>
      <c r="AB195" s="323">
        <f>IF(AB36="kw",SUMPRODUCT(N38:N193,O38:O193,AB38:AB193),SUMPRODUCT(D38:D193,AB38:AB193))</f>
        <v>0</v>
      </c>
      <c r="AC195" s="323">
        <f>IF(AC36="kw",SUMPRODUCT(N38:N193,O38:O193,AC38:AC193),SUMPRODUCT(D38:D193,AC38:AC193))</f>
        <v>0</v>
      </c>
      <c r="AD195" s="323">
        <f>IF(AD36="kw",SUMPRODUCT(N38:N193,O38:O193,AD38:AD193),SUMPRODUCT(D38:D193,AD38:AD193))</f>
        <v>0</v>
      </c>
      <c r="AE195" s="323">
        <f>IF(AE36="kw",SUMPRODUCT(N38:N193,O38:O193,AE38:AE193),SUMPRODUCT(D38:D193,AE38:AE193))</f>
        <v>0</v>
      </c>
      <c r="AF195" s="323">
        <f>IF(AF36="kw",SUMPRODUCT(N38:N193,O38:O193,AF38:AF193),SUMPRODUCT(D38:D193,AF38:AF193))</f>
        <v>0</v>
      </c>
      <c r="AG195" s="323">
        <f>IF(AG36="kw",SUMPRODUCT(N38:N193,O38:O193,AG38:AG193),SUMPRODUCT(D38:D193,AG38:AG193))</f>
        <v>0</v>
      </c>
      <c r="AH195" s="323">
        <f>IF(AH36="kw",SUMPRODUCT(N38:N193,O38:O193,AH38:AH193),SUMPRODUCT(D38:D193,AH38:AH193))</f>
        <v>0</v>
      </c>
      <c r="AI195" s="323">
        <f>IF(AI36="kw",SUMPRODUCT(N38:N193,O38:O193,AI38:AI193),SUMPRODUCT(D38:D193,AI38:AI193))</f>
        <v>0</v>
      </c>
      <c r="AJ195" s="323">
        <f>IF(AJ36="kw",SUMPRODUCT(N38:N193,O38:O193,AJ38:AJ193),SUMPRODUCT(D38:D193,AJ38:AJ193))</f>
        <v>0</v>
      </c>
      <c r="AK195" s="323">
        <f>IF(AK36="kw",SUMPRODUCT(N38:N193,O38:O193,AK38:AK193),SUMPRODUCT(D38:D193,AK38:AK193))</f>
        <v>0</v>
      </c>
      <c r="AL195" s="323">
        <f>IF(AL36="kw",SUMPRODUCT(N38:N193,O38:O193,AL38:AL193),SUMPRODUCT(D38:D193,AL38:AL193))</f>
        <v>0</v>
      </c>
      <c r="AM195" s="324"/>
    </row>
    <row r="196" spans="2:39" ht="15.75">
      <c r="B196" s="385" t="s">
        <v>272</v>
      </c>
      <c r="C196" s="386"/>
      <c r="D196" s="386"/>
      <c r="E196" s="386"/>
      <c r="F196" s="386"/>
      <c r="G196" s="386"/>
      <c r="H196" s="386"/>
      <c r="I196" s="386"/>
      <c r="J196" s="386"/>
      <c r="K196" s="386"/>
      <c r="L196" s="386"/>
      <c r="M196" s="386"/>
      <c r="N196" s="386"/>
      <c r="O196" s="386"/>
      <c r="P196" s="386"/>
      <c r="Q196" s="386"/>
      <c r="R196" s="386"/>
      <c r="S196" s="386"/>
      <c r="T196" s="386"/>
      <c r="U196" s="386"/>
      <c r="V196" s="386"/>
      <c r="W196" s="386"/>
      <c r="X196" s="386"/>
      <c r="Y196" s="386">
        <f>HLOOKUP(Y35,'2. LRAMVA Threshold'!$B$42:$Q$53,7,FALSE)</f>
        <v>1674177</v>
      </c>
      <c r="Z196" s="386">
        <f>HLOOKUP(Z35,'2. LRAMVA Threshold'!$B$42:$Q$53,7,FALSE)</f>
        <v>1583440</v>
      </c>
      <c r="AA196" s="386">
        <f>HLOOKUP(AA35,'2. LRAMVA Threshold'!$B$42:$Q$53,7,FALSE)</f>
        <v>5580</v>
      </c>
      <c r="AB196" s="386">
        <f>HLOOKUP(AB35,'2. LRAMVA Threshold'!$B$42:$Q$53,7,FALSE)</f>
        <v>0</v>
      </c>
      <c r="AC196" s="386">
        <f>HLOOKUP(AC35,'2. LRAMVA Threshold'!$B$42:$Q$53,7,FALSE)</f>
        <v>0</v>
      </c>
      <c r="AD196" s="386">
        <f>HLOOKUP(AD35,'2. LRAMVA Threshold'!$B$42:$Q$53,7,FALSE)</f>
        <v>0</v>
      </c>
      <c r="AE196" s="386">
        <f>HLOOKUP(AE35,'2. LRAMVA Threshold'!$B$42:$Q$53,7,FALSE)</f>
        <v>0</v>
      </c>
      <c r="AF196" s="386">
        <f>HLOOKUP(AF35,'2. LRAMVA Threshold'!$B$42:$Q$53,7,FALSE)</f>
        <v>0</v>
      </c>
      <c r="AG196" s="386">
        <f>HLOOKUP(AG35,'2. LRAMVA Threshold'!$B$42:$Q$53,7,FALSE)</f>
        <v>0</v>
      </c>
      <c r="AH196" s="386">
        <f>HLOOKUP(AH35,'2. LRAMVA Threshold'!$B$42:$Q$53,7,FALSE)</f>
        <v>0</v>
      </c>
      <c r="AI196" s="386">
        <f>HLOOKUP(AI35,'2. LRAMVA Threshold'!$B$42:$Q$53,7,FALSE)</f>
        <v>0</v>
      </c>
      <c r="AJ196" s="386">
        <f>HLOOKUP(AJ35,'2. LRAMVA Threshold'!$B$42:$Q$53,7,FALSE)</f>
        <v>0</v>
      </c>
      <c r="AK196" s="386">
        <f>HLOOKUP(AK35,'2. LRAMVA Threshold'!$B$42:$Q$53,7,FALSE)</f>
        <v>0</v>
      </c>
      <c r="AL196" s="386">
        <f>HLOOKUP(AL35,'2. LRAMVA Threshold'!$B$42:$Q$53,7,FALSE)</f>
        <v>0</v>
      </c>
      <c r="AM196" s="387"/>
    </row>
    <row r="197" spans="2:39">
      <c r="B197" s="510"/>
      <c r="C197" s="426"/>
      <c r="D197" s="427"/>
      <c r="E197" s="427"/>
      <c r="F197" s="427"/>
      <c r="G197" s="427"/>
      <c r="H197" s="427"/>
      <c r="I197" s="427"/>
      <c r="J197" s="427"/>
      <c r="K197" s="427"/>
      <c r="L197" s="427"/>
      <c r="M197" s="427"/>
      <c r="N197" s="427"/>
      <c r="O197" s="428"/>
      <c r="P197" s="427"/>
      <c r="Q197" s="427"/>
      <c r="R197" s="427"/>
      <c r="S197" s="429"/>
      <c r="T197" s="429"/>
      <c r="U197" s="429"/>
      <c r="V197" s="429"/>
      <c r="W197" s="427"/>
      <c r="X197" s="427"/>
      <c r="Y197" s="430"/>
      <c r="Z197" s="430"/>
      <c r="AA197" s="430"/>
      <c r="AB197" s="430"/>
      <c r="AC197" s="430"/>
      <c r="AD197" s="430"/>
      <c r="AE197" s="430"/>
      <c r="AF197" s="393"/>
      <c r="AG197" s="393"/>
      <c r="AH197" s="393"/>
      <c r="AI197" s="393"/>
      <c r="AJ197" s="393"/>
      <c r="AK197" s="393"/>
      <c r="AL197" s="393"/>
      <c r="AM197" s="394"/>
    </row>
    <row r="198" spans="2:39">
      <c r="B198" s="318" t="s">
        <v>168</v>
      </c>
      <c r="C198" s="332"/>
      <c r="D198" s="332"/>
      <c r="E198" s="370"/>
      <c r="F198" s="370"/>
      <c r="G198" s="370"/>
      <c r="H198" s="370"/>
      <c r="I198" s="370"/>
      <c r="J198" s="370"/>
      <c r="K198" s="370"/>
      <c r="L198" s="370"/>
      <c r="M198" s="370"/>
      <c r="N198" s="370"/>
      <c r="O198" s="285"/>
      <c r="P198" s="334"/>
      <c r="Q198" s="334"/>
      <c r="R198" s="334"/>
      <c r="S198" s="333"/>
      <c r="T198" s="333"/>
      <c r="U198" s="333"/>
      <c r="V198" s="333"/>
      <c r="W198" s="334"/>
      <c r="X198" s="334"/>
      <c r="Y198" s="335">
        <f>HLOOKUP(Y$35,'3.  Distribution Rates'!$C$122:$P$133,7,FALSE)</f>
        <v>2.47E-2</v>
      </c>
      <c r="Z198" s="335">
        <f>HLOOKUP(Z$35,'3.  Distribution Rates'!$C$122:$P$133,7,FALSE)</f>
        <v>1.89E-2</v>
      </c>
      <c r="AA198" s="335">
        <f>HLOOKUP(AA$35,'3.  Distribution Rates'!$C$122:$P$133,7,FALSE)</f>
        <v>3.9142999999999999</v>
      </c>
      <c r="AB198" s="335">
        <f>HLOOKUP(AB$35,'3.  Distribution Rates'!$C$122:$P$133,7,FALSE)</f>
        <v>0</v>
      </c>
      <c r="AC198" s="335">
        <f>HLOOKUP(AC$35,'3.  Distribution Rates'!$C$122:$P$133,7,FALSE)</f>
        <v>0</v>
      </c>
      <c r="AD198" s="335">
        <f>HLOOKUP(AD$35,'3.  Distribution Rates'!$C$122:$P$133,7,FALSE)</f>
        <v>0</v>
      </c>
      <c r="AE198" s="335">
        <f>HLOOKUP(AE$35,'3.  Distribution Rates'!$C$122:$P$133,7,FALSE)</f>
        <v>0</v>
      </c>
      <c r="AF198" s="335">
        <f>HLOOKUP(AF$35,'3.  Distribution Rates'!$C$122:$P$133,7,FALSE)</f>
        <v>0</v>
      </c>
      <c r="AG198" s="335">
        <f>HLOOKUP(AG$35,'3.  Distribution Rates'!$C$122:$P$133,7,FALSE)</f>
        <v>0</v>
      </c>
      <c r="AH198" s="335">
        <f>HLOOKUP(AH$35,'3.  Distribution Rates'!$C$122:$P$133,7,FALSE)</f>
        <v>0</v>
      </c>
      <c r="AI198" s="335">
        <f>HLOOKUP(AI$35,'3.  Distribution Rates'!$C$122:$P$133,7,FALSE)</f>
        <v>0</v>
      </c>
      <c r="AJ198" s="335">
        <f>HLOOKUP(AJ$35,'3.  Distribution Rates'!$C$122:$P$133,7,FALSE)</f>
        <v>0</v>
      </c>
      <c r="AK198" s="335">
        <f>HLOOKUP(AK$35,'3.  Distribution Rates'!$C$122:$P$133,7,FALSE)</f>
        <v>0</v>
      </c>
      <c r="AL198" s="335">
        <f>HLOOKUP(AL$35,'3.  Distribution Rates'!$C$122:$P$133,7,FALSE)</f>
        <v>0</v>
      </c>
      <c r="AM198" s="342"/>
    </row>
    <row r="199" spans="2:39">
      <c r="B199" s="318" t="s">
        <v>149</v>
      </c>
      <c r="C199" s="339"/>
      <c r="D199" s="303"/>
      <c r="E199" s="273"/>
      <c r="F199" s="273"/>
      <c r="G199" s="273"/>
      <c r="H199" s="273"/>
      <c r="I199" s="273"/>
      <c r="J199" s="273"/>
      <c r="K199" s="273"/>
      <c r="L199" s="273"/>
      <c r="M199" s="273"/>
      <c r="N199" s="273"/>
      <c r="O199" s="285"/>
      <c r="P199" s="273"/>
      <c r="Q199" s="273"/>
      <c r="R199" s="273"/>
      <c r="S199" s="303"/>
      <c r="T199" s="303"/>
      <c r="U199" s="303"/>
      <c r="V199" s="303"/>
      <c r="W199" s="273"/>
      <c r="X199" s="273"/>
      <c r="Y199" s="372"/>
      <c r="Z199" s="372"/>
      <c r="AA199" s="372"/>
      <c r="AB199" s="372"/>
      <c r="AC199" s="372"/>
      <c r="AD199" s="372"/>
      <c r="AE199" s="372"/>
      <c r="AF199" s="372"/>
      <c r="AG199" s="372"/>
      <c r="AH199" s="372"/>
      <c r="AI199" s="372"/>
      <c r="AJ199" s="372"/>
      <c r="AK199" s="372"/>
      <c r="AL199" s="372"/>
      <c r="AM199" s="618"/>
    </row>
    <row r="200" spans="2:39">
      <c r="B200" s="318" t="s">
        <v>150</v>
      </c>
      <c r="C200" s="339"/>
      <c r="D200" s="303"/>
      <c r="E200" s="273"/>
      <c r="F200" s="273"/>
      <c r="G200" s="273"/>
      <c r="H200" s="273"/>
      <c r="I200" s="273"/>
      <c r="J200" s="273"/>
      <c r="K200" s="273"/>
      <c r="L200" s="273"/>
      <c r="M200" s="273"/>
      <c r="N200" s="273"/>
      <c r="O200" s="285"/>
      <c r="P200" s="273"/>
      <c r="Q200" s="273"/>
      <c r="R200" s="273"/>
      <c r="S200" s="303"/>
      <c r="T200" s="303"/>
      <c r="U200" s="303"/>
      <c r="V200" s="303"/>
      <c r="W200" s="273"/>
      <c r="X200" s="273"/>
      <c r="Y200" s="372"/>
      <c r="Z200" s="372"/>
      <c r="AA200" s="372"/>
      <c r="AB200" s="372"/>
      <c r="AC200" s="372"/>
      <c r="AD200" s="372"/>
      <c r="AE200" s="372"/>
      <c r="AF200" s="372"/>
      <c r="AG200" s="372"/>
      <c r="AH200" s="372"/>
      <c r="AI200" s="372"/>
      <c r="AJ200" s="372"/>
      <c r="AK200" s="372"/>
      <c r="AL200" s="372"/>
      <c r="AM200" s="618"/>
    </row>
    <row r="201" spans="2:39">
      <c r="B201" s="318" t="s">
        <v>151</v>
      </c>
      <c r="C201" s="339"/>
      <c r="D201" s="303"/>
      <c r="E201" s="273"/>
      <c r="F201" s="273"/>
      <c r="G201" s="273"/>
      <c r="H201" s="273"/>
      <c r="I201" s="273"/>
      <c r="J201" s="273"/>
      <c r="K201" s="273"/>
      <c r="L201" s="273"/>
      <c r="M201" s="273"/>
      <c r="N201" s="273"/>
      <c r="O201" s="285"/>
      <c r="P201" s="273"/>
      <c r="Q201" s="273"/>
      <c r="R201" s="273"/>
      <c r="S201" s="303"/>
      <c r="T201" s="303"/>
      <c r="U201" s="303"/>
      <c r="V201" s="303"/>
      <c r="W201" s="273"/>
      <c r="X201" s="273"/>
      <c r="Y201" s="372">
        <f>'4.  2011-2014 LRAM'!AC400*Y198</f>
        <v>13964.998839490216</v>
      </c>
      <c r="Z201" s="372">
        <f>'4.  2011-2014 LRAM'!AD400*Z198</f>
        <v>8514.9055581936191</v>
      </c>
      <c r="AA201" s="372">
        <f>'4.  2011-2014 LRAM'!AE400*AA198</f>
        <v>5409.4445556494493</v>
      </c>
      <c r="AB201" s="372">
        <f>'4.  2011-2014 LRAM'!AF400*AB198</f>
        <v>0</v>
      </c>
      <c r="AC201" s="372">
        <f>'4.  2011-2014 LRAM'!AG400*AC198</f>
        <v>0</v>
      </c>
      <c r="AD201" s="372">
        <f>'4.  2011-2014 LRAM'!AH400*AD198</f>
        <v>0</v>
      </c>
      <c r="AE201" s="372">
        <f>'4.  2011-2014 LRAM'!AI400*AE198</f>
        <v>0</v>
      </c>
      <c r="AF201" s="372">
        <f>'4.  2011-2014 LRAM'!AJ400*AF198</f>
        <v>0</v>
      </c>
      <c r="AG201" s="372">
        <f>'4.  2011-2014 LRAM'!AK400*AG198</f>
        <v>0</v>
      </c>
      <c r="AH201" s="372">
        <f>'4.  2011-2014 LRAM'!AL400*AH198</f>
        <v>0</v>
      </c>
      <c r="AI201" s="372">
        <f>'4.  2011-2014 LRAM'!AM400*AI198</f>
        <v>0</v>
      </c>
      <c r="AJ201" s="372">
        <f>'4.  2011-2014 LRAM'!AN400*AJ198</f>
        <v>0</v>
      </c>
      <c r="AK201" s="372">
        <f>'4.  2011-2014 LRAM'!AO400*AK198</f>
        <v>0</v>
      </c>
      <c r="AL201" s="372">
        <f>'4.  2011-2014 LRAM'!AP400*AL198</f>
        <v>0</v>
      </c>
      <c r="AM201" s="618">
        <f>SUM(Y201:AL201)</f>
        <v>27889.348953333287</v>
      </c>
    </row>
    <row r="202" spans="2:39">
      <c r="B202" s="318" t="s">
        <v>152</v>
      </c>
      <c r="C202" s="339"/>
      <c r="D202" s="303"/>
      <c r="E202" s="273"/>
      <c r="F202" s="273"/>
      <c r="G202" s="273"/>
      <c r="H202" s="273"/>
      <c r="I202" s="273"/>
      <c r="J202" s="273"/>
      <c r="K202" s="273"/>
      <c r="L202" s="273"/>
      <c r="M202" s="273"/>
      <c r="N202" s="273"/>
      <c r="O202" s="285"/>
      <c r="P202" s="273"/>
      <c r="Q202" s="273"/>
      <c r="R202" s="273"/>
      <c r="S202" s="303"/>
      <c r="T202" s="303"/>
      <c r="U202" s="303"/>
      <c r="V202" s="303"/>
      <c r="W202" s="273"/>
      <c r="X202" s="273"/>
      <c r="Y202" s="372">
        <f>'4.  2011-2014 LRAM'!AC532*Y198</f>
        <v>22457.614389937306</v>
      </c>
      <c r="Z202" s="372">
        <f>'4.  2011-2014 LRAM'!AD532*Z198</f>
        <v>17182.914155018185</v>
      </c>
      <c r="AA202" s="372">
        <f>'4.  2011-2014 LRAM'!AE532*AA198</f>
        <v>5713.4418431278791</v>
      </c>
      <c r="AB202" s="372">
        <f>'4.  2011-2014 LRAM'!AF532*AB198</f>
        <v>0</v>
      </c>
      <c r="AC202" s="372">
        <f>'4.  2011-2014 LRAM'!AG532*AC198</f>
        <v>0</v>
      </c>
      <c r="AD202" s="372">
        <f>'4.  2011-2014 LRAM'!AH532*AD198</f>
        <v>0</v>
      </c>
      <c r="AE202" s="372">
        <f>'4.  2011-2014 LRAM'!AI532*AE198</f>
        <v>0</v>
      </c>
      <c r="AF202" s="372">
        <f>'4.  2011-2014 LRAM'!AJ532*AF198</f>
        <v>0</v>
      </c>
      <c r="AG202" s="372">
        <f>'4.  2011-2014 LRAM'!AK532*AG198</f>
        <v>0</v>
      </c>
      <c r="AH202" s="372">
        <f>'4.  2011-2014 LRAM'!AL532*AH198</f>
        <v>0</v>
      </c>
      <c r="AI202" s="372">
        <f>'4.  2011-2014 LRAM'!AM532*AI198</f>
        <v>0</v>
      </c>
      <c r="AJ202" s="372">
        <f>'4.  2011-2014 LRAM'!AN532*AJ198</f>
        <v>0</v>
      </c>
      <c r="AK202" s="372">
        <f>'4.  2011-2014 LRAM'!AO532*AK198</f>
        <v>0</v>
      </c>
      <c r="AL202" s="372">
        <f>'4.  2011-2014 LRAM'!AP532*AL198</f>
        <v>0</v>
      </c>
      <c r="AM202" s="618">
        <f>SUM(Y202:AL202)</f>
        <v>45353.970388083369</v>
      </c>
    </row>
    <row r="203" spans="2:39">
      <c r="B203" s="318" t="s">
        <v>153</v>
      </c>
      <c r="C203" s="339"/>
      <c r="D203" s="303"/>
      <c r="E203" s="273"/>
      <c r="F203" s="273"/>
      <c r="G203" s="273"/>
      <c r="H203" s="273"/>
      <c r="I203" s="273"/>
      <c r="J203" s="273"/>
      <c r="K203" s="273"/>
      <c r="L203" s="273"/>
      <c r="M203" s="273"/>
      <c r="N203" s="273"/>
      <c r="O203" s="285"/>
      <c r="P203" s="273"/>
      <c r="Q203" s="273"/>
      <c r="R203" s="273"/>
      <c r="S203" s="303"/>
      <c r="T203" s="303"/>
      <c r="U203" s="303"/>
      <c r="V203" s="303"/>
      <c r="W203" s="273"/>
      <c r="X203" s="273"/>
      <c r="Y203" s="372">
        <f>Y195*Y198</f>
        <v>22998.224339999997</v>
      </c>
      <c r="Z203" s="372">
        <f>Z195*Z198</f>
        <v>6721.34274</v>
      </c>
      <c r="AA203" s="372">
        <f>AA195*AA198</f>
        <v>5119.9043999999994</v>
      </c>
      <c r="AB203" s="372">
        <f t="shared" ref="AB203:AL203" si="394">AB195*AB198</f>
        <v>0</v>
      </c>
      <c r="AC203" s="372">
        <f t="shared" si="394"/>
        <v>0</v>
      </c>
      <c r="AD203" s="372">
        <f t="shared" si="394"/>
        <v>0</v>
      </c>
      <c r="AE203" s="372">
        <f t="shared" si="394"/>
        <v>0</v>
      </c>
      <c r="AF203" s="372">
        <f t="shared" si="394"/>
        <v>0</v>
      </c>
      <c r="AG203" s="372">
        <f t="shared" si="394"/>
        <v>0</v>
      </c>
      <c r="AH203" s="372">
        <f t="shared" si="394"/>
        <v>0</v>
      </c>
      <c r="AI203" s="372">
        <f t="shared" si="394"/>
        <v>0</v>
      </c>
      <c r="AJ203" s="372">
        <f t="shared" si="394"/>
        <v>0</v>
      </c>
      <c r="AK203" s="372">
        <f t="shared" si="394"/>
        <v>0</v>
      </c>
      <c r="AL203" s="372">
        <f t="shared" si="394"/>
        <v>0</v>
      </c>
      <c r="AM203" s="618">
        <f>SUM(Y203:AL203)</f>
        <v>34839.471479999993</v>
      </c>
    </row>
    <row r="204" spans="2:39" ht="15.75">
      <c r="B204" s="343" t="s">
        <v>268</v>
      </c>
      <c r="C204" s="339"/>
      <c r="D204" s="330"/>
      <c r="E204" s="328"/>
      <c r="F204" s="328"/>
      <c r="G204" s="328"/>
      <c r="H204" s="328"/>
      <c r="I204" s="328"/>
      <c r="J204" s="328"/>
      <c r="K204" s="328"/>
      <c r="L204" s="328"/>
      <c r="M204" s="328"/>
      <c r="N204" s="328"/>
      <c r="O204" s="294"/>
      <c r="P204" s="328"/>
      <c r="Q204" s="328"/>
      <c r="R204" s="328"/>
      <c r="S204" s="330"/>
      <c r="T204" s="330"/>
      <c r="U204" s="330"/>
      <c r="V204" s="330"/>
      <c r="W204" s="328"/>
      <c r="X204" s="328"/>
      <c r="Y204" s="340">
        <f>SUM(Y199:Y203)</f>
        <v>59420.837569427516</v>
      </c>
      <c r="Z204" s="340">
        <f>SUM(Z199:Z203)</f>
        <v>32419.162453211804</v>
      </c>
      <c r="AA204" s="340">
        <f t="shared" ref="AA204:AE204" si="395">SUM(AA199:AA203)</f>
        <v>16242.790798777329</v>
      </c>
      <c r="AB204" s="340">
        <f t="shared" si="395"/>
        <v>0</v>
      </c>
      <c r="AC204" s="340">
        <f t="shared" si="395"/>
        <v>0</v>
      </c>
      <c r="AD204" s="340">
        <f t="shared" si="395"/>
        <v>0</v>
      </c>
      <c r="AE204" s="340">
        <f t="shared" si="395"/>
        <v>0</v>
      </c>
      <c r="AF204" s="340">
        <f>SUM(AF199:AF203)</f>
        <v>0</v>
      </c>
      <c r="AG204" s="340">
        <f>SUM(AG199:AG203)</f>
        <v>0</v>
      </c>
      <c r="AH204" s="340">
        <f t="shared" ref="AH204:AL204" si="396">SUM(AH199:AH203)</f>
        <v>0</v>
      </c>
      <c r="AI204" s="340">
        <f t="shared" si="396"/>
        <v>0</v>
      </c>
      <c r="AJ204" s="340">
        <f t="shared" si="396"/>
        <v>0</v>
      </c>
      <c r="AK204" s="340">
        <f t="shared" si="396"/>
        <v>0</v>
      </c>
      <c r="AL204" s="340">
        <f t="shared" si="396"/>
        <v>0</v>
      </c>
      <c r="AM204" s="401">
        <f>SUM(AM199:AM203)</f>
        <v>108082.79082141665</v>
      </c>
    </row>
    <row r="205" spans="2:39" ht="15.75">
      <c r="B205" s="343" t="s">
        <v>269</v>
      </c>
      <c r="C205" s="339"/>
      <c r="D205" s="344"/>
      <c r="E205" s="328"/>
      <c r="F205" s="328"/>
      <c r="G205" s="328"/>
      <c r="H205" s="328"/>
      <c r="I205" s="328"/>
      <c r="J205" s="328"/>
      <c r="K205" s="328"/>
      <c r="L205" s="328"/>
      <c r="M205" s="328"/>
      <c r="N205" s="328"/>
      <c r="O205" s="294"/>
      <c r="P205" s="328"/>
      <c r="Q205" s="328"/>
      <c r="R205" s="328"/>
      <c r="S205" s="330"/>
      <c r="T205" s="330"/>
      <c r="U205" s="330"/>
      <c r="V205" s="330"/>
      <c r="W205" s="328"/>
      <c r="X205" s="328"/>
      <c r="Y205" s="341">
        <f>Y196*Y198</f>
        <v>41352.171900000001</v>
      </c>
      <c r="Z205" s="341">
        <f t="shared" ref="Z205:AE205" si="397">Z196*Z198</f>
        <v>29927.016</v>
      </c>
      <c r="AA205" s="341">
        <f t="shared" si="397"/>
        <v>21841.793999999998</v>
      </c>
      <c r="AB205" s="341">
        <f t="shared" si="397"/>
        <v>0</v>
      </c>
      <c r="AC205" s="341">
        <f t="shared" si="397"/>
        <v>0</v>
      </c>
      <c r="AD205" s="341">
        <f t="shared" si="397"/>
        <v>0</v>
      </c>
      <c r="AE205" s="341">
        <f t="shared" si="397"/>
        <v>0</v>
      </c>
      <c r="AF205" s="341">
        <f>AF196*AF198</f>
        <v>0</v>
      </c>
      <c r="AG205" s="341">
        <f t="shared" ref="AG205:AL205" si="398">AG196*AG198</f>
        <v>0</v>
      </c>
      <c r="AH205" s="341">
        <f t="shared" si="398"/>
        <v>0</v>
      </c>
      <c r="AI205" s="341">
        <f t="shared" si="398"/>
        <v>0</v>
      </c>
      <c r="AJ205" s="341">
        <f t="shared" si="398"/>
        <v>0</v>
      </c>
      <c r="AK205" s="341">
        <f t="shared" si="398"/>
        <v>0</v>
      </c>
      <c r="AL205" s="341">
        <f t="shared" si="398"/>
        <v>0</v>
      </c>
      <c r="AM205" s="401">
        <f>SUM(Y205:AL205)</f>
        <v>93120.981899999999</v>
      </c>
    </row>
    <row r="206" spans="2:39" ht="15.75">
      <c r="B206" s="343" t="s">
        <v>270</v>
      </c>
      <c r="C206" s="339"/>
      <c r="D206" s="344"/>
      <c r="E206" s="328"/>
      <c r="F206" s="328"/>
      <c r="G206" s="328"/>
      <c r="H206" s="328"/>
      <c r="I206" s="328"/>
      <c r="J206" s="328"/>
      <c r="K206" s="328"/>
      <c r="L206" s="328"/>
      <c r="M206" s="328"/>
      <c r="N206" s="328"/>
      <c r="O206" s="294"/>
      <c r="P206" s="328"/>
      <c r="Q206" s="328"/>
      <c r="R206" s="328"/>
      <c r="S206" s="344"/>
      <c r="T206" s="344"/>
      <c r="U206" s="344"/>
      <c r="V206" s="344"/>
      <c r="W206" s="328"/>
      <c r="X206" s="328"/>
      <c r="Y206" s="345"/>
      <c r="Z206" s="345"/>
      <c r="AA206" s="345"/>
      <c r="AB206" s="345"/>
      <c r="AC206" s="345"/>
      <c r="AD206" s="345"/>
      <c r="AE206" s="345"/>
      <c r="AF206" s="345"/>
      <c r="AG206" s="345"/>
      <c r="AH206" s="345"/>
      <c r="AI206" s="345"/>
      <c r="AJ206" s="345"/>
      <c r="AK206" s="345"/>
      <c r="AL206" s="345"/>
      <c r="AM206" s="401">
        <f>AM204-AM205</f>
        <v>14961.808921416654</v>
      </c>
    </row>
    <row r="207" spans="2:39">
      <c r="B207" s="318"/>
      <c r="C207" s="344"/>
      <c r="D207" s="344"/>
      <c r="E207" s="328"/>
      <c r="F207" s="328"/>
      <c r="G207" s="328"/>
      <c r="H207" s="328"/>
      <c r="I207" s="328"/>
      <c r="J207" s="328"/>
      <c r="K207" s="328"/>
      <c r="L207" s="328"/>
      <c r="M207" s="328"/>
      <c r="N207" s="328"/>
      <c r="O207" s="294"/>
      <c r="P207" s="328"/>
      <c r="Q207" s="328"/>
      <c r="R207" s="328"/>
      <c r="S207" s="344"/>
      <c r="T207" s="339"/>
      <c r="U207" s="344"/>
      <c r="V207" s="344"/>
      <c r="W207" s="328"/>
      <c r="X207" s="328"/>
      <c r="Y207" s="346"/>
      <c r="Z207" s="346"/>
      <c r="AA207" s="346"/>
      <c r="AB207" s="346"/>
      <c r="AC207" s="346"/>
      <c r="AD207" s="346"/>
      <c r="AE207" s="346"/>
      <c r="AF207" s="346"/>
      <c r="AG207" s="346"/>
      <c r="AH207" s="346"/>
      <c r="AI207" s="346"/>
      <c r="AJ207" s="346"/>
      <c r="AK207" s="346"/>
      <c r="AL207" s="346"/>
      <c r="AM207" s="342"/>
    </row>
    <row r="208" spans="2:39">
      <c r="B208" s="288" t="s">
        <v>144</v>
      </c>
      <c r="C208" s="298"/>
      <c r="D208" s="273"/>
      <c r="E208" s="273"/>
      <c r="F208" s="273"/>
      <c r="G208" s="273"/>
      <c r="H208" s="273"/>
      <c r="I208" s="273"/>
      <c r="J208" s="273"/>
      <c r="K208" s="273"/>
      <c r="L208" s="273"/>
      <c r="M208" s="273"/>
      <c r="N208" s="273"/>
      <c r="O208" s="351"/>
      <c r="P208" s="273"/>
      <c r="Q208" s="273"/>
      <c r="R208" s="273"/>
      <c r="S208" s="298"/>
      <c r="T208" s="303"/>
      <c r="U208" s="303"/>
      <c r="V208" s="273"/>
      <c r="W208" s="273"/>
      <c r="X208" s="303"/>
      <c r="Y208" s="285">
        <f>SUMPRODUCT(E38:E193,Y38:Y193)</f>
        <v>921884.6</v>
      </c>
      <c r="Z208" s="285">
        <f>SUMPRODUCT(E38:E193,Z38:Z193)</f>
        <v>354918.19999999995</v>
      </c>
      <c r="AA208" s="285">
        <f>IF(AA36="kw",SUMPRODUCT(N38:N193,P38:P193,AA38:AA193),SUMPRODUCT(E38:E193,AA38:AA193))</f>
        <v>1308</v>
      </c>
      <c r="AB208" s="285">
        <f>IF(AB36="kw",SUMPRODUCT(N38:N193,P38:P193,AB38:AB193),SUMPRODUCT(E38:E193,AB38:AB193))</f>
        <v>0</v>
      </c>
      <c r="AC208" s="285">
        <f>IF(AC36="kw",SUMPRODUCT(N38:N193,P38:P193,AC38:AC193),SUMPRODUCT(E38:E193,AC38:AC193))</f>
        <v>0</v>
      </c>
      <c r="AD208" s="285">
        <f>IF(AD36="kw",SUMPRODUCT(N38:N193,P38:P193,AD38:AD193),SUMPRODUCT(E38:E193,AD38:AD193))</f>
        <v>0</v>
      </c>
      <c r="AE208" s="285">
        <f>IF(AE36="kw",SUMPRODUCT(N38:N193,P38:P193,AE38:AE193),SUMPRODUCT(E38:E193,AE38:AE193))</f>
        <v>0</v>
      </c>
      <c r="AF208" s="285">
        <f>IF(AF36="kw",SUMPRODUCT(N38:N193,P38:P193,AF38:AF193),SUMPRODUCT(E38:E193,AF38:AF193))</f>
        <v>0</v>
      </c>
      <c r="AG208" s="285">
        <f>IF(AG36="kw",SUMPRODUCT(N38:N193,P38:P193,AG38:AG193),SUMPRODUCT(E38:E193,AG38:AG193))</f>
        <v>0</v>
      </c>
      <c r="AH208" s="285">
        <f>IF(AH36="kw",SUMPRODUCT(N38:N193,P38:P193,AH38:AH193),SUMPRODUCT(E38:E193,AH38:AH193))</f>
        <v>0</v>
      </c>
      <c r="AI208" s="285">
        <f>IF(AI36="kw",SUMPRODUCT(N38:N193,P38:P193,AI38:AI193),SUMPRODUCT(E38:E193,AI38:AI193))</f>
        <v>0</v>
      </c>
      <c r="AJ208" s="285">
        <f>IF(AJ36="kw",SUMPRODUCT(N38:N193,P38:P193,AJ38:AJ193),SUMPRODUCT(E38:E193,AJ38:AJ193))</f>
        <v>0</v>
      </c>
      <c r="AK208" s="285">
        <f>IF(AK36="kw",SUMPRODUCT(N38:N193,P38:P193,AK38:AK193),SUMPRODUCT(E38:E193,AK38:AK193))</f>
        <v>0</v>
      </c>
      <c r="AL208" s="285">
        <f>IF(AL36="kw",SUMPRODUCT(N38:N193,P38:P193,AL38:AL193),SUMPRODUCT(E38:E193,AL38:AL193))</f>
        <v>0</v>
      </c>
      <c r="AM208" s="342"/>
    </row>
    <row r="209" spans="1:39">
      <c r="B209" s="288" t="s">
        <v>145</v>
      </c>
      <c r="C209" s="298"/>
      <c r="D209" s="273"/>
      <c r="E209" s="273"/>
      <c r="F209" s="273"/>
      <c r="G209" s="273"/>
      <c r="H209" s="273"/>
      <c r="I209" s="273"/>
      <c r="J209" s="273"/>
      <c r="K209" s="273"/>
      <c r="L209" s="273"/>
      <c r="M209" s="273"/>
      <c r="N209" s="273"/>
      <c r="O209" s="351"/>
      <c r="P209" s="273"/>
      <c r="Q209" s="273"/>
      <c r="R209" s="273"/>
      <c r="S209" s="298"/>
      <c r="T209" s="303"/>
      <c r="U209" s="303"/>
      <c r="V209" s="273"/>
      <c r="W209" s="273"/>
      <c r="X209" s="303"/>
      <c r="Y209" s="285">
        <f>SUMPRODUCT(F38:F193,Y38:Y193)</f>
        <v>918229.60000000009</v>
      </c>
      <c r="Z209" s="285">
        <f>SUMPRODUCT(F38:F193,Z38:Z193)</f>
        <v>345877.6</v>
      </c>
      <c r="AA209" s="285">
        <f>IF(AA36="kw",SUMPRODUCT(N38:N193,Q38:Q193,AA38:AA193),SUMPRODUCT(F38:F193,AA38:AA193))</f>
        <v>1293.5999999999999</v>
      </c>
      <c r="AB209" s="285">
        <f>IF(AB36="kw",SUMPRODUCT(N38:N193,Q38:Q193,AB38:AB193),SUMPRODUCT(F38:F193,AB38:AB193))</f>
        <v>0</v>
      </c>
      <c r="AC209" s="285">
        <f>IF(AC36="kw",SUMPRODUCT(N38:N193,Q38:Q193,AC38:AC193),SUMPRODUCT(F38:F193,AC38:AC193))</f>
        <v>0</v>
      </c>
      <c r="AD209" s="285">
        <f>IF(AD36="kw",SUMPRODUCT(N38:N193,Q38:Q193,AD38:AD193),SUMPRODUCT(F38:F193,AD38:AD193))</f>
        <v>0</v>
      </c>
      <c r="AE209" s="285">
        <f>IF(AE36="kw",SUMPRODUCT(N38:N193,Q38:Q193,AE38:AE193),SUMPRODUCT(F38:F193,AE38:AE193))</f>
        <v>0</v>
      </c>
      <c r="AF209" s="285">
        <f>IF(AF36="kw",SUMPRODUCT(N38:N193,Q38:Q193,AF38:AF193),SUMPRODUCT(F38:F193,AF38:AF193))</f>
        <v>0</v>
      </c>
      <c r="AG209" s="285">
        <f>IF(AG36="kw",SUMPRODUCT(N38:N193,Q38:Q193,AG38:AG193),SUMPRODUCT(F38:F193,AG38:AG193))</f>
        <v>0</v>
      </c>
      <c r="AH209" s="285">
        <f>IF(AH36="kw",SUMPRODUCT(N38:N193,Q38:Q193,AH38:AH193),SUMPRODUCT(F38:F193,AH38:AH193))</f>
        <v>0</v>
      </c>
      <c r="AI209" s="285">
        <f>IF(AI36="kw",SUMPRODUCT(N38:N193,Q38:Q193,AI38:AI193),SUMPRODUCT(F38:F193,AI38:AI193))</f>
        <v>0</v>
      </c>
      <c r="AJ209" s="285">
        <f>IF(AJ36="kw",SUMPRODUCT(N38:N193,Q38:Q193,AJ38:AJ193),SUMPRODUCT(F38:F193,AJ38:AJ193))</f>
        <v>0</v>
      </c>
      <c r="AK209" s="285">
        <f>IF(AK36="kw",SUMPRODUCT(N38:N193,Q38:Q193,AK38:AK193),SUMPRODUCT(F38:F193,AK38:AK193))</f>
        <v>0</v>
      </c>
      <c r="AL209" s="285">
        <f>IF(AL36="kw",SUMPRODUCT(N38:N193,Q38:Q193,AL38:AL193),SUMPRODUCT(F38:F193,AL38:AL193))</f>
        <v>0</v>
      </c>
      <c r="AM209" s="331"/>
    </row>
    <row r="210" spans="1:39">
      <c r="B210" s="288" t="s">
        <v>146</v>
      </c>
      <c r="C210" s="298"/>
      <c r="D210" s="273"/>
      <c r="E210" s="273"/>
      <c r="F210" s="273"/>
      <c r="G210" s="273"/>
      <c r="H210" s="273"/>
      <c r="I210" s="273"/>
      <c r="J210" s="273"/>
      <c r="K210" s="273"/>
      <c r="L210" s="273"/>
      <c r="M210" s="273"/>
      <c r="N210" s="273"/>
      <c r="O210" s="351"/>
      <c r="P210" s="273"/>
      <c r="Q210" s="273"/>
      <c r="R210" s="273"/>
      <c r="S210" s="298"/>
      <c r="T210" s="303"/>
      <c r="U210" s="303"/>
      <c r="V210" s="273"/>
      <c r="W210" s="273"/>
      <c r="X210" s="303"/>
      <c r="Y210" s="285">
        <f>SUMPRODUCT(G38:G193,Y38:Y193)</f>
        <v>918124.60000000009</v>
      </c>
      <c r="Z210" s="285">
        <f>SUMPRODUCT(G38:G193,Z38:Z193)</f>
        <v>345877.6</v>
      </c>
      <c r="AA210" s="285">
        <f>IF(AA36="kw",SUMPRODUCT(N38:N193,R38:R193,AA38:AA193),SUMPRODUCT(G38:G193,AA38:AA193))</f>
        <v>1293.5999999999999</v>
      </c>
      <c r="AB210" s="285">
        <f>IF(AB36="kw",SUMPRODUCT(N38:N193,R38:R193,AB38:AB193),SUMPRODUCT(G38:G193,AB38:AB193))</f>
        <v>0</v>
      </c>
      <c r="AC210" s="285">
        <f>IF(AC36="kw",SUMPRODUCT(N38:N193,R38:R193,AC38:AC193),SUMPRODUCT(G38:G193,AC38:AC193))</f>
        <v>0</v>
      </c>
      <c r="AD210" s="285">
        <f>IF(AD36="kw",SUMPRODUCT(N38:N193,R38:R193,AD38:AD193),SUMPRODUCT(G38:G193,AD38:AD193))</f>
        <v>0</v>
      </c>
      <c r="AE210" s="285">
        <f>IF(AE36="kw",SUMPRODUCT(N38:N193,R38:R193,AE38:AE193),SUMPRODUCT(G38:G193,AE38:AE193))</f>
        <v>0</v>
      </c>
      <c r="AF210" s="285">
        <f>IF(AF36="kw",SUMPRODUCT(N38:N193,R38:R193,AF38:AF193),SUMPRODUCT(G38:G193,AF38:AF193))</f>
        <v>0</v>
      </c>
      <c r="AG210" s="285">
        <f>IF(AG36="kw",SUMPRODUCT(N38:N193,R38:R193,AG38:AG193),SUMPRODUCT(G38:G193,AG38:AG193))</f>
        <v>0</v>
      </c>
      <c r="AH210" s="285">
        <f>IF(AH36="kw",SUMPRODUCT(N38:N193,R38:R193,AH38:AH193),SUMPRODUCT(G38:G193,AH38:AH193))</f>
        <v>0</v>
      </c>
      <c r="AI210" s="285">
        <f>IF(AI36="kw",SUMPRODUCT(N38:N193,R38:R193,AI38:AI193),SUMPRODUCT(G38:G193,AI38:AI193))</f>
        <v>0</v>
      </c>
      <c r="AJ210" s="285">
        <f>IF(AJ36="kw",SUMPRODUCT(N38:N193,R38:R193,AJ38:AJ193),SUMPRODUCT(G38:G193,AJ38:AJ193))</f>
        <v>0</v>
      </c>
      <c r="AK210" s="285">
        <f>IF(AK36="kw",SUMPRODUCT(N38:N193,R38:R193,AK38:AK193),SUMPRODUCT(G38:G193,AK38:AK193))</f>
        <v>0</v>
      </c>
      <c r="AL210" s="285">
        <f>IF(AL36="kw",SUMPRODUCT(N38:N193,R38:R193,AL38:AL193),SUMPRODUCT(G38:G193,AL38:AL193))</f>
        <v>0</v>
      </c>
      <c r="AM210" s="331"/>
    </row>
    <row r="211" spans="1:39">
      <c r="B211" s="288" t="s">
        <v>147</v>
      </c>
      <c r="C211" s="298"/>
      <c r="D211" s="273"/>
      <c r="E211" s="273"/>
      <c r="F211" s="273"/>
      <c r="G211" s="273"/>
      <c r="H211" s="273"/>
      <c r="I211" s="273"/>
      <c r="J211" s="273"/>
      <c r="K211" s="273"/>
      <c r="L211" s="273"/>
      <c r="M211" s="273"/>
      <c r="N211" s="273"/>
      <c r="O211" s="351"/>
      <c r="P211" s="273"/>
      <c r="Q211" s="273"/>
      <c r="R211" s="273"/>
      <c r="S211" s="298"/>
      <c r="T211" s="303"/>
      <c r="U211" s="303"/>
      <c r="V211" s="273"/>
      <c r="W211" s="273"/>
      <c r="X211" s="303"/>
      <c r="Y211" s="285">
        <f>SUMPRODUCT(H38:H193,Y38:Y193)</f>
        <v>905396.60000000009</v>
      </c>
      <c r="Z211" s="285">
        <f>SUMPRODUCT(H38:H193,Z38:Z193)</f>
        <v>345877.6</v>
      </c>
      <c r="AA211" s="285">
        <f>IF(AA36="kw",SUMPRODUCT(N38:N193,S38:S193,AA38:AA193),SUMPRODUCT(H38:H193,AA38:AA193))</f>
        <v>1293.5999999999999</v>
      </c>
      <c r="AB211" s="285">
        <f>IF(AB36="kw",SUMPRODUCT(N38:N193,S38:S193,AB38:AB193),SUMPRODUCT(H38:H193,AB38:AB193))</f>
        <v>0</v>
      </c>
      <c r="AC211" s="285">
        <f>IF(AC36="kw",SUMPRODUCT(N38:N193,S38:S193,AC38:AC193),SUMPRODUCT(H38:H193,AC38:AC193))</f>
        <v>0</v>
      </c>
      <c r="AD211" s="285">
        <f>IF(AD36="kw",SUMPRODUCT(N38:N193,S38:S193,AD38:AD193),SUMPRODUCT(H38:H193,AD38:AD193))</f>
        <v>0</v>
      </c>
      <c r="AE211" s="285">
        <f>IF(AE36="kw",SUMPRODUCT(N38:N193,S38:S193,AE38:AE193),SUMPRODUCT(H38:H193,AE38:AE193))</f>
        <v>0</v>
      </c>
      <c r="AF211" s="285">
        <f>IF(AF36="kw",SUMPRODUCT(N38:N193,S38:S193,AF38:AF193),SUMPRODUCT(H38:H193,AF38:AF193))</f>
        <v>0</v>
      </c>
      <c r="AG211" s="285">
        <f>IF(AG36="kw",SUMPRODUCT(N38:N193,S38:S193,AG38:AG193),SUMPRODUCT(H38:H193,AG38:AG193))</f>
        <v>0</v>
      </c>
      <c r="AH211" s="285">
        <f>IF(AH36="kw",SUMPRODUCT(N38:N193,S38:S193,AH38:AH193),SUMPRODUCT(H38:H193,AH38:AH193))</f>
        <v>0</v>
      </c>
      <c r="AI211" s="285">
        <f>IF(AI36="kw",SUMPRODUCT(N38:N193,S38:S193,AI38:AI193),SUMPRODUCT(H38:H193,AI38:AI193))</f>
        <v>0</v>
      </c>
      <c r="AJ211" s="285">
        <f>IF(AJ36="kw",SUMPRODUCT(N38:N193,S38:S193,AJ38:AJ193),SUMPRODUCT(H38:H193,AJ38:AJ193))</f>
        <v>0</v>
      </c>
      <c r="AK211" s="285">
        <f>IF(AK36="kw",SUMPRODUCT(N38:N193,S38:S193,AK38:AK193),SUMPRODUCT(H38:H193,AK38:AK193))</f>
        <v>0</v>
      </c>
      <c r="AL211" s="285">
        <f>IF(AL36="kw",SUMPRODUCT(N38:N193,S38:S193,AL38:AL193),SUMPRODUCT(H38:H193,AL38:AL193))</f>
        <v>0</v>
      </c>
      <c r="AM211" s="331"/>
    </row>
    <row r="212" spans="1:39">
      <c r="B212" s="431" t="s">
        <v>148</v>
      </c>
      <c r="C212" s="358"/>
      <c r="D212" s="378"/>
      <c r="E212" s="378"/>
      <c r="F212" s="378"/>
      <c r="G212" s="378"/>
      <c r="H212" s="378"/>
      <c r="I212" s="378"/>
      <c r="J212" s="378"/>
      <c r="K212" s="378"/>
      <c r="L212" s="378"/>
      <c r="M212" s="378"/>
      <c r="N212" s="378"/>
      <c r="O212" s="377"/>
      <c r="P212" s="378"/>
      <c r="Q212" s="378"/>
      <c r="R212" s="378"/>
      <c r="S212" s="358"/>
      <c r="T212" s="379"/>
      <c r="U212" s="379"/>
      <c r="V212" s="378"/>
      <c r="W212" s="378"/>
      <c r="X212" s="379"/>
      <c r="Y212" s="320">
        <f>SUMPRODUCT(I38:I193,Y38:Y193)</f>
        <v>889931.60000000009</v>
      </c>
      <c r="Z212" s="320">
        <f>SUMPRODUCT(I38:I193,Z38:Z193)</f>
        <v>345877.6</v>
      </c>
      <c r="AA212" s="320">
        <f>IF(AA36="kw",SUMPRODUCT(N38:N193,T38:T193,AA38:AA193),SUMPRODUCT(I38:I193,AA38:AA193))</f>
        <v>1293.5999999999999</v>
      </c>
      <c r="AB212" s="320">
        <f>IF(AB36="kw",SUMPRODUCT(N38:N193,T38:T193,AB38:AB193),SUMPRODUCT(I38:I193,AB38:AB193))</f>
        <v>0</v>
      </c>
      <c r="AC212" s="320">
        <f>IF(AC36="kw",SUMPRODUCT(N38:N193,T38:T193,AC38:AC193),SUMPRODUCT(I38:I193,AC38:AC193))</f>
        <v>0</v>
      </c>
      <c r="AD212" s="320">
        <f>IF(AD36="kw",SUMPRODUCT(N38:N193,T38:T193,AD38:AD193),SUMPRODUCT(I38:I193,AD38:AD193))</f>
        <v>0</v>
      </c>
      <c r="AE212" s="320">
        <f>IF(AE36="kw",SUMPRODUCT(N38:N193,T38:T193,AE38:AE193),SUMPRODUCT(I38:I193,AE38:AE193))</f>
        <v>0</v>
      </c>
      <c r="AF212" s="320">
        <f>IF(AF36="kw",SUMPRODUCT(N38:N193,T38:T193,AF38:AF193),SUMPRODUCT(I38:I193,AF38:AF193))</f>
        <v>0</v>
      </c>
      <c r="AG212" s="320">
        <f>IF(AG36="kw",SUMPRODUCT(N38:N193,T38:T193,AG38:AG193),SUMPRODUCT(I38:I193,AG38:AG193))</f>
        <v>0</v>
      </c>
      <c r="AH212" s="320">
        <f>IF(AH36="kw",SUMPRODUCT(N38:N193,T38:T193,AH38:AH193),SUMPRODUCT(I38:I193,AH38:AH193))</f>
        <v>0</v>
      </c>
      <c r="AI212" s="320">
        <f>IF(AI36="kw",SUMPRODUCT(N38:N193,T38:T193,AI38:AI193),SUMPRODUCT(I38:I193,AI38:AI193))</f>
        <v>0</v>
      </c>
      <c r="AJ212" s="320">
        <f>IF(AJ36="kw",SUMPRODUCT(N38:N193,T38:T193,AJ38:AJ193),SUMPRODUCT(I38:I193,AJ38:AJ193))</f>
        <v>0</v>
      </c>
      <c r="AK212" s="320">
        <f>IF(AK36="kw",SUMPRODUCT(N38:N193,T38:T193,AK38:AK193),SUMPRODUCT(I38:I193,AK38:AK193))</f>
        <v>0</v>
      </c>
      <c r="AL212" s="320">
        <f>IF(AL36="kw",SUMPRODUCT(N38:N193,T38:T193,AL38:AL193),SUMPRODUCT(I38:I193,AL38:AL193))</f>
        <v>0</v>
      </c>
      <c r="AM212" s="380"/>
    </row>
    <row r="213" spans="1:39">
      <c r="B213" s="772" t="s">
        <v>783</v>
      </c>
      <c r="C213" s="298"/>
      <c r="D213" s="273"/>
      <c r="E213" s="273"/>
      <c r="F213" s="273"/>
      <c r="G213" s="273"/>
      <c r="H213" s="273"/>
      <c r="I213" s="273"/>
      <c r="J213" s="273"/>
      <c r="K213" s="273"/>
      <c r="L213" s="273"/>
      <c r="M213" s="273"/>
      <c r="N213" s="273"/>
      <c r="O213" s="351"/>
      <c r="P213" s="273"/>
      <c r="Q213" s="273"/>
      <c r="R213" s="273"/>
      <c r="S213" s="298"/>
      <c r="T213" s="303"/>
      <c r="U213" s="303"/>
      <c r="V213" s="273"/>
      <c r="W213" s="273"/>
      <c r="X213" s="303"/>
      <c r="Y213" s="771">
        <f>SUMPRODUCT(J38:J193,Y38:Y193)</f>
        <v>885322</v>
      </c>
      <c r="Z213" s="771">
        <f>SUMPRODUCT(J38:J193,Z38:Z193)</f>
        <v>332048.8</v>
      </c>
      <c r="AA213" s="771">
        <f>IF(AA36="kw",SUMPRODUCT(N38:N193,U38:U193,AA38:AA193),SUMPRODUCT(J38:J193,AA38:AA193))</f>
        <v>1236</v>
      </c>
      <c r="AB213" s="285"/>
      <c r="AC213" s="285"/>
      <c r="AD213" s="285"/>
      <c r="AE213" s="285"/>
      <c r="AF213" s="285"/>
      <c r="AG213" s="285"/>
      <c r="AH213" s="285"/>
      <c r="AI213" s="285"/>
      <c r="AJ213" s="285"/>
      <c r="AK213" s="285"/>
      <c r="AL213" s="285"/>
      <c r="AM213" s="294"/>
    </row>
    <row r="214" spans="1:39">
      <c r="B214" s="772" t="s">
        <v>784</v>
      </c>
      <c r="C214" s="298"/>
      <c r="D214" s="273"/>
      <c r="E214" s="273"/>
      <c r="F214" s="273"/>
      <c r="G214" s="273"/>
      <c r="H214" s="273"/>
      <c r="I214" s="273"/>
      <c r="J214" s="273"/>
      <c r="K214" s="273"/>
      <c r="L214" s="273"/>
      <c r="M214" s="273"/>
      <c r="N214" s="273"/>
      <c r="O214" s="351"/>
      <c r="P214" s="273"/>
      <c r="Q214" s="273"/>
      <c r="R214" s="273"/>
      <c r="S214" s="298"/>
      <c r="T214" s="303"/>
      <c r="U214" s="303"/>
      <c r="V214" s="273"/>
      <c r="W214" s="273"/>
      <c r="X214" s="303"/>
      <c r="Y214" s="771">
        <f>SUMPRODUCT(K38:K193,Y38:Y193)</f>
        <v>884952</v>
      </c>
      <c r="Z214" s="771">
        <f>SUMPRODUCT(K38:K193,Z38:Z193)</f>
        <v>332048.8</v>
      </c>
      <c r="AA214" s="771">
        <f>IF(AA36="kw",SUMPRODUCT(N38:N193,V38:V193,AA38:AA193),SUMPRODUCT(K38:K193,AA38:AA193))</f>
        <v>1236</v>
      </c>
      <c r="AB214" s="285"/>
      <c r="AC214" s="285"/>
      <c r="AD214" s="285"/>
      <c r="AE214" s="285"/>
      <c r="AF214" s="285"/>
      <c r="AG214" s="285"/>
      <c r="AH214" s="285"/>
      <c r="AI214" s="285"/>
      <c r="AJ214" s="285"/>
      <c r="AK214" s="285"/>
      <c r="AL214" s="285"/>
      <c r="AM214" s="294"/>
    </row>
    <row r="215" spans="1:39" ht="20.25" customHeight="1">
      <c r="B215" s="362" t="s">
        <v>581</v>
      </c>
      <c r="C215" s="381"/>
      <c r="D215" s="382"/>
      <c r="E215" s="382"/>
      <c r="F215" s="382"/>
      <c r="G215" s="382"/>
      <c r="H215" s="382"/>
      <c r="I215" s="382"/>
      <c r="J215" s="382"/>
      <c r="K215" s="382"/>
      <c r="L215" s="382"/>
      <c r="M215" s="382"/>
      <c r="N215" s="382"/>
      <c r="O215" s="382"/>
      <c r="P215" s="382"/>
      <c r="Q215" s="382"/>
      <c r="R215" s="382"/>
      <c r="S215" s="365"/>
      <c r="T215" s="366"/>
      <c r="U215" s="382"/>
      <c r="V215" s="382"/>
      <c r="W215" s="382"/>
      <c r="X215" s="382"/>
      <c r="Y215" s="403"/>
      <c r="Z215" s="403"/>
      <c r="AA215" s="403"/>
      <c r="AB215" s="403"/>
      <c r="AC215" s="403"/>
      <c r="AD215" s="403"/>
      <c r="AE215" s="403"/>
      <c r="AF215" s="403"/>
      <c r="AG215" s="403"/>
      <c r="AH215" s="403"/>
      <c r="AI215" s="403"/>
      <c r="AJ215" s="403"/>
      <c r="AK215" s="403"/>
      <c r="AL215" s="403"/>
      <c r="AM215" s="383"/>
    </row>
    <row r="216" spans="1:39" ht="15.75">
      <c r="B216" s="432"/>
    </row>
    <row r="217" spans="1:39" ht="15.75">
      <c r="B217" s="432"/>
    </row>
    <row r="218" spans="1:39" ht="15.75">
      <c r="B218" s="274" t="s">
        <v>273</v>
      </c>
      <c r="C218" s="275"/>
      <c r="D218" s="579" t="s">
        <v>525</v>
      </c>
      <c r="E218" s="247"/>
      <c r="F218" s="579"/>
      <c r="G218" s="247"/>
      <c r="H218" s="247"/>
      <c r="I218" s="247"/>
      <c r="J218" s="247"/>
      <c r="K218" s="247"/>
      <c r="L218" s="247"/>
      <c r="M218" s="247"/>
      <c r="N218" s="247"/>
      <c r="O218" s="275"/>
      <c r="P218" s="247"/>
      <c r="Q218" s="247"/>
      <c r="R218" s="247"/>
      <c r="S218" s="247"/>
      <c r="T218" s="247"/>
      <c r="U218" s="247"/>
      <c r="V218" s="247"/>
      <c r="W218" s="247"/>
      <c r="X218" s="247"/>
      <c r="Y218" s="264"/>
      <c r="Z218" s="261"/>
      <c r="AA218" s="261"/>
      <c r="AB218" s="261"/>
      <c r="AC218" s="261"/>
      <c r="AD218" s="261"/>
      <c r="AE218" s="261"/>
      <c r="AF218" s="261"/>
      <c r="AG218" s="261"/>
      <c r="AH218" s="261"/>
      <c r="AI218" s="261"/>
      <c r="AJ218" s="261"/>
      <c r="AK218" s="261"/>
      <c r="AL218" s="261"/>
      <c r="AM218" s="276"/>
    </row>
    <row r="219" spans="1:39" ht="34.5" customHeight="1">
      <c r="B219" s="838" t="s">
        <v>211</v>
      </c>
      <c r="C219" s="840" t="s">
        <v>33</v>
      </c>
      <c r="D219" s="278" t="s">
        <v>421</v>
      </c>
      <c r="E219" s="842" t="s">
        <v>209</v>
      </c>
      <c r="F219" s="843"/>
      <c r="G219" s="843"/>
      <c r="H219" s="843"/>
      <c r="I219" s="843"/>
      <c r="J219" s="843"/>
      <c r="K219" s="843"/>
      <c r="L219" s="843"/>
      <c r="M219" s="844"/>
      <c r="N219" s="848" t="s">
        <v>213</v>
      </c>
      <c r="O219" s="278" t="s">
        <v>422</v>
      </c>
      <c r="P219" s="842" t="s">
        <v>212</v>
      </c>
      <c r="Q219" s="843"/>
      <c r="R219" s="843"/>
      <c r="S219" s="843"/>
      <c r="T219" s="843"/>
      <c r="U219" s="843"/>
      <c r="V219" s="843"/>
      <c r="W219" s="843"/>
      <c r="X219" s="844"/>
      <c r="Y219" s="845" t="s">
        <v>243</v>
      </c>
      <c r="Z219" s="846"/>
      <c r="AA219" s="846"/>
      <c r="AB219" s="846"/>
      <c r="AC219" s="846"/>
      <c r="AD219" s="846"/>
      <c r="AE219" s="846"/>
      <c r="AF219" s="846"/>
      <c r="AG219" s="846"/>
      <c r="AH219" s="846"/>
      <c r="AI219" s="846"/>
      <c r="AJ219" s="846"/>
      <c r="AK219" s="846"/>
      <c r="AL219" s="846"/>
      <c r="AM219" s="847"/>
    </row>
    <row r="220" spans="1:39" ht="60.75" customHeight="1">
      <c r="B220" s="839"/>
      <c r="C220" s="841"/>
      <c r="D220" s="279">
        <v>2016</v>
      </c>
      <c r="E220" s="279">
        <v>2017</v>
      </c>
      <c r="F220" s="279">
        <v>2018</v>
      </c>
      <c r="G220" s="279">
        <v>2019</v>
      </c>
      <c r="H220" s="279">
        <v>2020</v>
      </c>
      <c r="I220" s="279">
        <v>2021</v>
      </c>
      <c r="J220" s="279">
        <v>2022</v>
      </c>
      <c r="K220" s="279">
        <v>2023</v>
      </c>
      <c r="L220" s="279">
        <v>2024</v>
      </c>
      <c r="M220" s="279">
        <v>2025</v>
      </c>
      <c r="N220" s="849"/>
      <c r="O220" s="279">
        <v>2016</v>
      </c>
      <c r="P220" s="279">
        <v>2017</v>
      </c>
      <c r="Q220" s="279">
        <v>2018</v>
      </c>
      <c r="R220" s="279">
        <v>2019</v>
      </c>
      <c r="S220" s="279">
        <v>2020</v>
      </c>
      <c r="T220" s="279">
        <v>2021</v>
      </c>
      <c r="U220" s="279">
        <v>2022</v>
      </c>
      <c r="V220" s="279">
        <v>2023</v>
      </c>
      <c r="W220" s="279">
        <v>2024</v>
      </c>
      <c r="X220" s="279">
        <v>2025</v>
      </c>
      <c r="Y220" s="279" t="str">
        <f>'1.  LRAMVA Summary'!D52</f>
        <v>Residential</v>
      </c>
      <c r="Z220" s="279" t="str">
        <f>'1.  LRAMVA Summary'!E52</f>
        <v>GS&lt;50 kW</v>
      </c>
      <c r="AA220" s="279" t="str">
        <f>'1.  LRAMVA Summary'!F52</f>
        <v>GS 50 to 4,999 kW</v>
      </c>
      <c r="AB220" s="279" t="str">
        <f>'1.  LRAMVA Summary'!G52</f>
        <v/>
      </c>
      <c r="AC220" s="279" t="str">
        <f>'1.  LRAMVA Summary'!H52</f>
        <v/>
      </c>
      <c r="AD220" s="279" t="str">
        <f>'1.  LRAMVA Summary'!I52</f>
        <v/>
      </c>
      <c r="AE220" s="279" t="str">
        <f>'1.  LRAMVA Summary'!J52</f>
        <v/>
      </c>
      <c r="AF220" s="279" t="str">
        <f>'1.  LRAMVA Summary'!K52</f>
        <v/>
      </c>
      <c r="AG220" s="279" t="str">
        <f>'1.  LRAMVA Summary'!L52</f>
        <v/>
      </c>
      <c r="AH220" s="279" t="str">
        <f>'1.  LRAMVA Summary'!M52</f>
        <v/>
      </c>
      <c r="AI220" s="279" t="str">
        <f>'1.  LRAMVA Summary'!N52</f>
        <v/>
      </c>
      <c r="AJ220" s="279" t="str">
        <f>'1.  LRAMVA Summary'!O52</f>
        <v/>
      </c>
      <c r="AK220" s="279" t="str">
        <f>'1.  LRAMVA Summary'!P52</f>
        <v/>
      </c>
      <c r="AL220" s="279" t="str">
        <f>'1.  LRAMVA Summary'!Q52</f>
        <v/>
      </c>
      <c r="AM220" s="281" t="str">
        <f>'1.  LRAMVA Summary'!R52</f>
        <v>Total</v>
      </c>
    </row>
    <row r="221" spans="1:39" ht="15.75" customHeight="1">
      <c r="B221" s="507" t="s">
        <v>503</v>
      </c>
      <c r="C221" s="283"/>
      <c r="D221" s="283"/>
      <c r="E221" s="283"/>
      <c r="F221" s="283"/>
      <c r="G221" s="283"/>
      <c r="H221" s="283"/>
      <c r="I221" s="283"/>
      <c r="J221" s="283"/>
      <c r="K221" s="283"/>
      <c r="L221" s="283"/>
      <c r="M221" s="283"/>
      <c r="N221" s="284"/>
      <c r="O221" s="283"/>
      <c r="P221" s="283"/>
      <c r="Q221" s="283"/>
      <c r="R221" s="283"/>
      <c r="S221" s="283"/>
      <c r="T221" s="283"/>
      <c r="U221" s="283"/>
      <c r="V221" s="283"/>
      <c r="W221" s="283"/>
      <c r="X221" s="283"/>
      <c r="Y221" s="285" t="str">
        <f>'1.  LRAMVA Summary'!D53</f>
        <v>kWh</v>
      </c>
      <c r="Z221" s="285" t="str">
        <f>'1.  LRAMVA Summary'!E53</f>
        <v>kWh</v>
      </c>
      <c r="AA221" s="285" t="str">
        <f>'1.  LRAMVA Summary'!F53</f>
        <v>kW</v>
      </c>
      <c r="AB221" s="285">
        <f>'1.  LRAMVA Summary'!G53</f>
        <v>0</v>
      </c>
      <c r="AC221" s="285">
        <f>'1.  LRAMVA Summary'!H53</f>
        <v>0</v>
      </c>
      <c r="AD221" s="285">
        <f>'1.  LRAMVA Summary'!I53</f>
        <v>0</v>
      </c>
      <c r="AE221" s="285">
        <f>'1.  LRAMVA Summary'!J53</f>
        <v>0</v>
      </c>
      <c r="AF221" s="285">
        <f>'1.  LRAMVA Summary'!K53</f>
        <v>0</v>
      </c>
      <c r="AG221" s="285">
        <f>'1.  LRAMVA Summary'!L53</f>
        <v>0</v>
      </c>
      <c r="AH221" s="285">
        <f>'1.  LRAMVA Summary'!M53</f>
        <v>0</v>
      </c>
      <c r="AI221" s="285">
        <f>'1.  LRAMVA Summary'!N53</f>
        <v>0</v>
      </c>
      <c r="AJ221" s="285">
        <f>'1.  LRAMVA Summary'!O53</f>
        <v>0</v>
      </c>
      <c r="AK221" s="285">
        <f>'1.  LRAMVA Summary'!P53</f>
        <v>0</v>
      </c>
      <c r="AL221" s="285">
        <f>'1.  LRAMVA Summary'!Q53</f>
        <v>0</v>
      </c>
      <c r="AM221" s="286"/>
    </row>
    <row r="222" spans="1:39" ht="15.75" hidden="1" outlineLevel="1">
      <c r="B222" s="282" t="s">
        <v>496</v>
      </c>
      <c r="C222" s="283"/>
      <c r="D222" s="283"/>
      <c r="E222" s="283"/>
      <c r="F222" s="283"/>
      <c r="G222" s="283"/>
      <c r="H222" s="283"/>
      <c r="I222" s="283"/>
      <c r="J222" s="283"/>
      <c r="K222" s="283"/>
      <c r="L222" s="283"/>
      <c r="M222" s="283"/>
      <c r="N222" s="284"/>
      <c r="O222" s="283"/>
      <c r="P222" s="283"/>
      <c r="Q222" s="283"/>
      <c r="R222" s="283"/>
      <c r="S222" s="283"/>
      <c r="T222" s="283"/>
      <c r="U222" s="283"/>
      <c r="V222" s="283"/>
      <c r="W222" s="283"/>
      <c r="X222" s="283"/>
      <c r="Y222" s="285"/>
      <c r="Z222" s="285"/>
      <c r="AA222" s="285"/>
      <c r="AB222" s="285"/>
      <c r="AC222" s="285"/>
      <c r="AD222" s="285"/>
      <c r="AE222" s="285"/>
      <c r="AF222" s="285"/>
      <c r="AG222" s="285"/>
      <c r="AH222" s="285"/>
      <c r="AI222" s="285"/>
      <c r="AJ222" s="285"/>
      <c r="AK222" s="285"/>
      <c r="AL222" s="285"/>
      <c r="AM222" s="286"/>
    </row>
    <row r="223" spans="1:39" hidden="1" outlineLevel="1">
      <c r="A223" s="511">
        <v>1</v>
      </c>
      <c r="B223" s="509" t="s">
        <v>95</v>
      </c>
      <c r="C223" s="285" t="s">
        <v>25</v>
      </c>
      <c r="D223" s="289"/>
      <c r="E223" s="289"/>
      <c r="F223" s="289"/>
      <c r="G223" s="289"/>
      <c r="H223" s="289"/>
      <c r="I223" s="289"/>
      <c r="J223" s="289"/>
      <c r="K223" s="289"/>
      <c r="L223" s="289"/>
      <c r="M223" s="289"/>
      <c r="N223" s="285"/>
      <c r="O223" s="289"/>
      <c r="P223" s="289"/>
      <c r="Q223" s="289"/>
      <c r="R223" s="289"/>
      <c r="S223" s="289"/>
      <c r="T223" s="289"/>
      <c r="U223" s="289"/>
      <c r="V223" s="289"/>
      <c r="W223" s="289"/>
      <c r="X223" s="289"/>
      <c r="Y223" s="404"/>
      <c r="Z223" s="404"/>
      <c r="AA223" s="404"/>
      <c r="AB223" s="404"/>
      <c r="AC223" s="404"/>
      <c r="AD223" s="404"/>
      <c r="AE223" s="404"/>
      <c r="AF223" s="404"/>
      <c r="AG223" s="404"/>
      <c r="AH223" s="404"/>
      <c r="AI223" s="404"/>
      <c r="AJ223" s="404"/>
      <c r="AK223" s="404"/>
      <c r="AL223" s="404"/>
      <c r="AM223" s="290">
        <f>SUM(Y223:AL223)</f>
        <v>0</v>
      </c>
    </row>
    <row r="224" spans="1:39" hidden="1" outlineLevel="1">
      <c r="B224" s="288" t="s">
        <v>289</v>
      </c>
      <c r="C224" s="285" t="s">
        <v>163</v>
      </c>
      <c r="D224" s="289"/>
      <c r="E224" s="289"/>
      <c r="F224" s="289"/>
      <c r="G224" s="289"/>
      <c r="H224" s="289"/>
      <c r="I224" s="289"/>
      <c r="J224" s="289"/>
      <c r="K224" s="289"/>
      <c r="L224" s="289"/>
      <c r="M224" s="289"/>
      <c r="N224" s="462"/>
      <c r="O224" s="289"/>
      <c r="P224" s="289"/>
      <c r="Q224" s="289"/>
      <c r="R224" s="289"/>
      <c r="S224" s="289"/>
      <c r="T224" s="289"/>
      <c r="U224" s="289"/>
      <c r="V224" s="289"/>
      <c r="W224" s="289"/>
      <c r="X224" s="289"/>
      <c r="Y224" s="405">
        <f>Y223</f>
        <v>0</v>
      </c>
      <c r="Z224" s="405">
        <f t="shared" ref="Z224" si="399">Z223</f>
        <v>0</v>
      </c>
      <c r="AA224" s="405">
        <f t="shared" ref="AA224" si="400">AA223</f>
        <v>0</v>
      </c>
      <c r="AB224" s="405">
        <f t="shared" ref="AB224" si="401">AB223</f>
        <v>0</v>
      </c>
      <c r="AC224" s="405">
        <f t="shared" ref="AC224" si="402">AC223</f>
        <v>0</v>
      </c>
      <c r="AD224" s="405">
        <f t="shared" ref="AD224" si="403">AD223</f>
        <v>0</v>
      </c>
      <c r="AE224" s="405">
        <f t="shared" ref="AE224" si="404">AE223</f>
        <v>0</v>
      </c>
      <c r="AF224" s="405">
        <f t="shared" ref="AF224" si="405">AF223</f>
        <v>0</v>
      </c>
      <c r="AG224" s="405">
        <f t="shared" ref="AG224" si="406">AG223</f>
        <v>0</v>
      </c>
      <c r="AH224" s="405">
        <f t="shared" ref="AH224" si="407">AH223</f>
        <v>0</v>
      </c>
      <c r="AI224" s="405">
        <f t="shared" ref="AI224" si="408">AI223</f>
        <v>0</v>
      </c>
      <c r="AJ224" s="405">
        <f t="shared" ref="AJ224" si="409">AJ223</f>
        <v>0</v>
      </c>
      <c r="AK224" s="405">
        <f t="shared" ref="AK224" si="410">AK223</f>
        <v>0</v>
      </c>
      <c r="AL224" s="405">
        <f t="shared" ref="AL224" si="411">AL223</f>
        <v>0</v>
      </c>
      <c r="AM224" s="291"/>
    </row>
    <row r="225" spans="1:39" ht="15.75" hidden="1" outlineLevel="1">
      <c r="B225" s="292"/>
      <c r="C225" s="293"/>
      <c r="D225" s="293"/>
      <c r="E225" s="293"/>
      <c r="F225" s="293"/>
      <c r="G225" s="293"/>
      <c r="H225" s="293"/>
      <c r="I225" s="293"/>
      <c r="J225" s="293"/>
      <c r="K225" s="293"/>
      <c r="L225" s="293"/>
      <c r="M225" s="293"/>
      <c r="N225" s="294"/>
      <c r="O225" s="293"/>
      <c r="P225" s="293"/>
      <c r="Q225" s="293"/>
      <c r="R225" s="293"/>
      <c r="S225" s="293"/>
      <c r="T225" s="293"/>
      <c r="U225" s="293"/>
      <c r="V225" s="293"/>
      <c r="W225" s="293"/>
      <c r="X225" s="293"/>
      <c r="Y225" s="406"/>
      <c r="Z225" s="407"/>
      <c r="AA225" s="407"/>
      <c r="AB225" s="407"/>
      <c r="AC225" s="407"/>
      <c r="AD225" s="407"/>
      <c r="AE225" s="407"/>
      <c r="AF225" s="407"/>
      <c r="AG225" s="407"/>
      <c r="AH225" s="407"/>
      <c r="AI225" s="407"/>
      <c r="AJ225" s="407"/>
      <c r="AK225" s="407"/>
      <c r="AL225" s="407"/>
      <c r="AM225" s="296"/>
    </row>
    <row r="226" spans="1:39" hidden="1" outlineLevel="1">
      <c r="A226" s="511">
        <v>2</v>
      </c>
      <c r="B226" s="509" t="s">
        <v>96</v>
      </c>
      <c r="C226" s="285" t="s">
        <v>25</v>
      </c>
      <c r="D226" s="289"/>
      <c r="E226" s="289"/>
      <c r="F226" s="289"/>
      <c r="G226" s="289"/>
      <c r="H226" s="289"/>
      <c r="I226" s="289"/>
      <c r="J226" s="289"/>
      <c r="K226" s="289"/>
      <c r="L226" s="289"/>
      <c r="M226" s="289"/>
      <c r="N226" s="285"/>
      <c r="O226" s="289"/>
      <c r="P226" s="289"/>
      <c r="Q226" s="289"/>
      <c r="R226" s="289"/>
      <c r="S226" s="289"/>
      <c r="T226" s="289"/>
      <c r="U226" s="289"/>
      <c r="V226" s="289"/>
      <c r="W226" s="289"/>
      <c r="X226" s="289"/>
      <c r="Y226" s="404"/>
      <c r="Z226" s="404"/>
      <c r="AA226" s="404"/>
      <c r="AB226" s="404"/>
      <c r="AC226" s="404"/>
      <c r="AD226" s="404"/>
      <c r="AE226" s="404"/>
      <c r="AF226" s="404"/>
      <c r="AG226" s="404"/>
      <c r="AH226" s="404"/>
      <c r="AI226" s="404"/>
      <c r="AJ226" s="404"/>
      <c r="AK226" s="404"/>
      <c r="AL226" s="404"/>
      <c r="AM226" s="290">
        <f>SUM(Y226:AL226)</f>
        <v>0</v>
      </c>
    </row>
    <row r="227" spans="1:39" hidden="1" outlineLevel="1">
      <c r="B227" s="288" t="s">
        <v>289</v>
      </c>
      <c r="C227" s="285" t="s">
        <v>163</v>
      </c>
      <c r="D227" s="289"/>
      <c r="E227" s="289"/>
      <c r="F227" s="289"/>
      <c r="G227" s="289"/>
      <c r="H227" s="289"/>
      <c r="I227" s="289"/>
      <c r="J227" s="289"/>
      <c r="K227" s="289"/>
      <c r="L227" s="289"/>
      <c r="M227" s="289"/>
      <c r="N227" s="462"/>
      <c r="O227" s="289"/>
      <c r="P227" s="289"/>
      <c r="Q227" s="289"/>
      <c r="R227" s="289"/>
      <c r="S227" s="289"/>
      <c r="T227" s="289"/>
      <c r="U227" s="289"/>
      <c r="V227" s="289"/>
      <c r="W227" s="289"/>
      <c r="X227" s="289"/>
      <c r="Y227" s="405">
        <f>Y226</f>
        <v>0</v>
      </c>
      <c r="Z227" s="405">
        <f t="shared" ref="Z227" si="412">Z226</f>
        <v>0</v>
      </c>
      <c r="AA227" s="405">
        <f t="shared" ref="AA227" si="413">AA226</f>
        <v>0</v>
      </c>
      <c r="AB227" s="405">
        <f t="shared" ref="AB227" si="414">AB226</f>
        <v>0</v>
      </c>
      <c r="AC227" s="405">
        <f t="shared" ref="AC227" si="415">AC226</f>
        <v>0</v>
      </c>
      <c r="AD227" s="405">
        <f t="shared" ref="AD227" si="416">AD226</f>
        <v>0</v>
      </c>
      <c r="AE227" s="405">
        <f t="shared" ref="AE227" si="417">AE226</f>
        <v>0</v>
      </c>
      <c r="AF227" s="405">
        <f t="shared" ref="AF227" si="418">AF226</f>
        <v>0</v>
      </c>
      <c r="AG227" s="405">
        <f t="shared" ref="AG227" si="419">AG226</f>
        <v>0</v>
      </c>
      <c r="AH227" s="405">
        <f t="shared" ref="AH227" si="420">AH226</f>
        <v>0</v>
      </c>
      <c r="AI227" s="405">
        <f t="shared" ref="AI227" si="421">AI226</f>
        <v>0</v>
      </c>
      <c r="AJ227" s="405">
        <f t="shared" ref="AJ227" si="422">AJ226</f>
        <v>0</v>
      </c>
      <c r="AK227" s="405">
        <f t="shared" ref="AK227" si="423">AK226</f>
        <v>0</v>
      </c>
      <c r="AL227" s="405">
        <f t="shared" ref="AL227" si="424">AL226</f>
        <v>0</v>
      </c>
      <c r="AM227" s="291"/>
    </row>
    <row r="228" spans="1:39" ht="15.75" hidden="1" outlineLevel="1">
      <c r="B228" s="292"/>
      <c r="C228" s="293"/>
      <c r="D228" s="298"/>
      <c r="E228" s="298"/>
      <c r="F228" s="298"/>
      <c r="G228" s="298"/>
      <c r="H228" s="298"/>
      <c r="I228" s="298"/>
      <c r="J228" s="298"/>
      <c r="K228" s="298"/>
      <c r="L228" s="298"/>
      <c r="M228" s="298"/>
      <c r="N228" s="294"/>
      <c r="O228" s="298"/>
      <c r="P228" s="298"/>
      <c r="Q228" s="298"/>
      <c r="R228" s="298"/>
      <c r="S228" s="298"/>
      <c r="T228" s="298"/>
      <c r="U228" s="298"/>
      <c r="V228" s="298"/>
      <c r="W228" s="298"/>
      <c r="X228" s="298"/>
      <c r="Y228" s="406"/>
      <c r="Z228" s="407"/>
      <c r="AA228" s="407"/>
      <c r="AB228" s="407"/>
      <c r="AC228" s="407"/>
      <c r="AD228" s="407"/>
      <c r="AE228" s="407"/>
      <c r="AF228" s="407"/>
      <c r="AG228" s="407"/>
      <c r="AH228" s="407"/>
      <c r="AI228" s="407"/>
      <c r="AJ228" s="407"/>
      <c r="AK228" s="407"/>
      <c r="AL228" s="407"/>
      <c r="AM228" s="296"/>
    </row>
    <row r="229" spans="1:39" hidden="1" outlineLevel="1">
      <c r="A229" s="511">
        <v>3</v>
      </c>
      <c r="B229" s="509" t="s">
        <v>97</v>
      </c>
      <c r="C229" s="285" t="s">
        <v>25</v>
      </c>
      <c r="D229" s="289"/>
      <c r="E229" s="289"/>
      <c r="F229" s="289"/>
      <c r="G229" s="289"/>
      <c r="H229" s="289"/>
      <c r="I229" s="289"/>
      <c r="J229" s="289"/>
      <c r="K229" s="289"/>
      <c r="L229" s="289"/>
      <c r="M229" s="289"/>
      <c r="N229" s="285"/>
      <c r="O229" s="289"/>
      <c r="P229" s="289"/>
      <c r="Q229" s="289"/>
      <c r="R229" s="289"/>
      <c r="S229" s="289"/>
      <c r="T229" s="289"/>
      <c r="U229" s="289"/>
      <c r="V229" s="289"/>
      <c r="W229" s="289"/>
      <c r="X229" s="289"/>
      <c r="Y229" s="404"/>
      <c r="Z229" s="404"/>
      <c r="AA229" s="404"/>
      <c r="AB229" s="404"/>
      <c r="AC229" s="404"/>
      <c r="AD229" s="404"/>
      <c r="AE229" s="404"/>
      <c r="AF229" s="404"/>
      <c r="AG229" s="404"/>
      <c r="AH229" s="404"/>
      <c r="AI229" s="404"/>
      <c r="AJ229" s="404"/>
      <c r="AK229" s="404"/>
      <c r="AL229" s="404"/>
      <c r="AM229" s="290">
        <f>SUM(Y229:AL229)</f>
        <v>0</v>
      </c>
    </row>
    <row r="230" spans="1:39" hidden="1" outlineLevel="1">
      <c r="B230" s="288" t="s">
        <v>289</v>
      </c>
      <c r="C230" s="285" t="s">
        <v>163</v>
      </c>
      <c r="D230" s="289"/>
      <c r="E230" s="289"/>
      <c r="F230" s="289"/>
      <c r="G230" s="289"/>
      <c r="H230" s="289"/>
      <c r="I230" s="289"/>
      <c r="J230" s="289"/>
      <c r="K230" s="289"/>
      <c r="L230" s="289"/>
      <c r="M230" s="289"/>
      <c r="N230" s="462"/>
      <c r="O230" s="289"/>
      <c r="P230" s="289"/>
      <c r="Q230" s="289"/>
      <c r="R230" s="289"/>
      <c r="S230" s="289"/>
      <c r="T230" s="289"/>
      <c r="U230" s="289"/>
      <c r="V230" s="289"/>
      <c r="W230" s="289"/>
      <c r="X230" s="289"/>
      <c r="Y230" s="405">
        <f>Y229</f>
        <v>0</v>
      </c>
      <c r="Z230" s="405">
        <f t="shared" ref="Z230" si="425">Z229</f>
        <v>0</v>
      </c>
      <c r="AA230" s="405">
        <f t="shared" ref="AA230" si="426">AA229</f>
        <v>0</v>
      </c>
      <c r="AB230" s="405">
        <f t="shared" ref="AB230" si="427">AB229</f>
        <v>0</v>
      </c>
      <c r="AC230" s="405">
        <f t="shared" ref="AC230" si="428">AC229</f>
        <v>0</v>
      </c>
      <c r="AD230" s="405">
        <f t="shared" ref="AD230" si="429">AD229</f>
        <v>0</v>
      </c>
      <c r="AE230" s="405">
        <f t="shared" ref="AE230" si="430">AE229</f>
        <v>0</v>
      </c>
      <c r="AF230" s="405">
        <f t="shared" ref="AF230" si="431">AF229</f>
        <v>0</v>
      </c>
      <c r="AG230" s="405">
        <f t="shared" ref="AG230" si="432">AG229</f>
        <v>0</v>
      </c>
      <c r="AH230" s="405">
        <f t="shared" ref="AH230" si="433">AH229</f>
        <v>0</v>
      </c>
      <c r="AI230" s="405">
        <f t="shared" ref="AI230" si="434">AI229</f>
        <v>0</v>
      </c>
      <c r="AJ230" s="405">
        <f t="shared" ref="AJ230" si="435">AJ229</f>
        <v>0</v>
      </c>
      <c r="AK230" s="405">
        <f t="shared" ref="AK230" si="436">AK229</f>
        <v>0</v>
      </c>
      <c r="AL230" s="405">
        <f t="shared" ref="AL230" si="437">AL229</f>
        <v>0</v>
      </c>
      <c r="AM230" s="291"/>
    </row>
    <row r="231" spans="1:39" hidden="1" outlineLevel="1">
      <c r="B231" s="288"/>
      <c r="C231" s="299"/>
      <c r="D231" s="285"/>
      <c r="E231" s="285"/>
      <c r="F231" s="285"/>
      <c r="G231" s="285"/>
      <c r="H231" s="285"/>
      <c r="I231" s="285"/>
      <c r="J231" s="285"/>
      <c r="K231" s="285"/>
      <c r="L231" s="285"/>
      <c r="M231" s="285"/>
      <c r="N231" s="285"/>
      <c r="O231" s="285"/>
      <c r="P231" s="285"/>
      <c r="Q231" s="285"/>
      <c r="R231" s="285"/>
      <c r="S231" s="285"/>
      <c r="T231" s="285"/>
      <c r="U231" s="285"/>
      <c r="V231" s="285"/>
      <c r="W231" s="285"/>
      <c r="X231" s="285"/>
      <c r="Y231" s="406"/>
      <c r="Z231" s="406"/>
      <c r="AA231" s="406"/>
      <c r="AB231" s="406"/>
      <c r="AC231" s="406"/>
      <c r="AD231" s="406"/>
      <c r="AE231" s="406"/>
      <c r="AF231" s="406"/>
      <c r="AG231" s="406"/>
      <c r="AH231" s="406"/>
      <c r="AI231" s="406"/>
      <c r="AJ231" s="406"/>
      <c r="AK231" s="406"/>
      <c r="AL231" s="406"/>
      <c r="AM231" s="300"/>
    </row>
    <row r="232" spans="1:39" hidden="1" outlineLevel="1">
      <c r="A232" s="511">
        <v>4</v>
      </c>
      <c r="B232" s="509" t="s">
        <v>665</v>
      </c>
      <c r="C232" s="285" t="s">
        <v>25</v>
      </c>
      <c r="D232" s="289"/>
      <c r="E232" s="289"/>
      <c r="F232" s="289"/>
      <c r="G232" s="289"/>
      <c r="H232" s="289"/>
      <c r="I232" s="289"/>
      <c r="J232" s="289"/>
      <c r="K232" s="289"/>
      <c r="L232" s="289"/>
      <c r="M232" s="289"/>
      <c r="N232" s="285"/>
      <c r="O232" s="289"/>
      <c r="P232" s="289"/>
      <c r="Q232" s="289"/>
      <c r="R232" s="289"/>
      <c r="S232" s="289"/>
      <c r="T232" s="289"/>
      <c r="U232" s="289"/>
      <c r="V232" s="289"/>
      <c r="W232" s="289"/>
      <c r="X232" s="289"/>
      <c r="Y232" s="404"/>
      <c r="Z232" s="404"/>
      <c r="AA232" s="404"/>
      <c r="AB232" s="404"/>
      <c r="AC232" s="404"/>
      <c r="AD232" s="404"/>
      <c r="AE232" s="404"/>
      <c r="AF232" s="404"/>
      <c r="AG232" s="404"/>
      <c r="AH232" s="404"/>
      <c r="AI232" s="404"/>
      <c r="AJ232" s="404"/>
      <c r="AK232" s="404"/>
      <c r="AL232" s="404"/>
      <c r="AM232" s="290">
        <f>SUM(Y232:AL232)</f>
        <v>0</v>
      </c>
    </row>
    <row r="233" spans="1:39" hidden="1" outlineLevel="1">
      <c r="B233" s="288" t="s">
        <v>289</v>
      </c>
      <c r="C233" s="285" t="s">
        <v>163</v>
      </c>
      <c r="D233" s="289"/>
      <c r="E233" s="289"/>
      <c r="F233" s="289"/>
      <c r="G233" s="289"/>
      <c r="H233" s="289"/>
      <c r="I233" s="289"/>
      <c r="J233" s="289"/>
      <c r="K233" s="289"/>
      <c r="L233" s="289"/>
      <c r="M233" s="289"/>
      <c r="N233" s="462"/>
      <c r="O233" s="289"/>
      <c r="P233" s="289"/>
      <c r="Q233" s="289"/>
      <c r="R233" s="289"/>
      <c r="S233" s="289"/>
      <c r="T233" s="289"/>
      <c r="U233" s="289"/>
      <c r="V233" s="289"/>
      <c r="W233" s="289"/>
      <c r="X233" s="289"/>
      <c r="Y233" s="405">
        <f>Y232</f>
        <v>0</v>
      </c>
      <c r="Z233" s="405">
        <f t="shared" ref="Z233" si="438">Z232</f>
        <v>0</v>
      </c>
      <c r="AA233" s="405">
        <f t="shared" ref="AA233" si="439">AA232</f>
        <v>0</v>
      </c>
      <c r="AB233" s="405">
        <f t="shared" ref="AB233" si="440">AB232</f>
        <v>0</v>
      </c>
      <c r="AC233" s="405">
        <f t="shared" ref="AC233" si="441">AC232</f>
        <v>0</v>
      </c>
      <c r="AD233" s="405">
        <f t="shared" ref="AD233" si="442">AD232</f>
        <v>0</v>
      </c>
      <c r="AE233" s="405">
        <f t="shared" ref="AE233" si="443">AE232</f>
        <v>0</v>
      </c>
      <c r="AF233" s="405">
        <f t="shared" ref="AF233" si="444">AF232</f>
        <v>0</v>
      </c>
      <c r="AG233" s="405">
        <f t="shared" ref="AG233" si="445">AG232</f>
        <v>0</v>
      </c>
      <c r="AH233" s="405">
        <f t="shared" ref="AH233" si="446">AH232</f>
        <v>0</v>
      </c>
      <c r="AI233" s="405">
        <f t="shared" ref="AI233" si="447">AI232</f>
        <v>0</v>
      </c>
      <c r="AJ233" s="405">
        <f t="shared" ref="AJ233" si="448">AJ232</f>
        <v>0</v>
      </c>
      <c r="AK233" s="405">
        <f t="shared" ref="AK233" si="449">AK232</f>
        <v>0</v>
      </c>
      <c r="AL233" s="405">
        <f t="shared" ref="AL233" si="450">AL232</f>
        <v>0</v>
      </c>
      <c r="AM233" s="291"/>
    </row>
    <row r="234" spans="1:39" hidden="1" outlineLevel="1">
      <c r="B234" s="288"/>
      <c r="C234" s="299"/>
      <c r="D234" s="298"/>
      <c r="E234" s="298"/>
      <c r="F234" s="298"/>
      <c r="G234" s="298"/>
      <c r="H234" s="298"/>
      <c r="I234" s="298"/>
      <c r="J234" s="298"/>
      <c r="K234" s="298"/>
      <c r="L234" s="298"/>
      <c r="M234" s="298"/>
      <c r="N234" s="285"/>
      <c r="O234" s="298"/>
      <c r="P234" s="298"/>
      <c r="Q234" s="298"/>
      <c r="R234" s="298"/>
      <c r="S234" s="298"/>
      <c r="T234" s="298"/>
      <c r="U234" s="298"/>
      <c r="V234" s="298"/>
      <c r="W234" s="298"/>
      <c r="X234" s="298"/>
      <c r="Y234" s="406"/>
      <c r="Z234" s="406"/>
      <c r="AA234" s="406"/>
      <c r="AB234" s="406"/>
      <c r="AC234" s="406"/>
      <c r="AD234" s="406"/>
      <c r="AE234" s="406"/>
      <c r="AF234" s="406"/>
      <c r="AG234" s="406"/>
      <c r="AH234" s="406"/>
      <c r="AI234" s="406"/>
      <c r="AJ234" s="406"/>
      <c r="AK234" s="406"/>
      <c r="AL234" s="406"/>
      <c r="AM234" s="300"/>
    </row>
    <row r="235" spans="1:39" ht="30" hidden="1" outlineLevel="1">
      <c r="A235" s="511">
        <v>5</v>
      </c>
      <c r="B235" s="509" t="s">
        <v>98</v>
      </c>
      <c r="C235" s="285" t="s">
        <v>25</v>
      </c>
      <c r="D235" s="289"/>
      <c r="E235" s="289"/>
      <c r="F235" s="289"/>
      <c r="G235" s="289"/>
      <c r="H235" s="289"/>
      <c r="I235" s="289"/>
      <c r="J235" s="289"/>
      <c r="K235" s="289"/>
      <c r="L235" s="289"/>
      <c r="M235" s="289"/>
      <c r="N235" s="285"/>
      <c r="O235" s="289"/>
      <c r="P235" s="289"/>
      <c r="Q235" s="289"/>
      <c r="R235" s="289"/>
      <c r="S235" s="289"/>
      <c r="T235" s="289"/>
      <c r="U235" s="289"/>
      <c r="V235" s="289"/>
      <c r="W235" s="289"/>
      <c r="X235" s="289"/>
      <c r="Y235" s="404"/>
      <c r="Z235" s="404"/>
      <c r="AA235" s="404"/>
      <c r="AB235" s="404"/>
      <c r="AC235" s="404"/>
      <c r="AD235" s="404"/>
      <c r="AE235" s="404"/>
      <c r="AF235" s="404"/>
      <c r="AG235" s="404"/>
      <c r="AH235" s="404"/>
      <c r="AI235" s="404"/>
      <c r="AJ235" s="404"/>
      <c r="AK235" s="404"/>
      <c r="AL235" s="404"/>
      <c r="AM235" s="290">
        <f>SUM(Y235:AL235)</f>
        <v>0</v>
      </c>
    </row>
    <row r="236" spans="1:39" hidden="1" outlineLevel="1">
      <c r="B236" s="288" t="s">
        <v>289</v>
      </c>
      <c r="C236" s="285" t="s">
        <v>163</v>
      </c>
      <c r="D236" s="289"/>
      <c r="E236" s="289"/>
      <c r="F236" s="289"/>
      <c r="G236" s="289"/>
      <c r="H236" s="289"/>
      <c r="I236" s="289"/>
      <c r="J236" s="289"/>
      <c r="K236" s="289"/>
      <c r="L236" s="289"/>
      <c r="M236" s="289"/>
      <c r="N236" s="462"/>
      <c r="O236" s="289"/>
      <c r="P236" s="289"/>
      <c r="Q236" s="289"/>
      <c r="R236" s="289"/>
      <c r="S236" s="289"/>
      <c r="T236" s="289"/>
      <c r="U236" s="289"/>
      <c r="V236" s="289"/>
      <c r="W236" s="289"/>
      <c r="X236" s="289"/>
      <c r="Y236" s="405">
        <f>Y235</f>
        <v>0</v>
      </c>
      <c r="Z236" s="405">
        <f t="shared" ref="Z236" si="451">Z235</f>
        <v>0</v>
      </c>
      <c r="AA236" s="405">
        <f t="shared" ref="AA236" si="452">AA235</f>
        <v>0</v>
      </c>
      <c r="AB236" s="405">
        <f t="shared" ref="AB236" si="453">AB235</f>
        <v>0</v>
      </c>
      <c r="AC236" s="405">
        <f t="shared" ref="AC236" si="454">AC235</f>
        <v>0</v>
      </c>
      <c r="AD236" s="405">
        <f t="shared" ref="AD236" si="455">AD235</f>
        <v>0</v>
      </c>
      <c r="AE236" s="405">
        <f t="shared" ref="AE236" si="456">AE235</f>
        <v>0</v>
      </c>
      <c r="AF236" s="405">
        <f t="shared" ref="AF236" si="457">AF235</f>
        <v>0</v>
      </c>
      <c r="AG236" s="405">
        <f t="shared" ref="AG236" si="458">AG235</f>
        <v>0</v>
      </c>
      <c r="AH236" s="405">
        <f t="shared" ref="AH236" si="459">AH235</f>
        <v>0</v>
      </c>
      <c r="AI236" s="405">
        <f t="shared" ref="AI236" si="460">AI235</f>
        <v>0</v>
      </c>
      <c r="AJ236" s="405">
        <f t="shared" ref="AJ236" si="461">AJ235</f>
        <v>0</v>
      </c>
      <c r="AK236" s="405">
        <f t="shared" ref="AK236" si="462">AK235</f>
        <v>0</v>
      </c>
      <c r="AL236" s="405">
        <f t="shared" ref="AL236" si="463">AL235</f>
        <v>0</v>
      </c>
      <c r="AM236" s="291"/>
    </row>
    <row r="237" spans="1:39" hidden="1" outlineLevel="1">
      <c r="B237" s="288"/>
      <c r="C237" s="285"/>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416"/>
      <c r="Z237" s="417"/>
      <c r="AA237" s="417"/>
      <c r="AB237" s="417"/>
      <c r="AC237" s="417"/>
      <c r="AD237" s="417"/>
      <c r="AE237" s="417"/>
      <c r="AF237" s="417"/>
      <c r="AG237" s="417"/>
      <c r="AH237" s="417"/>
      <c r="AI237" s="417"/>
      <c r="AJ237" s="417"/>
      <c r="AK237" s="417"/>
      <c r="AL237" s="417"/>
      <c r="AM237" s="291"/>
    </row>
    <row r="238" spans="1:39" ht="15.75" hidden="1" outlineLevel="1">
      <c r="B238" s="313" t="s">
        <v>497</v>
      </c>
      <c r="C238" s="283"/>
      <c r="D238" s="283"/>
      <c r="E238" s="283"/>
      <c r="F238" s="283"/>
      <c r="G238" s="283"/>
      <c r="H238" s="283"/>
      <c r="I238" s="283"/>
      <c r="J238" s="283"/>
      <c r="K238" s="283"/>
      <c r="L238" s="283"/>
      <c r="M238" s="283"/>
      <c r="N238" s="284"/>
      <c r="O238" s="283"/>
      <c r="P238" s="283"/>
      <c r="Q238" s="283"/>
      <c r="R238" s="283"/>
      <c r="S238" s="283"/>
      <c r="T238" s="283"/>
      <c r="U238" s="283"/>
      <c r="V238" s="283"/>
      <c r="W238" s="283"/>
      <c r="X238" s="283"/>
      <c r="Y238" s="408"/>
      <c r="Z238" s="408"/>
      <c r="AA238" s="408"/>
      <c r="AB238" s="408"/>
      <c r="AC238" s="408"/>
      <c r="AD238" s="408"/>
      <c r="AE238" s="408"/>
      <c r="AF238" s="408"/>
      <c r="AG238" s="408"/>
      <c r="AH238" s="408"/>
      <c r="AI238" s="408"/>
      <c r="AJ238" s="408"/>
      <c r="AK238" s="408"/>
      <c r="AL238" s="408"/>
      <c r="AM238" s="286"/>
    </row>
    <row r="239" spans="1:39" hidden="1" outlineLevel="1">
      <c r="A239" s="511">
        <v>6</v>
      </c>
      <c r="B239" s="509" t="s">
        <v>99</v>
      </c>
      <c r="C239" s="285" t="s">
        <v>25</v>
      </c>
      <c r="D239" s="289"/>
      <c r="E239" s="289"/>
      <c r="F239" s="289"/>
      <c r="G239" s="289"/>
      <c r="H239" s="289"/>
      <c r="I239" s="289"/>
      <c r="J239" s="289"/>
      <c r="K239" s="289"/>
      <c r="L239" s="289"/>
      <c r="M239" s="289"/>
      <c r="N239" s="289">
        <v>12</v>
      </c>
      <c r="O239" s="289"/>
      <c r="P239" s="289"/>
      <c r="Q239" s="289"/>
      <c r="R239" s="289"/>
      <c r="S239" s="289"/>
      <c r="T239" s="289"/>
      <c r="U239" s="289"/>
      <c r="V239" s="289"/>
      <c r="W239" s="289"/>
      <c r="X239" s="289"/>
      <c r="Y239" s="409"/>
      <c r="Z239" s="404"/>
      <c r="AA239" s="404"/>
      <c r="AB239" s="404"/>
      <c r="AC239" s="404"/>
      <c r="AD239" s="404"/>
      <c r="AE239" s="404"/>
      <c r="AF239" s="409"/>
      <c r="AG239" s="409"/>
      <c r="AH239" s="409"/>
      <c r="AI239" s="409"/>
      <c r="AJ239" s="409"/>
      <c r="AK239" s="409"/>
      <c r="AL239" s="409"/>
      <c r="AM239" s="290">
        <f>SUM(Y239:AL239)</f>
        <v>0</v>
      </c>
    </row>
    <row r="240" spans="1:39" hidden="1" outlineLevel="1">
      <c r="B240" s="288" t="s">
        <v>289</v>
      </c>
      <c r="C240" s="285" t="s">
        <v>163</v>
      </c>
      <c r="D240" s="289"/>
      <c r="E240" s="289"/>
      <c r="F240" s="289"/>
      <c r="G240" s="289"/>
      <c r="H240" s="289"/>
      <c r="I240" s="289"/>
      <c r="J240" s="289"/>
      <c r="K240" s="289"/>
      <c r="L240" s="289"/>
      <c r="M240" s="289"/>
      <c r="N240" s="289">
        <f>N239</f>
        <v>12</v>
      </c>
      <c r="O240" s="289"/>
      <c r="P240" s="289"/>
      <c r="Q240" s="289"/>
      <c r="R240" s="289"/>
      <c r="S240" s="289"/>
      <c r="T240" s="289"/>
      <c r="U240" s="289"/>
      <c r="V240" s="289"/>
      <c r="W240" s="289"/>
      <c r="X240" s="289"/>
      <c r="Y240" s="405">
        <f>Y239</f>
        <v>0</v>
      </c>
      <c r="Z240" s="405">
        <f t="shared" ref="Z240" si="464">Z239</f>
        <v>0</v>
      </c>
      <c r="AA240" s="405">
        <f t="shared" ref="AA240" si="465">AA239</f>
        <v>0</v>
      </c>
      <c r="AB240" s="405">
        <f t="shared" ref="AB240" si="466">AB239</f>
        <v>0</v>
      </c>
      <c r="AC240" s="405">
        <f t="shared" ref="AC240" si="467">AC239</f>
        <v>0</v>
      </c>
      <c r="AD240" s="405">
        <f t="shared" ref="AD240" si="468">AD239</f>
        <v>0</v>
      </c>
      <c r="AE240" s="405">
        <f t="shared" ref="AE240" si="469">AE239</f>
        <v>0</v>
      </c>
      <c r="AF240" s="405">
        <f t="shared" ref="AF240" si="470">AF239</f>
        <v>0</v>
      </c>
      <c r="AG240" s="405">
        <f t="shared" ref="AG240" si="471">AG239</f>
        <v>0</v>
      </c>
      <c r="AH240" s="405">
        <f t="shared" ref="AH240" si="472">AH239</f>
        <v>0</v>
      </c>
      <c r="AI240" s="405">
        <f t="shared" ref="AI240" si="473">AI239</f>
        <v>0</v>
      </c>
      <c r="AJ240" s="405">
        <f t="shared" ref="AJ240" si="474">AJ239</f>
        <v>0</v>
      </c>
      <c r="AK240" s="405">
        <f t="shared" ref="AK240" si="475">AK239</f>
        <v>0</v>
      </c>
      <c r="AL240" s="405">
        <f t="shared" ref="AL240" si="476">AL239</f>
        <v>0</v>
      </c>
      <c r="AM240" s="305"/>
    </row>
    <row r="241" spans="1:39" hidden="1" outlineLevel="1">
      <c r="B241" s="304"/>
      <c r="C241" s="306"/>
      <c r="D241" s="285"/>
      <c r="E241" s="285"/>
      <c r="F241" s="285"/>
      <c r="G241" s="285"/>
      <c r="H241" s="285"/>
      <c r="I241" s="285"/>
      <c r="J241" s="285"/>
      <c r="K241" s="285"/>
      <c r="L241" s="285"/>
      <c r="M241" s="285"/>
      <c r="N241" s="285"/>
      <c r="O241" s="285"/>
      <c r="P241" s="285"/>
      <c r="Q241" s="285"/>
      <c r="R241" s="285"/>
      <c r="S241" s="285"/>
      <c r="T241" s="285"/>
      <c r="U241" s="285"/>
      <c r="V241" s="285"/>
      <c r="W241" s="285"/>
      <c r="X241" s="285"/>
      <c r="Y241" s="410"/>
      <c r="Z241" s="410"/>
      <c r="AA241" s="410"/>
      <c r="AB241" s="410"/>
      <c r="AC241" s="410"/>
      <c r="AD241" s="410"/>
      <c r="AE241" s="410"/>
      <c r="AF241" s="410"/>
      <c r="AG241" s="410"/>
      <c r="AH241" s="410"/>
      <c r="AI241" s="410"/>
      <c r="AJ241" s="410"/>
      <c r="AK241" s="410"/>
      <c r="AL241" s="410"/>
      <c r="AM241" s="307"/>
    </row>
    <row r="242" spans="1:39" ht="30" hidden="1" outlineLevel="1">
      <c r="A242" s="511">
        <v>7</v>
      </c>
      <c r="B242" s="509" t="s">
        <v>100</v>
      </c>
      <c r="C242" s="285" t="s">
        <v>25</v>
      </c>
      <c r="D242" s="289"/>
      <c r="E242" s="289"/>
      <c r="F242" s="289"/>
      <c r="G242" s="289"/>
      <c r="H242" s="289"/>
      <c r="I242" s="289"/>
      <c r="J242" s="289"/>
      <c r="K242" s="289"/>
      <c r="L242" s="289"/>
      <c r="M242" s="289"/>
      <c r="N242" s="289">
        <v>12</v>
      </c>
      <c r="O242" s="289"/>
      <c r="P242" s="289"/>
      <c r="Q242" s="289"/>
      <c r="R242" s="289"/>
      <c r="S242" s="289"/>
      <c r="T242" s="289"/>
      <c r="U242" s="289"/>
      <c r="V242" s="289"/>
      <c r="W242" s="289"/>
      <c r="X242" s="289"/>
      <c r="Y242" s="409"/>
      <c r="Z242" s="404"/>
      <c r="AA242" s="404"/>
      <c r="AB242" s="404"/>
      <c r="AC242" s="404"/>
      <c r="AD242" s="404"/>
      <c r="AE242" s="404"/>
      <c r="AF242" s="409"/>
      <c r="AG242" s="409"/>
      <c r="AH242" s="409"/>
      <c r="AI242" s="409"/>
      <c r="AJ242" s="409"/>
      <c r="AK242" s="409"/>
      <c r="AL242" s="409"/>
      <c r="AM242" s="290">
        <f>SUM(Y242:AL242)</f>
        <v>0</v>
      </c>
    </row>
    <row r="243" spans="1:39" hidden="1" outlineLevel="1">
      <c r="B243" s="288" t="s">
        <v>289</v>
      </c>
      <c r="C243" s="285" t="s">
        <v>163</v>
      </c>
      <c r="D243" s="289"/>
      <c r="E243" s="289"/>
      <c r="F243" s="289"/>
      <c r="G243" s="289"/>
      <c r="H243" s="289"/>
      <c r="I243" s="289"/>
      <c r="J243" s="289"/>
      <c r="K243" s="289"/>
      <c r="L243" s="289"/>
      <c r="M243" s="289"/>
      <c r="N243" s="289">
        <f>N242</f>
        <v>12</v>
      </c>
      <c r="O243" s="289"/>
      <c r="P243" s="289"/>
      <c r="Q243" s="289"/>
      <c r="R243" s="289"/>
      <c r="S243" s="289"/>
      <c r="T243" s="289"/>
      <c r="U243" s="289"/>
      <c r="V243" s="289"/>
      <c r="W243" s="289"/>
      <c r="X243" s="289"/>
      <c r="Y243" s="405">
        <f>Y242</f>
        <v>0</v>
      </c>
      <c r="Z243" s="405">
        <f t="shared" ref="Z243" si="477">Z242</f>
        <v>0</v>
      </c>
      <c r="AA243" s="405">
        <f t="shared" ref="AA243" si="478">AA242</f>
        <v>0</v>
      </c>
      <c r="AB243" s="405">
        <f t="shared" ref="AB243" si="479">AB242</f>
        <v>0</v>
      </c>
      <c r="AC243" s="405">
        <f t="shared" ref="AC243" si="480">AC242</f>
        <v>0</v>
      </c>
      <c r="AD243" s="405">
        <f t="shared" ref="AD243" si="481">AD242</f>
        <v>0</v>
      </c>
      <c r="AE243" s="405">
        <f t="shared" ref="AE243" si="482">AE242</f>
        <v>0</v>
      </c>
      <c r="AF243" s="405">
        <f t="shared" ref="AF243" si="483">AF242</f>
        <v>0</v>
      </c>
      <c r="AG243" s="405">
        <f t="shared" ref="AG243" si="484">AG242</f>
        <v>0</v>
      </c>
      <c r="AH243" s="405">
        <f t="shared" ref="AH243" si="485">AH242</f>
        <v>0</v>
      </c>
      <c r="AI243" s="405">
        <f t="shared" ref="AI243" si="486">AI242</f>
        <v>0</v>
      </c>
      <c r="AJ243" s="405">
        <f t="shared" ref="AJ243" si="487">AJ242</f>
        <v>0</v>
      </c>
      <c r="AK243" s="405">
        <f t="shared" ref="AK243" si="488">AK242</f>
        <v>0</v>
      </c>
      <c r="AL243" s="405">
        <f t="shared" ref="AL243" si="489">AL242</f>
        <v>0</v>
      </c>
      <c r="AM243" s="305"/>
    </row>
    <row r="244" spans="1:39" hidden="1" outlineLevel="1">
      <c r="B244" s="308"/>
      <c r="C244" s="306"/>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410"/>
      <c r="Z244" s="411"/>
      <c r="AA244" s="410"/>
      <c r="AB244" s="410"/>
      <c r="AC244" s="410"/>
      <c r="AD244" s="410"/>
      <c r="AE244" s="410"/>
      <c r="AF244" s="410"/>
      <c r="AG244" s="410"/>
      <c r="AH244" s="410"/>
      <c r="AI244" s="410"/>
      <c r="AJ244" s="410"/>
      <c r="AK244" s="410"/>
      <c r="AL244" s="410"/>
      <c r="AM244" s="307"/>
    </row>
    <row r="245" spans="1:39" ht="30" hidden="1" outlineLevel="1">
      <c r="A245" s="511">
        <v>8</v>
      </c>
      <c r="B245" s="509" t="s">
        <v>101</v>
      </c>
      <c r="C245" s="285" t="s">
        <v>25</v>
      </c>
      <c r="D245" s="289"/>
      <c r="E245" s="289"/>
      <c r="F245" s="289"/>
      <c r="G245" s="289"/>
      <c r="H245" s="289"/>
      <c r="I245" s="289"/>
      <c r="J245" s="289"/>
      <c r="K245" s="289"/>
      <c r="L245" s="289"/>
      <c r="M245" s="289"/>
      <c r="N245" s="289">
        <v>12</v>
      </c>
      <c r="O245" s="289"/>
      <c r="P245" s="289"/>
      <c r="Q245" s="289"/>
      <c r="R245" s="289"/>
      <c r="S245" s="289"/>
      <c r="T245" s="289"/>
      <c r="U245" s="289"/>
      <c r="V245" s="289"/>
      <c r="W245" s="289"/>
      <c r="X245" s="289"/>
      <c r="Y245" s="409"/>
      <c r="Z245" s="404"/>
      <c r="AA245" s="404"/>
      <c r="AB245" s="404"/>
      <c r="AC245" s="404"/>
      <c r="AD245" s="404"/>
      <c r="AE245" s="404"/>
      <c r="AF245" s="409"/>
      <c r="AG245" s="409"/>
      <c r="AH245" s="409"/>
      <c r="AI245" s="409"/>
      <c r="AJ245" s="409"/>
      <c r="AK245" s="409"/>
      <c r="AL245" s="409"/>
      <c r="AM245" s="290">
        <f>SUM(Y245:AL245)</f>
        <v>0</v>
      </c>
    </row>
    <row r="246" spans="1:39" hidden="1" outlineLevel="1">
      <c r="B246" s="288" t="s">
        <v>289</v>
      </c>
      <c r="C246" s="285" t="s">
        <v>163</v>
      </c>
      <c r="D246" s="289"/>
      <c r="E246" s="289"/>
      <c r="F246" s="289"/>
      <c r="G246" s="289"/>
      <c r="H246" s="289"/>
      <c r="I246" s="289"/>
      <c r="J246" s="289"/>
      <c r="K246" s="289"/>
      <c r="L246" s="289"/>
      <c r="M246" s="289"/>
      <c r="N246" s="289">
        <f>N245</f>
        <v>12</v>
      </c>
      <c r="O246" s="289"/>
      <c r="P246" s="289"/>
      <c r="Q246" s="289"/>
      <c r="R246" s="289"/>
      <c r="S246" s="289"/>
      <c r="T246" s="289"/>
      <c r="U246" s="289"/>
      <c r="V246" s="289"/>
      <c r="W246" s="289"/>
      <c r="X246" s="289"/>
      <c r="Y246" s="405">
        <f>Y245</f>
        <v>0</v>
      </c>
      <c r="Z246" s="405">
        <f t="shared" ref="Z246" si="490">Z245</f>
        <v>0</v>
      </c>
      <c r="AA246" s="405">
        <f t="shared" ref="AA246" si="491">AA245</f>
        <v>0</v>
      </c>
      <c r="AB246" s="405">
        <f t="shared" ref="AB246" si="492">AB245</f>
        <v>0</v>
      </c>
      <c r="AC246" s="405">
        <f t="shared" ref="AC246" si="493">AC245</f>
        <v>0</v>
      </c>
      <c r="AD246" s="405">
        <f t="shared" ref="AD246" si="494">AD245</f>
        <v>0</v>
      </c>
      <c r="AE246" s="405">
        <f t="shared" ref="AE246" si="495">AE245</f>
        <v>0</v>
      </c>
      <c r="AF246" s="405">
        <f t="shared" ref="AF246" si="496">AF245</f>
        <v>0</v>
      </c>
      <c r="AG246" s="405">
        <f t="shared" ref="AG246" si="497">AG245</f>
        <v>0</v>
      </c>
      <c r="AH246" s="405">
        <f t="shared" ref="AH246" si="498">AH245</f>
        <v>0</v>
      </c>
      <c r="AI246" s="405">
        <f t="shared" ref="AI246" si="499">AI245</f>
        <v>0</v>
      </c>
      <c r="AJ246" s="405">
        <f t="shared" ref="AJ246" si="500">AJ245</f>
        <v>0</v>
      </c>
      <c r="AK246" s="405">
        <f t="shared" ref="AK246" si="501">AK245</f>
        <v>0</v>
      </c>
      <c r="AL246" s="405">
        <f t="shared" ref="AL246" si="502">AL245</f>
        <v>0</v>
      </c>
      <c r="AM246" s="305"/>
    </row>
    <row r="247" spans="1:39" hidden="1" outlineLevel="1">
      <c r="B247" s="308"/>
      <c r="C247" s="306"/>
      <c r="D247" s="310"/>
      <c r="E247" s="310"/>
      <c r="F247" s="310"/>
      <c r="G247" s="310"/>
      <c r="H247" s="310"/>
      <c r="I247" s="310"/>
      <c r="J247" s="310"/>
      <c r="K247" s="310"/>
      <c r="L247" s="310"/>
      <c r="M247" s="310"/>
      <c r="N247" s="285"/>
      <c r="O247" s="310"/>
      <c r="P247" s="310"/>
      <c r="Q247" s="310"/>
      <c r="R247" s="310"/>
      <c r="S247" s="310"/>
      <c r="T247" s="310"/>
      <c r="U247" s="310"/>
      <c r="V247" s="310"/>
      <c r="W247" s="310"/>
      <c r="X247" s="310"/>
      <c r="Y247" s="410"/>
      <c r="Z247" s="411"/>
      <c r="AA247" s="410"/>
      <c r="AB247" s="410"/>
      <c r="AC247" s="410"/>
      <c r="AD247" s="410"/>
      <c r="AE247" s="410"/>
      <c r="AF247" s="410"/>
      <c r="AG247" s="410"/>
      <c r="AH247" s="410"/>
      <c r="AI247" s="410"/>
      <c r="AJ247" s="410"/>
      <c r="AK247" s="410"/>
      <c r="AL247" s="410"/>
      <c r="AM247" s="307"/>
    </row>
    <row r="248" spans="1:39" ht="30" hidden="1" outlineLevel="1">
      <c r="A248" s="511">
        <v>9</v>
      </c>
      <c r="B248" s="509" t="s">
        <v>102</v>
      </c>
      <c r="C248" s="285" t="s">
        <v>25</v>
      </c>
      <c r="D248" s="289"/>
      <c r="E248" s="289"/>
      <c r="F248" s="289"/>
      <c r="G248" s="289"/>
      <c r="H248" s="289"/>
      <c r="I248" s="289"/>
      <c r="J248" s="289"/>
      <c r="K248" s="289"/>
      <c r="L248" s="289"/>
      <c r="M248" s="289"/>
      <c r="N248" s="289">
        <v>12</v>
      </c>
      <c r="O248" s="289"/>
      <c r="P248" s="289"/>
      <c r="Q248" s="289"/>
      <c r="R248" s="289"/>
      <c r="S248" s="289"/>
      <c r="T248" s="289"/>
      <c r="U248" s="289"/>
      <c r="V248" s="289"/>
      <c r="W248" s="289"/>
      <c r="X248" s="289"/>
      <c r="Y248" s="409"/>
      <c r="Z248" s="404"/>
      <c r="AA248" s="404"/>
      <c r="AB248" s="404"/>
      <c r="AC248" s="404"/>
      <c r="AD248" s="404"/>
      <c r="AE248" s="404"/>
      <c r="AF248" s="409"/>
      <c r="AG248" s="409"/>
      <c r="AH248" s="409"/>
      <c r="AI248" s="409"/>
      <c r="AJ248" s="409"/>
      <c r="AK248" s="409"/>
      <c r="AL248" s="409"/>
      <c r="AM248" s="290">
        <f>SUM(Y248:AL248)</f>
        <v>0</v>
      </c>
    </row>
    <row r="249" spans="1:39" hidden="1" outlineLevel="1">
      <c r="B249" s="288" t="s">
        <v>289</v>
      </c>
      <c r="C249" s="285" t="s">
        <v>163</v>
      </c>
      <c r="D249" s="289"/>
      <c r="E249" s="289"/>
      <c r="F249" s="289"/>
      <c r="G249" s="289"/>
      <c r="H249" s="289"/>
      <c r="I249" s="289"/>
      <c r="J249" s="289"/>
      <c r="K249" s="289"/>
      <c r="L249" s="289"/>
      <c r="M249" s="289"/>
      <c r="N249" s="289">
        <f>N248</f>
        <v>12</v>
      </c>
      <c r="O249" s="289"/>
      <c r="P249" s="289"/>
      <c r="Q249" s="289"/>
      <c r="R249" s="289"/>
      <c r="S249" s="289"/>
      <c r="T249" s="289"/>
      <c r="U249" s="289"/>
      <c r="V249" s="289"/>
      <c r="W249" s="289"/>
      <c r="X249" s="289"/>
      <c r="Y249" s="405">
        <f>Y248</f>
        <v>0</v>
      </c>
      <c r="Z249" s="405">
        <f t="shared" ref="Z249" si="503">Z248</f>
        <v>0</v>
      </c>
      <c r="AA249" s="405">
        <f t="shared" ref="AA249" si="504">AA248</f>
        <v>0</v>
      </c>
      <c r="AB249" s="405">
        <f t="shared" ref="AB249" si="505">AB248</f>
        <v>0</v>
      </c>
      <c r="AC249" s="405">
        <f t="shared" ref="AC249" si="506">AC248</f>
        <v>0</v>
      </c>
      <c r="AD249" s="405">
        <f t="shared" ref="AD249" si="507">AD248</f>
        <v>0</v>
      </c>
      <c r="AE249" s="405">
        <f t="shared" ref="AE249" si="508">AE248</f>
        <v>0</v>
      </c>
      <c r="AF249" s="405">
        <f t="shared" ref="AF249" si="509">AF248</f>
        <v>0</v>
      </c>
      <c r="AG249" s="405">
        <f t="shared" ref="AG249" si="510">AG248</f>
        <v>0</v>
      </c>
      <c r="AH249" s="405">
        <f t="shared" ref="AH249" si="511">AH248</f>
        <v>0</v>
      </c>
      <c r="AI249" s="405">
        <f t="shared" ref="AI249" si="512">AI248</f>
        <v>0</v>
      </c>
      <c r="AJ249" s="405">
        <f t="shared" ref="AJ249" si="513">AJ248</f>
        <v>0</v>
      </c>
      <c r="AK249" s="405">
        <f t="shared" ref="AK249" si="514">AK248</f>
        <v>0</v>
      </c>
      <c r="AL249" s="405">
        <f t="shared" ref="AL249" si="515">AL248</f>
        <v>0</v>
      </c>
      <c r="AM249" s="305"/>
    </row>
    <row r="250" spans="1:39" hidden="1" outlineLevel="1">
      <c r="B250" s="308"/>
      <c r="C250" s="306"/>
      <c r="D250" s="310"/>
      <c r="E250" s="310"/>
      <c r="F250" s="310"/>
      <c r="G250" s="310"/>
      <c r="H250" s="310"/>
      <c r="I250" s="310"/>
      <c r="J250" s="310"/>
      <c r="K250" s="310"/>
      <c r="L250" s="310"/>
      <c r="M250" s="310"/>
      <c r="N250" s="285"/>
      <c r="O250" s="310"/>
      <c r="P250" s="310"/>
      <c r="Q250" s="310"/>
      <c r="R250" s="310"/>
      <c r="S250" s="310"/>
      <c r="T250" s="310"/>
      <c r="U250" s="310"/>
      <c r="V250" s="310"/>
      <c r="W250" s="310"/>
      <c r="X250" s="310"/>
      <c r="Y250" s="410"/>
      <c r="Z250" s="410"/>
      <c r="AA250" s="410"/>
      <c r="AB250" s="410"/>
      <c r="AC250" s="410"/>
      <c r="AD250" s="410"/>
      <c r="AE250" s="410"/>
      <c r="AF250" s="410"/>
      <c r="AG250" s="410"/>
      <c r="AH250" s="410"/>
      <c r="AI250" s="410"/>
      <c r="AJ250" s="410"/>
      <c r="AK250" s="410"/>
      <c r="AL250" s="410"/>
      <c r="AM250" s="307"/>
    </row>
    <row r="251" spans="1:39" ht="30" hidden="1" outlineLevel="1">
      <c r="A251" s="511">
        <v>10</v>
      </c>
      <c r="B251" s="509" t="s">
        <v>103</v>
      </c>
      <c r="C251" s="285" t="s">
        <v>25</v>
      </c>
      <c r="D251" s="289"/>
      <c r="E251" s="289"/>
      <c r="F251" s="289"/>
      <c r="G251" s="289"/>
      <c r="H251" s="289"/>
      <c r="I251" s="289"/>
      <c r="J251" s="289"/>
      <c r="K251" s="289"/>
      <c r="L251" s="289"/>
      <c r="M251" s="289"/>
      <c r="N251" s="289">
        <v>3</v>
      </c>
      <c r="O251" s="289"/>
      <c r="P251" s="289"/>
      <c r="Q251" s="289"/>
      <c r="R251" s="289"/>
      <c r="S251" s="289"/>
      <c r="T251" s="289"/>
      <c r="U251" s="289"/>
      <c r="V251" s="289"/>
      <c r="W251" s="289"/>
      <c r="X251" s="289"/>
      <c r="Y251" s="409"/>
      <c r="Z251" s="404"/>
      <c r="AA251" s="404"/>
      <c r="AB251" s="404"/>
      <c r="AC251" s="404"/>
      <c r="AD251" s="404"/>
      <c r="AE251" s="404"/>
      <c r="AF251" s="409"/>
      <c r="AG251" s="409"/>
      <c r="AH251" s="409"/>
      <c r="AI251" s="409"/>
      <c r="AJ251" s="409"/>
      <c r="AK251" s="409"/>
      <c r="AL251" s="409"/>
      <c r="AM251" s="290">
        <f>SUM(Y251:AL251)</f>
        <v>0</v>
      </c>
    </row>
    <row r="252" spans="1:39" hidden="1" outlineLevel="1">
      <c r="B252" s="288" t="s">
        <v>289</v>
      </c>
      <c r="C252" s="285" t="s">
        <v>163</v>
      </c>
      <c r="D252" s="289"/>
      <c r="E252" s="289"/>
      <c r="F252" s="289"/>
      <c r="G252" s="289"/>
      <c r="H252" s="289"/>
      <c r="I252" s="289"/>
      <c r="J252" s="289"/>
      <c r="K252" s="289"/>
      <c r="L252" s="289"/>
      <c r="M252" s="289"/>
      <c r="N252" s="289">
        <f>N251</f>
        <v>3</v>
      </c>
      <c r="O252" s="289"/>
      <c r="P252" s="289"/>
      <c r="Q252" s="289"/>
      <c r="R252" s="289"/>
      <c r="S252" s="289"/>
      <c r="T252" s="289"/>
      <c r="U252" s="289"/>
      <c r="V252" s="289"/>
      <c r="W252" s="289"/>
      <c r="X252" s="289"/>
      <c r="Y252" s="405">
        <f>Y251</f>
        <v>0</v>
      </c>
      <c r="Z252" s="405">
        <f t="shared" ref="Z252" si="516">Z251</f>
        <v>0</v>
      </c>
      <c r="AA252" s="405">
        <f t="shared" ref="AA252" si="517">AA251</f>
        <v>0</v>
      </c>
      <c r="AB252" s="405">
        <f t="shared" ref="AB252" si="518">AB251</f>
        <v>0</v>
      </c>
      <c r="AC252" s="405">
        <f t="shared" ref="AC252" si="519">AC251</f>
        <v>0</v>
      </c>
      <c r="AD252" s="405">
        <f t="shared" ref="AD252" si="520">AD251</f>
        <v>0</v>
      </c>
      <c r="AE252" s="405">
        <f t="shared" ref="AE252" si="521">AE251</f>
        <v>0</v>
      </c>
      <c r="AF252" s="405">
        <f t="shared" ref="AF252" si="522">AF251</f>
        <v>0</v>
      </c>
      <c r="AG252" s="405">
        <f t="shared" ref="AG252" si="523">AG251</f>
        <v>0</v>
      </c>
      <c r="AH252" s="405">
        <f t="shared" ref="AH252" si="524">AH251</f>
        <v>0</v>
      </c>
      <c r="AI252" s="405">
        <f t="shared" ref="AI252" si="525">AI251</f>
        <v>0</v>
      </c>
      <c r="AJ252" s="405">
        <f t="shared" ref="AJ252" si="526">AJ251</f>
        <v>0</v>
      </c>
      <c r="AK252" s="405">
        <f t="shared" ref="AK252" si="527">AK251</f>
        <v>0</v>
      </c>
      <c r="AL252" s="405">
        <f t="shared" ref="AL252" si="528">AL251</f>
        <v>0</v>
      </c>
      <c r="AM252" s="305"/>
    </row>
    <row r="253" spans="1:39" hidden="1" outlineLevel="1">
      <c r="B253" s="308"/>
      <c r="C253" s="306"/>
      <c r="D253" s="310"/>
      <c r="E253" s="310"/>
      <c r="F253" s="310"/>
      <c r="G253" s="310"/>
      <c r="H253" s="310"/>
      <c r="I253" s="310"/>
      <c r="J253" s="310"/>
      <c r="K253" s="310"/>
      <c r="L253" s="310"/>
      <c r="M253" s="310"/>
      <c r="N253" s="285"/>
      <c r="O253" s="310"/>
      <c r="P253" s="310"/>
      <c r="Q253" s="310"/>
      <c r="R253" s="310"/>
      <c r="S253" s="310"/>
      <c r="T253" s="310"/>
      <c r="U253" s="310"/>
      <c r="V253" s="310"/>
      <c r="W253" s="310"/>
      <c r="X253" s="310"/>
      <c r="Y253" s="410"/>
      <c r="Z253" s="411"/>
      <c r="AA253" s="410"/>
      <c r="AB253" s="410"/>
      <c r="AC253" s="410"/>
      <c r="AD253" s="410"/>
      <c r="AE253" s="410"/>
      <c r="AF253" s="410"/>
      <c r="AG253" s="410"/>
      <c r="AH253" s="410"/>
      <c r="AI253" s="410"/>
      <c r="AJ253" s="410"/>
      <c r="AK253" s="410"/>
      <c r="AL253" s="410"/>
      <c r="AM253" s="307"/>
    </row>
    <row r="254" spans="1:39" ht="15.75" hidden="1" outlineLevel="1">
      <c r="B254" s="282" t="s">
        <v>10</v>
      </c>
      <c r="C254" s="283"/>
      <c r="D254" s="283"/>
      <c r="E254" s="283"/>
      <c r="F254" s="283"/>
      <c r="G254" s="283"/>
      <c r="H254" s="283"/>
      <c r="I254" s="283"/>
      <c r="J254" s="283"/>
      <c r="K254" s="283"/>
      <c r="L254" s="283"/>
      <c r="M254" s="283"/>
      <c r="N254" s="284"/>
      <c r="O254" s="283"/>
      <c r="P254" s="283"/>
      <c r="Q254" s="283"/>
      <c r="R254" s="283"/>
      <c r="S254" s="283"/>
      <c r="T254" s="283"/>
      <c r="U254" s="283"/>
      <c r="V254" s="283"/>
      <c r="W254" s="283"/>
      <c r="X254" s="283"/>
      <c r="Y254" s="408"/>
      <c r="Z254" s="408"/>
      <c r="AA254" s="408"/>
      <c r="AB254" s="408"/>
      <c r="AC254" s="408"/>
      <c r="AD254" s="408"/>
      <c r="AE254" s="408"/>
      <c r="AF254" s="408"/>
      <c r="AG254" s="408"/>
      <c r="AH254" s="408"/>
      <c r="AI254" s="408"/>
      <c r="AJ254" s="408"/>
      <c r="AK254" s="408"/>
      <c r="AL254" s="408"/>
      <c r="AM254" s="286"/>
    </row>
    <row r="255" spans="1:39" ht="30" hidden="1" outlineLevel="1">
      <c r="A255" s="511">
        <v>11</v>
      </c>
      <c r="B255" s="509" t="s">
        <v>104</v>
      </c>
      <c r="C255" s="285" t="s">
        <v>25</v>
      </c>
      <c r="D255" s="289"/>
      <c r="E255" s="289"/>
      <c r="F255" s="289"/>
      <c r="G255" s="289"/>
      <c r="H255" s="289"/>
      <c r="I255" s="289"/>
      <c r="J255" s="289"/>
      <c r="K255" s="289"/>
      <c r="L255" s="289"/>
      <c r="M255" s="289"/>
      <c r="N255" s="289">
        <v>12</v>
      </c>
      <c r="O255" s="289"/>
      <c r="P255" s="289"/>
      <c r="Q255" s="289"/>
      <c r="R255" s="289"/>
      <c r="S255" s="289"/>
      <c r="T255" s="289"/>
      <c r="U255" s="289"/>
      <c r="V255" s="289"/>
      <c r="W255" s="289"/>
      <c r="X255" s="289"/>
      <c r="Y255" s="420"/>
      <c r="Z255" s="404"/>
      <c r="AA255" s="404"/>
      <c r="AB255" s="404"/>
      <c r="AC255" s="404"/>
      <c r="AD255" s="404"/>
      <c r="AE255" s="404"/>
      <c r="AF255" s="409"/>
      <c r="AG255" s="409"/>
      <c r="AH255" s="409"/>
      <c r="AI255" s="409"/>
      <c r="AJ255" s="409"/>
      <c r="AK255" s="409"/>
      <c r="AL255" s="409"/>
      <c r="AM255" s="290">
        <f>SUM(Y255:AL255)</f>
        <v>0</v>
      </c>
    </row>
    <row r="256" spans="1:39" hidden="1" outlineLevel="1">
      <c r="B256" s="288" t="s">
        <v>289</v>
      </c>
      <c r="C256" s="285" t="s">
        <v>163</v>
      </c>
      <c r="D256" s="289"/>
      <c r="E256" s="289"/>
      <c r="F256" s="289"/>
      <c r="G256" s="289"/>
      <c r="H256" s="289"/>
      <c r="I256" s="289"/>
      <c r="J256" s="289"/>
      <c r="K256" s="289"/>
      <c r="L256" s="289"/>
      <c r="M256" s="289"/>
      <c r="N256" s="289">
        <f>N255</f>
        <v>12</v>
      </c>
      <c r="O256" s="289"/>
      <c r="P256" s="289"/>
      <c r="Q256" s="289"/>
      <c r="R256" s="289"/>
      <c r="S256" s="289"/>
      <c r="T256" s="289"/>
      <c r="U256" s="289"/>
      <c r="V256" s="289"/>
      <c r="W256" s="289"/>
      <c r="X256" s="289"/>
      <c r="Y256" s="405">
        <f>Y255</f>
        <v>0</v>
      </c>
      <c r="Z256" s="405">
        <f t="shared" ref="Z256" si="529">Z255</f>
        <v>0</v>
      </c>
      <c r="AA256" s="405">
        <f t="shared" ref="AA256" si="530">AA255</f>
        <v>0</v>
      </c>
      <c r="AB256" s="405">
        <f t="shared" ref="AB256" si="531">AB255</f>
        <v>0</v>
      </c>
      <c r="AC256" s="405">
        <f t="shared" ref="AC256" si="532">AC255</f>
        <v>0</v>
      </c>
      <c r="AD256" s="405">
        <f t="shared" ref="AD256" si="533">AD255</f>
        <v>0</v>
      </c>
      <c r="AE256" s="405">
        <f t="shared" ref="AE256" si="534">AE255</f>
        <v>0</v>
      </c>
      <c r="AF256" s="405">
        <f t="shared" ref="AF256" si="535">AF255</f>
        <v>0</v>
      </c>
      <c r="AG256" s="405">
        <f t="shared" ref="AG256" si="536">AG255</f>
        <v>0</v>
      </c>
      <c r="AH256" s="405">
        <f t="shared" ref="AH256" si="537">AH255</f>
        <v>0</v>
      </c>
      <c r="AI256" s="405">
        <f t="shared" ref="AI256" si="538">AI255</f>
        <v>0</v>
      </c>
      <c r="AJ256" s="405">
        <f t="shared" ref="AJ256" si="539">AJ255</f>
        <v>0</v>
      </c>
      <c r="AK256" s="405">
        <f t="shared" ref="AK256" si="540">AK255</f>
        <v>0</v>
      </c>
      <c r="AL256" s="405">
        <f t="shared" ref="AL256" si="541">AL255</f>
        <v>0</v>
      </c>
      <c r="AM256" s="291"/>
    </row>
    <row r="257" spans="1:40" hidden="1" outlineLevel="1">
      <c r="B257" s="309"/>
      <c r="C257" s="299"/>
      <c r="D257" s="285"/>
      <c r="E257" s="285"/>
      <c r="F257" s="285"/>
      <c r="G257" s="285"/>
      <c r="H257" s="285"/>
      <c r="I257" s="285"/>
      <c r="J257" s="285"/>
      <c r="K257" s="285"/>
      <c r="L257" s="285"/>
      <c r="M257" s="285"/>
      <c r="N257" s="285"/>
      <c r="O257" s="285"/>
      <c r="P257" s="285"/>
      <c r="Q257" s="285"/>
      <c r="R257" s="285"/>
      <c r="S257" s="285"/>
      <c r="T257" s="285"/>
      <c r="U257" s="285"/>
      <c r="V257" s="285"/>
      <c r="W257" s="285"/>
      <c r="X257" s="285"/>
      <c r="Y257" s="406"/>
      <c r="Z257" s="415"/>
      <c r="AA257" s="415"/>
      <c r="AB257" s="415"/>
      <c r="AC257" s="415"/>
      <c r="AD257" s="415"/>
      <c r="AE257" s="415"/>
      <c r="AF257" s="415"/>
      <c r="AG257" s="415"/>
      <c r="AH257" s="415"/>
      <c r="AI257" s="415"/>
      <c r="AJ257" s="415"/>
      <c r="AK257" s="415"/>
      <c r="AL257" s="415"/>
      <c r="AM257" s="300"/>
    </row>
    <row r="258" spans="1:40" ht="45" hidden="1" outlineLevel="1">
      <c r="A258" s="511">
        <v>12</v>
      </c>
      <c r="B258" s="509" t="s">
        <v>105</v>
      </c>
      <c r="C258" s="285" t="s">
        <v>25</v>
      </c>
      <c r="D258" s="289"/>
      <c r="E258" s="289"/>
      <c r="F258" s="289"/>
      <c r="G258" s="289"/>
      <c r="H258" s="289"/>
      <c r="I258" s="289"/>
      <c r="J258" s="289"/>
      <c r="K258" s="289"/>
      <c r="L258" s="289"/>
      <c r="M258" s="289"/>
      <c r="N258" s="289">
        <v>12</v>
      </c>
      <c r="O258" s="289"/>
      <c r="P258" s="289"/>
      <c r="Q258" s="289"/>
      <c r="R258" s="289"/>
      <c r="S258" s="289"/>
      <c r="T258" s="289"/>
      <c r="U258" s="289"/>
      <c r="V258" s="289"/>
      <c r="W258" s="289"/>
      <c r="X258" s="289"/>
      <c r="Y258" s="404"/>
      <c r="Z258" s="404"/>
      <c r="AA258" s="404"/>
      <c r="AB258" s="404"/>
      <c r="AC258" s="404"/>
      <c r="AD258" s="404"/>
      <c r="AE258" s="404"/>
      <c r="AF258" s="409"/>
      <c r="AG258" s="409"/>
      <c r="AH258" s="409"/>
      <c r="AI258" s="409"/>
      <c r="AJ258" s="409"/>
      <c r="AK258" s="409"/>
      <c r="AL258" s="409"/>
      <c r="AM258" s="290">
        <f>SUM(Y258:AL258)</f>
        <v>0</v>
      </c>
    </row>
    <row r="259" spans="1:40" hidden="1" outlineLevel="1">
      <c r="B259" s="288" t="s">
        <v>289</v>
      </c>
      <c r="C259" s="285" t="s">
        <v>163</v>
      </c>
      <c r="D259" s="289"/>
      <c r="E259" s="289"/>
      <c r="F259" s="289"/>
      <c r="G259" s="289"/>
      <c r="H259" s="289"/>
      <c r="I259" s="289"/>
      <c r="J259" s="289"/>
      <c r="K259" s="289"/>
      <c r="L259" s="289"/>
      <c r="M259" s="289"/>
      <c r="N259" s="289">
        <f>N258</f>
        <v>12</v>
      </c>
      <c r="O259" s="289"/>
      <c r="P259" s="289"/>
      <c r="Q259" s="289"/>
      <c r="R259" s="289"/>
      <c r="S259" s="289"/>
      <c r="T259" s="289"/>
      <c r="U259" s="289"/>
      <c r="V259" s="289"/>
      <c r="W259" s="289"/>
      <c r="X259" s="289"/>
      <c r="Y259" s="405">
        <f>Y258</f>
        <v>0</v>
      </c>
      <c r="Z259" s="405">
        <f t="shared" ref="Z259" si="542">Z258</f>
        <v>0</v>
      </c>
      <c r="AA259" s="405">
        <f t="shared" ref="AA259" si="543">AA258</f>
        <v>0</v>
      </c>
      <c r="AB259" s="405">
        <f t="shared" ref="AB259" si="544">AB258</f>
        <v>0</v>
      </c>
      <c r="AC259" s="405">
        <f t="shared" ref="AC259" si="545">AC258</f>
        <v>0</v>
      </c>
      <c r="AD259" s="405">
        <f t="shared" ref="AD259" si="546">AD258</f>
        <v>0</v>
      </c>
      <c r="AE259" s="405">
        <f t="shared" ref="AE259" si="547">AE258</f>
        <v>0</v>
      </c>
      <c r="AF259" s="405">
        <f t="shared" ref="AF259" si="548">AF258</f>
        <v>0</v>
      </c>
      <c r="AG259" s="405">
        <f t="shared" ref="AG259" si="549">AG258</f>
        <v>0</v>
      </c>
      <c r="AH259" s="405">
        <f t="shared" ref="AH259" si="550">AH258</f>
        <v>0</v>
      </c>
      <c r="AI259" s="405">
        <f t="shared" ref="AI259" si="551">AI258</f>
        <v>0</v>
      </c>
      <c r="AJ259" s="405">
        <f t="shared" ref="AJ259" si="552">AJ258</f>
        <v>0</v>
      </c>
      <c r="AK259" s="405">
        <f t="shared" ref="AK259" si="553">AK258</f>
        <v>0</v>
      </c>
      <c r="AL259" s="405">
        <f t="shared" ref="AL259" si="554">AL258</f>
        <v>0</v>
      </c>
      <c r="AM259" s="291"/>
    </row>
    <row r="260" spans="1:40" hidden="1" outlineLevel="1">
      <c r="B260" s="309"/>
      <c r="C260" s="299"/>
      <c r="D260" s="285"/>
      <c r="E260" s="285"/>
      <c r="F260" s="285"/>
      <c r="G260" s="285"/>
      <c r="H260" s="285"/>
      <c r="I260" s="285"/>
      <c r="J260" s="285"/>
      <c r="K260" s="285"/>
      <c r="L260" s="285"/>
      <c r="M260" s="285"/>
      <c r="N260" s="285"/>
      <c r="O260" s="285"/>
      <c r="P260" s="285"/>
      <c r="Q260" s="285"/>
      <c r="R260" s="285"/>
      <c r="S260" s="285"/>
      <c r="T260" s="285"/>
      <c r="U260" s="285"/>
      <c r="V260" s="285"/>
      <c r="W260" s="285"/>
      <c r="X260" s="285"/>
      <c r="Y260" s="416"/>
      <c r="Z260" s="416"/>
      <c r="AA260" s="406"/>
      <c r="AB260" s="406"/>
      <c r="AC260" s="406"/>
      <c r="AD260" s="406"/>
      <c r="AE260" s="406"/>
      <c r="AF260" s="406"/>
      <c r="AG260" s="406"/>
      <c r="AH260" s="406"/>
      <c r="AI260" s="406"/>
      <c r="AJ260" s="406"/>
      <c r="AK260" s="406"/>
      <c r="AL260" s="406"/>
      <c r="AM260" s="300"/>
    </row>
    <row r="261" spans="1:40" ht="30" hidden="1" outlineLevel="1">
      <c r="A261" s="511">
        <v>13</v>
      </c>
      <c r="B261" s="509" t="s">
        <v>106</v>
      </c>
      <c r="C261" s="285" t="s">
        <v>25</v>
      </c>
      <c r="D261" s="289"/>
      <c r="E261" s="289"/>
      <c r="F261" s="289"/>
      <c r="G261" s="289"/>
      <c r="H261" s="289"/>
      <c r="I261" s="289"/>
      <c r="J261" s="289"/>
      <c r="K261" s="289"/>
      <c r="L261" s="289"/>
      <c r="M261" s="289"/>
      <c r="N261" s="289">
        <v>12</v>
      </c>
      <c r="O261" s="289"/>
      <c r="P261" s="289"/>
      <c r="Q261" s="289"/>
      <c r="R261" s="289"/>
      <c r="S261" s="289"/>
      <c r="T261" s="289"/>
      <c r="U261" s="289"/>
      <c r="V261" s="289"/>
      <c r="W261" s="289"/>
      <c r="X261" s="289"/>
      <c r="Y261" s="404"/>
      <c r="Z261" s="404"/>
      <c r="AA261" s="404"/>
      <c r="AB261" s="404"/>
      <c r="AC261" s="404"/>
      <c r="AD261" s="404"/>
      <c r="AE261" s="404"/>
      <c r="AF261" s="409"/>
      <c r="AG261" s="409"/>
      <c r="AH261" s="409"/>
      <c r="AI261" s="409"/>
      <c r="AJ261" s="409"/>
      <c r="AK261" s="409"/>
      <c r="AL261" s="409"/>
      <c r="AM261" s="290">
        <f>SUM(Y261:AL261)</f>
        <v>0</v>
      </c>
    </row>
    <row r="262" spans="1:40" hidden="1" outlineLevel="1">
      <c r="B262" s="288" t="s">
        <v>289</v>
      </c>
      <c r="C262" s="285" t="s">
        <v>163</v>
      </c>
      <c r="D262" s="289"/>
      <c r="E262" s="289"/>
      <c r="F262" s="289"/>
      <c r="G262" s="289"/>
      <c r="H262" s="289"/>
      <c r="I262" s="289"/>
      <c r="J262" s="289"/>
      <c r="K262" s="289"/>
      <c r="L262" s="289"/>
      <c r="M262" s="289"/>
      <c r="N262" s="289">
        <f>N261</f>
        <v>12</v>
      </c>
      <c r="O262" s="289"/>
      <c r="P262" s="289"/>
      <c r="Q262" s="289"/>
      <c r="R262" s="289"/>
      <c r="S262" s="289"/>
      <c r="T262" s="289"/>
      <c r="U262" s="289"/>
      <c r="V262" s="289"/>
      <c r="W262" s="289"/>
      <c r="X262" s="289"/>
      <c r="Y262" s="405">
        <f>Y261</f>
        <v>0</v>
      </c>
      <c r="Z262" s="405">
        <f t="shared" ref="Z262" si="555">Z261</f>
        <v>0</v>
      </c>
      <c r="AA262" s="405">
        <f t="shared" ref="AA262" si="556">AA261</f>
        <v>0</v>
      </c>
      <c r="AB262" s="405">
        <f t="shared" ref="AB262" si="557">AB261</f>
        <v>0</v>
      </c>
      <c r="AC262" s="405">
        <f t="shared" ref="AC262" si="558">AC261</f>
        <v>0</v>
      </c>
      <c r="AD262" s="405">
        <f t="shared" ref="AD262" si="559">AD261</f>
        <v>0</v>
      </c>
      <c r="AE262" s="405">
        <f t="shared" ref="AE262" si="560">AE261</f>
        <v>0</v>
      </c>
      <c r="AF262" s="405">
        <f t="shared" ref="AF262" si="561">AF261</f>
        <v>0</v>
      </c>
      <c r="AG262" s="405">
        <f t="shared" ref="AG262" si="562">AG261</f>
        <v>0</v>
      </c>
      <c r="AH262" s="405">
        <f t="shared" ref="AH262" si="563">AH261</f>
        <v>0</v>
      </c>
      <c r="AI262" s="405">
        <f t="shared" ref="AI262" si="564">AI261</f>
        <v>0</v>
      </c>
      <c r="AJ262" s="405">
        <f t="shared" ref="AJ262" si="565">AJ261</f>
        <v>0</v>
      </c>
      <c r="AK262" s="405">
        <f t="shared" ref="AK262" si="566">AK261</f>
        <v>0</v>
      </c>
      <c r="AL262" s="405">
        <f t="shared" ref="AL262" si="567">AL261</f>
        <v>0</v>
      </c>
      <c r="AM262" s="300"/>
    </row>
    <row r="263" spans="1:40" hidden="1" outlineLevel="1">
      <c r="B263" s="309"/>
      <c r="C263" s="299"/>
      <c r="D263" s="285"/>
      <c r="E263" s="285"/>
      <c r="F263" s="285"/>
      <c r="G263" s="285"/>
      <c r="H263" s="285"/>
      <c r="I263" s="285"/>
      <c r="J263" s="285"/>
      <c r="K263" s="285"/>
      <c r="L263" s="285"/>
      <c r="M263" s="285"/>
      <c r="N263" s="285"/>
      <c r="O263" s="285"/>
      <c r="P263" s="285"/>
      <c r="Q263" s="285"/>
      <c r="R263" s="285"/>
      <c r="S263" s="285"/>
      <c r="T263" s="285"/>
      <c r="U263" s="285"/>
      <c r="V263" s="285"/>
      <c r="W263" s="285"/>
      <c r="X263" s="285"/>
      <c r="Y263" s="406"/>
      <c r="Z263" s="406"/>
      <c r="AA263" s="406"/>
      <c r="AB263" s="406"/>
      <c r="AC263" s="406"/>
      <c r="AD263" s="406"/>
      <c r="AE263" s="406"/>
      <c r="AF263" s="406"/>
      <c r="AG263" s="406"/>
      <c r="AH263" s="406"/>
      <c r="AI263" s="406"/>
      <c r="AJ263" s="406"/>
      <c r="AK263" s="406"/>
      <c r="AL263" s="406"/>
      <c r="AM263" s="300"/>
    </row>
    <row r="264" spans="1:40" ht="15.75" hidden="1" outlineLevel="1">
      <c r="B264" s="282" t="s">
        <v>107</v>
      </c>
      <c r="C264" s="283"/>
      <c r="D264" s="284"/>
      <c r="E264" s="284"/>
      <c r="F264" s="284"/>
      <c r="G264" s="284"/>
      <c r="H264" s="284"/>
      <c r="I264" s="284"/>
      <c r="J264" s="284"/>
      <c r="K264" s="284"/>
      <c r="L264" s="284"/>
      <c r="M264" s="284"/>
      <c r="N264" s="284"/>
      <c r="O264" s="284"/>
      <c r="P264" s="283"/>
      <c r="Q264" s="283"/>
      <c r="R264" s="283"/>
      <c r="S264" s="283"/>
      <c r="T264" s="283"/>
      <c r="U264" s="283"/>
      <c r="V264" s="283"/>
      <c r="W264" s="283"/>
      <c r="X264" s="283"/>
      <c r="Y264" s="408"/>
      <c r="Z264" s="408"/>
      <c r="AA264" s="408"/>
      <c r="AB264" s="408"/>
      <c r="AC264" s="408"/>
      <c r="AD264" s="408"/>
      <c r="AE264" s="408"/>
      <c r="AF264" s="408"/>
      <c r="AG264" s="408"/>
      <c r="AH264" s="408"/>
      <c r="AI264" s="408"/>
      <c r="AJ264" s="408"/>
      <c r="AK264" s="408"/>
      <c r="AL264" s="408"/>
      <c r="AM264" s="286"/>
    </row>
    <row r="265" spans="1:40" hidden="1" outlineLevel="1">
      <c r="A265" s="511">
        <v>14</v>
      </c>
      <c r="B265" s="309" t="s">
        <v>108</v>
      </c>
      <c r="C265" s="285" t="s">
        <v>25</v>
      </c>
      <c r="D265" s="289"/>
      <c r="E265" s="289"/>
      <c r="F265" s="289"/>
      <c r="G265" s="289"/>
      <c r="H265" s="289"/>
      <c r="I265" s="289"/>
      <c r="J265" s="289"/>
      <c r="K265" s="289"/>
      <c r="L265" s="289"/>
      <c r="M265" s="289"/>
      <c r="N265" s="289">
        <v>12</v>
      </c>
      <c r="O265" s="289"/>
      <c r="P265" s="289"/>
      <c r="Q265" s="289"/>
      <c r="R265" s="289"/>
      <c r="S265" s="289"/>
      <c r="T265" s="289"/>
      <c r="U265" s="289"/>
      <c r="V265" s="289"/>
      <c r="W265" s="289"/>
      <c r="X265" s="289"/>
      <c r="Y265" s="404"/>
      <c r="Z265" s="404"/>
      <c r="AA265" s="404"/>
      <c r="AB265" s="404"/>
      <c r="AC265" s="404"/>
      <c r="AD265" s="404"/>
      <c r="AE265" s="404"/>
      <c r="AF265" s="404"/>
      <c r="AG265" s="404"/>
      <c r="AH265" s="404"/>
      <c r="AI265" s="404"/>
      <c r="AJ265" s="404"/>
      <c r="AK265" s="404"/>
      <c r="AL265" s="404"/>
      <c r="AM265" s="290">
        <f>SUM(Y265:AL265)</f>
        <v>0</v>
      </c>
    </row>
    <row r="266" spans="1:40" hidden="1" outlineLevel="1">
      <c r="B266" s="288" t="s">
        <v>289</v>
      </c>
      <c r="C266" s="285" t="s">
        <v>163</v>
      </c>
      <c r="D266" s="289"/>
      <c r="E266" s="289"/>
      <c r="F266" s="289"/>
      <c r="G266" s="289"/>
      <c r="H266" s="289"/>
      <c r="I266" s="289"/>
      <c r="J266" s="289"/>
      <c r="K266" s="289"/>
      <c r="L266" s="289"/>
      <c r="M266" s="289"/>
      <c r="N266" s="289">
        <f>N265</f>
        <v>12</v>
      </c>
      <c r="O266" s="289"/>
      <c r="P266" s="289"/>
      <c r="Q266" s="289"/>
      <c r="R266" s="289"/>
      <c r="S266" s="289"/>
      <c r="T266" s="289"/>
      <c r="U266" s="289"/>
      <c r="V266" s="289"/>
      <c r="W266" s="289"/>
      <c r="X266" s="289"/>
      <c r="Y266" s="405">
        <f>Y265</f>
        <v>0</v>
      </c>
      <c r="Z266" s="405">
        <f t="shared" ref="Z266" si="568">Z265</f>
        <v>0</v>
      </c>
      <c r="AA266" s="405">
        <f t="shared" ref="AA266" si="569">AA265</f>
        <v>0</v>
      </c>
      <c r="AB266" s="405">
        <f t="shared" ref="AB266" si="570">AB265</f>
        <v>0</v>
      </c>
      <c r="AC266" s="405">
        <f t="shared" ref="AC266" si="571">AC265</f>
        <v>0</v>
      </c>
      <c r="AD266" s="405">
        <f t="shared" ref="AD266" si="572">AD265</f>
        <v>0</v>
      </c>
      <c r="AE266" s="405">
        <f t="shared" ref="AE266" si="573">AE265</f>
        <v>0</v>
      </c>
      <c r="AF266" s="405">
        <f t="shared" ref="AF266" si="574">AF265</f>
        <v>0</v>
      </c>
      <c r="AG266" s="405">
        <f t="shared" ref="AG266" si="575">AG265</f>
        <v>0</v>
      </c>
      <c r="AH266" s="405">
        <f t="shared" ref="AH266" si="576">AH265</f>
        <v>0</v>
      </c>
      <c r="AI266" s="405">
        <f t="shared" ref="AI266" si="577">AI265</f>
        <v>0</v>
      </c>
      <c r="AJ266" s="405">
        <f t="shared" ref="AJ266" si="578">AJ265</f>
        <v>0</v>
      </c>
      <c r="AK266" s="405">
        <f t="shared" ref="AK266" si="579">AK265</f>
        <v>0</v>
      </c>
      <c r="AL266" s="405">
        <f t="shared" ref="AL266" si="580">AL265</f>
        <v>0</v>
      </c>
      <c r="AM266" s="291"/>
    </row>
    <row r="267" spans="1:40" hidden="1" outlineLevel="1">
      <c r="A267" s="512"/>
      <c r="B267" s="309"/>
      <c r="C267" s="299"/>
      <c r="D267" s="285"/>
      <c r="E267" s="285"/>
      <c r="F267" s="285"/>
      <c r="G267" s="285"/>
      <c r="H267" s="285"/>
      <c r="I267" s="285"/>
      <c r="J267" s="285"/>
      <c r="K267" s="285"/>
      <c r="L267" s="285"/>
      <c r="M267" s="285"/>
      <c r="N267" s="462"/>
      <c r="O267" s="285"/>
      <c r="P267" s="285"/>
      <c r="Q267" s="285"/>
      <c r="R267" s="285"/>
      <c r="S267" s="285"/>
      <c r="T267" s="285"/>
      <c r="U267" s="285"/>
      <c r="V267" s="285"/>
      <c r="W267" s="285"/>
      <c r="X267" s="285"/>
      <c r="Y267" s="406"/>
      <c r="Z267" s="406"/>
      <c r="AA267" s="406"/>
      <c r="AB267" s="406"/>
      <c r="AC267" s="406"/>
      <c r="AD267" s="406"/>
      <c r="AE267" s="406"/>
      <c r="AF267" s="406"/>
      <c r="AG267" s="406"/>
      <c r="AH267" s="406"/>
      <c r="AI267" s="406"/>
      <c r="AJ267" s="406"/>
      <c r="AK267" s="406"/>
      <c r="AL267" s="406"/>
      <c r="AM267" s="295"/>
      <c r="AN267" s="619"/>
    </row>
    <row r="268" spans="1:40" s="303" customFormat="1" ht="15.75" hidden="1" outlineLevel="1">
      <c r="A268" s="512"/>
      <c r="B268" s="282" t="s">
        <v>489</v>
      </c>
      <c r="C268" s="285"/>
      <c r="D268" s="285"/>
      <c r="E268" s="285"/>
      <c r="F268" s="285"/>
      <c r="G268" s="285"/>
      <c r="H268" s="285"/>
      <c r="I268" s="285"/>
      <c r="J268" s="285"/>
      <c r="K268" s="285"/>
      <c r="L268" s="285"/>
      <c r="M268" s="285"/>
      <c r="N268" s="285"/>
      <c r="O268" s="285"/>
      <c r="P268" s="285"/>
      <c r="Q268" s="285"/>
      <c r="R268" s="285"/>
      <c r="S268" s="285"/>
      <c r="T268" s="285"/>
      <c r="U268" s="285"/>
      <c r="V268" s="285"/>
      <c r="W268" s="285"/>
      <c r="X268" s="285"/>
      <c r="Y268" s="406"/>
      <c r="Z268" s="406"/>
      <c r="AA268" s="406"/>
      <c r="AB268" s="406"/>
      <c r="AC268" s="406"/>
      <c r="AD268" s="406"/>
      <c r="AE268" s="410"/>
      <c r="AF268" s="410"/>
      <c r="AG268" s="410"/>
      <c r="AH268" s="410"/>
      <c r="AI268" s="410"/>
      <c r="AJ268" s="410"/>
      <c r="AK268" s="410"/>
      <c r="AL268" s="410"/>
      <c r="AM268" s="506"/>
      <c r="AN268" s="620"/>
    </row>
    <row r="269" spans="1:40" hidden="1" outlineLevel="1">
      <c r="A269" s="511">
        <v>15</v>
      </c>
      <c r="B269" s="288" t="s">
        <v>494</v>
      </c>
      <c r="C269" s="285" t="s">
        <v>25</v>
      </c>
      <c r="D269" s="289"/>
      <c r="E269" s="289"/>
      <c r="F269" s="289"/>
      <c r="G269" s="289"/>
      <c r="H269" s="289"/>
      <c r="I269" s="289"/>
      <c r="J269" s="289"/>
      <c r="K269" s="289"/>
      <c r="L269" s="289"/>
      <c r="M269" s="289"/>
      <c r="N269" s="289">
        <v>0</v>
      </c>
      <c r="O269" s="289"/>
      <c r="P269" s="289"/>
      <c r="Q269" s="289"/>
      <c r="R269" s="289"/>
      <c r="S269" s="289"/>
      <c r="T269" s="289"/>
      <c r="U269" s="289"/>
      <c r="V269" s="289"/>
      <c r="W269" s="289"/>
      <c r="X269" s="289"/>
      <c r="Y269" s="404"/>
      <c r="Z269" s="404"/>
      <c r="AA269" s="404"/>
      <c r="AB269" s="404"/>
      <c r="AC269" s="404"/>
      <c r="AD269" s="404"/>
      <c r="AE269" s="404"/>
      <c r="AF269" s="404"/>
      <c r="AG269" s="404"/>
      <c r="AH269" s="404"/>
      <c r="AI269" s="404"/>
      <c r="AJ269" s="404"/>
      <c r="AK269" s="404"/>
      <c r="AL269" s="404"/>
      <c r="AM269" s="290">
        <f>SUM(Y269:AL269)</f>
        <v>0</v>
      </c>
    </row>
    <row r="270" spans="1:40" hidden="1" outlineLevel="1">
      <c r="B270" s="288" t="s">
        <v>289</v>
      </c>
      <c r="C270" s="285" t="s">
        <v>163</v>
      </c>
      <c r="D270" s="289"/>
      <c r="E270" s="289"/>
      <c r="F270" s="289"/>
      <c r="G270" s="289"/>
      <c r="H270" s="289"/>
      <c r="I270" s="289"/>
      <c r="J270" s="289"/>
      <c r="K270" s="289"/>
      <c r="L270" s="289"/>
      <c r="M270" s="289"/>
      <c r="N270" s="289">
        <f>N269</f>
        <v>0</v>
      </c>
      <c r="O270" s="289"/>
      <c r="P270" s="289"/>
      <c r="Q270" s="289"/>
      <c r="R270" s="289"/>
      <c r="S270" s="289"/>
      <c r="T270" s="289"/>
      <c r="U270" s="289"/>
      <c r="V270" s="289"/>
      <c r="W270" s="289"/>
      <c r="X270" s="289"/>
      <c r="Y270" s="405">
        <f>Y269</f>
        <v>0</v>
      </c>
      <c r="Z270" s="405">
        <f t="shared" ref="Z270:AL270" si="581">Z269</f>
        <v>0</v>
      </c>
      <c r="AA270" s="405">
        <f t="shared" si="581"/>
        <v>0</v>
      </c>
      <c r="AB270" s="405">
        <f t="shared" si="581"/>
        <v>0</v>
      </c>
      <c r="AC270" s="405">
        <f t="shared" si="581"/>
        <v>0</v>
      </c>
      <c r="AD270" s="405">
        <f t="shared" si="581"/>
        <v>0</v>
      </c>
      <c r="AE270" s="405">
        <f t="shared" si="581"/>
        <v>0</v>
      </c>
      <c r="AF270" s="405">
        <f t="shared" si="581"/>
        <v>0</v>
      </c>
      <c r="AG270" s="405">
        <f t="shared" si="581"/>
        <v>0</v>
      </c>
      <c r="AH270" s="405">
        <f t="shared" si="581"/>
        <v>0</v>
      </c>
      <c r="AI270" s="405">
        <f t="shared" si="581"/>
        <v>0</v>
      </c>
      <c r="AJ270" s="405">
        <f t="shared" si="581"/>
        <v>0</v>
      </c>
      <c r="AK270" s="405">
        <f t="shared" si="581"/>
        <v>0</v>
      </c>
      <c r="AL270" s="405">
        <f t="shared" si="581"/>
        <v>0</v>
      </c>
      <c r="AM270" s="291"/>
    </row>
    <row r="271" spans="1:40" hidden="1" outlineLevel="1">
      <c r="B271" s="309"/>
      <c r="C271" s="299"/>
      <c r="D271" s="285"/>
      <c r="E271" s="285"/>
      <c r="F271" s="285"/>
      <c r="G271" s="285"/>
      <c r="H271" s="285"/>
      <c r="I271" s="285"/>
      <c r="J271" s="285"/>
      <c r="K271" s="285"/>
      <c r="L271" s="285"/>
      <c r="M271" s="285"/>
      <c r="N271" s="285"/>
      <c r="O271" s="285"/>
      <c r="P271" s="285"/>
      <c r="Q271" s="285"/>
      <c r="R271" s="285"/>
      <c r="S271" s="285"/>
      <c r="T271" s="285"/>
      <c r="U271" s="285"/>
      <c r="V271" s="285"/>
      <c r="W271" s="285"/>
      <c r="X271" s="285"/>
      <c r="Y271" s="406"/>
      <c r="Z271" s="406"/>
      <c r="AA271" s="406"/>
      <c r="AB271" s="406"/>
      <c r="AC271" s="406"/>
      <c r="AD271" s="406"/>
      <c r="AE271" s="406"/>
      <c r="AF271" s="406"/>
      <c r="AG271" s="406"/>
      <c r="AH271" s="406"/>
      <c r="AI271" s="406"/>
      <c r="AJ271" s="406"/>
      <c r="AK271" s="406"/>
      <c r="AL271" s="406"/>
      <c r="AM271" s="300"/>
    </row>
    <row r="272" spans="1:40" s="277" customFormat="1" hidden="1" outlineLevel="1">
      <c r="A272" s="511">
        <v>16</v>
      </c>
      <c r="B272" s="318" t="s">
        <v>490</v>
      </c>
      <c r="C272" s="285" t="s">
        <v>25</v>
      </c>
      <c r="D272" s="289"/>
      <c r="E272" s="289"/>
      <c r="F272" s="289"/>
      <c r="G272" s="289"/>
      <c r="H272" s="289"/>
      <c r="I272" s="289"/>
      <c r="J272" s="289"/>
      <c r="K272" s="289"/>
      <c r="L272" s="289"/>
      <c r="M272" s="289"/>
      <c r="N272" s="289">
        <v>0</v>
      </c>
      <c r="O272" s="289"/>
      <c r="P272" s="289"/>
      <c r="Q272" s="289"/>
      <c r="R272" s="289"/>
      <c r="S272" s="289"/>
      <c r="T272" s="289"/>
      <c r="U272" s="289"/>
      <c r="V272" s="289"/>
      <c r="W272" s="289"/>
      <c r="X272" s="289"/>
      <c r="Y272" s="404"/>
      <c r="Z272" s="404"/>
      <c r="AA272" s="404"/>
      <c r="AB272" s="404"/>
      <c r="AC272" s="404"/>
      <c r="AD272" s="404"/>
      <c r="AE272" s="404"/>
      <c r="AF272" s="404"/>
      <c r="AG272" s="404"/>
      <c r="AH272" s="404"/>
      <c r="AI272" s="404"/>
      <c r="AJ272" s="404"/>
      <c r="AK272" s="404"/>
      <c r="AL272" s="404"/>
      <c r="AM272" s="290">
        <f>SUM(Y272:AL272)</f>
        <v>0</v>
      </c>
    </row>
    <row r="273" spans="1:39" s="277" customFormat="1" hidden="1" outlineLevel="1">
      <c r="A273" s="511"/>
      <c r="B273" s="318" t="s">
        <v>289</v>
      </c>
      <c r="C273" s="285" t="s">
        <v>163</v>
      </c>
      <c r="D273" s="289"/>
      <c r="E273" s="289"/>
      <c r="F273" s="289"/>
      <c r="G273" s="289"/>
      <c r="H273" s="289"/>
      <c r="I273" s="289"/>
      <c r="J273" s="289"/>
      <c r="K273" s="289"/>
      <c r="L273" s="289"/>
      <c r="M273" s="289"/>
      <c r="N273" s="289">
        <f>N272</f>
        <v>0</v>
      </c>
      <c r="O273" s="289"/>
      <c r="P273" s="289"/>
      <c r="Q273" s="289"/>
      <c r="R273" s="289"/>
      <c r="S273" s="289"/>
      <c r="T273" s="289"/>
      <c r="U273" s="289"/>
      <c r="V273" s="289"/>
      <c r="W273" s="289"/>
      <c r="X273" s="289"/>
      <c r="Y273" s="405">
        <f>Y272</f>
        <v>0</v>
      </c>
      <c r="Z273" s="405">
        <f t="shared" ref="Z273:AL273" si="582">Z272</f>
        <v>0</v>
      </c>
      <c r="AA273" s="405">
        <f t="shared" si="582"/>
        <v>0</v>
      </c>
      <c r="AB273" s="405">
        <f t="shared" si="582"/>
        <v>0</v>
      </c>
      <c r="AC273" s="405">
        <f t="shared" si="582"/>
        <v>0</v>
      </c>
      <c r="AD273" s="405">
        <f t="shared" si="582"/>
        <v>0</v>
      </c>
      <c r="AE273" s="405">
        <f t="shared" si="582"/>
        <v>0</v>
      </c>
      <c r="AF273" s="405">
        <f t="shared" si="582"/>
        <v>0</v>
      </c>
      <c r="AG273" s="405">
        <f t="shared" si="582"/>
        <v>0</v>
      </c>
      <c r="AH273" s="405">
        <f t="shared" si="582"/>
        <v>0</v>
      </c>
      <c r="AI273" s="405">
        <f t="shared" si="582"/>
        <v>0</v>
      </c>
      <c r="AJ273" s="405">
        <f t="shared" si="582"/>
        <v>0</v>
      </c>
      <c r="AK273" s="405">
        <f t="shared" si="582"/>
        <v>0</v>
      </c>
      <c r="AL273" s="405">
        <f t="shared" si="582"/>
        <v>0</v>
      </c>
      <c r="AM273" s="291"/>
    </row>
    <row r="274" spans="1:39" s="277" customFormat="1" hidden="1" outlineLevel="1">
      <c r="A274" s="511"/>
      <c r="B274" s="318"/>
      <c r="C274" s="285"/>
      <c r="D274" s="285"/>
      <c r="E274" s="285"/>
      <c r="F274" s="285"/>
      <c r="G274" s="285"/>
      <c r="H274" s="285"/>
      <c r="I274" s="285"/>
      <c r="J274" s="285"/>
      <c r="K274" s="285"/>
      <c r="L274" s="285"/>
      <c r="M274" s="285"/>
      <c r="N274" s="285"/>
      <c r="O274" s="285"/>
      <c r="P274" s="285"/>
      <c r="Q274" s="285"/>
      <c r="R274" s="285"/>
      <c r="S274" s="285"/>
      <c r="T274" s="285"/>
      <c r="U274" s="285"/>
      <c r="V274" s="285"/>
      <c r="W274" s="285"/>
      <c r="X274" s="285"/>
      <c r="Y274" s="406"/>
      <c r="Z274" s="406"/>
      <c r="AA274" s="406"/>
      <c r="AB274" s="406"/>
      <c r="AC274" s="406"/>
      <c r="AD274" s="406"/>
      <c r="AE274" s="410"/>
      <c r="AF274" s="410"/>
      <c r="AG274" s="410"/>
      <c r="AH274" s="410"/>
      <c r="AI274" s="410"/>
      <c r="AJ274" s="410"/>
      <c r="AK274" s="410"/>
      <c r="AL274" s="410"/>
      <c r="AM274" s="307"/>
    </row>
    <row r="275" spans="1:39" ht="15.75" hidden="1" outlineLevel="1">
      <c r="B275" s="508" t="s">
        <v>495</v>
      </c>
      <c r="C275" s="314"/>
      <c r="D275" s="284"/>
      <c r="E275" s="283"/>
      <c r="F275" s="283"/>
      <c r="G275" s="283"/>
      <c r="H275" s="283"/>
      <c r="I275" s="283"/>
      <c r="J275" s="283"/>
      <c r="K275" s="283"/>
      <c r="L275" s="283"/>
      <c r="M275" s="283"/>
      <c r="N275" s="284"/>
      <c r="O275" s="283"/>
      <c r="P275" s="283"/>
      <c r="Q275" s="283"/>
      <c r="R275" s="283"/>
      <c r="S275" s="283"/>
      <c r="T275" s="283"/>
      <c r="U275" s="283"/>
      <c r="V275" s="283"/>
      <c r="W275" s="283"/>
      <c r="X275" s="283"/>
      <c r="Y275" s="408"/>
      <c r="Z275" s="408"/>
      <c r="AA275" s="408"/>
      <c r="AB275" s="408"/>
      <c r="AC275" s="408"/>
      <c r="AD275" s="408"/>
      <c r="AE275" s="408"/>
      <c r="AF275" s="408"/>
      <c r="AG275" s="408"/>
      <c r="AH275" s="408"/>
      <c r="AI275" s="408"/>
      <c r="AJ275" s="408"/>
      <c r="AK275" s="408"/>
      <c r="AL275" s="408"/>
      <c r="AM275" s="286"/>
    </row>
    <row r="276" spans="1:39" hidden="1" outlineLevel="1">
      <c r="A276" s="511">
        <v>17</v>
      </c>
      <c r="B276" s="509" t="s">
        <v>112</v>
      </c>
      <c r="C276" s="285" t="s">
        <v>25</v>
      </c>
      <c r="D276" s="289"/>
      <c r="E276" s="289"/>
      <c r="F276" s="289"/>
      <c r="G276" s="289"/>
      <c r="H276" s="289"/>
      <c r="I276" s="289"/>
      <c r="J276" s="289"/>
      <c r="K276" s="289"/>
      <c r="L276" s="289"/>
      <c r="M276" s="289"/>
      <c r="N276" s="289">
        <v>12</v>
      </c>
      <c r="O276" s="289"/>
      <c r="P276" s="289"/>
      <c r="Q276" s="289"/>
      <c r="R276" s="289"/>
      <c r="S276" s="289"/>
      <c r="T276" s="289"/>
      <c r="U276" s="289"/>
      <c r="V276" s="289"/>
      <c r="W276" s="289"/>
      <c r="X276" s="289"/>
      <c r="Y276" s="420"/>
      <c r="Z276" s="404"/>
      <c r="AA276" s="404"/>
      <c r="AB276" s="404"/>
      <c r="AC276" s="404"/>
      <c r="AD276" s="404"/>
      <c r="AE276" s="404"/>
      <c r="AF276" s="409"/>
      <c r="AG276" s="409"/>
      <c r="AH276" s="409"/>
      <c r="AI276" s="409"/>
      <c r="AJ276" s="409"/>
      <c r="AK276" s="409"/>
      <c r="AL276" s="409"/>
      <c r="AM276" s="290">
        <f>SUM(Y276:AL276)</f>
        <v>0</v>
      </c>
    </row>
    <row r="277" spans="1:39" hidden="1" outlineLevel="1">
      <c r="B277" s="288" t="s">
        <v>289</v>
      </c>
      <c r="C277" s="285" t="s">
        <v>163</v>
      </c>
      <c r="D277" s="289"/>
      <c r="E277" s="289"/>
      <c r="F277" s="289"/>
      <c r="G277" s="289"/>
      <c r="H277" s="289"/>
      <c r="I277" s="289"/>
      <c r="J277" s="289"/>
      <c r="K277" s="289"/>
      <c r="L277" s="289"/>
      <c r="M277" s="289"/>
      <c r="N277" s="289">
        <f>N276</f>
        <v>12</v>
      </c>
      <c r="O277" s="289"/>
      <c r="P277" s="289"/>
      <c r="Q277" s="289"/>
      <c r="R277" s="289"/>
      <c r="S277" s="289"/>
      <c r="T277" s="289"/>
      <c r="U277" s="289"/>
      <c r="V277" s="289"/>
      <c r="W277" s="289"/>
      <c r="X277" s="289"/>
      <c r="Y277" s="405">
        <f>Y276</f>
        <v>0</v>
      </c>
      <c r="Z277" s="405">
        <f t="shared" ref="Z277:AL277" si="583">Z276</f>
        <v>0</v>
      </c>
      <c r="AA277" s="405">
        <f t="shared" si="583"/>
        <v>0</v>
      </c>
      <c r="AB277" s="405">
        <f t="shared" si="583"/>
        <v>0</v>
      </c>
      <c r="AC277" s="405">
        <f t="shared" si="583"/>
        <v>0</v>
      </c>
      <c r="AD277" s="405">
        <f t="shared" si="583"/>
        <v>0</v>
      </c>
      <c r="AE277" s="405">
        <f t="shared" si="583"/>
        <v>0</v>
      </c>
      <c r="AF277" s="405">
        <f t="shared" si="583"/>
        <v>0</v>
      </c>
      <c r="AG277" s="405">
        <f t="shared" si="583"/>
        <v>0</v>
      </c>
      <c r="AH277" s="405">
        <f t="shared" si="583"/>
        <v>0</v>
      </c>
      <c r="AI277" s="405">
        <f t="shared" si="583"/>
        <v>0</v>
      </c>
      <c r="AJ277" s="405">
        <f t="shared" si="583"/>
        <v>0</v>
      </c>
      <c r="AK277" s="405">
        <f t="shared" si="583"/>
        <v>0</v>
      </c>
      <c r="AL277" s="405">
        <f t="shared" si="583"/>
        <v>0</v>
      </c>
      <c r="AM277" s="300"/>
    </row>
    <row r="278" spans="1:39" hidden="1" outlineLevel="1">
      <c r="B278" s="288"/>
      <c r="C278" s="285"/>
      <c r="D278" s="285"/>
      <c r="E278" s="285"/>
      <c r="F278" s="285"/>
      <c r="G278" s="285"/>
      <c r="H278" s="285"/>
      <c r="I278" s="285"/>
      <c r="J278" s="285"/>
      <c r="K278" s="285"/>
      <c r="L278" s="285"/>
      <c r="M278" s="285"/>
      <c r="N278" s="285"/>
      <c r="O278" s="285"/>
      <c r="P278" s="285"/>
      <c r="Q278" s="285"/>
      <c r="R278" s="285"/>
      <c r="S278" s="285"/>
      <c r="T278" s="285"/>
      <c r="U278" s="285"/>
      <c r="V278" s="285"/>
      <c r="W278" s="285"/>
      <c r="X278" s="285"/>
      <c r="Y278" s="416"/>
      <c r="Z278" s="419"/>
      <c r="AA278" s="419"/>
      <c r="AB278" s="419"/>
      <c r="AC278" s="419"/>
      <c r="AD278" s="419"/>
      <c r="AE278" s="419"/>
      <c r="AF278" s="419"/>
      <c r="AG278" s="419"/>
      <c r="AH278" s="419"/>
      <c r="AI278" s="419"/>
      <c r="AJ278" s="419"/>
      <c r="AK278" s="419"/>
      <c r="AL278" s="419"/>
      <c r="AM278" s="300"/>
    </row>
    <row r="279" spans="1:39" hidden="1" outlineLevel="1">
      <c r="A279" s="511">
        <v>18</v>
      </c>
      <c r="B279" s="509" t="s">
        <v>109</v>
      </c>
      <c r="C279" s="285" t="s">
        <v>25</v>
      </c>
      <c r="D279" s="289"/>
      <c r="E279" s="289"/>
      <c r="F279" s="289"/>
      <c r="G279" s="289"/>
      <c r="H279" s="289"/>
      <c r="I279" s="289"/>
      <c r="J279" s="289"/>
      <c r="K279" s="289"/>
      <c r="L279" s="289"/>
      <c r="M279" s="289"/>
      <c r="N279" s="289">
        <v>12</v>
      </c>
      <c r="O279" s="289"/>
      <c r="P279" s="289"/>
      <c r="Q279" s="289"/>
      <c r="R279" s="289"/>
      <c r="S279" s="289"/>
      <c r="T279" s="289"/>
      <c r="U279" s="289"/>
      <c r="V279" s="289"/>
      <c r="W279" s="289"/>
      <c r="X279" s="289"/>
      <c r="Y279" s="420"/>
      <c r="Z279" s="404"/>
      <c r="AA279" s="404"/>
      <c r="AB279" s="404"/>
      <c r="AC279" s="404"/>
      <c r="AD279" s="404"/>
      <c r="AE279" s="404"/>
      <c r="AF279" s="409"/>
      <c r="AG279" s="409"/>
      <c r="AH279" s="409"/>
      <c r="AI279" s="409"/>
      <c r="AJ279" s="409"/>
      <c r="AK279" s="409"/>
      <c r="AL279" s="409"/>
      <c r="AM279" s="290">
        <f>SUM(Y279:AL279)</f>
        <v>0</v>
      </c>
    </row>
    <row r="280" spans="1:39" hidden="1" outlineLevel="1">
      <c r="B280" s="288" t="s">
        <v>289</v>
      </c>
      <c r="C280" s="285" t="s">
        <v>163</v>
      </c>
      <c r="D280" s="289"/>
      <c r="E280" s="289"/>
      <c r="F280" s="289"/>
      <c r="G280" s="289"/>
      <c r="H280" s="289"/>
      <c r="I280" s="289"/>
      <c r="J280" s="289"/>
      <c r="K280" s="289"/>
      <c r="L280" s="289"/>
      <c r="M280" s="289"/>
      <c r="N280" s="289">
        <f>N279</f>
        <v>12</v>
      </c>
      <c r="O280" s="289"/>
      <c r="P280" s="289"/>
      <c r="Q280" s="289"/>
      <c r="R280" s="289"/>
      <c r="S280" s="289"/>
      <c r="T280" s="289"/>
      <c r="U280" s="289"/>
      <c r="V280" s="289"/>
      <c r="W280" s="289"/>
      <c r="X280" s="289"/>
      <c r="Y280" s="405">
        <f>Y279</f>
        <v>0</v>
      </c>
      <c r="Z280" s="405">
        <f t="shared" ref="Z280:AL280" si="584">Z279</f>
        <v>0</v>
      </c>
      <c r="AA280" s="405">
        <f t="shared" si="584"/>
        <v>0</v>
      </c>
      <c r="AB280" s="405">
        <f t="shared" si="584"/>
        <v>0</v>
      </c>
      <c r="AC280" s="405">
        <f t="shared" si="584"/>
        <v>0</v>
      </c>
      <c r="AD280" s="405">
        <f t="shared" si="584"/>
        <v>0</v>
      </c>
      <c r="AE280" s="405">
        <f t="shared" si="584"/>
        <v>0</v>
      </c>
      <c r="AF280" s="405">
        <f t="shared" si="584"/>
        <v>0</v>
      </c>
      <c r="AG280" s="405">
        <f t="shared" si="584"/>
        <v>0</v>
      </c>
      <c r="AH280" s="405">
        <f t="shared" si="584"/>
        <v>0</v>
      </c>
      <c r="AI280" s="405">
        <f t="shared" si="584"/>
        <v>0</v>
      </c>
      <c r="AJ280" s="405">
        <f t="shared" si="584"/>
        <v>0</v>
      </c>
      <c r="AK280" s="405">
        <f t="shared" si="584"/>
        <v>0</v>
      </c>
      <c r="AL280" s="405">
        <f t="shared" si="584"/>
        <v>0</v>
      </c>
      <c r="AM280" s="300"/>
    </row>
    <row r="281" spans="1:39" hidden="1" outlineLevel="1">
      <c r="B281" s="316"/>
      <c r="C281" s="285"/>
      <c r="D281" s="285"/>
      <c r="E281" s="285"/>
      <c r="F281" s="285"/>
      <c r="G281" s="285"/>
      <c r="H281" s="285"/>
      <c r="I281" s="285"/>
      <c r="J281" s="285"/>
      <c r="K281" s="285"/>
      <c r="L281" s="285"/>
      <c r="M281" s="285"/>
      <c r="N281" s="285"/>
      <c r="O281" s="285"/>
      <c r="P281" s="285"/>
      <c r="Q281" s="285"/>
      <c r="R281" s="285"/>
      <c r="S281" s="285"/>
      <c r="T281" s="285"/>
      <c r="U281" s="285"/>
      <c r="V281" s="285"/>
      <c r="W281" s="285"/>
      <c r="X281" s="285"/>
      <c r="Y281" s="417"/>
      <c r="Z281" s="418"/>
      <c r="AA281" s="418"/>
      <c r="AB281" s="418"/>
      <c r="AC281" s="418"/>
      <c r="AD281" s="418"/>
      <c r="AE281" s="418"/>
      <c r="AF281" s="418"/>
      <c r="AG281" s="418"/>
      <c r="AH281" s="418"/>
      <c r="AI281" s="418"/>
      <c r="AJ281" s="418"/>
      <c r="AK281" s="418"/>
      <c r="AL281" s="418"/>
      <c r="AM281" s="291"/>
    </row>
    <row r="282" spans="1:39" hidden="1" outlineLevel="1">
      <c r="A282" s="511">
        <v>19</v>
      </c>
      <c r="B282" s="509" t="s">
        <v>111</v>
      </c>
      <c r="C282" s="285" t="s">
        <v>25</v>
      </c>
      <c r="D282" s="289"/>
      <c r="E282" s="289"/>
      <c r="F282" s="289"/>
      <c r="G282" s="289"/>
      <c r="H282" s="289"/>
      <c r="I282" s="289"/>
      <c r="J282" s="289"/>
      <c r="K282" s="289"/>
      <c r="L282" s="289"/>
      <c r="M282" s="289"/>
      <c r="N282" s="289">
        <v>12</v>
      </c>
      <c r="O282" s="289"/>
      <c r="P282" s="289"/>
      <c r="Q282" s="289"/>
      <c r="R282" s="289"/>
      <c r="S282" s="289"/>
      <c r="T282" s="289"/>
      <c r="U282" s="289"/>
      <c r="V282" s="289"/>
      <c r="W282" s="289"/>
      <c r="X282" s="289"/>
      <c r="Y282" s="420"/>
      <c r="Z282" s="404"/>
      <c r="AA282" s="404"/>
      <c r="AB282" s="404"/>
      <c r="AC282" s="404"/>
      <c r="AD282" s="404"/>
      <c r="AE282" s="404"/>
      <c r="AF282" s="409"/>
      <c r="AG282" s="409"/>
      <c r="AH282" s="409"/>
      <c r="AI282" s="409"/>
      <c r="AJ282" s="409"/>
      <c r="AK282" s="409"/>
      <c r="AL282" s="409"/>
      <c r="AM282" s="290">
        <f>SUM(Y282:AL282)</f>
        <v>0</v>
      </c>
    </row>
    <row r="283" spans="1:39" hidden="1" outlineLevel="1">
      <c r="B283" s="288" t="s">
        <v>289</v>
      </c>
      <c r="C283" s="285" t="s">
        <v>163</v>
      </c>
      <c r="D283" s="289"/>
      <c r="E283" s="289"/>
      <c r="F283" s="289"/>
      <c r="G283" s="289"/>
      <c r="H283" s="289"/>
      <c r="I283" s="289"/>
      <c r="J283" s="289"/>
      <c r="K283" s="289"/>
      <c r="L283" s="289"/>
      <c r="M283" s="289"/>
      <c r="N283" s="289">
        <f>N282</f>
        <v>12</v>
      </c>
      <c r="O283" s="289"/>
      <c r="P283" s="289"/>
      <c r="Q283" s="289"/>
      <c r="R283" s="289"/>
      <c r="S283" s="289"/>
      <c r="T283" s="289"/>
      <c r="U283" s="289"/>
      <c r="V283" s="289"/>
      <c r="W283" s="289"/>
      <c r="X283" s="289"/>
      <c r="Y283" s="405">
        <f>Y282</f>
        <v>0</v>
      </c>
      <c r="Z283" s="405">
        <f t="shared" ref="Z283:AL283" si="585">Z282</f>
        <v>0</v>
      </c>
      <c r="AA283" s="405">
        <f t="shared" si="585"/>
        <v>0</v>
      </c>
      <c r="AB283" s="405">
        <f t="shared" si="585"/>
        <v>0</v>
      </c>
      <c r="AC283" s="405">
        <f t="shared" si="585"/>
        <v>0</v>
      </c>
      <c r="AD283" s="405">
        <f t="shared" si="585"/>
        <v>0</v>
      </c>
      <c r="AE283" s="405">
        <f t="shared" si="585"/>
        <v>0</v>
      </c>
      <c r="AF283" s="405">
        <f t="shared" si="585"/>
        <v>0</v>
      </c>
      <c r="AG283" s="405">
        <f t="shared" si="585"/>
        <v>0</v>
      </c>
      <c r="AH283" s="405">
        <f t="shared" si="585"/>
        <v>0</v>
      </c>
      <c r="AI283" s="405">
        <f t="shared" si="585"/>
        <v>0</v>
      </c>
      <c r="AJ283" s="405">
        <f t="shared" si="585"/>
        <v>0</v>
      </c>
      <c r="AK283" s="405">
        <f t="shared" si="585"/>
        <v>0</v>
      </c>
      <c r="AL283" s="405">
        <f t="shared" si="585"/>
        <v>0</v>
      </c>
      <c r="AM283" s="291"/>
    </row>
    <row r="284" spans="1:39" hidden="1" outlineLevel="1">
      <c r="B284" s="316"/>
      <c r="C284" s="285"/>
      <c r="D284" s="285"/>
      <c r="E284" s="285"/>
      <c r="F284" s="285"/>
      <c r="G284" s="285"/>
      <c r="H284" s="285"/>
      <c r="I284" s="285"/>
      <c r="J284" s="285"/>
      <c r="K284" s="285"/>
      <c r="L284" s="285"/>
      <c r="M284" s="285"/>
      <c r="N284" s="285"/>
      <c r="O284" s="285"/>
      <c r="P284" s="285"/>
      <c r="Q284" s="285"/>
      <c r="R284" s="285"/>
      <c r="S284" s="285"/>
      <c r="T284" s="285"/>
      <c r="U284" s="285"/>
      <c r="V284" s="285"/>
      <c r="W284" s="285"/>
      <c r="X284" s="285"/>
      <c r="Y284" s="406"/>
      <c r="Z284" s="406"/>
      <c r="AA284" s="406"/>
      <c r="AB284" s="406"/>
      <c r="AC284" s="406"/>
      <c r="AD284" s="406"/>
      <c r="AE284" s="406"/>
      <c r="AF284" s="406"/>
      <c r="AG284" s="406"/>
      <c r="AH284" s="406"/>
      <c r="AI284" s="406"/>
      <c r="AJ284" s="406"/>
      <c r="AK284" s="406"/>
      <c r="AL284" s="406"/>
      <c r="AM284" s="300"/>
    </row>
    <row r="285" spans="1:39" hidden="1" outlineLevel="1">
      <c r="A285" s="511">
        <v>20</v>
      </c>
      <c r="B285" s="509" t="s">
        <v>110</v>
      </c>
      <c r="C285" s="285" t="s">
        <v>25</v>
      </c>
      <c r="D285" s="289"/>
      <c r="E285" s="289"/>
      <c r="F285" s="289"/>
      <c r="G285" s="289"/>
      <c r="H285" s="289"/>
      <c r="I285" s="289"/>
      <c r="J285" s="289"/>
      <c r="K285" s="289"/>
      <c r="L285" s="289"/>
      <c r="M285" s="289"/>
      <c r="N285" s="289">
        <v>12</v>
      </c>
      <c r="O285" s="289"/>
      <c r="P285" s="289"/>
      <c r="Q285" s="289"/>
      <c r="R285" s="289"/>
      <c r="S285" s="289"/>
      <c r="T285" s="289"/>
      <c r="U285" s="289"/>
      <c r="V285" s="289"/>
      <c r="W285" s="289"/>
      <c r="X285" s="289"/>
      <c r="Y285" s="420"/>
      <c r="Z285" s="404"/>
      <c r="AA285" s="404"/>
      <c r="AB285" s="404"/>
      <c r="AC285" s="404"/>
      <c r="AD285" s="404"/>
      <c r="AE285" s="404"/>
      <c r="AF285" s="409"/>
      <c r="AG285" s="409"/>
      <c r="AH285" s="409"/>
      <c r="AI285" s="409"/>
      <c r="AJ285" s="409"/>
      <c r="AK285" s="409"/>
      <c r="AL285" s="409"/>
      <c r="AM285" s="290">
        <f>SUM(Y285:AL285)</f>
        <v>0</v>
      </c>
    </row>
    <row r="286" spans="1:39" hidden="1" outlineLevel="1">
      <c r="B286" s="288" t="s">
        <v>289</v>
      </c>
      <c r="C286" s="285" t="s">
        <v>163</v>
      </c>
      <c r="D286" s="289"/>
      <c r="E286" s="289"/>
      <c r="F286" s="289"/>
      <c r="G286" s="289"/>
      <c r="H286" s="289"/>
      <c r="I286" s="289"/>
      <c r="J286" s="289"/>
      <c r="K286" s="289"/>
      <c r="L286" s="289"/>
      <c r="M286" s="289"/>
      <c r="N286" s="289">
        <f>N285</f>
        <v>12</v>
      </c>
      <c r="O286" s="289"/>
      <c r="P286" s="289"/>
      <c r="Q286" s="289"/>
      <c r="R286" s="289"/>
      <c r="S286" s="289"/>
      <c r="T286" s="289"/>
      <c r="U286" s="289"/>
      <c r="V286" s="289"/>
      <c r="W286" s="289"/>
      <c r="X286" s="289"/>
      <c r="Y286" s="405">
        <f t="shared" ref="Y286:AL286" si="586">Y285</f>
        <v>0</v>
      </c>
      <c r="Z286" s="405">
        <f t="shared" si="586"/>
        <v>0</v>
      </c>
      <c r="AA286" s="405">
        <f t="shared" si="586"/>
        <v>0</v>
      </c>
      <c r="AB286" s="405">
        <f t="shared" si="586"/>
        <v>0</v>
      </c>
      <c r="AC286" s="405">
        <f t="shared" si="586"/>
        <v>0</v>
      </c>
      <c r="AD286" s="405">
        <f t="shared" si="586"/>
        <v>0</v>
      </c>
      <c r="AE286" s="405">
        <f t="shared" si="586"/>
        <v>0</v>
      </c>
      <c r="AF286" s="405">
        <f t="shared" si="586"/>
        <v>0</v>
      </c>
      <c r="AG286" s="405">
        <f t="shared" si="586"/>
        <v>0</v>
      </c>
      <c r="AH286" s="405">
        <f t="shared" si="586"/>
        <v>0</v>
      </c>
      <c r="AI286" s="405">
        <f t="shared" si="586"/>
        <v>0</v>
      </c>
      <c r="AJ286" s="405">
        <f t="shared" si="586"/>
        <v>0</v>
      </c>
      <c r="AK286" s="405">
        <f t="shared" si="586"/>
        <v>0</v>
      </c>
      <c r="AL286" s="405">
        <f t="shared" si="586"/>
        <v>0</v>
      </c>
      <c r="AM286" s="300"/>
    </row>
    <row r="287" spans="1:39" ht="15.75" hidden="1" outlineLevel="1">
      <c r="B287" s="317"/>
      <c r="C287" s="294"/>
      <c r="D287" s="285"/>
      <c r="E287" s="285"/>
      <c r="F287" s="285"/>
      <c r="G287" s="285"/>
      <c r="H287" s="285"/>
      <c r="I287" s="285"/>
      <c r="J287" s="285"/>
      <c r="K287" s="285"/>
      <c r="L287" s="285"/>
      <c r="M287" s="285"/>
      <c r="N287" s="294"/>
      <c r="O287" s="285"/>
      <c r="P287" s="285"/>
      <c r="Q287" s="285"/>
      <c r="R287" s="285"/>
      <c r="S287" s="285"/>
      <c r="T287" s="285"/>
      <c r="U287" s="285"/>
      <c r="V287" s="285"/>
      <c r="W287" s="285"/>
      <c r="X287" s="285"/>
      <c r="Y287" s="406"/>
      <c r="Z287" s="406"/>
      <c r="AA287" s="406"/>
      <c r="AB287" s="406"/>
      <c r="AC287" s="406"/>
      <c r="AD287" s="406"/>
      <c r="AE287" s="406"/>
      <c r="AF287" s="406"/>
      <c r="AG287" s="406"/>
      <c r="AH287" s="406"/>
      <c r="AI287" s="406"/>
      <c r="AJ287" s="406"/>
      <c r="AK287" s="406"/>
      <c r="AL287" s="406"/>
      <c r="AM287" s="300"/>
    </row>
    <row r="288" spans="1:39" ht="15.75" hidden="1" outlineLevel="1">
      <c r="B288" s="507" t="s">
        <v>502</v>
      </c>
      <c r="C288" s="285"/>
      <c r="D288" s="285"/>
      <c r="E288" s="285"/>
      <c r="F288" s="285"/>
      <c r="G288" s="285"/>
      <c r="H288" s="285"/>
      <c r="I288" s="285"/>
      <c r="J288" s="285"/>
      <c r="K288" s="285"/>
      <c r="L288" s="285"/>
      <c r="M288" s="285"/>
      <c r="N288" s="285"/>
      <c r="O288" s="285"/>
      <c r="P288" s="285"/>
      <c r="Q288" s="285"/>
      <c r="R288" s="285"/>
      <c r="S288" s="285"/>
      <c r="T288" s="285"/>
      <c r="U288" s="285"/>
      <c r="V288" s="285"/>
      <c r="W288" s="285"/>
      <c r="X288" s="285"/>
      <c r="Y288" s="416"/>
      <c r="Z288" s="419"/>
      <c r="AA288" s="419"/>
      <c r="AB288" s="419"/>
      <c r="AC288" s="419"/>
      <c r="AD288" s="419"/>
      <c r="AE288" s="419"/>
      <c r="AF288" s="419"/>
      <c r="AG288" s="419"/>
      <c r="AH288" s="419"/>
      <c r="AI288" s="419"/>
      <c r="AJ288" s="419"/>
      <c r="AK288" s="419"/>
      <c r="AL288" s="419"/>
      <c r="AM288" s="300"/>
    </row>
    <row r="289" spans="1:39" ht="15.75" hidden="1" outlineLevel="1">
      <c r="B289" s="282" t="s">
        <v>498</v>
      </c>
      <c r="C289" s="285"/>
      <c r="D289" s="285"/>
      <c r="E289" s="285"/>
      <c r="F289" s="285"/>
      <c r="G289" s="285"/>
      <c r="H289" s="285"/>
      <c r="I289" s="285"/>
      <c r="J289" s="285"/>
      <c r="K289" s="285"/>
      <c r="L289" s="285"/>
      <c r="M289" s="285"/>
      <c r="N289" s="285"/>
      <c r="O289" s="285"/>
      <c r="P289" s="285"/>
      <c r="Q289" s="285"/>
      <c r="R289" s="285"/>
      <c r="S289" s="285"/>
      <c r="T289" s="285"/>
      <c r="U289" s="285"/>
      <c r="V289" s="285"/>
      <c r="W289" s="285"/>
      <c r="X289" s="285"/>
      <c r="Y289" s="416"/>
      <c r="Z289" s="419"/>
      <c r="AA289" s="419"/>
      <c r="AB289" s="419"/>
      <c r="AC289" s="419"/>
      <c r="AD289" s="419"/>
      <c r="AE289" s="419"/>
      <c r="AF289" s="419"/>
      <c r="AG289" s="419"/>
      <c r="AH289" s="419"/>
      <c r="AI289" s="419"/>
      <c r="AJ289" s="419"/>
      <c r="AK289" s="419"/>
      <c r="AL289" s="419"/>
      <c r="AM289" s="300"/>
    </row>
    <row r="290" spans="1:39" hidden="1" outlineLevel="1">
      <c r="A290" s="511">
        <v>21</v>
      </c>
      <c r="B290" s="509" t="s">
        <v>113</v>
      </c>
      <c r="C290" s="285" t="s">
        <v>25</v>
      </c>
      <c r="D290" s="289"/>
      <c r="E290" s="289"/>
      <c r="F290" s="289"/>
      <c r="G290" s="289"/>
      <c r="H290" s="289"/>
      <c r="I290" s="289"/>
      <c r="J290" s="289"/>
      <c r="K290" s="289"/>
      <c r="L290" s="289"/>
      <c r="M290" s="289"/>
      <c r="N290" s="285"/>
      <c r="O290" s="289"/>
      <c r="P290" s="289"/>
      <c r="Q290" s="289"/>
      <c r="R290" s="289"/>
      <c r="S290" s="289"/>
      <c r="T290" s="289"/>
      <c r="U290" s="289"/>
      <c r="V290" s="289"/>
      <c r="W290" s="289"/>
      <c r="X290" s="289"/>
      <c r="Y290" s="404"/>
      <c r="Z290" s="404"/>
      <c r="AA290" s="404"/>
      <c r="AB290" s="404"/>
      <c r="AC290" s="404"/>
      <c r="AD290" s="404"/>
      <c r="AE290" s="404"/>
      <c r="AF290" s="404"/>
      <c r="AG290" s="404"/>
      <c r="AH290" s="404"/>
      <c r="AI290" s="404"/>
      <c r="AJ290" s="404"/>
      <c r="AK290" s="404"/>
      <c r="AL290" s="404"/>
      <c r="AM290" s="290">
        <f>SUM(Y290:AL290)</f>
        <v>0</v>
      </c>
    </row>
    <row r="291" spans="1:39" hidden="1" outlineLevel="1">
      <c r="B291" s="288" t="s">
        <v>289</v>
      </c>
      <c r="C291" s="285" t="s">
        <v>163</v>
      </c>
      <c r="D291" s="289"/>
      <c r="E291" s="289"/>
      <c r="F291" s="289"/>
      <c r="G291" s="289"/>
      <c r="H291" s="289"/>
      <c r="I291" s="289"/>
      <c r="J291" s="289"/>
      <c r="K291" s="289"/>
      <c r="L291" s="289"/>
      <c r="M291" s="289"/>
      <c r="N291" s="285"/>
      <c r="O291" s="289"/>
      <c r="P291" s="289"/>
      <c r="Q291" s="289"/>
      <c r="R291" s="289"/>
      <c r="S291" s="289"/>
      <c r="T291" s="289"/>
      <c r="U291" s="289"/>
      <c r="V291" s="289"/>
      <c r="W291" s="289"/>
      <c r="X291" s="289"/>
      <c r="Y291" s="405">
        <f>Y290</f>
        <v>0</v>
      </c>
      <c r="Z291" s="405">
        <f t="shared" ref="Z291" si="587">Z290</f>
        <v>0</v>
      </c>
      <c r="AA291" s="405">
        <f t="shared" ref="AA291" si="588">AA290</f>
        <v>0</v>
      </c>
      <c r="AB291" s="405">
        <f t="shared" ref="AB291" si="589">AB290</f>
        <v>0</v>
      </c>
      <c r="AC291" s="405">
        <f t="shared" ref="AC291" si="590">AC290</f>
        <v>0</v>
      </c>
      <c r="AD291" s="405">
        <f t="shared" ref="AD291" si="591">AD290</f>
        <v>0</v>
      </c>
      <c r="AE291" s="405">
        <f t="shared" ref="AE291" si="592">AE290</f>
        <v>0</v>
      </c>
      <c r="AF291" s="405">
        <f t="shared" ref="AF291" si="593">AF290</f>
        <v>0</v>
      </c>
      <c r="AG291" s="405">
        <f t="shared" ref="AG291" si="594">AG290</f>
        <v>0</v>
      </c>
      <c r="AH291" s="405">
        <f t="shared" ref="AH291" si="595">AH290</f>
        <v>0</v>
      </c>
      <c r="AI291" s="405">
        <f t="shared" ref="AI291" si="596">AI290</f>
        <v>0</v>
      </c>
      <c r="AJ291" s="405">
        <f t="shared" ref="AJ291" si="597">AJ290</f>
        <v>0</v>
      </c>
      <c r="AK291" s="405">
        <f t="shared" ref="AK291" si="598">AK290</f>
        <v>0</v>
      </c>
      <c r="AL291" s="405">
        <f t="shared" ref="AL291" si="599">AL290</f>
        <v>0</v>
      </c>
      <c r="AM291" s="300"/>
    </row>
    <row r="292" spans="1:39" hidden="1" outlineLevel="1">
      <c r="B292" s="288"/>
      <c r="C292" s="285"/>
      <c r="D292" s="285"/>
      <c r="E292" s="285"/>
      <c r="F292" s="285"/>
      <c r="G292" s="285"/>
      <c r="H292" s="285"/>
      <c r="I292" s="285"/>
      <c r="J292" s="285"/>
      <c r="K292" s="285"/>
      <c r="L292" s="285"/>
      <c r="M292" s="285"/>
      <c r="N292" s="285"/>
      <c r="O292" s="285"/>
      <c r="P292" s="285"/>
      <c r="Q292" s="285"/>
      <c r="R292" s="285"/>
      <c r="S292" s="285"/>
      <c r="T292" s="285"/>
      <c r="U292" s="285"/>
      <c r="V292" s="285"/>
      <c r="W292" s="285"/>
      <c r="X292" s="285"/>
      <c r="Y292" s="416"/>
      <c r="Z292" s="419"/>
      <c r="AA292" s="419"/>
      <c r="AB292" s="419"/>
      <c r="AC292" s="419"/>
      <c r="AD292" s="419"/>
      <c r="AE292" s="419"/>
      <c r="AF292" s="419"/>
      <c r="AG292" s="419"/>
      <c r="AH292" s="419"/>
      <c r="AI292" s="419"/>
      <c r="AJ292" s="419"/>
      <c r="AK292" s="419"/>
      <c r="AL292" s="419"/>
      <c r="AM292" s="300"/>
    </row>
    <row r="293" spans="1:39" ht="30" hidden="1" outlineLevel="1">
      <c r="A293" s="511">
        <v>22</v>
      </c>
      <c r="B293" s="509" t="s">
        <v>114</v>
      </c>
      <c r="C293" s="285" t="s">
        <v>25</v>
      </c>
      <c r="D293" s="289"/>
      <c r="E293" s="289"/>
      <c r="F293" s="289"/>
      <c r="G293" s="289"/>
      <c r="H293" s="289"/>
      <c r="I293" s="289"/>
      <c r="J293" s="289"/>
      <c r="K293" s="289"/>
      <c r="L293" s="289"/>
      <c r="M293" s="289"/>
      <c r="N293" s="285"/>
      <c r="O293" s="289"/>
      <c r="P293" s="289"/>
      <c r="Q293" s="289"/>
      <c r="R293" s="289"/>
      <c r="S293" s="289"/>
      <c r="T293" s="289"/>
      <c r="U293" s="289"/>
      <c r="V293" s="289"/>
      <c r="W293" s="289"/>
      <c r="X293" s="289"/>
      <c r="Y293" s="404"/>
      <c r="Z293" s="404"/>
      <c r="AA293" s="404"/>
      <c r="AB293" s="404"/>
      <c r="AC293" s="404"/>
      <c r="AD293" s="404"/>
      <c r="AE293" s="404"/>
      <c r="AF293" s="404"/>
      <c r="AG293" s="404"/>
      <c r="AH293" s="404"/>
      <c r="AI293" s="404"/>
      <c r="AJ293" s="404"/>
      <c r="AK293" s="404"/>
      <c r="AL293" s="404"/>
      <c r="AM293" s="290">
        <f>SUM(Y293:AL293)</f>
        <v>0</v>
      </c>
    </row>
    <row r="294" spans="1:39" hidden="1" outlineLevel="1">
      <c r="B294" s="288" t="s">
        <v>289</v>
      </c>
      <c r="C294" s="285" t="s">
        <v>163</v>
      </c>
      <c r="D294" s="289"/>
      <c r="E294" s="289"/>
      <c r="F294" s="289"/>
      <c r="G294" s="289"/>
      <c r="H294" s="289"/>
      <c r="I294" s="289"/>
      <c r="J294" s="289"/>
      <c r="K294" s="289"/>
      <c r="L294" s="289"/>
      <c r="M294" s="289"/>
      <c r="N294" s="285"/>
      <c r="O294" s="289"/>
      <c r="P294" s="289"/>
      <c r="Q294" s="289"/>
      <c r="R294" s="289"/>
      <c r="S294" s="289"/>
      <c r="T294" s="289"/>
      <c r="U294" s="289"/>
      <c r="V294" s="289"/>
      <c r="W294" s="289"/>
      <c r="X294" s="289"/>
      <c r="Y294" s="405">
        <f>Y293</f>
        <v>0</v>
      </c>
      <c r="Z294" s="405">
        <f t="shared" ref="Z294" si="600">Z293</f>
        <v>0</v>
      </c>
      <c r="AA294" s="405">
        <f t="shared" ref="AA294" si="601">AA293</f>
        <v>0</v>
      </c>
      <c r="AB294" s="405">
        <f t="shared" ref="AB294" si="602">AB293</f>
        <v>0</v>
      </c>
      <c r="AC294" s="405">
        <f t="shared" ref="AC294" si="603">AC293</f>
        <v>0</v>
      </c>
      <c r="AD294" s="405">
        <f t="shared" ref="AD294" si="604">AD293</f>
        <v>0</v>
      </c>
      <c r="AE294" s="405">
        <f t="shared" ref="AE294" si="605">AE293</f>
        <v>0</v>
      </c>
      <c r="AF294" s="405">
        <f t="shared" ref="AF294" si="606">AF293</f>
        <v>0</v>
      </c>
      <c r="AG294" s="405">
        <f t="shared" ref="AG294" si="607">AG293</f>
        <v>0</v>
      </c>
      <c r="AH294" s="405">
        <f t="shared" ref="AH294" si="608">AH293</f>
        <v>0</v>
      </c>
      <c r="AI294" s="405">
        <f t="shared" ref="AI294" si="609">AI293</f>
        <v>0</v>
      </c>
      <c r="AJ294" s="405">
        <f t="shared" ref="AJ294" si="610">AJ293</f>
        <v>0</v>
      </c>
      <c r="AK294" s="405">
        <f t="shared" ref="AK294" si="611">AK293</f>
        <v>0</v>
      </c>
      <c r="AL294" s="405">
        <f t="shared" ref="AL294" si="612">AL293</f>
        <v>0</v>
      </c>
      <c r="AM294" s="300"/>
    </row>
    <row r="295" spans="1:39" hidden="1" outlineLevel="1">
      <c r="B295" s="288"/>
      <c r="C295" s="285"/>
      <c r="D295" s="285"/>
      <c r="E295" s="285"/>
      <c r="F295" s="285"/>
      <c r="G295" s="285"/>
      <c r="H295" s="285"/>
      <c r="I295" s="285"/>
      <c r="J295" s="285"/>
      <c r="K295" s="285"/>
      <c r="L295" s="285"/>
      <c r="M295" s="285"/>
      <c r="N295" s="285"/>
      <c r="O295" s="285"/>
      <c r="P295" s="285"/>
      <c r="Q295" s="285"/>
      <c r="R295" s="285"/>
      <c r="S295" s="285"/>
      <c r="T295" s="285"/>
      <c r="U295" s="285"/>
      <c r="V295" s="285"/>
      <c r="W295" s="285"/>
      <c r="X295" s="285"/>
      <c r="Y295" s="416"/>
      <c r="Z295" s="419"/>
      <c r="AA295" s="419"/>
      <c r="AB295" s="419"/>
      <c r="AC295" s="419"/>
      <c r="AD295" s="419"/>
      <c r="AE295" s="419"/>
      <c r="AF295" s="419"/>
      <c r="AG295" s="419"/>
      <c r="AH295" s="419"/>
      <c r="AI295" s="419"/>
      <c r="AJ295" s="419"/>
      <c r="AK295" s="419"/>
      <c r="AL295" s="419"/>
      <c r="AM295" s="300"/>
    </row>
    <row r="296" spans="1:39" ht="30" hidden="1" outlineLevel="1">
      <c r="A296" s="511">
        <v>23</v>
      </c>
      <c r="B296" s="509" t="s">
        <v>115</v>
      </c>
      <c r="C296" s="285" t="s">
        <v>25</v>
      </c>
      <c r="D296" s="289"/>
      <c r="E296" s="289"/>
      <c r="F296" s="289"/>
      <c r="G296" s="289"/>
      <c r="H296" s="289"/>
      <c r="I296" s="289"/>
      <c r="J296" s="289"/>
      <c r="K296" s="289"/>
      <c r="L296" s="289"/>
      <c r="M296" s="289"/>
      <c r="N296" s="285"/>
      <c r="O296" s="289"/>
      <c r="P296" s="289"/>
      <c r="Q296" s="289"/>
      <c r="R296" s="289"/>
      <c r="S296" s="289"/>
      <c r="T296" s="289"/>
      <c r="U296" s="289"/>
      <c r="V296" s="289"/>
      <c r="W296" s="289"/>
      <c r="X296" s="289"/>
      <c r="Y296" s="404"/>
      <c r="Z296" s="404"/>
      <c r="AA296" s="404"/>
      <c r="AB296" s="404"/>
      <c r="AC296" s="404"/>
      <c r="AD296" s="404"/>
      <c r="AE296" s="404"/>
      <c r="AF296" s="404"/>
      <c r="AG296" s="404"/>
      <c r="AH296" s="404"/>
      <c r="AI296" s="404"/>
      <c r="AJ296" s="404"/>
      <c r="AK296" s="404"/>
      <c r="AL296" s="404"/>
      <c r="AM296" s="290">
        <f>SUM(Y296:AL296)</f>
        <v>0</v>
      </c>
    </row>
    <row r="297" spans="1:39" hidden="1" outlineLevel="1">
      <c r="B297" s="288" t="s">
        <v>289</v>
      </c>
      <c r="C297" s="285" t="s">
        <v>163</v>
      </c>
      <c r="D297" s="289"/>
      <c r="E297" s="289"/>
      <c r="F297" s="289"/>
      <c r="G297" s="289"/>
      <c r="H297" s="289"/>
      <c r="I297" s="289"/>
      <c r="J297" s="289"/>
      <c r="K297" s="289"/>
      <c r="L297" s="289"/>
      <c r="M297" s="289"/>
      <c r="N297" s="285"/>
      <c r="O297" s="289"/>
      <c r="P297" s="289"/>
      <c r="Q297" s="289"/>
      <c r="R297" s="289"/>
      <c r="S297" s="289"/>
      <c r="T297" s="289"/>
      <c r="U297" s="289"/>
      <c r="V297" s="289"/>
      <c r="W297" s="289"/>
      <c r="X297" s="289"/>
      <c r="Y297" s="405">
        <f>Y296</f>
        <v>0</v>
      </c>
      <c r="Z297" s="405">
        <f t="shared" ref="Z297" si="613">Z296</f>
        <v>0</v>
      </c>
      <c r="AA297" s="405">
        <f t="shared" ref="AA297" si="614">AA296</f>
        <v>0</v>
      </c>
      <c r="AB297" s="405">
        <f t="shared" ref="AB297" si="615">AB296</f>
        <v>0</v>
      </c>
      <c r="AC297" s="405">
        <f t="shared" ref="AC297" si="616">AC296</f>
        <v>0</v>
      </c>
      <c r="AD297" s="405">
        <f t="shared" ref="AD297" si="617">AD296</f>
        <v>0</v>
      </c>
      <c r="AE297" s="405">
        <f t="shared" ref="AE297" si="618">AE296</f>
        <v>0</v>
      </c>
      <c r="AF297" s="405">
        <f t="shared" ref="AF297" si="619">AF296</f>
        <v>0</v>
      </c>
      <c r="AG297" s="405">
        <f t="shared" ref="AG297" si="620">AG296</f>
        <v>0</v>
      </c>
      <c r="AH297" s="405">
        <f t="shared" ref="AH297" si="621">AH296</f>
        <v>0</v>
      </c>
      <c r="AI297" s="405">
        <f t="shared" ref="AI297" si="622">AI296</f>
        <v>0</v>
      </c>
      <c r="AJ297" s="405">
        <f t="shared" ref="AJ297" si="623">AJ296</f>
        <v>0</v>
      </c>
      <c r="AK297" s="405">
        <f t="shared" ref="AK297" si="624">AK296</f>
        <v>0</v>
      </c>
      <c r="AL297" s="405">
        <f t="shared" ref="AL297" si="625">AL296</f>
        <v>0</v>
      </c>
      <c r="AM297" s="300"/>
    </row>
    <row r="298" spans="1:39" hidden="1" outlineLevel="1">
      <c r="B298" s="316"/>
      <c r="C298" s="285"/>
      <c r="D298" s="285"/>
      <c r="E298" s="285"/>
      <c r="F298" s="285"/>
      <c r="G298" s="285"/>
      <c r="H298" s="285"/>
      <c r="I298" s="285"/>
      <c r="J298" s="285"/>
      <c r="K298" s="285"/>
      <c r="L298" s="285"/>
      <c r="M298" s="285"/>
      <c r="N298" s="285"/>
      <c r="O298" s="285"/>
      <c r="P298" s="285"/>
      <c r="Q298" s="285"/>
      <c r="R298" s="285"/>
      <c r="S298" s="285"/>
      <c r="T298" s="285"/>
      <c r="U298" s="285"/>
      <c r="V298" s="285"/>
      <c r="W298" s="285"/>
      <c r="X298" s="285"/>
      <c r="Y298" s="416"/>
      <c r="Z298" s="419"/>
      <c r="AA298" s="419"/>
      <c r="AB298" s="419"/>
      <c r="AC298" s="419"/>
      <c r="AD298" s="419"/>
      <c r="AE298" s="419"/>
      <c r="AF298" s="419"/>
      <c r="AG298" s="419"/>
      <c r="AH298" s="419"/>
      <c r="AI298" s="419"/>
      <c r="AJ298" s="419"/>
      <c r="AK298" s="419"/>
      <c r="AL298" s="419"/>
      <c r="AM298" s="300"/>
    </row>
    <row r="299" spans="1:39" ht="30" hidden="1" outlineLevel="1">
      <c r="A299" s="511">
        <v>24</v>
      </c>
      <c r="B299" s="509" t="s">
        <v>116</v>
      </c>
      <c r="C299" s="285" t="s">
        <v>25</v>
      </c>
      <c r="D299" s="289"/>
      <c r="E299" s="289"/>
      <c r="F299" s="289"/>
      <c r="G299" s="289"/>
      <c r="H299" s="289"/>
      <c r="I299" s="289"/>
      <c r="J299" s="289"/>
      <c r="K299" s="289"/>
      <c r="L299" s="289"/>
      <c r="M299" s="289"/>
      <c r="N299" s="285"/>
      <c r="O299" s="289"/>
      <c r="P299" s="289"/>
      <c r="Q299" s="289"/>
      <c r="R299" s="289"/>
      <c r="S299" s="289"/>
      <c r="T299" s="289"/>
      <c r="U299" s="289"/>
      <c r="V299" s="289"/>
      <c r="W299" s="289"/>
      <c r="X299" s="289"/>
      <c r="Y299" s="404"/>
      <c r="Z299" s="404"/>
      <c r="AA299" s="404"/>
      <c r="AB299" s="404"/>
      <c r="AC299" s="404"/>
      <c r="AD299" s="404"/>
      <c r="AE299" s="404"/>
      <c r="AF299" s="404"/>
      <c r="AG299" s="404"/>
      <c r="AH299" s="404"/>
      <c r="AI299" s="404"/>
      <c r="AJ299" s="404"/>
      <c r="AK299" s="404"/>
      <c r="AL299" s="404"/>
      <c r="AM299" s="290">
        <f>SUM(Y299:AL299)</f>
        <v>0</v>
      </c>
    </row>
    <row r="300" spans="1:39" hidden="1" outlineLevel="1">
      <c r="B300" s="288" t="s">
        <v>289</v>
      </c>
      <c r="C300" s="285" t="s">
        <v>163</v>
      </c>
      <c r="D300" s="289"/>
      <c r="E300" s="289"/>
      <c r="F300" s="289"/>
      <c r="G300" s="289"/>
      <c r="H300" s="289"/>
      <c r="I300" s="289"/>
      <c r="J300" s="289"/>
      <c r="K300" s="289"/>
      <c r="L300" s="289"/>
      <c r="M300" s="289"/>
      <c r="N300" s="285"/>
      <c r="O300" s="289"/>
      <c r="P300" s="289"/>
      <c r="Q300" s="289"/>
      <c r="R300" s="289"/>
      <c r="S300" s="289"/>
      <c r="T300" s="289"/>
      <c r="U300" s="289"/>
      <c r="V300" s="289"/>
      <c r="W300" s="289"/>
      <c r="X300" s="289"/>
      <c r="Y300" s="405">
        <f>Y299</f>
        <v>0</v>
      </c>
      <c r="Z300" s="405">
        <f t="shared" ref="Z300" si="626">Z299</f>
        <v>0</v>
      </c>
      <c r="AA300" s="405">
        <f t="shared" ref="AA300" si="627">AA299</f>
        <v>0</v>
      </c>
      <c r="AB300" s="405">
        <f t="shared" ref="AB300" si="628">AB299</f>
        <v>0</v>
      </c>
      <c r="AC300" s="405">
        <f t="shared" ref="AC300" si="629">AC299</f>
        <v>0</v>
      </c>
      <c r="AD300" s="405">
        <f t="shared" ref="AD300" si="630">AD299</f>
        <v>0</v>
      </c>
      <c r="AE300" s="405">
        <f t="shared" ref="AE300" si="631">AE299</f>
        <v>0</v>
      </c>
      <c r="AF300" s="405">
        <f t="shared" ref="AF300" si="632">AF299</f>
        <v>0</v>
      </c>
      <c r="AG300" s="405">
        <f t="shared" ref="AG300" si="633">AG299</f>
        <v>0</v>
      </c>
      <c r="AH300" s="405">
        <f t="shared" ref="AH300" si="634">AH299</f>
        <v>0</v>
      </c>
      <c r="AI300" s="405">
        <f t="shared" ref="AI300" si="635">AI299</f>
        <v>0</v>
      </c>
      <c r="AJ300" s="405">
        <f t="shared" ref="AJ300" si="636">AJ299</f>
        <v>0</v>
      </c>
      <c r="AK300" s="405">
        <f t="shared" ref="AK300" si="637">AK299</f>
        <v>0</v>
      </c>
      <c r="AL300" s="405">
        <f t="shared" ref="AL300" si="638">AL299</f>
        <v>0</v>
      </c>
      <c r="AM300" s="300"/>
    </row>
    <row r="301" spans="1:39" hidden="1" outlineLevel="1">
      <c r="B301" s="288"/>
      <c r="C301" s="285"/>
      <c r="D301" s="285"/>
      <c r="E301" s="285"/>
      <c r="F301" s="285"/>
      <c r="G301" s="285"/>
      <c r="H301" s="285"/>
      <c r="I301" s="285"/>
      <c r="J301" s="285"/>
      <c r="K301" s="285"/>
      <c r="L301" s="285"/>
      <c r="M301" s="285"/>
      <c r="N301" s="285"/>
      <c r="O301" s="285"/>
      <c r="P301" s="285"/>
      <c r="Q301" s="285"/>
      <c r="R301" s="285"/>
      <c r="S301" s="285"/>
      <c r="T301" s="285"/>
      <c r="U301" s="285"/>
      <c r="V301" s="285"/>
      <c r="W301" s="285"/>
      <c r="X301" s="285"/>
      <c r="Y301" s="406"/>
      <c r="Z301" s="419"/>
      <c r="AA301" s="419"/>
      <c r="AB301" s="419"/>
      <c r="AC301" s="419"/>
      <c r="AD301" s="419"/>
      <c r="AE301" s="419"/>
      <c r="AF301" s="419"/>
      <c r="AG301" s="419"/>
      <c r="AH301" s="419"/>
      <c r="AI301" s="419"/>
      <c r="AJ301" s="419"/>
      <c r="AK301" s="419"/>
      <c r="AL301" s="419"/>
      <c r="AM301" s="300"/>
    </row>
    <row r="302" spans="1:39" ht="15.75" hidden="1" outlineLevel="1">
      <c r="B302" s="282" t="s">
        <v>499</v>
      </c>
      <c r="C302" s="285"/>
      <c r="D302" s="285"/>
      <c r="E302" s="285"/>
      <c r="F302" s="285"/>
      <c r="G302" s="285"/>
      <c r="H302" s="285"/>
      <c r="I302" s="285"/>
      <c r="J302" s="285"/>
      <c r="K302" s="285"/>
      <c r="L302" s="285"/>
      <c r="M302" s="285"/>
      <c r="N302" s="285"/>
      <c r="O302" s="285"/>
      <c r="P302" s="285"/>
      <c r="Q302" s="285"/>
      <c r="R302" s="285"/>
      <c r="S302" s="285"/>
      <c r="T302" s="285"/>
      <c r="U302" s="285"/>
      <c r="V302" s="285"/>
      <c r="W302" s="285"/>
      <c r="X302" s="285"/>
      <c r="Y302" s="406"/>
      <c r="Z302" s="419"/>
      <c r="AA302" s="419"/>
      <c r="AB302" s="419"/>
      <c r="AC302" s="419"/>
      <c r="AD302" s="419"/>
      <c r="AE302" s="419"/>
      <c r="AF302" s="419"/>
      <c r="AG302" s="419"/>
      <c r="AH302" s="419"/>
      <c r="AI302" s="419"/>
      <c r="AJ302" s="419"/>
      <c r="AK302" s="419"/>
      <c r="AL302" s="419"/>
      <c r="AM302" s="300"/>
    </row>
    <row r="303" spans="1:39" hidden="1" outlineLevel="1">
      <c r="A303" s="511">
        <v>25</v>
      </c>
      <c r="B303" s="509" t="s">
        <v>117</v>
      </c>
      <c r="C303" s="285" t="s">
        <v>25</v>
      </c>
      <c r="D303" s="289"/>
      <c r="E303" s="289"/>
      <c r="F303" s="289"/>
      <c r="G303" s="289"/>
      <c r="H303" s="289"/>
      <c r="I303" s="289"/>
      <c r="J303" s="289"/>
      <c r="K303" s="289"/>
      <c r="L303" s="289"/>
      <c r="M303" s="289"/>
      <c r="N303" s="289">
        <v>12</v>
      </c>
      <c r="O303" s="289"/>
      <c r="P303" s="289"/>
      <c r="Q303" s="289"/>
      <c r="R303" s="289"/>
      <c r="S303" s="289"/>
      <c r="T303" s="289"/>
      <c r="U303" s="289"/>
      <c r="V303" s="289"/>
      <c r="W303" s="289"/>
      <c r="X303" s="289"/>
      <c r="Y303" s="420"/>
      <c r="Z303" s="404"/>
      <c r="AA303" s="404"/>
      <c r="AB303" s="404"/>
      <c r="AC303" s="404"/>
      <c r="AD303" s="404"/>
      <c r="AE303" s="404"/>
      <c r="AF303" s="404"/>
      <c r="AG303" s="409"/>
      <c r="AH303" s="409"/>
      <c r="AI303" s="409"/>
      <c r="AJ303" s="409"/>
      <c r="AK303" s="409"/>
      <c r="AL303" s="409"/>
      <c r="AM303" s="290">
        <f>SUM(Y303:AL303)</f>
        <v>0</v>
      </c>
    </row>
    <row r="304" spans="1:39" hidden="1" outlineLevel="1">
      <c r="B304" s="288" t="s">
        <v>289</v>
      </c>
      <c r="C304" s="285" t="s">
        <v>163</v>
      </c>
      <c r="D304" s="289"/>
      <c r="E304" s="289"/>
      <c r="F304" s="289"/>
      <c r="G304" s="289"/>
      <c r="H304" s="289"/>
      <c r="I304" s="289"/>
      <c r="J304" s="289"/>
      <c r="K304" s="289"/>
      <c r="L304" s="289"/>
      <c r="M304" s="289"/>
      <c r="N304" s="289">
        <f>N303</f>
        <v>12</v>
      </c>
      <c r="O304" s="289"/>
      <c r="P304" s="289"/>
      <c r="Q304" s="289"/>
      <c r="R304" s="289"/>
      <c r="S304" s="289"/>
      <c r="T304" s="289"/>
      <c r="U304" s="289"/>
      <c r="V304" s="289"/>
      <c r="W304" s="289"/>
      <c r="X304" s="289"/>
      <c r="Y304" s="405">
        <f>Y303</f>
        <v>0</v>
      </c>
      <c r="Z304" s="405">
        <f t="shared" ref="Z304" si="639">Z303</f>
        <v>0</v>
      </c>
      <c r="AA304" s="405">
        <f t="shared" ref="AA304" si="640">AA303</f>
        <v>0</v>
      </c>
      <c r="AB304" s="405">
        <f t="shared" ref="AB304" si="641">AB303</f>
        <v>0</v>
      </c>
      <c r="AC304" s="405">
        <f t="shared" ref="AC304" si="642">AC303</f>
        <v>0</v>
      </c>
      <c r="AD304" s="405">
        <f t="shared" ref="AD304" si="643">AD303</f>
        <v>0</v>
      </c>
      <c r="AE304" s="405">
        <f t="shared" ref="AE304" si="644">AE303</f>
        <v>0</v>
      </c>
      <c r="AF304" s="405">
        <f t="shared" ref="AF304" si="645">AF303</f>
        <v>0</v>
      </c>
      <c r="AG304" s="405">
        <f t="shared" ref="AG304" si="646">AG303</f>
        <v>0</v>
      </c>
      <c r="AH304" s="405">
        <f t="shared" ref="AH304" si="647">AH303</f>
        <v>0</v>
      </c>
      <c r="AI304" s="405">
        <f t="shared" ref="AI304" si="648">AI303</f>
        <v>0</v>
      </c>
      <c r="AJ304" s="405">
        <f t="shared" ref="AJ304" si="649">AJ303</f>
        <v>0</v>
      </c>
      <c r="AK304" s="405">
        <f t="shared" ref="AK304" si="650">AK303</f>
        <v>0</v>
      </c>
      <c r="AL304" s="405">
        <f t="shared" ref="AL304" si="651">AL303</f>
        <v>0</v>
      </c>
      <c r="AM304" s="300"/>
    </row>
    <row r="305" spans="1:39" hidden="1" outlineLevel="1">
      <c r="B305" s="288"/>
      <c r="C305" s="285"/>
      <c r="D305" s="285"/>
      <c r="E305" s="285"/>
      <c r="F305" s="285"/>
      <c r="G305" s="285"/>
      <c r="H305" s="285"/>
      <c r="I305" s="285"/>
      <c r="J305" s="285"/>
      <c r="K305" s="285"/>
      <c r="L305" s="285"/>
      <c r="M305" s="285"/>
      <c r="N305" s="285"/>
      <c r="O305" s="285"/>
      <c r="P305" s="285"/>
      <c r="Q305" s="285"/>
      <c r="R305" s="285"/>
      <c r="S305" s="285"/>
      <c r="T305" s="285"/>
      <c r="U305" s="285"/>
      <c r="V305" s="285"/>
      <c r="W305" s="285"/>
      <c r="X305" s="285"/>
      <c r="Y305" s="406"/>
      <c r="Z305" s="419"/>
      <c r="AA305" s="419"/>
      <c r="AB305" s="419"/>
      <c r="AC305" s="419"/>
      <c r="AD305" s="419"/>
      <c r="AE305" s="419"/>
      <c r="AF305" s="419"/>
      <c r="AG305" s="419"/>
      <c r="AH305" s="419"/>
      <c r="AI305" s="419"/>
      <c r="AJ305" s="419"/>
      <c r="AK305" s="419"/>
      <c r="AL305" s="419"/>
      <c r="AM305" s="300"/>
    </row>
    <row r="306" spans="1:39" hidden="1" outlineLevel="1">
      <c r="A306" s="511">
        <v>26</v>
      </c>
      <c r="B306" s="509" t="s">
        <v>118</v>
      </c>
      <c r="C306" s="285" t="s">
        <v>25</v>
      </c>
      <c r="D306" s="289"/>
      <c r="E306" s="289"/>
      <c r="F306" s="289"/>
      <c r="G306" s="289"/>
      <c r="H306" s="289"/>
      <c r="I306" s="289"/>
      <c r="J306" s="289"/>
      <c r="K306" s="289"/>
      <c r="L306" s="289"/>
      <c r="M306" s="289"/>
      <c r="N306" s="289">
        <v>12</v>
      </c>
      <c r="O306" s="289"/>
      <c r="P306" s="289"/>
      <c r="Q306" s="289"/>
      <c r="R306" s="289"/>
      <c r="S306" s="289"/>
      <c r="T306" s="289"/>
      <c r="U306" s="289"/>
      <c r="V306" s="289"/>
      <c r="W306" s="289"/>
      <c r="X306" s="289"/>
      <c r="Y306" s="420"/>
      <c r="Z306" s="404"/>
      <c r="AA306" s="404"/>
      <c r="AB306" s="404"/>
      <c r="AC306" s="404"/>
      <c r="AD306" s="404"/>
      <c r="AE306" s="404"/>
      <c r="AF306" s="404"/>
      <c r="AG306" s="409"/>
      <c r="AH306" s="409"/>
      <c r="AI306" s="409"/>
      <c r="AJ306" s="409"/>
      <c r="AK306" s="409"/>
      <c r="AL306" s="409"/>
      <c r="AM306" s="290">
        <f>SUM(Y306:AL306)</f>
        <v>0</v>
      </c>
    </row>
    <row r="307" spans="1:39" hidden="1" outlineLevel="1">
      <c r="B307" s="288" t="s">
        <v>289</v>
      </c>
      <c r="C307" s="285" t="s">
        <v>163</v>
      </c>
      <c r="D307" s="289"/>
      <c r="E307" s="289"/>
      <c r="F307" s="289"/>
      <c r="G307" s="289"/>
      <c r="H307" s="289"/>
      <c r="I307" s="289"/>
      <c r="J307" s="289"/>
      <c r="K307" s="289"/>
      <c r="L307" s="289"/>
      <c r="M307" s="289"/>
      <c r="N307" s="289">
        <f>N306</f>
        <v>12</v>
      </c>
      <c r="O307" s="289"/>
      <c r="P307" s="289"/>
      <c r="Q307" s="289"/>
      <c r="R307" s="289"/>
      <c r="S307" s="289"/>
      <c r="T307" s="289"/>
      <c r="U307" s="289"/>
      <c r="V307" s="289"/>
      <c r="W307" s="289"/>
      <c r="X307" s="289"/>
      <c r="Y307" s="405">
        <f>Y306</f>
        <v>0</v>
      </c>
      <c r="Z307" s="405">
        <f t="shared" ref="Z307" si="652">Z306</f>
        <v>0</v>
      </c>
      <c r="AA307" s="405">
        <f t="shared" ref="AA307" si="653">AA306</f>
        <v>0</v>
      </c>
      <c r="AB307" s="405">
        <f t="shared" ref="AB307" si="654">AB306</f>
        <v>0</v>
      </c>
      <c r="AC307" s="405">
        <f t="shared" ref="AC307" si="655">AC306</f>
        <v>0</v>
      </c>
      <c r="AD307" s="405">
        <f t="shared" ref="AD307" si="656">AD306</f>
        <v>0</v>
      </c>
      <c r="AE307" s="405">
        <f t="shared" ref="AE307" si="657">AE306</f>
        <v>0</v>
      </c>
      <c r="AF307" s="405">
        <f t="shared" ref="AF307" si="658">AF306</f>
        <v>0</v>
      </c>
      <c r="AG307" s="405">
        <f t="shared" ref="AG307" si="659">AG306</f>
        <v>0</v>
      </c>
      <c r="AH307" s="405">
        <f t="shared" ref="AH307" si="660">AH306</f>
        <v>0</v>
      </c>
      <c r="AI307" s="405">
        <f t="shared" ref="AI307" si="661">AI306</f>
        <v>0</v>
      </c>
      <c r="AJ307" s="405">
        <f t="shared" ref="AJ307" si="662">AJ306</f>
        <v>0</v>
      </c>
      <c r="AK307" s="405">
        <f t="shared" ref="AK307" si="663">AK306</f>
        <v>0</v>
      </c>
      <c r="AL307" s="405">
        <f t="shared" ref="AL307" si="664">AL306</f>
        <v>0</v>
      </c>
      <c r="AM307" s="300"/>
    </row>
    <row r="308" spans="1:39" hidden="1" outlineLevel="1">
      <c r="B308" s="288"/>
      <c r="C308" s="285"/>
      <c r="D308" s="285"/>
      <c r="E308" s="285"/>
      <c r="F308" s="285"/>
      <c r="G308" s="285"/>
      <c r="H308" s="285"/>
      <c r="I308" s="285"/>
      <c r="J308" s="285"/>
      <c r="K308" s="285"/>
      <c r="L308" s="285"/>
      <c r="M308" s="285"/>
      <c r="N308" s="285"/>
      <c r="O308" s="285"/>
      <c r="P308" s="285"/>
      <c r="Q308" s="285"/>
      <c r="R308" s="285"/>
      <c r="S308" s="285"/>
      <c r="T308" s="285"/>
      <c r="U308" s="285"/>
      <c r="V308" s="285"/>
      <c r="W308" s="285"/>
      <c r="X308" s="285"/>
      <c r="Y308" s="406"/>
      <c r="Z308" s="419"/>
      <c r="AA308" s="419"/>
      <c r="AB308" s="419"/>
      <c r="AC308" s="419"/>
      <c r="AD308" s="419"/>
      <c r="AE308" s="419"/>
      <c r="AF308" s="419"/>
      <c r="AG308" s="419"/>
      <c r="AH308" s="419"/>
      <c r="AI308" s="419"/>
      <c r="AJ308" s="419"/>
      <c r="AK308" s="419"/>
      <c r="AL308" s="419"/>
      <c r="AM308" s="300"/>
    </row>
    <row r="309" spans="1:39" ht="30" hidden="1" outlineLevel="1">
      <c r="A309" s="511">
        <v>27</v>
      </c>
      <c r="B309" s="509" t="s">
        <v>119</v>
      </c>
      <c r="C309" s="285" t="s">
        <v>25</v>
      </c>
      <c r="D309" s="289"/>
      <c r="E309" s="289"/>
      <c r="F309" s="289"/>
      <c r="G309" s="289"/>
      <c r="H309" s="289"/>
      <c r="I309" s="289"/>
      <c r="J309" s="289"/>
      <c r="K309" s="289"/>
      <c r="L309" s="289"/>
      <c r="M309" s="289"/>
      <c r="N309" s="289">
        <v>12</v>
      </c>
      <c r="O309" s="289"/>
      <c r="P309" s="289"/>
      <c r="Q309" s="289"/>
      <c r="R309" s="289"/>
      <c r="S309" s="289"/>
      <c r="T309" s="289"/>
      <c r="U309" s="289"/>
      <c r="V309" s="289"/>
      <c r="W309" s="289"/>
      <c r="X309" s="289"/>
      <c r="Y309" s="420"/>
      <c r="Z309" s="404"/>
      <c r="AA309" s="404"/>
      <c r="AB309" s="404"/>
      <c r="AC309" s="404"/>
      <c r="AD309" s="404"/>
      <c r="AE309" s="404"/>
      <c r="AF309" s="404"/>
      <c r="AG309" s="409"/>
      <c r="AH309" s="409"/>
      <c r="AI309" s="409"/>
      <c r="AJ309" s="409"/>
      <c r="AK309" s="409"/>
      <c r="AL309" s="409"/>
      <c r="AM309" s="290">
        <f>SUM(Y309:AL309)</f>
        <v>0</v>
      </c>
    </row>
    <row r="310" spans="1:39" hidden="1" outlineLevel="1">
      <c r="B310" s="288" t="s">
        <v>289</v>
      </c>
      <c r="C310" s="285" t="s">
        <v>163</v>
      </c>
      <c r="D310" s="289"/>
      <c r="E310" s="289"/>
      <c r="F310" s="289"/>
      <c r="G310" s="289"/>
      <c r="H310" s="289"/>
      <c r="I310" s="289"/>
      <c r="J310" s="289"/>
      <c r="K310" s="289"/>
      <c r="L310" s="289"/>
      <c r="M310" s="289"/>
      <c r="N310" s="289">
        <f>N309</f>
        <v>12</v>
      </c>
      <c r="O310" s="289"/>
      <c r="P310" s="289"/>
      <c r="Q310" s="289"/>
      <c r="R310" s="289"/>
      <c r="S310" s="289"/>
      <c r="T310" s="289"/>
      <c r="U310" s="289"/>
      <c r="V310" s="289"/>
      <c r="W310" s="289"/>
      <c r="X310" s="289"/>
      <c r="Y310" s="405">
        <f>Y309</f>
        <v>0</v>
      </c>
      <c r="Z310" s="405">
        <f t="shared" ref="Z310" si="665">Z309</f>
        <v>0</v>
      </c>
      <c r="AA310" s="405">
        <f t="shared" ref="AA310" si="666">AA309</f>
        <v>0</v>
      </c>
      <c r="AB310" s="405">
        <f t="shared" ref="AB310" si="667">AB309</f>
        <v>0</v>
      </c>
      <c r="AC310" s="405">
        <f t="shared" ref="AC310" si="668">AC309</f>
        <v>0</v>
      </c>
      <c r="AD310" s="405">
        <f t="shared" ref="AD310" si="669">AD309</f>
        <v>0</v>
      </c>
      <c r="AE310" s="405">
        <f t="shared" ref="AE310" si="670">AE309</f>
        <v>0</v>
      </c>
      <c r="AF310" s="405">
        <f t="shared" ref="AF310" si="671">AF309</f>
        <v>0</v>
      </c>
      <c r="AG310" s="405">
        <f t="shared" ref="AG310" si="672">AG309</f>
        <v>0</v>
      </c>
      <c r="AH310" s="405">
        <f t="shared" ref="AH310" si="673">AH309</f>
        <v>0</v>
      </c>
      <c r="AI310" s="405">
        <f t="shared" ref="AI310" si="674">AI309</f>
        <v>0</v>
      </c>
      <c r="AJ310" s="405">
        <f t="shared" ref="AJ310" si="675">AJ309</f>
        <v>0</v>
      </c>
      <c r="AK310" s="405">
        <f t="shared" ref="AK310" si="676">AK309</f>
        <v>0</v>
      </c>
      <c r="AL310" s="405">
        <f t="shared" ref="AL310" si="677">AL309</f>
        <v>0</v>
      </c>
      <c r="AM310" s="300"/>
    </row>
    <row r="311" spans="1:39" hidden="1" outlineLevel="1">
      <c r="B311" s="288"/>
      <c r="C311" s="285"/>
      <c r="D311" s="285"/>
      <c r="E311" s="285"/>
      <c r="F311" s="285"/>
      <c r="G311" s="285"/>
      <c r="H311" s="285"/>
      <c r="I311" s="285"/>
      <c r="J311" s="285"/>
      <c r="K311" s="285"/>
      <c r="L311" s="285"/>
      <c r="M311" s="285"/>
      <c r="N311" s="285"/>
      <c r="O311" s="285"/>
      <c r="P311" s="285"/>
      <c r="Q311" s="285"/>
      <c r="R311" s="285"/>
      <c r="S311" s="285"/>
      <c r="T311" s="285"/>
      <c r="U311" s="285"/>
      <c r="V311" s="285"/>
      <c r="W311" s="285"/>
      <c r="X311" s="285"/>
      <c r="Y311" s="406"/>
      <c r="Z311" s="419"/>
      <c r="AA311" s="419"/>
      <c r="AB311" s="419"/>
      <c r="AC311" s="419"/>
      <c r="AD311" s="419"/>
      <c r="AE311" s="419"/>
      <c r="AF311" s="419"/>
      <c r="AG311" s="419"/>
      <c r="AH311" s="419"/>
      <c r="AI311" s="419"/>
      <c r="AJ311" s="419"/>
      <c r="AK311" s="419"/>
      <c r="AL311" s="419"/>
      <c r="AM311" s="300"/>
    </row>
    <row r="312" spans="1:39" ht="30" hidden="1" outlineLevel="1">
      <c r="A312" s="511">
        <v>28</v>
      </c>
      <c r="B312" s="509" t="s">
        <v>120</v>
      </c>
      <c r="C312" s="285" t="s">
        <v>25</v>
      </c>
      <c r="D312" s="289"/>
      <c r="E312" s="289"/>
      <c r="F312" s="289"/>
      <c r="G312" s="289"/>
      <c r="H312" s="289"/>
      <c r="I312" s="289"/>
      <c r="J312" s="289"/>
      <c r="K312" s="289"/>
      <c r="L312" s="289"/>
      <c r="M312" s="289"/>
      <c r="N312" s="289">
        <v>12</v>
      </c>
      <c r="O312" s="289"/>
      <c r="P312" s="289"/>
      <c r="Q312" s="289"/>
      <c r="R312" s="289"/>
      <c r="S312" s="289"/>
      <c r="T312" s="289"/>
      <c r="U312" s="289"/>
      <c r="V312" s="289"/>
      <c r="W312" s="289"/>
      <c r="X312" s="289"/>
      <c r="Y312" s="420"/>
      <c r="Z312" s="404"/>
      <c r="AA312" s="404"/>
      <c r="AB312" s="404"/>
      <c r="AC312" s="404"/>
      <c r="AD312" s="404"/>
      <c r="AE312" s="404"/>
      <c r="AF312" s="404"/>
      <c r="AG312" s="409"/>
      <c r="AH312" s="409"/>
      <c r="AI312" s="409"/>
      <c r="AJ312" s="409"/>
      <c r="AK312" s="409"/>
      <c r="AL312" s="409"/>
      <c r="AM312" s="290">
        <f>SUM(Y312:AL312)</f>
        <v>0</v>
      </c>
    </row>
    <row r="313" spans="1:39" hidden="1" outlineLevel="1">
      <c r="B313" s="288" t="s">
        <v>289</v>
      </c>
      <c r="C313" s="285" t="s">
        <v>163</v>
      </c>
      <c r="D313" s="289"/>
      <c r="E313" s="289"/>
      <c r="F313" s="289"/>
      <c r="G313" s="289"/>
      <c r="H313" s="289"/>
      <c r="I313" s="289"/>
      <c r="J313" s="289"/>
      <c r="K313" s="289"/>
      <c r="L313" s="289"/>
      <c r="M313" s="289"/>
      <c r="N313" s="289">
        <f>N312</f>
        <v>12</v>
      </c>
      <c r="O313" s="289"/>
      <c r="P313" s="289"/>
      <c r="Q313" s="289"/>
      <c r="R313" s="289"/>
      <c r="S313" s="289"/>
      <c r="T313" s="289"/>
      <c r="U313" s="289"/>
      <c r="V313" s="289"/>
      <c r="W313" s="289"/>
      <c r="X313" s="289"/>
      <c r="Y313" s="405">
        <f>Y312</f>
        <v>0</v>
      </c>
      <c r="Z313" s="405">
        <f t="shared" ref="Z313" si="678">Z312</f>
        <v>0</v>
      </c>
      <c r="AA313" s="405">
        <f t="shared" ref="AA313" si="679">AA312</f>
        <v>0</v>
      </c>
      <c r="AB313" s="405">
        <f t="shared" ref="AB313" si="680">AB312</f>
        <v>0</v>
      </c>
      <c r="AC313" s="405">
        <f t="shared" ref="AC313" si="681">AC312</f>
        <v>0</v>
      </c>
      <c r="AD313" s="405">
        <f t="shared" ref="AD313" si="682">AD312</f>
        <v>0</v>
      </c>
      <c r="AE313" s="405">
        <f t="shared" ref="AE313" si="683">AE312</f>
        <v>0</v>
      </c>
      <c r="AF313" s="405">
        <f t="shared" ref="AF313" si="684">AF312</f>
        <v>0</v>
      </c>
      <c r="AG313" s="405">
        <f t="shared" ref="AG313" si="685">AG312</f>
        <v>0</v>
      </c>
      <c r="AH313" s="405">
        <f t="shared" ref="AH313" si="686">AH312</f>
        <v>0</v>
      </c>
      <c r="AI313" s="405">
        <f t="shared" ref="AI313" si="687">AI312</f>
        <v>0</v>
      </c>
      <c r="AJ313" s="405">
        <f t="shared" ref="AJ313" si="688">AJ312</f>
        <v>0</v>
      </c>
      <c r="AK313" s="405">
        <f t="shared" ref="AK313" si="689">AK312</f>
        <v>0</v>
      </c>
      <c r="AL313" s="405">
        <f t="shared" ref="AL313" si="690">AL312</f>
        <v>0</v>
      </c>
      <c r="AM313" s="300"/>
    </row>
    <row r="314" spans="1:39" hidden="1" outlineLevel="1">
      <c r="B314" s="288"/>
      <c r="C314" s="285"/>
      <c r="D314" s="285"/>
      <c r="E314" s="285"/>
      <c r="F314" s="285"/>
      <c r="G314" s="285"/>
      <c r="H314" s="285"/>
      <c r="I314" s="285"/>
      <c r="J314" s="285"/>
      <c r="K314" s="285"/>
      <c r="L314" s="285"/>
      <c r="M314" s="285"/>
      <c r="N314" s="285"/>
      <c r="O314" s="285"/>
      <c r="P314" s="285"/>
      <c r="Q314" s="285"/>
      <c r="R314" s="285"/>
      <c r="S314" s="285"/>
      <c r="T314" s="285"/>
      <c r="U314" s="285"/>
      <c r="V314" s="285"/>
      <c r="W314" s="285"/>
      <c r="X314" s="285"/>
      <c r="Y314" s="406"/>
      <c r="Z314" s="419"/>
      <c r="AA314" s="419"/>
      <c r="AB314" s="419"/>
      <c r="AC314" s="419"/>
      <c r="AD314" s="419"/>
      <c r="AE314" s="419"/>
      <c r="AF314" s="419"/>
      <c r="AG314" s="419"/>
      <c r="AH314" s="419"/>
      <c r="AI314" s="419"/>
      <c r="AJ314" s="419"/>
      <c r="AK314" s="419"/>
      <c r="AL314" s="419"/>
      <c r="AM314" s="300"/>
    </row>
    <row r="315" spans="1:39" ht="30" hidden="1" outlineLevel="1">
      <c r="A315" s="511">
        <v>29</v>
      </c>
      <c r="B315" s="509" t="s">
        <v>121</v>
      </c>
      <c r="C315" s="285" t="s">
        <v>25</v>
      </c>
      <c r="D315" s="289"/>
      <c r="E315" s="289"/>
      <c r="F315" s="289"/>
      <c r="G315" s="289"/>
      <c r="H315" s="289"/>
      <c r="I315" s="289"/>
      <c r="J315" s="289"/>
      <c r="K315" s="289"/>
      <c r="L315" s="289"/>
      <c r="M315" s="289"/>
      <c r="N315" s="289">
        <v>3</v>
      </c>
      <c r="O315" s="289"/>
      <c r="P315" s="289"/>
      <c r="Q315" s="289"/>
      <c r="R315" s="289"/>
      <c r="S315" s="289"/>
      <c r="T315" s="289"/>
      <c r="U315" s="289"/>
      <c r="V315" s="289"/>
      <c r="W315" s="289"/>
      <c r="X315" s="289"/>
      <c r="Y315" s="420"/>
      <c r="Z315" s="404"/>
      <c r="AA315" s="404"/>
      <c r="AB315" s="404"/>
      <c r="AC315" s="404"/>
      <c r="AD315" s="404"/>
      <c r="AE315" s="404"/>
      <c r="AF315" s="404"/>
      <c r="AG315" s="409"/>
      <c r="AH315" s="409"/>
      <c r="AI315" s="409"/>
      <c r="AJ315" s="409"/>
      <c r="AK315" s="409"/>
      <c r="AL315" s="409"/>
      <c r="AM315" s="290">
        <f>SUM(Y315:AL315)</f>
        <v>0</v>
      </c>
    </row>
    <row r="316" spans="1:39" hidden="1" outlineLevel="1">
      <c r="B316" s="288" t="s">
        <v>289</v>
      </c>
      <c r="C316" s="285" t="s">
        <v>163</v>
      </c>
      <c r="D316" s="289"/>
      <c r="E316" s="289"/>
      <c r="F316" s="289"/>
      <c r="G316" s="289"/>
      <c r="H316" s="289"/>
      <c r="I316" s="289"/>
      <c r="J316" s="289"/>
      <c r="K316" s="289"/>
      <c r="L316" s="289"/>
      <c r="M316" s="289"/>
      <c r="N316" s="289">
        <f>N315</f>
        <v>3</v>
      </c>
      <c r="O316" s="289"/>
      <c r="P316" s="289"/>
      <c r="Q316" s="289"/>
      <c r="R316" s="289"/>
      <c r="S316" s="289"/>
      <c r="T316" s="289"/>
      <c r="U316" s="289"/>
      <c r="V316" s="289"/>
      <c r="W316" s="289"/>
      <c r="X316" s="289"/>
      <c r="Y316" s="405">
        <f>Y315</f>
        <v>0</v>
      </c>
      <c r="Z316" s="405">
        <f t="shared" ref="Z316" si="691">Z315</f>
        <v>0</v>
      </c>
      <c r="AA316" s="405">
        <f t="shared" ref="AA316" si="692">AA315</f>
        <v>0</v>
      </c>
      <c r="AB316" s="405">
        <f t="shared" ref="AB316" si="693">AB315</f>
        <v>0</v>
      </c>
      <c r="AC316" s="405">
        <f t="shared" ref="AC316" si="694">AC315</f>
        <v>0</v>
      </c>
      <c r="AD316" s="405">
        <f t="shared" ref="AD316" si="695">AD315</f>
        <v>0</v>
      </c>
      <c r="AE316" s="405">
        <f t="shared" ref="AE316" si="696">AE315</f>
        <v>0</v>
      </c>
      <c r="AF316" s="405">
        <f t="shared" ref="AF316" si="697">AF315</f>
        <v>0</v>
      </c>
      <c r="AG316" s="405">
        <f t="shared" ref="AG316" si="698">AG315</f>
        <v>0</v>
      </c>
      <c r="AH316" s="405">
        <f t="shared" ref="AH316" si="699">AH315</f>
        <v>0</v>
      </c>
      <c r="AI316" s="405">
        <f t="shared" ref="AI316" si="700">AI315</f>
        <v>0</v>
      </c>
      <c r="AJ316" s="405">
        <f t="shared" ref="AJ316" si="701">AJ315</f>
        <v>0</v>
      </c>
      <c r="AK316" s="405">
        <f t="shared" ref="AK316" si="702">AK315</f>
        <v>0</v>
      </c>
      <c r="AL316" s="405">
        <f t="shared" ref="AL316" si="703">AL315</f>
        <v>0</v>
      </c>
      <c r="AM316" s="300"/>
    </row>
    <row r="317" spans="1:39" hidden="1" outlineLevel="1">
      <c r="B317" s="288"/>
      <c r="C317" s="285"/>
      <c r="D317" s="285"/>
      <c r="E317" s="285"/>
      <c r="F317" s="285"/>
      <c r="G317" s="285"/>
      <c r="H317" s="285"/>
      <c r="I317" s="285"/>
      <c r="J317" s="285"/>
      <c r="K317" s="285"/>
      <c r="L317" s="285"/>
      <c r="M317" s="285"/>
      <c r="N317" s="285"/>
      <c r="O317" s="285"/>
      <c r="P317" s="285"/>
      <c r="Q317" s="285"/>
      <c r="R317" s="285"/>
      <c r="S317" s="285"/>
      <c r="T317" s="285"/>
      <c r="U317" s="285"/>
      <c r="V317" s="285"/>
      <c r="W317" s="285"/>
      <c r="X317" s="285"/>
      <c r="Y317" s="406"/>
      <c r="Z317" s="419"/>
      <c r="AA317" s="419"/>
      <c r="AB317" s="419"/>
      <c r="AC317" s="419"/>
      <c r="AD317" s="419"/>
      <c r="AE317" s="419"/>
      <c r="AF317" s="419"/>
      <c r="AG317" s="419"/>
      <c r="AH317" s="419"/>
      <c r="AI317" s="419"/>
      <c r="AJ317" s="419"/>
      <c r="AK317" s="419"/>
      <c r="AL317" s="419"/>
      <c r="AM317" s="300"/>
    </row>
    <row r="318" spans="1:39" ht="30" hidden="1" outlineLevel="1">
      <c r="A318" s="511">
        <v>30</v>
      </c>
      <c r="B318" s="509" t="s">
        <v>122</v>
      </c>
      <c r="C318" s="285" t="s">
        <v>25</v>
      </c>
      <c r="D318" s="289"/>
      <c r="E318" s="289"/>
      <c r="F318" s="289"/>
      <c r="G318" s="289"/>
      <c r="H318" s="289"/>
      <c r="I318" s="289"/>
      <c r="J318" s="289"/>
      <c r="K318" s="289"/>
      <c r="L318" s="289"/>
      <c r="M318" s="289"/>
      <c r="N318" s="289">
        <v>12</v>
      </c>
      <c r="O318" s="289"/>
      <c r="P318" s="289"/>
      <c r="Q318" s="289"/>
      <c r="R318" s="289"/>
      <c r="S318" s="289"/>
      <c r="T318" s="289"/>
      <c r="U318" s="289"/>
      <c r="V318" s="289"/>
      <c r="W318" s="289"/>
      <c r="X318" s="289"/>
      <c r="Y318" s="420"/>
      <c r="Z318" s="404"/>
      <c r="AA318" s="404"/>
      <c r="AB318" s="404"/>
      <c r="AC318" s="404"/>
      <c r="AD318" s="404"/>
      <c r="AE318" s="404"/>
      <c r="AF318" s="404"/>
      <c r="AG318" s="409"/>
      <c r="AH318" s="409"/>
      <c r="AI318" s="409"/>
      <c r="AJ318" s="409"/>
      <c r="AK318" s="409"/>
      <c r="AL318" s="409"/>
      <c r="AM318" s="290">
        <f>SUM(Y318:AL318)</f>
        <v>0</v>
      </c>
    </row>
    <row r="319" spans="1:39" hidden="1" outlineLevel="1">
      <c r="B319" s="288" t="s">
        <v>289</v>
      </c>
      <c r="C319" s="285" t="s">
        <v>163</v>
      </c>
      <c r="D319" s="289"/>
      <c r="E319" s="289"/>
      <c r="F319" s="289"/>
      <c r="G319" s="289"/>
      <c r="H319" s="289"/>
      <c r="I319" s="289"/>
      <c r="J319" s="289"/>
      <c r="K319" s="289"/>
      <c r="L319" s="289"/>
      <c r="M319" s="289"/>
      <c r="N319" s="289">
        <f>N318</f>
        <v>12</v>
      </c>
      <c r="O319" s="289"/>
      <c r="P319" s="289"/>
      <c r="Q319" s="289"/>
      <c r="R319" s="289"/>
      <c r="S319" s="289"/>
      <c r="T319" s="289"/>
      <c r="U319" s="289"/>
      <c r="V319" s="289"/>
      <c r="W319" s="289"/>
      <c r="X319" s="289"/>
      <c r="Y319" s="405">
        <f>Y318</f>
        <v>0</v>
      </c>
      <c r="Z319" s="405">
        <f t="shared" ref="Z319" si="704">Z318</f>
        <v>0</v>
      </c>
      <c r="AA319" s="405">
        <f t="shared" ref="AA319" si="705">AA318</f>
        <v>0</v>
      </c>
      <c r="AB319" s="405">
        <f t="shared" ref="AB319" si="706">AB318</f>
        <v>0</v>
      </c>
      <c r="AC319" s="405">
        <f t="shared" ref="AC319" si="707">AC318</f>
        <v>0</v>
      </c>
      <c r="AD319" s="405">
        <f t="shared" ref="AD319" si="708">AD318</f>
        <v>0</v>
      </c>
      <c r="AE319" s="405">
        <f t="shared" ref="AE319" si="709">AE318</f>
        <v>0</v>
      </c>
      <c r="AF319" s="405">
        <f t="shared" ref="AF319" si="710">AF318</f>
        <v>0</v>
      </c>
      <c r="AG319" s="405">
        <f t="shared" ref="AG319" si="711">AG318</f>
        <v>0</v>
      </c>
      <c r="AH319" s="405">
        <f t="shared" ref="AH319" si="712">AH318</f>
        <v>0</v>
      </c>
      <c r="AI319" s="405">
        <f t="shared" ref="AI319" si="713">AI318</f>
        <v>0</v>
      </c>
      <c r="AJ319" s="405">
        <f t="shared" ref="AJ319" si="714">AJ318</f>
        <v>0</v>
      </c>
      <c r="AK319" s="405">
        <f t="shared" ref="AK319" si="715">AK318</f>
        <v>0</v>
      </c>
      <c r="AL319" s="405">
        <f t="shared" ref="AL319" si="716">AL318</f>
        <v>0</v>
      </c>
      <c r="AM319" s="300"/>
    </row>
    <row r="320" spans="1:39" hidden="1" outlineLevel="1">
      <c r="B320" s="288"/>
      <c r="C320" s="285"/>
      <c r="D320" s="285"/>
      <c r="E320" s="285"/>
      <c r="F320" s="285"/>
      <c r="G320" s="285"/>
      <c r="H320" s="285"/>
      <c r="I320" s="285"/>
      <c r="J320" s="285"/>
      <c r="K320" s="285"/>
      <c r="L320" s="285"/>
      <c r="M320" s="285"/>
      <c r="N320" s="285"/>
      <c r="O320" s="285"/>
      <c r="P320" s="285"/>
      <c r="Q320" s="285"/>
      <c r="R320" s="285"/>
      <c r="S320" s="285"/>
      <c r="T320" s="285"/>
      <c r="U320" s="285"/>
      <c r="V320" s="285"/>
      <c r="W320" s="285"/>
      <c r="X320" s="285"/>
      <c r="Y320" s="406"/>
      <c r="Z320" s="419"/>
      <c r="AA320" s="419"/>
      <c r="AB320" s="419"/>
      <c r="AC320" s="419"/>
      <c r="AD320" s="419"/>
      <c r="AE320" s="419"/>
      <c r="AF320" s="419"/>
      <c r="AG320" s="419"/>
      <c r="AH320" s="419"/>
      <c r="AI320" s="419"/>
      <c r="AJ320" s="419"/>
      <c r="AK320" s="419"/>
      <c r="AL320" s="419"/>
      <c r="AM320" s="300"/>
    </row>
    <row r="321" spans="1:39" ht="30" hidden="1" outlineLevel="1">
      <c r="A321" s="511">
        <v>31</v>
      </c>
      <c r="B321" s="509" t="s">
        <v>123</v>
      </c>
      <c r="C321" s="285" t="s">
        <v>25</v>
      </c>
      <c r="D321" s="289"/>
      <c r="E321" s="289"/>
      <c r="F321" s="289"/>
      <c r="G321" s="289"/>
      <c r="H321" s="289"/>
      <c r="I321" s="289"/>
      <c r="J321" s="289"/>
      <c r="K321" s="289"/>
      <c r="L321" s="289"/>
      <c r="M321" s="289"/>
      <c r="N321" s="289">
        <v>12</v>
      </c>
      <c r="O321" s="289"/>
      <c r="P321" s="289"/>
      <c r="Q321" s="289"/>
      <c r="R321" s="289"/>
      <c r="S321" s="289"/>
      <c r="T321" s="289"/>
      <c r="U321" s="289"/>
      <c r="V321" s="289"/>
      <c r="W321" s="289"/>
      <c r="X321" s="289"/>
      <c r="Y321" s="420"/>
      <c r="Z321" s="404"/>
      <c r="AA321" s="404"/>
      <c r="AB321" s="404"/>
      <c r="AC321" s="404"/>
      <c r="AD321" s="404"/>
      <c r="AE321" s="404"/>
      <c r="AF321" s="404"/>
      <c r="AG321" s="409"/>
      <c r="AH321" s="409"/>
      <c r="AI321" s="409"/>
      <c r="AJ321" s="409"/>
      <c r="AK321" s="409"/>
      <c r="AL321" s="409"/>
      <c r="AM321" s="290">
        <f>SUM(Y321:AL321)</f>
        <v>0</v>
      </c>
    </row>
    <row r="322" spans="1:39" hidden="1" outlineLevel="1">
      <c r="B322" s="288" t="s">
        <v>289</v>
      </c>
      <c r="C322" s="285" t="s">
        <v>163</v>
      </c>
      <c r="D322" s="289"/>
      <c r="E322" s="289"/>
      <c r="F322" s="289"/>
      <c r="G322" s="289"/>
      <c r="H322" s="289"/>
      <c r="I322" s="289"/>
      <c r="J322" s="289"/>
      <c r="K322" s="289"/>
      <c r="L322" s="289"/>
      <c r="M322" s="289"/>
      <c r="N322" s="289">
        <f>N321</f>
        <v>12</v>
      </c>
      <c r="O322" s="289"/>
      <c r="P322" s="289"/>
      <c r="Q322" s="289"/>
      <c r="R322" s="289"/>
      <c r="S322" s="289"/>
      <c r="T322" s="289"/>
      <c r="U322" s="289"/>
      <c r="V322" s="289"/>
      <c r="W322" s="289"/>
      <c r="X322" s="289"/>
      <c r="Y322" s="405">
        <f>Y321</f>
        <v>0</v>
      </c>
      <c r="Z322" s="405">
        <f t="shared" ref="Z322" si="717">Z321</f>
        <v>0</v>
      </c>
      <c r="AA322" s="405">
        <f t="shared" ref="AA322" si="718">AA321</f>
        <v>0</v>
      </c>
      <c r="AB322" s="405">
        <f t="shared" ref="AB322" si="719">AB321</f>
        <v>0</v>
      </c>
      <c r="AC322" s="405">
        <f t="shared" ref="AC322" si="720">AC321</f>
        <v>0</v>
      </c>
      <c r="AD322" s="405">
        <f t="shared" ref="AD322" si="721">AD321</f>
        <v>0</v>
      </c>
      <c r="AE322" s="405">
        <f t="shared" ref="AE322" si="722">AE321</f>
        <v>0</v>
      </c>
      <c r="AF322" s="405">
        <f t="shared" ref="AF322" si="723">AF321</f>
        <v>0</v>
      </c>
      <c r="AG322" s="405">
        <f t="shared" ref="AG322" si="724">AG321</f>
        <v>0</v>
      </c>
      <c r="AH322" s="405">
        <f t="shared" ref="AH322" si="725">AH321</f>
        <v>0</v>
      </c>
      <c r="AI322" s="405">
        <f t="shared" ref="AI322" si="726">AI321</f>
        <v>0</v>
      </c>
      <c r="AJ322" s="405">
        <f t="shared" ref="AJ322" si="727">AJ321</f>
        <v>0</v>
      </c>
      <c r="AK322" s="405">
        <f t="shared" ref="AK322" si="728">AK321</f>
        <v>0</v>
      </c>
      <c r="AL322" s="405">
        <f t="shared" ref="AL322" si="729">AL321</f>
        <v>0</v>
      </c>
      <c r="AM322" s="300"/>
    </row>
    <row r="323" spans="1:39" hidden="1" outlineLevel="1">
      <c r="B323" s="509"/>
      <c r="C323" s="285"/>
      <c r="D323" s="285"/>
      <c r="E323" s="285"/>
      <c r="F323" s="285"/>
      <c r="G323" s="285"/>
      <c r="H323" s="285"/>
      <c r="I323" s="285"/>
      <c r="J323" s="285"/>
      <c r="K323" s="285"/>
      <c r="L323" s="285"/>
      <c r="M323" s="285"/>
      <c r="N323" s="285"/>
      <c r="O323" s="285"/>
      <c r="P323" s="285"/>
      <c r="Q323" s="285"/>
      <c r="R323" s="285"/>
      <c r="S323" s="285"/>
      <c r="T323" s="285"/>
      <c r="U323" s="285"/>
      <c r="V323" s="285"/>
      <c r="W323" s="285"/>
      <c r="X323" s="285"/>
      <c r="Y323" s="406"/>
      <c r="Z323" s="419"/>
      <c r="AA323" s="419"/>
      <c r="AB323" s="419"/>
      <c r="AC323" s="419"/>
      <c r="AD323" s="419"/>
      <c r="AE323" s="419"/>
      <c r="AF323" s="419"/>
      <c r="AG323" s="419"/>
      <c r="AH323" s="419"/>
      <c r="AI323" s="419"/>
      <c r="AJ323" s="419"/>
      <c r="AK323" s="419"/>
      <c r="AL323" s="419"/>
      <c r="AM323" s="300"/>
    </row>
    <row r="324" spans="1:39" ht="30" hidden="1" outlineLevel="1">
      <c r="A324" s="511">
        <v>32</v>
      </c>
      <c r="B324" s="509" t="s">
        <v>124</v>
      </c>
      <c r="C324" s="285" t="s">
        <v>25</v>
      </c>
      <c r="D324" s="289"/>
      <c r="E324" s="289"/>
      <c r="F324" s="289"/>
      <c r="G324" s="289"/>
      <c r="H324" s="289"/>
      <c r="I324" s="289"/>
      <c r="J324" s="289"/>
      <c r="K324" s="289"/>
      <c r="L324" s="289"/>
      <c r="M324" s="289"/>
      <c r="N324" s="289">
        <v>12</v>
      </c>
      <c r="O324" s="289"/>
      <c r="P324" s="289"/>
      <c r="Q324" s="289"/>
      <c r="R324" s="289"/>
      <c r="S324" s="289"/>
      <c r="T324" s="289"/>
      <c r="U324" s="289"/>
      <c r="V324" s="289"/>
      <c r="W324" s="289"/>
      <c r="X324" s="289"/>
      <c r="Y324" s="420"/>
      <c r="Z324" s="404"/>
      <c r="AA324" s="404"/>
      <c r="AB324" s="404"/>
      <c r="AC324" s="404"/>
      <c r="AD324" s="404"/>
      <c r="AE324" s="404"/>
      <c r="AF324" s="404"/>
      <c r="AG324" s="409"/>
      <c r="AH324" s="409"/>
      <c r="AI324" s="409"/>
      <c r="AJ324" s="409"/>
      <c r="AK324" s="409"/>
      <c r="AL324" s="409"/>
      <c r="AM324" s="290">
        <f>SUM(Y324:AL324)</f>
        <v>0</v>
      </c>
    </row>
    <row r="325" spans="1:39" hidden="1" outlineLevel="1">
      <c r="B325" s="288" t="s">
        <v>289</v>
      </c>
      <c r="C325" s="285" t="s">
        <v>163</v>
      </c>
      <c r="D325" s="289"/>
      <c r="E325" s="289"/>
      <c r="F325" s="289"/>
      <c r="G325" s="289"/>
      <c r="H325" s="289"/>
      <c r="I325" s="289"/>
      <c r="J325" s="289"/>
      <c r="K325" s="289"/>
      <c r="L325" s="289"/>
      <c r="M325" s="289"/>
      <c r="N325" s="289">
        <f>N324</f>
        <v>12</v>
      </c>
      <c r="O325" s="289"/>
      <c r="P325" s="289"/>
      <c r="Q325" s="289"/>
      <c r="R325" s="289"/>
      <c r="S325" s="289"/>
      <c r="T325" s="289"/>
      <c r="U325" s="289"/>
      <c r="V325" s="289"/>
      <c r="W325" s="289"/>
      <c r="X325" s="289"/>
      <c r="Y325" s="405">
        <f>Y324</f>
        <v>0</v>
      </c>
      <c r="Z325" s="405">
        <f t="shared" ref="Z325" si="730">Z324</f>
        <v>0</v>
      </c>
      <c r="AA325" s="405">
        <f t="shared" ref="AA325" si="731">AA324</f>
        <v>0</v>
      </c>
      <c r="AB325" s="405">
        <f t="shared" ref="AB325" si="732">AB324</f>
        <v>0</v>
      </c>
      <c r="AC325" s="405">
        <f t="shared" ref="AC325" si="733">AC324</f>
        <v>0</v>
      </c>
      <c r="AD325" s="405">
        <f t="shared" ref="AD325" si="734">AD324</f>
        <v>0</v>
      </c>
      <c r="AE325" s="405">
        <f t="shared" ref="AE325" si="735">AE324</f>
        <v>0</v>
      </c>
      <c r="AF325" s="405">
        <f t="shared" ref="AF325" si="736">AF324</f>
        <v>0</v>
      </c>
      <c r="AG325" s="405">
        <f t="shared" ref="AG325" si="737">AG324</f>
        <v>0</v>
      </c>
      <c r="AH325" s="405">
        <f t="shared" ref="AH325" si="738">AH324</f>
        <v>0</v>
      </c>
      <c r="AI325" s="405">
        <f t="shared" ref="AI325" si="739">AI324</f>
        <v>0</v>
      </c>
      <c r="AJ325" s="405">
        <f t="shared" ref="AJ325" si="740">AJ324</f>
        <v>0</v>
      </c>
      <c r="AK325" s="405">
        <f t="shared" ref="AK325" si="741">AK324</f>
        <v>0</v>
      </c>
      <c r="AL325" s="405">
        <f t="shared" ref="AL325" si="742">AL324</f>
        <v>0</v>
      </c>
      <c r="AM325" s="300"/>
    </row>
    <row r="326" spans="1:39" hidden="1" outlineLevel="1">
      <c r="B326" s="509"/>
      <c r="C326" s="285"/>
      <c r="D326" s="285"/>
      <c r="E326" s="285"/>
      <c r="F326" s="285"/>
      <c r="G326" s="285"/>
      <c r="H326" s="285"/>
      <c r="I326" s="285"/>
      <c r="J326" s="285"/>
      <c r="K326" s="285"/>
      <c r="L326" s="285"/>
      <c r="M326" s="285"/>
      <c r="N326" s="285"/>
      <c r="O326" s="285"/>
      <c r="P326" s="285"/>
      <c r="Q326" s="285"/>
      <c r="R326" s="285"/>
      <c r="S326" s="285"/>
      <c r="T326" s="285"/>
      <c r="U326" s="285"/>
      <c r="V326" s="285"/>
      <c r="W326" s="285"/>
      <c r="X326" s="285"/>
      <c r="Y326" s="406"/>
      <c r="Z326" s="419"/>
      <c r="AA326" s="419"/>
      <c r="AB326" s="419"/>
      <c r="AC326" s="419"/>
      <c r="AD326" s="419"/>
      <c r="AE326" s="419"/>
      <c r="AF326" s="419"/>
      <c r="AG326" s="419"/>
      <c r="AH326" s="419"/>
      <c r="AI326" s="419"/>
      <c r="AJ326" s="419"/>
      <c r="AK326" s="419"/>
      <c r="AL326" s="419"/>
      <c r="AM326" s="300"/>
    </row>
    <row r="327" spans="1:39" ht="15.75" hidden="1" outlineLevel="1">
      <c r="B327" s="282" t="s">
        <v>500</v>
      </c>
      <c r="C327" s="285"/>
      <c r="D327" s="285"/>
      <c r="E327" s="285"/>
      <c r="F327" s="285"/>
      <c r="G327" s="285"/>
      <c r="H327" s="285"/>
      <c r="I327" s="285"/>
      <c r="J327" s="285"/>
      <c r="K327" s="285"/>
      <c r="L327" s="285"/>
      <c r="M327" s="285"/>
      <c r="N327" s="285"/>
      <c r="O327" s="285"/>
      <c r="P327" s="285"/>
      <c r="Q327" s="285"/>
      <c r="R327" s="285"/>
      <c r="S327" s="285"/>
      <c r="T327" s="285"/>
      <c r="U327" s="285"/>
      <c r="V327" s="285"/>
      <c r="W327" s="285"/>
      <c r="X327" s="285"/>
      <c r="Y327" s="406"/>
      <c r="Z327" s="419"/>
      <c r="AA327" s="419"/>
      <c r="AB327" s="419"/>
      <c r="AC327" s="419"/>
      <c r="AD327" s="419"/>
      <c r="AE327" s="419"/>
      <c r="AF327" s="419"/>
      <c r="AG327" s="419"/>
      <c r="AH327" s="419"/>
      <c r="AI327" s="419"/>
      <c r="AJ327" s="419"/>
      <c r="AK327" s="419"/>
      <c r="AL327" s="419"/>
      <c r="AM327" s="300"/>
    </row>
    <row r="328" spans="1:39" hidden="1" outlineLevel="1">
      <c r="A328" s="511">
        <v>33</v>
      </c>
      <c r="B328" s="509" t="s">
        <v>125</v>
      </c>
      <c r="C328" s="285" t="s">
        <v>25</v>
      </c>
      <c r="D328" s="289"/>
      <c r="E328" s="289"/>
      <c r="F328" s="289"/>
      <c r="G328" s="289"/>
      <c r="H328" s="289"/>
      <c r="I328" s="289"/>
      <c r="J328" s="289"/>
      <c r="K328" s="289"/>
      <c r="L328" s="289"/>
      <c r="M328" s="289"/>
      <c r="N328" s="289">
        <v>0</v>
      </c>
      <c r="O328" s="289"/>
      <c r="P328" s="289"/>
      <c r="Q328" s="289"/>
      <c r="R328" s="289"/>
      <c r="S328" s="289"/>
      <c r="T328" s="289"/>
      <c r="U328" s="289"/>
      <c r="V328" s="289"/>
      <c r="W328" s="289"/>
      <c r="X328" s="289"/>
      <c r="Y328" s="420"/>
      <c r="Z328" s="404"/>
      <c r="AA328" s="404"/>
      <c r="AB328" s="404"/>
      <c r="AC328" s="404"/>
      <c r="AD328" s="404"/>
      <c r="AE328" s="404"/>
      <c r="AF328" s="404"/>
      <c r="AG328" s="409"/>
      <c r="AH328" s="409"/>
      <c r="AI328" s="409"/>
      <c r="AJ328" s="409"/>
      <c r="AK328" s="409"/>
      <c r="AL328" s="409"/>
      <c r="AM328" s="290">
        <f>SUM(Y328:AL328)</f>
        <v>0</v>
      </c>
    </row>
    <row r="329" spans="1:39" hidden="1" outlineLevel="1">
      <c r="B329" s="288" t="s">
        <v>289</v>
      </c>
      <c r="C329" s="285" t="s">
        <v>163</v>
      </c>
      <c r="D329" s="289"/>
      <c r="E329" s="289"/>
      <c r="F329" s="289"/>
      <c r="G329" s="289"/>
      <c r="H329" s="289"/>
      <c r="I329" s="289"/>
      <c r="J329" s="289"/>
      <c r="K329" s="289"/>
      <c r="L329" s="289"/>
      <c r="M329" s="289"/>
      <c r="N329" s="289">
        <f>N328</f>
        <v>0</v>
      </c>
      <c r="O329" s="289"/>
      <c r="P329" s="289"/>
      <c r="Q329" s="289"/>
      <c r="R329" s="289"/>
      <c r="S329" s="289"/>
      <c r="T329" s="289"/>
      <c r="U329" s="289"/>
      <c r="V329" s="289"/>
      <c r="W329" s="289"/>
      <c r="X329" s="289"/>
      <c r="Y329" s="405">
        <f>Y328</f>
        <v>0</v>
      </c>
      <c r="Z329" s="405">
        <f t="shared" ref="Z329" si="743">Z328</f>
        <v>0</v>
      </c>
      <c r="AA329" s="405">
        <f t="shared" ref="AA329" si="744">AA328</f>
        <v>0</v>
      </c>
      <c r="AB329" s="405">
        <f t="shared" ref="AB329" si="745">AB328</f>
        <v>0</v>
      </c>
      <c r="AC329" s="405">
        <f t="shared" ref="AC329" si="746">AC328</f>
        <v>0</v>
      </c>
      <c r="AD329" s="405">
        <f t="shared" ref="AD329" si="747">AD328</f>
        <v>0</v>
      </c>
      <c r="AE329" s="405">
        <f t="shared" ref="AE329" si="748">AE328</f>
        <v>0</v>
      </c>
      <c r="AF329" s="405">
        <f t="shared" ref="AF329" si="749">AF328</f>
        <v>0</v>
      </c>
      <c r="AG329" s="405">
        <f t="shared" ref="AG329" si="750">AG328</f>
        <v>0</v>
      </c>
      <c r="AH329" s="405">
        <f t="shared" ref="AH329" si="751">AH328</f>
        <v>0</v>
      </c>
      <c r="AI329" s="405">
        <f t="shared" ref="AI329" si="752">AI328</f>
        <v>0</v>
      </c>
      <c r="AJ329" s="405">
        <f t="shared" ref="AJ329" si="753">AJ328</f>
        <v>0</v>
      </c>
      <c r="AK329" s="405">
        <f t="shared" ref="AK329" si="754">AK328</f>
        <v>0</v>
      </c>
      <c r="AL329" s="405">
        <f t="shared" ref="AL329" si="755">AL328</f>
        <v>0</v>
      </c>
      <c r="AM329" s="300"/>
    </row>
    <row r="330" spans="1:39" hidden="1" outlineLevel="1">
      <c r="B330" s="509"/>
      <c r="C330" s="285"/>
      <c r="D330" s="285"/>
      <c r="E330" s="285"/>
      <c r="F330" s="285"/>
      <c r="G330" s="285"/>
      <c r="H330" s="285"/>
      <c r="I330" s="285"/>
      <c r="J330" s="285"/>
      <c r="K330" s="285"/>
      <c r="L330" s="285"/>
      <c r="M330" s="285"/>
      <c r="N330" s="285"/>
      <c r="O330" s="285"/>
      <c r="P330" s="285"/>
      <c r="Q330" s="285"/>
      <c r="R330" s="285"/>
      <c r="S330" s="285"/>
      <c r="T330" s="285"/>
      <c r="U330" s="285"/>
      <c r="V330" s="285"/>
      <c r="W330" s="285"/>
      <c r="X330" s="285"/>
      <c r="Y330" s="406"/>
      <c r="Z330" s="419"/>
      <c r="AA330" s="419"/>
      <c r="AB330" s="419"/>
      <c r="AC330" s="419"/>
      <c r="AD330" s="419"/>
      <c r="AE330" s="419"/>
      <c r="AF330" s="419"/>
      <c r="AG330" s="419"/>
      <c r="AH330" s="419"/>
      <c r="AI330" s="419"/>
      <c r="AJ330" s="419"/>
      <c r="AK330" s="419"/>
      <c r="AL330" s="419"/>
      <c r="AM330" s="300"/>
    </row>
    <row r="331" spans="1:39" hidden="1" outlineLevel="1">
      <c r="A331" s="511">
        <v>34</v>
      </c>
      <c r="B331" s="509" t="s">
        <v>126</v>
      </c>
      <c r="C331" s="285" t="s">
        <v>25</v>
      </c>
      <c r="D331" s="289"/>
      <c r="E331" s="289"/>
      <c r="F331" s="289"/>
      <c r="G331" s="289"/>
      <c r="H331" s="289"/>
      <c r="I331" s="289"/>
      <c r="J331" s="289"/>
      <c r="K331" s="289"/>
      <c r="L331" s="289"/>
      <c r="M331" s="289"/>
      <c r="N331" s="289">
        <v>0</v>
      </c>
      <c r="O331" s="289"/>
      <c r="P331" s="289"/>
      <c r="Q331" s="289"/>
      <c r="R331" s="289"/>
      <c r="S331" s="289"/>
      <c r="T331" s="289"/>
      <c r="U331" s="289"/>
      <c r="V331" s="289"/>
      <c r="W331" s="289"/>
      <c r="X331" s="289"/>
      <c r="Y331" s="420"/>
      <c r="Z331" s="404"/>
      <c r="AA331" s="404"/>
      <c r="AB331" s="404"/>
      <c r="AC331" s="404"/>
      <c r="AD331" s="404"/>
      <c r="AE331" s="404"/>
      <c r="AF331" s="404"/>
      <c r="AG331" s="409"/>
      <c r="AH331" s="409"/>
      <c r="AI331" s="409"/>
      <c r="AJ331" s="409"/>
      <c r="AK331" s="409"/>
      <c r="AL331" s="409"/>
      <c r="AM331" s="290">
        <f>SUM(Y331:AL331)</f>
        <v>0</v>
      </c>
    </row>
    <row r="332" spans="1:39" hidden="1" outlineLevel="1">
      <c r="B332" s="288" t="s">
        <v>289</v>
      </c>
      <c r="C332" s="285" t="s">
        <v>163</v>
      </c>
      <c r="D332" s="289"/>
      <c r="E332" s="289"/>
      <c r="F332" s="289"/>
      <c r="G332" s="289"/>
      <c r="H332" s="289"/>
      <c r="I332" s="289"/>
      <c r="J332" s="289"/>
      <c r="K332" s="289"/>
      <c r="L332" s="289"/>
      <c r="M332" s="289"/>
      <c r="N332" s="289">
        <f>N331</f>
        <v>0</v>
      </c>
      <c r="O332" s="289"/>
      <c r="P332" s="289"/>
      <c r="Q332" s="289"/>
      <c r="R332" s="289"/>
      <c r="S332" s="289"/>
      <c r="T332" s="289"/>
      <c r="U332" s="289"/>
      <c r="V332" s="289"/>
      <c r="W332" s="289"/>
      <c r="X332" s="289"/>
      <c r="Y332" s="405">
        <f>Y331</f>
        <v>0</v>
      </c>
      <c r="Z332" s="405">
        <f t="shared" ref="Z332" si="756">Z331</f>
        <v>0</v>
      </c>
      <c r="AA332" s="405">
        <f t="shared" ref="AA332" si="757">AA331</f>
        <v>0</v>
      </c>
      <c r="AB332" s="405">
        <f t="shared" ref="AB332" si="758">AB331</f>
        <v>0</v>
      </c>
      <c r="AC332" s="405">
        <f t="shared" ref="AC332" si="759">AC331</f>
        <v>0</v>
      </c>
      <c r="AD332" s="405">
        <f t="shared" ref="AD332" si="760">AD331</f>
        <v>0</v>
      </c>
      <c r="AE332" s="405">
        <f t="shared" ref="AE332" si="761">AE331</f>
        <v>0</v>
      </c>
      <c r="AF332" s="405">
        <f t="shared" ref="AF332" si="762">AF331</f>
        <v>0</v>
      </c>
      <c r="AG332" s="405">
        <f t="shared" ref="AG332" si="763">AG331</f>
        <v>0</v>
      </c>
      <c r="AH332" s="405">
        <f t="shared" ref="AH332" si="764">AH331</f>
        <v>0</v>
      </c>
      <c r="AI332" s="405">
        <f t="shared" ref="AI332" si="765">AI331</f>
        <v>0</v>
      </c>
      <c r="AJ332" s="405">
        <f t="shared" ref="AJ332" si="766">AJ331</f>
        <v>0</v>
      </c>
      <c r="AK332" s="405">
        <f t="shared" ref="AK332" si="767">AK331</f>
        <v>0</v>
      </c>
      <c r="AL332" s="405">
        <f t="shared" ref="AL332" si="768">AL331</f>
        <v>0</v>
      </c>
      <c r="AM332" s="300"/>
    </row>
    <row r="333" spans="1:39" hidden="1" outlineLevel="1">
      <c r="B333" s="509"/>
      <c r="C333" s="285"/>
      <c r="D333" s="285"/>
      <c r="E333" s="285"/>
      <c r="F333" s="285"/>
      <c r="G333" s="285"/>
      <c r="H333" s="285"/>
      <c r="I333" s="285"/>
      <c r="J333" s="285"/>
      <c r="K333" s="285"/>
      <c r="L333" s="285"/>
      <c r="M333" s="285"/>
      <c r="N333" s="285"/>
      <c r="O333" s="285"/>
      <c r="P333" s="285"/>
      <c r="Q333" s="285"/>
      <c r="R333" s="285"/>
      <c r="S333" s="285"/>
      <c r="T333" s="285"/>
      <c r="U333" s="285"/>
      <c r="V333" s="285"/>
      <c r="W333" s="285"/>
      <c r="X333" s="285"/>
      <c r="Y333" s="406"/>
      <c r="Z333" s="419"/>
      <c r="AA333" s="419"/>
      <c r="AB333" s="419"/>
      <c r="AC333" s="419"/>
      <c r="AD333" s="419"/>
      <c r="AE333" s="419"/>
      <c r="AF333" s="419"/>
      <c r="AG333" s="419"/>
      <c r="AH333" s="419"/>
      <c r="AI333" s="419"/>
      <c r="AJ333" s="419"/>
      <c r="AK333" s="419"/>
      <c r="AL333" s="419"/>
      <c r="AM333" s="300"/>
    </row>
    <row r="334" spans="1:39" hidden="1" outlineLevel="1">
      <c r="A334" s="511">
        <v>35</v>
      </c>
      <c r="B334" s="509" t="s">
        <v>127</v>
      </c>
      <c r="C334" s="285" t="s">
        <v>25</v>
      </c>
      <c r="D334" s="289"/>
      <c r="E334" s="289"/>
      <c r="F334" s="289"/>
      <c r="G334" s="289"/>
      <c r="H334" s="289"/>
      <c r="I334" s="289"/>
      <c r="J334" s="289"/>
      <c r="K334" s="289"/>
      <c r="L334" s="289"/>
      <c r="M334" s="289"/>
      <c r="N334" s="289">
        <v>0</v>
      </c>
      <c r="O334" s="289"/>
      <c r="P334" s="289"/>
      <c r="Q334" s="289"/>
      <c r="R334" s="289"/>
      <c r="S334" s="289"/>
      <c r="T334" s="289"/>
      <c r="U334" s="289"/>
      <c r="V334" s="289"/>
      <c r="W334" s="289"/>
      <c r="X334" s="289"/>
      <c r="Y334" s="420"/>
      <c r="Z334" s="404"/>
      <c r="AA334" s="404"/>
      <c r="AB334" s="404"/>
      <c r="AC334" s="404"/>
      <c r="AD334" s="404"/>
      <c r="AE334" s="404"/>
      <c r="AF334" s="404"/>
      <c r="AG334" s="409"/>
      <c r="AH334" s="409"/>
      <c r="AI334" s="409"/>
      <c r="AJ334" s="409"/>
      <c r="AK334" s="409"/>
      <c r="AL334" s="409"/>
      <c r="AM334" s="290">
        <f>SUM(Y334:AL334)</f>
        <v>0</v>
      </c>
    </row>
    <row r="335" spans="1:39" hidden="1" outlineLevel="1">
      <c r="B335" s="288" t="s">
        <v>289</v>
      </c>
      <c r="C335" s="285" t="s">
        <v>163</v>
      </c>
      <c r="D335" s="289"/>
      <c r="E335" s="289"/>
      <c r="F335" s="289"/>
      <c r="G335" s="289"/>
      <c r="H335" s="289"/>
      <c r="I335" s="289"/>
      <c r="J335" s="289"/>
      <c r="K335" s="289"/>
      <c r="L335" s="289"/>
      <c r="M335" s="289"/>
      <c r="N335" s="289">
        <f>N334</f>
        <v>0</v>
      </c>
      <c r="O335" s="289"/>
      <c r="P335" s="289"/>
      <c r="Q335" s="289"/>
      <c r="R335" s="289"/>
      <c r="S335" s="289"/>
      <c r="T335" s="289"/>
      <c r="U335" s="289"/>
      <c r="V335" s="289"/>
      <c r="W335" s="289"/>
      <c r="X335" s="289"/>
      <c r="Y335" s="405">
        <f>Y334</f>
        <v>0</v>
      </c>
      <c r="Z335" s="405">
        <f t="shared" ref="Z335" si="769">Z334</f>
        <v>0</v>
      </c>
      <c r="AA335" s="405">
        <f t="shared" ref="AA335" si="770">AA334</f>
        <v>0</v>
      </c>
      <c r="AB335" s="405">
        <f t="shared" ref="AB335" si="771">AB334</f>
        <v>0</v>
      </c>
      <c r="AC335" s="405">
        <f t="shared" ref="AC335" si="772">AC334</f>
        <v>0</v>
      </c>
      <c r="AD335" s="405">
        <f t="shared" ref="AD335" si="773">AD334</f>
        <v>0</v>
      </c>
      <c r="AE335" s="405">
        <f t="shared" ref="AE335" si="774">AE334</f>
        <v>0</v>
      </c>
      <c r="AF335" s="405">
        <f t="shared" ref="AF335" si="775">AF334</f>
        <v>0</v>
      </c>
      <c r="AG335" s="405">
        <f t="shared" ref="AG335" si="776">AG334</f>
        <v>0</v>
      </c>
      <c r="AH335" s="405">
        <f t="shared" ref="AH335" si="777">AH334</f>
        <v>0</v>
      </c>
      <c r="AI335" s="405">
        <f t="shared" ref="AI335" si="778">AI334</f>
        <v>0</v>
      </c>
      <c r="AJ335" s="405">
        <f t="shared" ref="AJ335" si="779">AJ334</f>
        <v>0</v>
      </c>
      <c r="AK335" s="405">
        <f t="shared" ref="AK335" si="780">AK334</f>
        <v>0</v>
      </c>
      <c r="AL335" s="405">
        <f t="shared" ref="AL335" si="781">AL334</f>
        <v>0</v>
      </c>
      <c r="AM335" s="300"/>
    </row>
    <row r="336" spans="1:39" hidden="1" outlineLevel="1">
      <c r="B336" s="288"/>
      <c r="C336" s="285"/>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406"/>
      <c r="Z336" s="419"/>
      <c r="AA336" s="419"/>
      <c r="AB336" s="419"/>
      <c r="AC336" s="419"/>
      <c r="AD336" s="419"/>
      <c r="AE336" s="419"/>
      <c r="AF336" s="419"/>
      <c r="AG336" s="419"/>
      <c r="AH336" s="419"/>
      <c r="AI336" s="419"/>
      <c r="AJ336" s="419"/>
      <c r="AK336" s="419"/>
      <c r="AL336" s="419"/>
      <c r="AM336" s="300"/>
    </row>
    <row r="337" spans="1:39" ht="15.75" hidden="1" outlineLevel="1">
      <c r="B337" s="282" t="s">
        <v>501</v>
      </c>
      <c r="C337" s="285"/>
      <c r="D337" s="285"/>
      <c r="E337" s="285"/>
      <c r="F337" s="285"/>
      <c r="G337" s="285"/>
      <c r="H337" s="285"/>
      <c r="I337" s="285"/>
      <c r="J337" s="285"/>
      <c r="K337" s="285"/>
      <c r="L337" s="285"/>
      <c r="M337" s="285"/>
      <c r="N337" s="285"/>
      <c r="O337" s="285"/>
      <c r="P337" s="285"/>
      <c r="Q337" s="285"/>
      <c r="R337" s="285"/>
      <c r="S337" s="285"/>
      <c r="T337" s="285"/>
      <c r="U337" s="285"/>
      <c r="V337" s="285"/>
      <c r="W337" s="285"/>
      <c r="X337" s="285"/>
      <c r="Y337" s="406"/>
      <c r="Z337" s="419"/>
      <c r="AA337" s="419"/>
      <c r="AB337" s="419"/>
      <c r="AC337" s="419"/>
      <c r="AD337" s="419"/>
      <c r="AE337" s="419"/>
      <c r="AF337" s="419"/>
      <c r="AG337" s="419"/>
      <c r="AH337" s="419"/>
      <c r="AI337" s="419"/>
      <c r="AJ337" s="419"/>
      <c r="AK337" s="419"/>
      <c r="AL337" s="419"/>
      <c r="AM337" s="300"/>
    </row>
    <row r="338" spans="1:39" ht="45" hidden="1" outlineLevel="1">
      <c r="A338" s="511">
        <v>36</v>
      </c>
      <c r="B338" s="509" t="s">
        <v>128</v>
      </c>
      <c r="C338" s="285" t="s">
        <v>25</v>
      </c>
      <c r="D338" s="289"/>
      <c r="E338" s="289"/>
      <c r="F338" s="289"/>
      <c r="G338" s="289"/>
      <c r="H338" s="289"/>
      <c r="I338" s="289"/>
      <c r="J338" s="289"/>
      <c r="K338" s="289"/>
      <c r="L338" s="289"/>
      <c r="M338" s="289"/>
      <c r="N338" s="289">
        <v>12</v>
      </c>
      <c r="O338" s="289"/>
      <c r="P338" s="289"/>
      <c r="Q338" s="289"/>
      <c r="R338" s="289"/>
      <c r="S338" s="289"/>
      <c r="T338" s="289"/>
      <c r="U338" s="289"/>
      <c r="V338" s="289"/>
      <c r="W338" s="289"/>
      <c r="X338" s="289"/>
      <c r="Y338" s="420"/>
      <c r="Z338" s="404"/>
      <c r="AA338" s="404"/>
      <c r="AB338" s="404"/>
      <c r="AC338" s="404"/>
      <c r="AD338" s="404"/>
      <c r="AE338" s="404"/>
      <c r="AF338" s="404"/>
      <c r="AG338" s="409"/>
      <c r="AH338" s="409"/>
      <c r="AI338" s="409"/>
      <c r="AJ338" s="409"/>
      <c r="AK338" s="409"/>
      <c r="AL338" s="409"/>
      <c r="AM338" s="290">
        <f>SUM(Y338:AL338)</f>
        <v>0</v>
      </c>
    </row>
    <row r="339" spans="1:39" hidden="1" outlineLevel="1">
      <c r="B339" s="288" t="s">
        <v>289</v>
      </c>
      <c r="C339" s="285" t="s">
        <v>163</v>
      </c>
      <c r="D339" s="289"/>
      <c r="E339" s="289"/>
      <c r="F339" s="289"/>
      <c r="G339" s="289"/>
      <c r="H339" s="289"/>
      <c r="I339" s="289"/>
      <c r="J339" s="289"/>
      <c r="K339" s="289"/>
      <c r="L339" s="289"/>
      <c r="M339" s="289"/>
      <c r="N339" s="289">
        <f>N338</f>
        <v>12</v>
      </c>
      <c r="O339" s="289"/>
      <c r="P339" s="289"/>
      <c r="Q339" s="289"/>
      <c r="R339" s="289"/>
      <c r="S339" s="289"/>
      <c r="T339" s="289"/>
      <c r="U339" s="289"/>
      <c r="V339" s="289"/>
      <c r="W339" s="289"/>
      <c r="X339" s="289"/>
      <c r="Y339" s="405">
        <f>Y338</f>
        <v>0</v>
      </c>
      <c r="Z339" s="405">
        <f t="shared" ref="Z339" si="782">Z338</f>
        <v>0</v>
      </c>
      <c r="AA339" s="405">
        <f t="shared" ref="AA339" si="783">AA338</f>
        <v>0</v>
      </c>
      <c r="AB339" s="405">
        <f t="shared" ref="AB339" si="784">AB338</f>
        <v>0</v>
      </c>
      <c r="AC339" s="405">
        <f t="shared" ref="AC339" si="785">AC338</f>
        <v>0</v>
      </c>
      <c r="AD339" s="405">
        <f t="shared" ref="AD339" si="786">AD338</f>
        <v>0</v>
      </c>
      <c r="AE339" s="405">
        <f t="shared" ref="AE339" si="787">AE338</f>
        <v>0</v>
      </c>
      <c r="AF339" s="405">
        <f t="shared" ref="AF339" si="788">AF338</f>
        <v>0</v>
      </c>
      <c r="AG339" s="405">
        <f t="shared" ref="AG339" si="789">AG338</f>
        <v>0</v>
      </c>
      <c r="AH339" s="405">
        <f t="shared" ref="AH339" si="790">AH338</f>
        <v>0</v>
      </c>
      <c r="AI339" s="405">
        <f t="shared" ref="AI339" si="791">AI338</f>
        <v>0</v>
      </c>
      <c r="AJ339" s="405">
        <f t="shared" ref="AJ339" si="792">AJ338</f>
        <v>0</v>
      </c>
      <c r="AK339" s="405">
        <f t="shared" ref="AK339" si="793">AK338</f>
        <v>0</v>
      </c>
      <c r="AL339" s="405">
        <f t="shared" ref="AL339" si="794">AL338</f>
        <v>0</v>
      </c>
      <c r="AM339" s="300"/>
    </row>
    <row r="340" spans="1:39" hidden="1" outlineLevel="1">
      <c r="B340" s="509"/>
      <c r="C340" s="285"/>
      <c r="D340" s="285"/>
      <c r="E340" s="285"/>
      <c r="F340" s="285"/>
      <c r="G340" s="285"/>
      <c r="H340" s="285"/>
      <c r="I340" s="285"/>
      <c r="J340" s="285"/>
      <c r="K340" s="285"/>
      <c r="L340" s="285"/>
      <c r="M340" s="285"/>
      <c r="N340" s="285"/>
      <c r="O340" s="285"/>
      <c r="P340" s="285"/>
      <c r="Q340" s="285"/>
      <c r="R340" s="285"/>
      <c r="S340" s="285"/>
      <c r="T340" s="285"/>
      <c r="U340" s="285"/>
      <c r="V340" s="285"/>
      <c r="W340" s="285"/>
      <c r="X340" s="285"/>
      <c r="Y340" s="406"/>
      <c r="Z340" s="419"/>
      <c r="AA340" s="419"/>
      <c r="AB340" s="419"/>
      <c r="AC340" s="419"/>
      <c r="AD340" s="419"/>
      <c r="AE340" s="419"/>
      <c r="AF340" s="419"/>
      <c r="AG340" s="419"/>
      <c r="AH340" s="419"/>
      <c r="AI340" s="419"/>
      <c r="AJ340" s="419"/>
      <c r="AK340" s="419"/>
      <c r="AL340" s="419"/>
      <c r="AM340" s="300"/>
    </row>
    <row r="341" spans="1:39" ht="30" hidden="1" outlineLevel="1">
      <c r="A341" s="511">
        <v>37</v>
      </c>
      <c r="B341" s="509" t="s">
        <v>129</v>
      </c>
      <c r="C341" s="285" t="s">
        <v>25</v>
      </c>
      <c r="D341" s="289"/>
      <c r="E341" s="289"/>
      <c r="F341" s="289"/>
      <c r="G341" s="289"/>
      <c r="H341" s="289"/>
      <c r="I341" s="289"/>
      <c r="J341" s="289"/>
      <c r="K341" s="289"/>
      <c r="L341" s="289"/>
      <c r="M341" s="289"/>
      <c r="N341" s="289">
        <v>12</v>
      </c>
      <c r="O341" s="289"/>
      <c r="P341" s="289"/>
      <c r="Q341" s="289"/>
      <c r="R341" s="289"/>
      <c r="S341" s="289"/>
      <c r="T341" s="289"/>
      <c r="U341" s="289"/>
      <c r="V341" s="289"/>
      <c r="W341" s="289"/>
      <c r="X341" s="289"/>
      <c r="Y341" s="420"/>
      <c r="Z341" s="404"/>
      <c r="AA341" s="404"/>
      <c r="AB341" s="404"/>
      <c r="AC341" s="404"/>
      <c r="AD341" s="404"/>
      <c r="AE341" s="404"/>
      <c r="AF341" s="404"/>
      <c r="AG341" s="409"/>
      <c r="AH341" s="409"/>
      <c r="AI341" s="409"/>
      <c r="AJ341" s="409"/>
      <c r="AK341" s="409"/>
      <c r="AL341" s="409"/>
      <c r="AM341" s="290">
        <f>SUM(Y341:AL341)</f>
        <v>0</v>
      </c>
    </row>
    <row r="342" spans="1:39" hidden="1" outlineLevel="1">
      <c r="B342" s="288" t="s">
        <v>289</v>
      </c>
      <c r="C342" s="285" t="s">
        <v>163</v>
      </c>
      <c r="D342" s="289"/>
      <c r="E342" s="289"/>
      <c r="F342" s="289"/>
      <c r="G342" s="289"/>
      <c r="H342" s="289"/>
      <c r="I342" s="289"/>
      <c r="J342" s="289"/>
      <c r="K342" s="289"/>
      <c r="L342" s="289"/>
      <c r="M342" s="289"/>
      <c r="N342" s="289">
        <f>N341</f>
        <v>12</v>
      </c>
      <c r="O342" s="289"/>
      <c r="P342" s="289"/>
      <c r="Q342" s="289"/>
      <c r="R342" s="289"/>
      <c r="S342" s="289"/>
      <c r="T342" s="289"/>
      <c r="U342" s="289"/>
      <c r="V342" s="289"/>
      <c r="W342" s="289"/>
      <c r="X342" s="289"/>
      <c r="Y342" s="405">
        <f>Y341</f>
        <v>0</v>
      </c>
      <c r="Z342" s="405">
        <f t="shared" ref="Z342" si="795">Z341</f>
        <v>0</v>
      </c>
      <c r="AA342" s="405">
        <f t="shared" ref="AA342" si="796">AA341</f>
        <v>0</v>
      </c>
      <c r="AB342" s="405">
        <f t="shared" ref="AB342" si="797">AB341</f>
        <v>0</v>
      </c>
      <c r="AC342" s="405">
        <f t="shared" ref="AC342" si="798">AC341</f>
        <v>0</v>
      </c>
      <c r="AD342" s="405">
        <f t="shared" ref="AD342" si="799">AD341</f>
        <v>0</v>
      </c>
      <c r="AE342" s="405">
        <f t="shared" ref="AE342" si="800">AE341</f>
        <v>0</v>
      </c>
      <c r="AF342" s="405">
        <f t="shared" ref="AF342" si="801">AF341</f>
        <v>0</v>
      </c>
      <c r="AG342" s="405">
        <f t="shared" ref="AG342" si="802">AG341</f>
        <v>0</v>
      </c>
      <c r="AH342" s="405">
        <f t="shared" ref="AH342" si="803">AH341</f>
        <v>0</v>
      </c>
      <c r="AI342" s="405">
        <f t="shared" ref="AI342" si="804">AI341</f>
        <v>0</v>
      </c>
      <c r="AJ342" s="405">
        <f t="shared" ref="AJ342" si="805">AJ341</f>
        <v>0</v>
      </c>
      <c r="AK342" s="405">
        <f t="shared" ref="AK342" si="806">AK341</f>
        <v>0</v>
      </c>
      <c r="AL342" s="405">
        <f t="shared" ref="AL342" si="807">AL341</f>
        <v>0</v>
      </c>
      <c r="AM342" s="300"/>
    </row>
    <row r="343" spans="1:39" hidden="1" outlineLevel="1">
      <c r="B343" s="509"/>
      <c r="C343" s="285"/>
      <c r="D343" s="285"/>
      <c r="E343" s="285"/>
      <c r="F343" s="285"/>
      <c r="G343" s="285"/>
      <c r="H343" s="285"/>
      <c r="I343" s="285"/>
      <c r="J343" s="285"/>
      <c r="K343" s="285"/>
      <c r="L343" s="285"/>
      <c r="M343" s="285"/>
      <c r="N343" s="285"/>
      <c r="O343" s="285"/>
      <c r="P343" s="285"/>
      <c r="Q343" s="285"/>
      <c r="R343" s="285"/>
      <c r="S343" s="285"/>
      <c r="T343" s="285"/>
      <c r="U343" s="285"/>
      <c r="V343" s="285"/>
      <c r="W343" s="285"/>
      <c r="X343" s="285"/>
      <c r="Y343" s="406"/>
      <c r="Z343" s="419"/>
      <c r="AA343" s="419"/>
      <c r="AB343" s="419"/>
      <c r="AC343" s="419"/>
      <c r="AD343" s="419"/>
      <c r="AE343" s="419"/>
      <c r="AF343" s="419"/>
      <c r="AG343" s="419"/>
      <c r="AH343" s="419"/>
      <c r="AI343" s="419"/>
      <c r="AJ343" s="419"/>
      <c r="AK343" s="419"/>
      <c r="AL343" s="419"/>
      <c r="AM343" s="300"/>
    </row>
    <row r="344" spans="1:39" hidden="1" outlineLevel="1">
      <c r="A344" s="511">
        <v>38</v>
      </c>
      <c r="B344" s="509" t="s">
        <v>130</v>
      </c>
      <c r="C344" s="285" t="s">
        <v>25</v>
      </c>
      <c r="D344" s="289"/>
      <c r="E344" s="289"/>
      <c r="F344" s="289"/>
      <c r="G344" s="289"/>
      <c r="H344" s="289"/>
      <c r="I344" s="289"/>
      <c r="J344" s="289"/>
      <c r="K344" s="289"/>
      <c r="L344" s="289"/>
      <c r="M344" s="289"/>
      <c r="N344" s="289">
        <v>12</v>
      </c>
      <c r="O344" s="289"/>
      <c r="P344" s="289"/>
      <c r="Q344" s="289"/>
      <c r="R344" s="289"/>
      <c r="S344" s="289"/>
      <c r="T344" s="289"/>
      <c r="U344" s="289"/>
      <c r="V344" s="289"/>
      <c r="W344" s="289"/>
      <c r="X344" s="289"/>
      <c r="Y344" s="420"/>
      <c r="Z344" s="404"/>
      <c r="AA344" s="404"/>
      <c r="AB344" s="404"/>
      <c r="AC344" s="404"/>
      <c r="AD344" s="404"/>
      <c r="AE344" s="404"/>
      <c r="AF344" s="404"/>
      <c r="AG344" s="409"/>
      <c r="AH344" s="409"/>
      <c r="AI344" s="409"/>
      <c r="AJ344" s="409"/>
      <c r="AK344" s="409"/>
      <c r="AL344" s="409"/>
      <c r="AM344" s="290">
        <f>SUM(Y344:AL344)</f>
        <v>0</v>
      </c>
    </row>
    <row r="345" spans="1:39" hidden="1" outlineLevel="1">
      <c r="B345" s="288" t="s">
        <v>289</v>
      </c>
      <c r="C345" s="285" t="s">
        <v>163</v>
      </c>
      <c r="D345" s="289"/>
      <c r="E345" s="289"/>
      <c r="F345" s="289"/>
      <c r="G345" s="289"/>
      <c r="H345" s="289"/>
      <c r="I345" s="289"/>
      <c r="J345" s="289"/>
      <c r="K345" s="289"/>
      <c r="L345" s="289"/>
      <c r="M345" s="289"/>
      <c r="N345" s="289">
        <f>N344</f>
        <v>12</v>
      </c>
      <c r="O345" s="289"/>
      <c r="P345" s="289"/>
      <c r="Q345" s="289"/>
      <c r="R345" s="289"/>
      <c r="S345" s="289"/>
      <c r="T345" s="289"/>
      <c r="U345" s="289"/>
      <c r="V345" s="289"/>
      <c r="W345" s="289"/>
      <c r="X345" s="289"/>
      <c r="Y345" s="405">
        <f>Y344</f>
        <v>0</v>
      </c>
      <c r="Z345" s="405">
        <f t="shared" ref="Z345" si="808">Z344</f>
        <v>0</v>
      </c>
      <c r="AA345" s="405">
        <f t="shared" ref="AA345" si="809">AA344</f>
        <v>0</v>
      </c>
      <c r="AB345" s="405">
        <f t="shared" ref="AB345" si="810">AB344</f>
        <v>0</v>
      </c>
      <c r="AC345" s="405">
        <f t="shared" ref="AC345" si="811">AC344</f>
        <v>0</v>
      </c>
      <c r="AD345" s="405">
        <f t="shared" ref="AD345" si="812">AD344</f>
        <v>0</v>
      </c>
      <c r="AE345" s="405">
        <f t="shared" ref="AE345" si="813">AE344</f>
        <v>0</v>
      </c>
      <c r="AF345" s="405">
        <f t="shared" ref="AF345" si="814">AF344</f>
        <v>0</v>
      </c>
      <c r="AG345" s="405">
        <f t="shared" ref="AG345" si="815">AG344</f>
        <v>0</v>
      </c>
      <c r="AH345" s="405">
        <f t="shared" ref="AH345" si="816">AH344</f>
        <v>0</v>
      </c>
      <c r="AI345" s="405">
        <f t="shared" ref="AI345" si="817">AI344</f>
        <v>0</v>
      </c>
      <c r="AJ345" s="405">
        <f t="shared" ref="AJ345" si="818">AJ344</f>
        <v>0</v>
      </c>
      <c r="AK345" s="405">
        <f t="shared" ref="AK345" si="819">AK344</f>
        <v>0</v>
      </c>
      <c r="AL345" s="405">
        <f t="shared" ref="AL345" si="820">AL344</f>
        <v>0</v>
      </c>
      <c r="AM345" s="300"/>
    </row>
    <row r="346" spans="1:39" hidden="1" outlineLevel="1">
      <c r="B346" s="509"/>
      <c r="C346" s="285"/>
      <c r="D346" s="285"/>
      <c r="E346" s="285"/>
      <c r="F346" s="285"/>
      <c r="G346" s="285"/>
      <c r="H346" s="285"/>
      <c r="I346" s="285"/>
      <c r="J346" s="285"/>
      <c r="K346" s="285"/>
      <c r="L346" s="285"/>
      <c r="M346" s="285"/>
      <c r="N346" s="285"/>
      <c r="O346" s="285"/>
      <c r="P346" s="285"/>
      <c r="Q346" s="285"/>
      <c r="R346" s="285"/>
      <c r="S346" s="285"/>
      <c r="T346" s="285"/>
      <c r="U346" s="285"/>
      <c r="V346" s="285"/>
      <c r="W346" s="285"/>
      <c r="X346" s="285"/>
      <c r="Y346" s="406"/>
      <c r="Z346" s="419"/>
      <c r="AA346" s="419"/>
      <c r="AB346" s="419"/>
      <c r="AC346" s="419"/>
      <c r="AD346" s="419"/>
      <c r="AE346" s="419"/>
      <c r="AF346" s="419"/>
      <c r="AG346" s="419"/>
      <c r="AH346" s="419"/>
      <c r="AI346" s="419"/>
      <c r="AJ346" s="419"/>
      <c r="AK346" s="419"/>
      <c r="AL346" s="419"/>
      <c r="AM346" s="300"/>
    </row>
    <row r="347" spans="1:39" ht="30" hidden="1" outlineLevel="1">
      <c r="A347" s="511">
        <v>39</v>
      </c>
      <c r="B347" s="509" t="s">
        <v>131</v>
      </c>
      <c r="C347" s="285" t="s">
        <v>25</v>
      </c>
      <c r="D347" s="289"/>
      <c r="E347" s="289"/>
      <c r="F347" s="289"/>
      <c r="G347" s="289"/>
      <c r="H347" s="289"/>
      <c r="I347" s="289"/>
      <c r="J347" s="289"/>
      <c r="K347" s="289"/>
      <c r="L347" s="289"/>
      <c r="M347" s="289"/>
      <c r="N347" s="289">
        <v>12</v>
      </c>
      <c r="O347" s="289"/>
      <c r="P347" s="289"/>
      <c r="Q347" s="289"/>
      <c r="R347" s="289"/>
      <c r="S347" s="289"/>
      <c r="T347" s="289"/>
      <c r="U347" s="289"/>
      <c r="V347" s="289"/>
      <c r="W347" s="289"/>
      <c r="X347" s="289"/>
      <c r="Y347" s="420"/>
      <c r="Z347" s="404"/>
      <c r="AA347" s="404"/>
      <c r="AB347" s="404"/>
      <c r="AC347" s="404"/>
      <c r="AD347" s="404"/>
      <c r="AE347" s="404"/>
      <c r="AF347" s="404"/>
      <c r="AG347" s="409"/>
      <c r="AH347" s="409"/>
      <c r="AI347" s="409"/>
      <c r="AJ347" s="409"/>
      <c r="AK347" s="409"/>
      <c r="AL347" s="409"/>
      <c r="AM347" s="290">
        <f>SUM(Y347:AL347)</f>
        <v>0</v>
      </c>
    </row>
    <row r="348" spans="1:39" hidden="1" outlineLevel="1">
      <c r="B348" s="288" t="s">
        <v>289</v>
      </c>
      <c r="C348" s="285" t="s">
        <v>163</v>
      </c>
      <c r="D348" s="289"/>
      <c r="E348" s="289"/>
      <c r="F348" s="289"/>
      <c r="G348" s="289"/>
      <c r="H348" s="289"/>
      <c r="I348" s="289"/>
      <c r="J348" s="289"/>
      <c r="K348" s="289"/>
      <c r="L348" s="289"/>
      <c r="M348" s="289"/>
      <c r="N348" s="289">
        <f>N347</f>
        <v>12</v>
      </c>
      <c r="O348" s="289"/>
      <c r="P348" s="289"/>
      <c r="Q348" s="289"/>
      <c r="R348" s="289"/>
      <c r="S348" s="289"/>
      <c r="T348" s="289"/>
      <c r="U348" s="289"/>
      <c r="V348" s="289"/>
      <c r="W348" s="289"/>
      <c r="X348" s="289"/>
      <c r="Y348" s="405">
        <f>Y347</f>
        <v>0</v>
      </c>
      <c r="Z348" s="405">
        <f t="shared" ref="Z348" si="821">Z347</f>
        <v>0</v>
      </c>
      <c r="AA348" s="405">
        <f t="shared" ref="AA348" si="822">AA347</f>
        <v>0</v>
      </c>
      <c r="AB348" s="405">
        <f t="shared" ref="AB348" si="823">AB347</f>
        <v>0</v>
      </c>
      <c r="AC348" s="405">
        <f t="shared" ref="AC348" si="824">AC347</f>
        <v>0</v>
      </c>
      <c r="AD348" s="405">
        <f t="shared" ref="AD348" si="825">AD347</f>
        <v>0</v>
      </c>
      <c r="AE348" s="405">
        <f t="shared" ref="AE348" si="826">AE347</f>
        <v>0</v>
      </c>
      <c r="AF348" s="405">
        <f t="shared" ref="AF348" si="827">AF347</f>
        <v>0</v>
      </c>
      <c r="AG348" s="405">
        <f t="shared" ref="AG348" si="828">AG347</f>
        <v>0</v>
      </c>
      <c r="AH348" s="405">
        <f t="shared" ref="AH348" si="829">AH347</f>
        <v>0</v>
      </c>
      <c r="AI348" s="405">
        <f t="shared" ref="AI348" si="830">AI347</f>
        <v>0</v>
      </c>
      <c r="AJ348" s="405">
        <f t="shared" ref="AJ348" si="831">AJ347</f>
        <v>0</v>
      </c>
      <c r="AK348" s="405">
        <f t="shared" ref="AK348" si="832">AK347</f>
        <v>0</v>
      </c>
      <c r="AL348" s="405">
        <f t="shared" ref="AL348" si="833">AL347</f>
        <v>0</v>
      </c>
      <c r="AM348" s="300"/>
    </row>
    <row r="349" spans="1:39" hidden="1" outlineLevel="1">
      <c r="B349" s="509"/>
      <c r="C349" s="285"/>
      <c r="D349" s="285"/>
      <c r="E349" s="285"/>
      <c r="F349" s="285"/>
      <c r="G349" s="285"/>
      <c r="H349" s="285"/>
      <c r="I349" s="285"/>
      <c r="J349" s="285"/>
      <c r="K349" s="285"/>
      <c r="L349" s="285"/>
      <c r="M349" s="285"/>
      <c r="N349" s="285"/>
      <c r="O349" s="285"/>
      <c r="P349" s="285"/>
      <c r="Q349" s="285"/>
      <c r="R349" s="285"/>
      <c r="S349" s="285"/>
      <c r="T349" s="285"/>
      <c r="U349" s="285"/>
      <c r="V349" s="285"/>
      <c r="W349" s="285"/>
      <c r="X349" s="285"/>
      <c r="Y349" s="406"/>
      <c r="Z349" s="419"/>
      <c r="AA349" s="419"/>
      <c r="AB349" s="419"/>
      <c r="AC349" s="419"/>
      <c r="AD349" s="419"/>
      <c r="AE349" s="419"/>
      <c r="AF349" s="419"/>
      <c r="AG349" s="419"/>
      <c r="AH349" s="419"/>
      <c r="AI349" s="419"/>
      <c r="AJ349" s="419"/>
      <c r="AK349" s="419"/>
      <c r="AL349" s="419"/>
      <c r="AM349" s="300"/>
    </row>
    <row r="350" spans="1:39" ht="30" hidden="1" outlineLevel="1">
      <c r="A350" s="511">
        <v>40</v>
      </c>
      <c r="B350" s="509" t="s">
        <v>132</v>
      </c>
      <c r="C350" s="285" t="s">
        <v>25</v>
      </c>
      <c r="D350" s="289"/>
      <c r="E350" s="289"/>
      <c r="F350" s="289"/>
      <c r="G350" s="289"/>
      <c r="H350" s="289"/>
      <c r="I350" s="289"/>
      <c r="J350" s="289"/>
      <c r="K350" s="289"/>
      <c r="L350" s="289"/>
      <c r="M350" s="289"/>
      <c r="N350" s="289">
        <v>12</v>
      </c>
      <c r="O350" s="289"/>
      <c r="P350" s="289"/>
      <c r="Q350" s="289"/>
      <c r="R350" s="289"/>
      <c r="S350" s="289"/>
      <c r="T350" s="289"/>
      <c r="U350" s="289"/>
      <c r="V350" s="289"/>
      <c r="W350" s="289"/>
      <c r="X350" s="289"/>
      <c r="Y350" s="420"/>
      <c r="Z350" s="404"/>
      <c r="AA350" s="404"/>
      <c r="AB350" s="404"/>
      <c r="AC350" s="404"/>
      <c r="AD350" s="404"/>
      <c r="AE350" s="404"/>
      <c r="AF350" s="404"/>
      <c r="AG350" s="409"/>
      <c r="AH350" s="409"/>
      <c r="AI350" s="409"/>
      <c r="AJ350" s="409"/>
      <c r="AK350" s="409"/>
      <c r="AL350" s="409"/>
      <c r="AM350" s="290">
        <f>SUM(Y350:AL350)</f>
        <v>0</v>
      </c>
    </row>
    <row r="351" spans="1:39" hidden="1" outlineLevel="1">
      <c r="B351" s="288" t="s">
        <v>289</v>
      </c>
      <c r="C351" s="285" t="s">
        <v>163</v>
      </c>
      <c r="D351" s="289"/>
      <c r="E351" s="289"/>
      <c r="F351" s="289"/>
      <c r="G351" s="289"/>
      <c r="H351" s="289"/>
      <c r="I351" s="289"/>
      <c r="J351" s="289"/>
      <c r="K351" s="289"/>
      <c r="L351" s="289"/>
      <c r="M351" s="289"/>
      <c r="N351" s="289">
        <f>N350</f>
        <v>12</v>
      </c>
      <c r="O351" s="289"/>
      <c r="P351" s="289"/>
      <c r="Q351" s="289"/>
      <c r="R351" s="289"/>
      <c r="S351" s="289"/>
      <c r="T351" s="289"/>
      <c r="U351" s="289"/>
      <c r="V351" s="289"/>
      <c r="W351" s="289"/>
      <c r="X351" s="289"/>
      <c r="Y351" s="405">
        <f>Y350</f>
        <v>0</v>
      </c>
      <c r="Z351" s="405">
        <f t="shared" ref="Z351" si="834">Z350</f>
        <v>0</v>
      </c>
      <c r="AA351" s="405">
        <f t="shared" ref="AA351" si="835">AA350</f>
        <v>0</v>
      </c>
      <c r="AB351" s="405">
        <f t="shared" ref="AB351" si="836">AB350</f>
        <v>0</v>
      </c>
      <c r="AC351" s="405">
        <f t="shared" ref="AC351" si="837">AC350</f>
        <v>0</v>
      </c>
      <c r="AD351" s="405">
        <f t="shared" ref="AD351" si="838">AD350</f>
        <v>0</v>
      </c>
      <c r="AE351" s="405">
        <f t="shared" ref="AE351" si="839">AE350</f>
        <v>0</v>
      </c>
      <c r="AF351" s="405">
        <f t="shared" ref="AF351" si="840">AF350</f>
        <v>0</v>
      </c>
      <c r="AG351" s="405">
        <f t="shared" ref="AG351" si="841">AG350</f>
        <v>0</v>
      </c>
      <c r="AH351" s="405">
        <f t="shared" ref="AH351" si="842">AH350</f>
        <v>0</v>
      </c>
      <c r="AI351" s="405">
        <f t="shared" ref="AI351" si="843">AI350</f>
        <v>0</v>
      </c>
      <c r="AJ351" s="405">
        <f t="shared" ref="AJ351" si="844">AJ350</f>
        <v>0</v>
      </c>
      <c r="AK351" s="405">
        <f t="shared" ref="AK351" si="845">AK350</f>
        <v>0</v>
      </c>
      <c r="AL351" s="405">
        <f t="shared" ref="AL351" si="846">AL350</f>
        <v>0</v>
      </c>
      <c r="AM351" s="300"/>
    </row>
    <row r="352" spans="1:39" hidden="1" outlineLevel="1">
      <c r="B352" s="509"/>
      <c r="C352" s="285"/>
      <c r="D352" s="285"/>
      <c r="E352" s="285"/>
      <c r="F352" s="285"/>
      <c r="G352" s="285"/>
      <c r="H352" s="285"/>
      <c r="I352" s="285"/>
      <c r="J352" s="285"/>
      <c r="K352" s="285"/>
      <c r="L352" s="285"/>
      <c r="M352" s="285"/>
      <c r="N352" s="285"/>
      <c r="O352" s="285"/>
      <c r="P352" s="285"/>
      <c r="Q352" s="285"/>
      <c r="R352" s="285"/>
      <c r="S352" s="285"/>
      <c r="T352" s="285"/>
      <c r="U352" s="285"/>
      <c r="V352" s="285"/>
      <c r="W352" s="285"/>
      <c r="X352" s="285"/>
      <c r="Y352" s="406"/>
      <c r="Z352" s="419"/>
      <c r="AA352" s="419"/>
      <c r="AB352" s="419"/>
      <c r="AC352" s="419"/>
      <c r="AD352" s="419"/>
      <c r="AE352" s="419"/>
      <c r="AF352" s="419"/>
      <c r="AG352" s="419"/>
      <c r="AH352" s="419"/>
      <c r="AI352" s="419"/>
      <c r="AJ352" s="419"/>
      <c r="AK352" s="419"/>
      <c r="AL352" s="419"/>
      <c r="AM352" s="300"/>
    </row>
    <row r="353" spans="1:39" ht="45" hidden="1" outlineLevel="1">
      <c r="A353" s="511">
        <v>41</v>
      </c>
      <c r="B353" s="509" t="s">
        <v>133</v>
      </c>
      <c r="C353" s="285" t="s">
        <v>25</v>
      </c>
      <c r="D353" s="289"/>
      <c r="E353" s="289"/>
      <c r="F353" s="289"/>
      <c r="G353" s="289"/>
      <c r="H353" s="289"/>
      <c r="I353" s="289"/>
      <c r="J353" s="289"/>
      <c r="K353" s="289"/>
      <c r="L353" s="289"/>
      <c r="M353" s="289"/>
      <c r="N353" s="289">
        <v>12</v>
      </c>
      <c r="O353" s="289"/>
      <c r="P353" s="289"/>
      <c r="Q353" s="289"/>
      <c r="R353" s="289"/>
      <c r="S353" s="289"/>
      <c r="T353" s="289"/>
      <c r="U353" s="289"/>
      <c r="V353" s="289"/>
      <c r="W353" s="289"/>
      <c r="X353" s="289"/>
      <c r="Y353" s="420"/>
      <c r="Z353" s="404"/>
      <c r="AA353" s="404"/>
      <c r="AB353" s="404"/>
      <c r="AC353" s="404"/>
      <c r="AD353" s="404"/>
      <c r="AE353" s="404"/>
      <c r="AF353" s="404"/>
      <c r="AG353" s="409"/>
      <c r="AH353" s="409"/>
      <c r="AI353" s="409"/>
      <c r="AJ353" s="409"/>
      <c r="AK353" s="409"/>
      <c r="AL353" s="409"/>
      <c r="AM353" s="290">
        <f>SUM(Y353:AL353)</f>
        <v>0</v>
      </c>
    </row>
    <row r="354" spans="1:39" hidden="1" outlineLevel="1">
      <c r="B354" s="288" t="s">
        <v>289</v>
      </c>
      <c r="C354" s="285" t="s">
        <v>163</v>
      </c>
      <c r="D354" s="289"/>
      <c r="E354" s="289"/>
      <c r="F354" s="289"/>
      <c r="G354" s="289"/>
      <c r="H354" s="289"/>
      <c r="I354" s="289"/>
      <c r="J354" s="289"/>
      <c r="K354" s="289"/>
      <c r="L354" s="289"/>
      <c r="M354" s="289"/>
      <c r="N354" s="289">
        <f>N353</f>
        <v>12</v>
      </c>
      <c r="O354" s="289"/>
      <c r="P354" s="289"/>
      <c r="Q354" s="289"/>
      <c r="R354" s="289"/>
      <c r="S354" s="289"/>
      <c r="T354" s="289"/>
      <c r="U354" s="289"/>
      <c r="V354" s="289"/>
      <c r="W354" s="289"/>
      <c r="X354" s="289"/>
      <c r="Y354" s="405">
        <f>Y353</f>
        <v>0</v>
      </c>
      <c r="Z354" s="405">
        <f t="shared" ref="Z354" si="847">Z353</f>
        <v>0</v>
      </c>
      <c r="AA354" s="405">
        <f t="shared" ref="AA354" si="848">AA353</f>
        <v>0</v>
      </c>
      <c r="AB354" s="405">
        <f t="shared" ref="AB354" si="849">AB353</f>
        <v>0</v>
      </c>
      <c r="AC354" s="405">
        <f t="shared" ref="AC354" si="850">AC353</f>
        <v>0</v>
      </c>
      <c r="AD354" s="405">
        <f t="shared" ref="AD354" si="851">AD353</f>
        <v>0</v>
      </c>
      <c r="AE354" s="405">
        <f t="shared" ref="AE354" si="852">AE353</f>
        <v>0</v>
      </c>
      <c r="AF354" s="405">
        <f t="shared" ref="AF354" si="853">AF353</f>
        <v>0</v>
      </c>
      <c r="AG354" s="405">
        <f t="shared" ref="AG354" si="854">AG353</f>
        <v>0</v>
      </c>
      <c r="AH354" s="405">
        <f t="shared" ref="AH354" si="855">AH353</f>
        <v>0</v>
      </c>
      <c r="AI354" s="405">
        <f t="shared" ref="AI354" si="856">AI353</f>
        <v>0</v>
      </c>
      <c r="AJ354" s="405">
        <f t="shared" ref="AJ354" si="857">AJ353</f>
        <v>0</v>
      </c>
      <c r="AK354" s="405">
        <f t="shared" ref="AK354" si="858">AK353</f>
        <v>0</v>
      </c>
      <c r="AL354" s="405">
        <f t="shared" ref="AL354" si="859">AL353</f>
        <v>0</v>
      </c>
      <c r="AM354" s="300"/>
    </row>
    <row r="355" spans="1:39" hidden="1" outlineLevel="1">
      <c r="B355" s="509"/>
      <c r="C355" s="285"/>
      <c r="D355" s="285"/>
      <c r="E355" s="285"/>
      <c r="F355" s="285"/>
      <c r="G355" s="285"/>
      <c r="H355" s="285"/>
      <c r="I355" s="285"/>
      <c r="J355" s="285"/>
      <c r="K355" s="285"/>
      <c r="L355" s="285"/>
      <c r="M355" s="285"/>
      <c r="N355" s="285"/>
      <c r="O355" s="285"/>
      <c r="P355" s="285"/>
      <c r="Q355" s="285"/>
      <c r="R355" s="285"/>
      <c r="S355" s="285"/>
      <c r="T355" s="285"/>
      <c r="U355" s="285"/>
      <c r="V355" s="285"/>
      <c r="W355" s="285"/>
      <c r="X355" s="285"/>
      <c r="Y355" s="406"/>
      <c r="Z355" s="419"/>
      <c r="AA355" s="419"/>
      <c r="AB355" s="419"/>
      <c r="AC355" s="419"/>
      <c r="AD355" s="419"/>
      <c r="AE355" s="419"/>
      <c r="AF355" s="419"/>
      <c r="AG355" s="419"/>
      <c r="AH355" s="419"/>
      <c r="AI355" s="419"/>
      <c r="AJ355" s="419"/>
      <c r="AK355" s="419"/>
      <c r="AL355" s="419"/>
      <c r="AM355" s="300"/>
    </row>
    <row r="356" spans="1:39" ht="45" hidden="1" outlineLevel="1">
      <c r="A356" s="511">
        <v>42</v>
      </c>
      <c r="B356" s="509" t="s">
        <v>134</v>
      </c>
      <c r="C356" s="285" t="s">
        <v>25</v>
      </c>
      <c r="D356" s="289"/>
      <c r="E356" s="289"/>
      <c r="F356" s="289"/>
      <c r="G356" s="289"/>
      <c r="H356" s="289"/>
      <c r="I356" s="289"/>
      <c r="J356" s="289"/>
      <c r="K356" s="289"/>
      <c r="L356" s="289"/>
      <c r="M356" s="289"/>
      <c r="N356" s="285"/>
      <c r="O356" s="289"/>
      <c r="P356" s="289"/>
      <c r="Q356" s="289"/>
      <c r="R356" s="289"/>
      <c r="S356" s="289"/>
      <c r="T356" s="289"/>
      <c r="U356" s="289"/>
      <c r="V356" s="289"/>
      <c r="W356" s="289"/>
      <c r="X356" s="289"/>
      <c r="Y356" s="420"/>
      <c r="Z356" s="404"/>
      <c r="AA356" s="404"/>
      <c r="AB356" s="404"/>
      <c r="AC356" s="404"/>
      <c r="AD356" s="404"/>
      <c r="AE356" s="404"/>
      <c r="AF356" s="404"/>
      <c r="AG356" s="409"/>
      <c r="AH356" s="409"/>
      <c r="AI356" s="409"/>
      <c r="AJ356" s="409"/>
      <c r="AK356" s="409"/>
      <c r="AL356" s="409"/>
      <c r="AM356" s="290">
        <f>SUM(Y356:AL356)</f>
        <v>0</v>
      </c>
    </row>
    <row r="357" spans="1:39" hidden="1" outlineLevel="1">
      <c r="B357" s="288" t="s">
        <v>289</v>
      </c>
      <c r="C357" s="285" t="s">
        <v>163</v>
      </c>
      <c r="D357" s="289"/>
      <c r="E357" s="289"/>
      <c r="F357" s="289"/>
      <c r="G357" s="289"/>
      <c r="H357" s="289"/>
      <c r="I357" s="289"/>
      <c r="J357" s="289"/>
      <c r="K357" s="289"/>
      <c r="L357" s="289"/>
      <c r="M357" s="289"/>
      <c r="N357" s="462"/>
      <c r="O357" s="289"/>
      <c r="P357" s="289"/>
      <c r="Q357" s="289"/>
      <c r="R357" s="289"/>
      <c r="S357" s="289"/>
      <c r="T357" s="289"/>
      <c r="U357" s="289"/>
      <c r="V357" s="289"/>
      <c r="W357" s="289"/>
      <c r="X357" s="289"/>
      <c r="Y357" s="405">
        <f>Y356</f>
        <v>0</v>
      </c>
      <c r="Z357" s="405">
        <f t="shared" ref="Z357" si="860">Z356</f>
        <v>0</v>
      </c>
      <c r="AA357" s="405">
        <f t="shared" ref="AA357" si="861">AA356</f>
        <v>0</v>
      </c>
      <c r="AB357" s="405">
        <f t="shared" ref="AB357" si="862">AB356</f>
        <v>0</v>
      </c>
      <c r="AC357" s="405">
        <f t="shared" ref="AC357" si="863">AC356</f>
        <v>0</v>
      </c>
      <c r="AD357" s="405">
        <f t="shared" ref="AD357" si="864">AD356</f>
        <v>0</v>
      </c>
      <c r="AE357" s="405">
        <f t="shared" ref="AE357" si="865">AE356</f>
        <v>0</v>
      </c>
      <c r="AF357" s="405">
        <f t="shared" ref="AF357" si="866">AF356</f>
        <v>0</v>
      </c>
      <c r="AG357" s="405">
        <f t="shared" ref="AG357" si="867">AG356</f>
        <v>0</v>
      </c>
      <c r="AH357" s="405">
        <f t="shared" ref="AH357" si="868">AH356</f>
        <v>0</v>
      </c>
      <c r="AI357" s="405">
        <f t="shared" ref="AI357" si="869">AI356</f>
        <v>0</v>
      </c>
      <c r="AJ357" s="405">
        <f t="shared" ref="AJ357" si="870">AJ356</f>
        <v>0</v>
      </c>
      <c r="AK357" s="405">
        <f t="shared" ref="AK357" si="871">AK356</f>
        <v>0</v>
      </c>
      <c r="AL357" s="405">
        <f t="shared" ref="AL357" si="872">AL356</f>
        <v>0</v>
      </c>
      <c r="AM357" s="300"/>
    </row>
    <row r="358" spans="1:39" hidden="1" outlineLevel="1">
      <c r="B358" s="509"/>
      <c r="C358" s="285"/>
      <c r="D358" s="285"/>
      <c r="E358" s="285"/>
      <c r="F358" s="285"/>
      <c r="G358" s="285"/>
      <c r="H358" s="285"/>
      <c r="I358" s="285"/>
      <c r="J358" s="285"/>
      <c r="K358" s="285"/>
      <c r="L358" s="285"/>
      <c r="M358" s="285"/>
      <c r="N358" s="285"/>
      <c r="O358" s="285"/>
      <c r="P358" s="285"/>
      <c r="Q358" s="285"/>
      <c r="R358" s="285"/>
      <c r="S358" s="285"/>
      <c r="T358" s="285"/>
      <c r="U358" s="285"/>
      <c r="V358" s="285"/>
      <c r="W358" s="285"/>
      <c r="X358" s="285"/>
      <c r="Y358" s="406"/>
      <c r="Z358" s="419"/>
      <c r="AA358" s="419"/>
      <c r="AB358" s="419"/>
      <c r="AC358" s="419"/>
      <c r="AD358" s="419"/>
      <c r="AE358" s="419"/>
      <c r="AF358" s="419"/>
      <c r="AG358" s="419"/>
      <c r="AH358" s="419"/>
      <c r="AI358" s="419"/>
      <c r="AJ358" s="419"/>
      <c r="AK358" s="419"/>
      <c r="AL358" s="419"/>
      <c r="AM358" s="300"/>
    </row>
    <row r="359" spans="1:39" ht="30" hidden="1" outlineLevel="1">
      <c r="A359" s="511">
        <v>43</v>
      </c>
      <c r="B359" s="509" t="s">
        <v>135</v>
      </c>
      <c r="C359" s="285" t="s">
        <v>25</v>
      </c>
      <c r="D359" s="289"/>
      <c r="E359" s="289"/>
      <c r="F359" s="289"/>
      <c r="G359" s="289"/>
      <c r="H359" s="289"/>
      <c r="I359" s="289"/>
      <c r="J359" s="289"/>
      <c r="K359" s="289"/>
      <c r="L359" s="289"/>
      <c r="M359" s="289"/>
      <c r="N359" s="289">
        <v>12</v>
      </c>
      <c r="O359" s="289"/>
      <c r="P359" s="289"/>
      <c r="Q359" s="289"/>
      <c r="R359" s="289"/>
      <c r="S359" s="289"/>
      <c r="T359" s="289"/>
      <c r="U359" s="289"/>
      <c r="V359" s="289"/>
      <c r="W359" s="289"/>
      <c r="X359" s="289"/>
      <c r="Y359" s="420"/>
      <c r="Z359" s="404"/>
      <c r="AA359" s="404"/>
      <c r="AB359" s="404"/>
      <c r="AC359" s="404"/>
      <c r="AD359" s="404"/>
      <c r="AE359" s="404"/>
      <c r="AF359" s="404"/>
      <c r="AG359" s="409"/>
      <c r="AH359" s="409"/>
      <c r="AI359" s="409"/>
      <c r="AJ359" s="409"/>
      <c r="AK359" s="409"/>
      <c r="AL359" s="409"/>
      <c r="AM359" s="290">
        <f>SUM(Y359:AL359)</f>
        <v>0</v>
      </c>
    </row>
    <row r="360" spans="1:39" hidden="1" outlineLevel="1">
      <c r="B360" s="288" t="s">
        <v>289</v>
      </c>
      <c r="C360" s="285" t="s">
        <v>163</v>
      </c>
      <c r="D360" s="289"/>
      <c r="E360" s="289"/>
      <c r="F360" s="289"/>
      <c r="G360" s="289"/>
      <c r="H360" s="289"/>
      <c r="I360" s="289"/>
      <c r="J360" s="289"/>
      <c r="K360" s="289"/>
      <c r="L360" s="289"/>
      <c r="M360" s="289"/>
      <c r="N360" s="289">
        <f>N359</f>
        <v>12</v>
      </c>
      <c r="O360" s="289"/>
      <c r="P360" s="289"/>
      <c r="Q360" s="289"/>
      <c r="R360" s="289"/>
      <c r="S360" s="289"/>
      <c r="T360" s="289"/>
      <c r="U360" s="289"/>
      <c r="V360" s="289"/>
      <c r="W360" s="289"/>
      <c r="X360" s="289"/>
      <c r="Y360" s="405">
        <f>Y359</f>
        <v>0</v>
      </c>
      <c r="Z360" s="405">
        <f t="shared" ref="Z360" si="873">Z359</f>
        <v>0</v>
      </c>
      <c r="AA360" s="405">
        <f t="shared" ref="AA360" si="874">AA359</f>
        <v>0</v>
      </c>
      <c r="AB360" s="405">
        <f t="shared" ref="AB360" si="875">AB359</f>
        <v>0</v>
      </c>
      <c r="AC360" s="405">
        <f t="shared" ref="AC360" si="876">AC359</f>
        <v>0</v>
      </c>
      <c r="AD360" s="405">
        <f t="shared" ref="AD360" si="877">AD359</f>
        <v>0</v>
      </c>
      <c r="AE360" s="405">
        <f t="shared" ref="AE360" si="878">AE359</f>
        <v>0</v>
      </c>
      <c r="AF360" s="405">
        <f t="shared" ref="AF360" si="879">AF359</f>
        <v>0</v>
      </c>
      <c r="AG360" s="405">
        <f t="shared" ref="AG360" si="880">AG359</f>
        <v>0</v>
      </c>
      <c r="AH360" s="405">
        <f t="shared" ref="AH360" si="881">AH359</f>
        <v>0</v>
      </c>
      <c r="AI360" s="405">
        <f t="shared" ref="AI360" si="882">AI359</f>
        <v>0</v>
      </c>
      <c r="AJ360" s="405">
        <f t="shared" ref="AJ360" si="883">AJ359</f>
        <v>0</v>
      </c>
      <c r="AK360" s="405">
        <f t="shared" ref="AK360" si="884">AK359</f>
        <v>0</v>
      </c>
      <c r="AL360" s="405">
        <f t="shared" ref="AL360" si="885">AL359</f>
        <v>0</v>
      </c>
      <c r="AM360" s="300"/>
    </row>
    <row r="361" spans="1:39" hidden="1" outlineLevel="1">
      <c r="B361" s="509"/>
      <c r="C361" s="285"/>
      <c r="D361" s="285"/>
      <c r="E361" s="285"/>
      <c r="F361" s="285"/>
      <c r="G361" s="285"/>
      <c r="H361" s="285"/>
      <c r="I361" s="285"/>
      <c r="J361" s="285"/>
      <c r="K361" s="285"/>
      <c r="L361" s="285"/>
      <c r="M361" s="285"/>
      <c r="N361" s="285"/>
      <c r="O361" s="285"/>
      <c r="P361" s="285"/>
      <c r="Q361" s="285"/>
      <c r="R361" s="285"/>
      <c r="S361" s="285"/>
      <c r="T361" s="285"/>
      <c r="U361" s="285"/>
      <c r="V361" s="285"/>
      <c r="W361" s="285"/>
      <c r="X361" s="285"/>
      <c r="Y361" s="406"/>
      <c r="Z361" s="419"/>
      <c r="AA361" s="419"/>
      <c r="AB361" s="419"/>
      <c r="AC361" s="419"/>
      <c r="AD361" s="419"/>
      <c r="AE361" s="419"/>
      <c r="AF361" s="419"/>
      <c r="AG361" s="419"/>
      <c r="AH361" s="419"/>
      <c r="AI361" s="419"/>
      <c r="AJ361" s="419"/>
      <c r="AK361" s="419"/>
      <c r="AL361" s="419"/>
      <c r="AM361" s="300"/>
    </row>
    <row r="362" spans="1:39" ht="45" hidden="1" outlineLevel="1">
      <c r="A362" s="511">
        <v>44</v>
      </c>
      <c r="B362" s="509" t="s">
        <v>136</v>
      </c>
      <c r="C362" s="285" t="s">
        <v>25</v>
      </c>
      <c r="D362" s="289"/>
      <c r="E362" s="289"/>
      <c r="F362" s="289"/>
      <c r="G362" s="289"/>
      <c r="H362" s="289"/>
      <c r="I362" s="289"/>
      <c r="J362" s="289"/>
      <c r="K362" s="289"/>
      <c r="L362" s="289"/>
      <c r="M362" s="289"/>
      <c r="N362" s="289">
        <v>12</v>
      </c>
      <c r="O362" s="289"/>
      <c r="P362" s="289"/>
      <c r="Q362" s="289"/>
      <c r="R362" s="289"/>
      <c r="S362" s="289"/>
      <c r="T362" s="289"/>
      <c r="U362" s="289"/>
      <c r="V362" s="289"/>
      <c r="W362" s="289"/>
      <c r="X362" s="289"/>
      <c r="Y362" s="420"/>
      <c r="Z362" s="404"/>
      <c r="AA362" s="404"/>
      <c r="AB362" s="404"/>
      <c r="AC362" s="404"/>
      <c r="AD362" s="404"/>
      <c r="AE362" s="404"/>
      <c r="AF362" s="404"/>
      <c r="AG362" s="409"/>
      <c r="AH362" s="409"/>
      <c r="AI362" s="409"/>
      <c r="AJ362" s="409"/>
      <c r="AK362" s="409"/>
      <c r="AL362" s="409"/>
      <c r="AM362" s="290">
        <f>SUM(Y362:AL362)</f>
        <v>0</v>
      </c>
    </row>
    <row r="363" spans="1:39" hidden="1" outlineLevel="1">
      <c r="B363" s="288" t="s">
        <v>289</v>
      </c>
      <c r="C363" s="285" t="s">
        <v>163</v>
      </c>
      <c r="D363" s="289"/>
      <c r="E363" s="289"/>
      <c r="F363" s="289"/>
      <c r="G363" s="289"/>
      <c r="H363" s="289"/>
      <c r="I363" s="289"/>
      <c r="J363" s="289"/>
      <c r="K363" s="289"/>
      <c r="L363" s="289"/>
      <c r="M363" s="289"/>
      <c r="N363" s="289">
        <f>N362</f>
        <v>12</v>
      </c>
      <c r="O363" s="289"/>
      <c r="P363" s="289"/>
      <c r="Q363" s="289"/>
      <c r="R363" s="289"/>
      <c r="S363" s="289"/>
      <c r="T363" s="289"/>
      <c r="U363" s="289"/>
      <c r="V363" s="289"/>
      <c r="W363" s="289"/>
      <c r="X363" s="289"/>
      <c r="Y363" s="405">
        <f>Y362</f>
        <v>0</v>
      </c>
      <c r="Z363" s="405">
        <f t="shared" ref="Z363" si="886">Z362</f>
        <v>0</v>
      </c>
      <c r="AA363" s="405">
        <f t="shared" ref="AA363" si="887">AA362</f>
        <v>0</v>
      </c>
      <c r="AB363" s="405">
        <f t="shared" ref="AB363" si="888">AB362</f>
        <v>0</v>
      </c>
      <c r="AC363" s="405">
        <f t="shared" ref="AC363" si="889">AC362</f>
        <v>0</v>
      </c>
      <c r="AD363" s="405">
        <f t="shared" ref="AD363" si="890">AD362</f>
        <v>0</v>
      </c>
      <c r="AE363" s="405">
        <f t="shared" ref="AE363" si="891">AE362</f>
        <v>0</v>
      </c>
      <c r="AF363" s="405">
        <f t="shared" ref="AF363" si="892">AF362</f>
        <v>0</v>
      </c>
      <c r="AG363" s="405">
        <f t="shared" ref="AG363" si="893">AG362</f>
        <v>0</v>
      </c>
      <c r="AH363" s="405">
        <f t="shared" ref="AH363" si="894">AH362</f>
        <v>0</v>
      </c>
      <c r="AI363" s="405">
        <f t="shared" ref="AI363" si="895">AI362</f>
        <v>0</v>
      </c>
      <c r="AJ363" s="405">
        <f t="shared" ref="AJ363" si="896">AJ362</f>
        <v>0</v>
      </c>
      <c r="AK363" s="405">
        <f t="shared" ref="AK363" si="897">AK362</f>
        <v>0</v>
      </c>
      <c r="AL363" s="405">
        <f t="shared" ref="AL363" si="898">AL362</f>
        <v>0</v>
      </c>
      <c r="AM363" s="300"/>
    </row>
    <row r="364" spans="1:39" hidden="1" outlineLevel="1">
      <c r="B364" s="509"/>
      <c r="C364" s="285"/>
      <c r="D364" s="285"/>
      <c r="E364" s="285"/>
      <c r="F364" s="285"/>
      <c r="G364" s="285"/>
      <c r="H364" s="285"/>
      <c r="I364" s="285"/>
      <c r="J364" s="285"/>
      <c r="K364" s="285"/>
      <c r="L364" s="285"/>
      <c r="M364" s="285"/>
      <c r="N364" s="285"/>
      <c r="O364" s="285"/>
      <c r="P364" s="285"/>
      <c r="Q364" s="285"/>
      <c r="R364" s="285"/>
      <c r="S364" s="285"/>
      <c r="T364" s="285"/>
      <c r="U364" s="285"/>
      <c r="V364" s="285"/>
      <c r="W364" s="285"/>
      <c r="X364" s="285"/>
      <c r="Y364" s="406"/>
      <c r="Z364" s="419"/>
      <c r="AA364" s="419"/>
      <c r="AB364" s="419"/>
      <c r="AC364" s="419"/>
      <c r="AD364" s="419"/>
      <c r="AE364" s="419"/>
      <c r="AF364" s="419"/>
      <c r="AG364" s="419"/>
      <c r="AH364" s="419"/>
      <c r="AI364" s="419"/>
      <c r="AJ364" s="419"/>
      <c r="AK364" s="419"/>
      <c r="AL364" s="419"/>
      <c r="AM364" s="300"/>
    </row>
    <row r="365" spans="1:39" ht="30" hidden="1" outlineLevel="1">
      <c r="A365" s="511">
        <v>45</v>
      </c>
      <c r="B365" s="509" t="s">
        <v>137</v>
      </c>
      <c r="C365" s="285" t="s">
        <v>25</v>
      </c>
      <c r="D365" s="289"/>
      <c r="E365" s="289"/>
      <c r="F365" s="289"/>
      <c r="G365" s="289"/>
      <c r="H365" s="289"/>
      <c r="I365" s="289"/>
      <c r="J365" s="289"/>
      <c r="K365" s="289"/>
      <c r="L365" s="289"/>
      <c r="M365" s="289"/>
      <c r="N365" s="289">
        <v>12</v>
      </c>
      <c r="O365" s="289"/>
      <c r="P365" s="289"/>
      <c r="Q365" s="289"/>
      <c r="R365" s="289"/>
      <c r="S365" s="289"/>
      <c r="T365" s="289"/>
      <c r="U365" s="289"/>
      <c r="V365" s="289"/>
      <c r="W365" s="289"/>
      <c r="X365" s="289"/>
      <c r="Y365" s="420"/>
      <c r="Z365" s="404"/>
      <c r="AA365" s="404"/>
      <c r="AB365" s="404"/>
      <c r="AC365" s="404"/>
      <c r="AD365" s="404"/>
      <c r="AE365" s="404"/>
      <c r="AF365" s="404"/>
      <c r="AG365" s="409"/>
      <c r="AH365" s="409"/>
      <c r="AI365" s="409"/>
      <c r="AJ365" s="409"/>
      <c r="AK365" s="409"/>
      <c r="AL365" s="409"/>
      <c r="AM365" s="290">
        <f>SUM(Y365:AL365)</f>
        <v>0</v>
      </c>
    </row>
    <row r="366" spans="1:39" hidden="1" outlineLevel="1">
      <c r="B366" s="288" t="s">
        <v>289</v>
      </c>
      <c r="C366" s="285" t="s">
        <v>163</v>
      </c>
      <c r="D366" s="289"/>
      <c r="E366" s="289"/>
      <c r="F366" s="289"/>
      <c r="G366" s="289"/>
      <c r="H366" s="289"/>
      <c r="I366" s="289"/>
      <c r="J366" s="289"/>
      <c r="K366" s="289"/>
      <c r="L366" s="289"/>
      <c r="M366" s="289"/>
      <c r="N366" s="289">
        <f>N365</f>
        <v>12</v>
      </c>
      <c r="O366" s="289"/>
      <c r="P366" s="289"/>
      <c r="Q366" s="289"/>
      <c r="R366" s="289"/>
      <c r="S366" s="289"/>
      <c r="T366" s="289"/>
      <c r="U366" s="289"/>
      <c r="V366" s="289"/>
      <c r="W366" s="289"/>
      <c r="X366" s="289"/>
      <c r="Y366" s="405">
        <f>Y365</f>
        <v>0</v>
      </c>
      <c r="Z366" s="405">
        <f t="shared" ref="Z366" si="899">Z365</f>
        <v>0</v>
      </c>
      <c r="AA366" s="405">
        <f t="shared" ref="AA366" si="900">AA365</f>
        <v>0</v>
      </c>
      <c r="AB366" s="405">
        <f t="shared" ref="AB366" si="901">AB365</f>
        <v>0</v>
      </c>
      <c r="AC366" s="405">
        <f t="shared" ref="AC366" si="902">AC365</f>
        <v>0</v>
      </c>
      <c r="AD366" s="405">
        <f t="shared" ref="AD366" si="903">AD365</f>
        <v>0</v>
      </c>
      <c r="AE366" s="405">
        <f t="shared" ref="AE366" si="904">AE365</f>
        <v>0</v>
      </c>
      <c r="AF366" s="405">
        <f t="shared" ref="AF366" si="905">AF365</f>
        <v>0</v>
      </c>
      <c r="AG366" s="405">
        <f t="shared" ref="AG366" si="906">AG365</f>
        <v>0</v>
      </c>
      <c r="AH366" s="405">
        <f t="shared" ref="AH366" si="907">AH365</f>
        <v>0</v>
      </c>
      <c r="AI366" s="405">
        <f t="shared" ref="AI366" si="908">AI365</f>
        <v>0</v>
      </c>
      <c r="AJ366" s="405">
        <f t="shared" ref="AJ366" si="909">AJ365</f>
        <v>0</v>
      </c>
      <c r="AK366" s="405">
        <f t="shared" ref="AK366" si="910">AK365</f>
        <v>0</v>
      </c>
      <c r="AL366" s="405">
        <f t="shared" ref="AL366" si="911">AL365</f>
        <v>0</v>
      </c>
      <c r="AM366" s="300"/>
    </row>
    <row r="367" spans="1:39" hidden="1" outlineLevel="1">
      <c r="B367" s="509"/>
      <c r="C367" s="285"/>
      <c r="D367" s="285"/>
      <c r="E367" s="285"/>
      <c r="F367" s="285"/>
      <c r="G367" s="285"/>
      <c r="H367" s="285"/>
      <c r="I367" s="285"/>
      <c r="J367" s="285"/>
      <c r="K367" s="285"/>
      <c r="L367" s="285"/>
      <c r="M367" s="285"/>
      <c r="N367" s="285"/>
      <c r="O367" s="285"/>
      <c r="P367" s="285"/>
      <c r="Q367" s="285"/>
      <c r="R367" s="285"/>
      <c r="S367" s="285"/>
      <c r="T367" s="285"/>
      <c r="U367" s="285"/>
      <c r="V367" s="285"/>
      <c r="W367" s="285"/>
      <c r="X367" s="285"/>
      <c r="Y367" s="406"/>
      <c r="Z367" s="419"/>
      <c r="AA367" s="419"/>
      <c r="AB367" s="419"/>
      <c r="AC367" s="419"/>
      <c r="AD367" s="419"/>
      <c r="AE367" s="419"/>
      <c r="AF367" s="419"/>
      <c r="AG367" s="419"/>
      <c r="AH367" s="419"/>
      <c r="AI367" s="419"/>
      <c r="AJ367" s="419"/>
      <c r="AK367" s="419"/>
      <c r="AL367" s="419"/>
      <c r="AM367" s="300"/>
    </row>
    <row r="368" spans="1:39" ht="30" hidden="1" outlineLevel="1">
      <c r="A368" s="511">
        <v>46</v>
      </c>
      <c r="B368" s="509" t="s">
        <v>138</v>
      </c>
      <c r="C368" s="285" t="s">
        <v>25</v>
      </c>
      <c r="D368" s="289"/>
      <c r="E368" s="289"/>
      <c r="F368" s="289"/>
      <c r="G368" s="289"/>
      <c r="H368" s="289"/>
      <c r="I368" s="289"/>
      <c r="J368" s="289"/>
      <c r="K368" s="289"/>
      <c r="L368" s="289"/>
      <c r="M368" s="289"/>
      <c r="N368" s="289">
        <v>12</v>
      </c>
      <c r="O368" s="289"/>
      <c r="P368" s="289"/>
      <c r="Q368" s="289"/>
      <c r="R368" s="289"/>
      <c r="S368" s="289"/>
      <c r="T368" s="289"/>
      <c r="U368" s="289"/>
      <c r="V368" s="289"/>
      <c r="W368" s="289"/>
      <c r="X368" s="289"/>
      <c r="Y368" s="420"/>
      <c r="Z368" s="404"/>
      <c r="AA368" s="404"/>
      <c r="AB368" s="404"/>
      <c r="AC368" s="404"/>
      <c r="AD368" s="404"/>
      <c r="AE368" s="404"/>
      <c r="AF368" s="404"/>
      <c r="AG368" s="409"/>
      <c r="AH368" s="409"/>
      <c r="AI368" s="409"/>
      <c r="AJ368" s="409"/>
      <c r="AK368" s="409"/>
      <c r="AL368" s="409"/>
      <c r="AM368" s="290">
        <f>SUM(Y368:AL368)</f>
        <v>0</v>
      </c>
    </row>
    <row r="369" spans="1:42" hidden="1" outlineLevel="1">
      <c r="B369" s="288" t="s">
        <v>289</v>
      </c>
      <c r="C369" s="285" t="s">
        <v>163</v>
      </c>
      <c r="D369" s="289"/>
      <c r="E369" s="289"/>
      <c r="F369" s="289"/>
      <c r="G369" s="289"/>
      <c r="H369" s="289"/>
      <c r="I369" s="289"/>
      <c r="J369" s="289"/>
      <c r="K369" s="289"/>
      <c r="L369" s="289"/>
      <c r="M369" s="289"/>
      <c r="N369" s="289">
        <f>N368</f>
        <v>12</v>
      </c>
      <c r="O369" s="289"/>
      <c r="P369" s="289"/>
      <c r="Q369" s="289"/>
      <c r="R369" s="289"/>
      <c r="S369" s="289"/>
      <c r="T369" s="289"/>
      <c r="U369" s="289"/>
      <c r="V369" s="289"/>
      <c r="W369" s="289"/>
      <c r="X369" s="289"/>
      <c r="Y369" s="405">
        <f>Y368</f>
        <v>0</v>
      </c>
      <c r="Z369" s="405">
        <f t="shared" ref="Z369" si="912">Z368</f>
        <v>0</v>
      </c>
      <c r="AA369" s="405">
        <f t="shared" ref="AA369" si="913">AA368</f>
        <v>0</v>
      </c>
      <c r="AB369" s="405">
        <f t="shared" ref="AB369" si="914">AB368</f>
        <v>0</v>
      </c>
      <c r="AC369" s="405">
        <f t="shared" ref="AC369" si="915">AC368</f>
        <v>0</v>
      </c>
      <c r="AD369" s="405">
        <f t="shared" ref="AD369" si="916">AD368</f>
        <v>0</v>
      </c>
      <c r="AE369" s="405">
        <f t="shared" ref="AE369" si="917">AE368</f>
        <v>0</v>
      </c>
      <c r="AF369" s="405">
        <f t="shared" ref="AF369" si="918">AF368</f>
        <v>0</v>
      </c>
      <c r="AG369" s="405">
        <f t="shared" ref="AG369" si="919">AG368</f>
        <v>0</v>
      </c>
      <c r="AH369" s="405">
        <f t="shared" ref="AH369" si="920">AH368</f>
        <v>0</v>
      </c>
      <c r="AI369" s="405">
        <f t="shared" ref="AI369" si="921">AI368</f>
        <v>0</v>
      </c>
      <c r="AJ369" s="405">
        <f t="shared" ref="AJ369" si="922">AJ368</f>
        <v>0</v>
      </c>
      <c r="AK369" s="405">
        <f t="shared" ref="AK369" si="923">AK368</f>
        <v>0</v>
      </c>
      <c r="AL369" s="405">
        <f t="shared" ref="AL369" si="924">AL368</f>
        <v>0</v>
      </c>
      <c r="AM369" s="300"/>
    </row>
    <row r="370" spans="1:42" hidden="1" outlineLevel="1">
      <c r="B370" s="509"/>
      <c r="C370" s="285"/>
      <c r="D370" s="285"/>
      <c r="E370" s="285"/>
      <c r="F370" s="285"/>
      <c r="G370" s="285"/>
      <c r="H370" s="285"/>
      <c r="I370" s="285"/>
      <c r="J370" s="285"/>
      <c r="K370" s="285"/>
      <c r="L370" s="285"/>
      <c r="M370" s="285"/>
      <c r="N370" s="285"/>
      <c r="O370" s="285"/>
      <c r="P370" s="285"/>
      <c r="Q370" s="285"/>
      <c r="R370" s="285"/>
      <c r="S370" s="285"/>
      <c r="T370" s="285"/>
      <c r="U370" s="285"/>
      <c r="V370" s="285"/>
      <c r="W370" s="285"/>
      <c r="X370" s="285"/>
      <c r="Y370" s="406"/>
      <c r="Z370" s="419"/>
      <c r="AA370" s="419"/>
      <c r="AB370" s="419"/>
      <c r="AC370" s="419"/>
      <c r="AD370" s="419"/>
      <c r="AE370" s="419"/>
      <c r="AF370" s="419"/>
      <c r="AG370" s="419"/>
      <c r="AH370" s="419"/>
      <c r="AI370" s="419"/>
      <c r="AJ370" s="419"/>
      <c r="AK370" s="419"/>
      <c r="AL370" s="419"/>
      <c r="AM370" s="300"/>
    </row>
    <row r="371" spans="1:42" ht="30" hidden="1" outlineLevel="1">
      <c r="A371" s="511">
        <v>47</v>
      </c>
      <c r="B371" s="509" t="s">
        <v>139</v>
      </c>
      <c r="C371" s="285" t="s">
        <v>25</v>
      </c>
      <c r="D371" s="289"/>
      <c r="E371" s="289"/>
      <c r="F371" s="289"/>
      <c r="G371" s="289"/>
      <c r="H371" s="289"/>
      <c r="I371" s="289"/>
      <c r="J371" s="289"/>
      <c r="K371" s="289"/>
      <c r="L371" s="289"/>
      <c r="M371" s="289"/>
      <c r="N371" s="289">
        <v>12</v>
      </c>
      <c r="O371" s="289"/>
      <c r="P371" s="289"/>
      <c r="Q371" s="289"/>
      <c r="R371" s="289"/>
      <c r="S371" s="289"/>
      <c r="T371" s="289"/>
      <c r="U371" s="289"/>
      <c r="V371" s="289"/>
      <c r="W371" s="289"/>
      <c r="X371" s="289"/>
      <c r="Y371" s="420"/>
      <c r="Z371" s="404"/>
      <c r="AA371" s="404"/>
      <c r="AB371" s="404"/>
      <c r="AC371" s="404"/>
      <c r="AD371" s="404"/>
      <c r="AE371" s="404"/>
      <c r="AF371" s="404"/>
      <c r="AG371" s="409"/>
      <c r="AH371" s="409"/>
      <c r="AI371" s="409"/>
      <c r="AJ371" s="409"/>
      <c r="AK371" s="409"/>
      <c r="AL371" s="409"/>
      <c r="AM371" s="290">
        <f>SUM(Y371:AL371)</f>
        <v>0</v>
      </c>
    </row>
    <row r="372" spans="1:42" hidden="1" outlineLevel="1">
      <c r="B372" s="288" t="s">
        <v>289</v>
      </c>
      <c r="C372" s="285" t="s">
        <v>163</v>
      </c>
      <c r="D372" s="289"/>
      <c r="E372" s="289"/>
      <c r="F372" s="289"/>
      <c r="G372" s="289"/>
      <c r="H372" s="289"/>
      <c r="I372" s="289"/>
      <c r="J372" s="289"/>
      <c r="K372" s="289"/>
      <c r="L372" s="289"/>
      <c r="M372" s="289"/>
      <c r="N372" s="289">
        <f>N371</f>
        <v>12</v>
      </c>
      <c r="O372" s="289"/>
      <c r="P372" s="289"/>
      <c r="Q372" s="289"/>
      <c r="R372" s="289"/>
      <c r="S372" s="289"/>
      <c r="T372" s="289"/>
      <c r="U372" s="289"/>
      <c r="V372" s="289"/>
      <c r="W372" s="289"/>
      <c r="X372" s="289"/>
      <c r="Y372" s="405">
        <f>Y371</f>
        <v>0</v>
      </c>
      <c r="Z372" s="405">
        <f t="shared" ref="Z372" si="925">Z371</f>
        <v>0</v>
      </c>
      <c r="AA372" s="405">
        <f t="shared" ref="AA372" si="926">AA371</f>
        <v>0</v>
      </c>
      <c r="AB372" s="405">
        <f t="shared" ref="AB372" si="927">AB371</f>
        <v>0</v>
      </c>
      <c r="AC372" s="405">
        <f t="shared" ref="AC372" si="928">AC371</f>
        <v>0</v>
      </c>
      <c r="AD372" s="405">
        <f t="shared" ref="AD372" si="929">AD371</f>
        <v>0</v>
      </c>
      <c r="AE372" s="405">
        <f t="shared" ref="AE372" si="930">AE371</f>
        <v>0</v>
      </c>
      <c r="AF372" s="405">
        <f t="shared" ref="AF372" si="931">AF371</f>
        <v>0</v>
      </c>
      <c r="AG372" s="405">
        <f t="shared" ref="AG372" si="932">AG371</f>
        <v>0</v>
      </c>
      <c r="AH372" s="405">
        <f t="shared" ref="AH372" si="933">AH371</f>
        <v>0</v>
      </c>
      <c r="AI372" s="405">
        <f t="shared" ref="AI372" si="934">AI371</f>
        <v>0</v>
      </c>
      <c r="AJ372" s="405">
        <f t="shared" ref="AJ372" si="935">AJ371</f>
        <v>0</v>
      </c>
      <c r="AK372" s="405">
        <f t="shared" ref="AK372" si="936">AK371</f>
        <v>0</v>
      </c>
      <c r="AL372" s="405">
        <f t="shared" ref="AL372" si="937">AL371</f>
        <v>0</v>
      </c>
      <c r="AM372" s="300"/>
    </row>
    <row r="373" spans="1:42" hidden="1" outlineLevel="1">
      <c r="B373" s="509"/>
      <c r="C373" s="285"/>
      <c r="D373" s="285"/>
      <c r="E373" s="285"/>
      <c r="F373" s="285"/>
      <c r="G373" s="285"/>
      <c r="H373" s="285"/>
      <c r="I373" s="285"/>
      <c r="J373" s="285"/>
      <c r="K373" s="285"/>
      <c r="L373" s="285"/>
      <c r="M373" s="285"/>
      <c r="N373" s="285"/>
      <c r="O373" s="285"/>
      <c r="P373" s="285"/>
      <c r="Q373" s="285"/>
      <c r="R373" s="285"/>
      <c r="S373" s="285"/>
      <c r="T373" s="285"/>
      <c r="U373" s="285"/>
      <c r="V373" s="285"/>
      <c r="W373" s="285"/>
      <c r="X373" s="285"/>
      <c r="Y373" s="406"/>
      <c r="Z373" s="419"/>
      <c r="AA373" s="419"/>
      <c r="AB373" s="419"/>
      <c r="AC373" s="419"/>
      <c r="AD373" s="419"/>
      <c r="AE373" s="419"/>
      <c r="AF373" s="419"/>
      <c r="AG373" s="419"/>
      <c r="AH373" s="419"/>
      <c r="AI373" s="419"/>
      <c r="AJ373" s="419"/>
      <c r="AK373" s="419"/>
      <c r="AL373" s="419"/>
      <c r="AM373" s="300"/>
    </row>
    <row r="374" spans="1:42" ht="45" hidden="1" outlineLevel="1">
      <c r="A374" s="511">
        <v>48</v>
      </c>
      <c r="B374" s="509" t="s">
        <v>140</v>
      </c>
      <c r="C374" s="285" t="s">
        <v>25</v>
      </c>
      <c r="D374" s="289"/>
      <c r="E374" s="289"/>
      <c r="F374" s="289"/>
      <c r="G374" s="289"/>
      <c r="H374" s="289"/>
      <c r="I374" s="289"/>
      <c r="J374" s="289"/>
      <c r="K374" s="289"/>
      <c r="L374" s="289"/>
      <c r="M374" s="289"/>
      <c r="N374" s="289">
        <v>12</v>
      </c>
      <c r="O374" s="289"/>
      <c r="P374" s="289"/>
      <c r="Q374" s="289"/>
      <c r="R374" s="289"/>
      <c r="S374" s="289"/>
      <c r="T374" s="289"/>
      <c r="U374" s="289"/>
      <c r="V374" s="289"/>
      <c r="W374" s="289"/>
      <c r="X374" s="289"/>
      <c r="Y374" s="420"/>
      <c r="Z374" s="404"/>
      <c r="AA374" s="404"/>
      <c r="AB374" s="404"/>
      <c r="AC374" s="404"/>
      <c r="AD374" s="404"/>
      <c r="AE374" s="404"/>
      <c r="AF374" s="404"/>
      <c r="AG374" s="409"/>
      <c r="AH374" s="409"/>
      <c r="AI374" s="409"/>
      <c r="AJ374" s="409"/>
      <c r="AK374" s="409"/>
      <c r="AL374" s="409"/>
      <c r="AM374" s="290">
        <f>SUM(Y374:AL374)</f>
        <v>0</v>
      </c>
    </row>
    <row r="375" spans="1:42" hidden="1" outlineLevel="1">
      <c r="B375" s="288" t="s">
        <v>289</v>
      </c>
      <c r="C375" s="285" t="s">
        <v>163</v>
      </c>
      <c r="D375" s="289"/>
      <c r="E375" s="289"/>
      <c r="F375" s="289"/>
      <c r="G375" s="289"/>
      <c r="H375" s="289"/>
      <c r="I375" s="289"/>
      <c r="J375" s="289"/>
      <c r="K375" s="289"/>
      <c r="L375" s="289"/>
      <c r="M375" s="289"/>
      <c r="N375" s="289">
        <f>N374</f>
        <v>12</v>
      </c>
      <c r="O375" s="289"/>
      <c r="P375" s="289"/>
      <c r="Q375" s="289"/>
      <c r="R375" s="289"/>
      <c r="S375" s="289"/>
      <c r="T375" s="289"/>
      <c r="U375" s="289"/>
      <c r="V375" s="289"/>
      <c r="W375" s="289"/>
      <c r="X375" s="289"/>
      <c r="Y375" s="405">
        <f>Y374</f>
        <v>0</v>
      </c>
      <c r="Z375" s="405">
        <f t="shared" ref="Z375" si="938">Z374</f>
        <v>0</v>
      </c>
      <c r="AA375" s="405">
        <f t="shared" ref="AA375" si="939">AA374</f>
        <v>0</v>
      </c>
      <c r="AB375" s="405">
        <f t="shared" ref="AB375" si="940">AB374</f>
        <v>0</v>
      </c>
      <c r="AC375" s="405">
        <f t="shared" ref="AC375" si="941">AC374</f>
        <v>0</v>
      </c>
      <c r="AD375" s="405">
        <f t="shared" ref="AD375" si="942">AD374</f>
        <v>0</v>
      </c>
      <c r="AE375" s="405">
        <f t="shared" ref="AE375" si="943">AE374</f>
        <v>0</v>
      </c>
      <c r="AF375" s="405">
        <f t="shared" ref="AF375" si="944">AF374</f>
        <v>0</v>
      </c>
      <c r="AG375" s="405">
        <f t="shared" ref="AG375" si="945">AG374</f>
        <v>0</v>
      </c>
      <c r="AH375" s="405">
        <f t="shared" ref="AH375" si="946">AH374</f>
        <v>0</v>
      </c>
      <c r="AI375" s="405">
        <f t="shared" ref="AI375" si="947">AI374</f>
        <v>0</v>
      </c>
      <c r="AJ375" s="405">
        <f t="shared" ref="AJ375" si="948">AJ374</f>
        <v>0</v>
      </c>
      <c r="AK375" s="405">
        <f t="shared" ref="AK375" si="949">AK374</f>
        <v>0</v>
      </c>
      <c r="AL375" s="405">
        <f t="shared" ref="AL375" si="950">AL374</f>
        <v>0</v>
      </c>
      <c r="AM375" s="300"/>
    </row>
    <row r="376" spans="1:42" hidden="1" outlineLevel="1">
      <c r="B376" s="509"/>
      <c r="C376" s="285"/>
      <c r="D376" s="285"/>
      <c r="E376" s="285"/>
      <c r="F376" s="285"/>
      <c r="G376" s="285"/>
      <c r="H376" s="285"/>
      <c r="I376" s="285"/>
      <c r="J376" s="285"/>
      <c r="K376" s="285"/>
      <c r="L376" s="285"/>
      <c r="M376" s="285"/>
      <c r="N376" s="285"/>
      <c r="O376" s="285"/>
      <c r="P376" s="285"/>
      <c r="Q376" s="285"/>
      <c r="R376" s="285"/>
      <c r="S376" s="285"/>
      <c r="T376" s="285"/>
      <c r="U376" s="285"/>
      <c r="V376" s="285"/>
      <c r="W376" s="285"/>
      <c r="X376" s="285"/>
      <c r="Y376" s="406"/>
      <c r="Z376" s="419"/>
      <c r="AA376" s="419"/>
      <c r="AB376" s="419"/>
      <c r="AC376" s="419"/>
      <c r="AD376" s="419"/>
      <c r="AE376" s="419"/>
      <c r="AF376" s="419"/>
      <c r="AG376" s="419"/>
      <c r="AH376" s="419"/>
      <c r="AI376" s="419"/>
      <c r="AJ376" s="419"/>
      <c r="AK376" s="419"/>
      <c r="AL376" s="419"/>
      <c r="AM376" s="300"/>
    </row>
    <row r="377" spans="1:42" ht="30" hidden="1" outlineLevel="1">
      <c r="A377" s="511">
        <v>49</v>
      </c>
      <c r="B377" s="509" t="s">
        <v>141</v>
      </c>
      <c r="C377" s="285" t="s">
        <v>25</v>
      </c>
      <c r="D377" s="289"/>
      <c r="E377" s="289"/>
      <c r="F377" s="289"/>
      <c r="G377" s="289"/>
      <c r="H377" s="289"/>
      <c r="I377" s="289"/>
      <c r="J377" s="289"/>
      <c r="K377" s="289"/>
      <c r="L377" s="289"/>
      <c r="M377" s="289"/>
      <c r="N377" s="289">
        <v>12</v>
      </c>
      <c r="O377" s="289"/>
      <c r="P377" s="289"/>
      <c r="Q377" s="289"/>
      <c r="R377" s="289"/>
      <c r="S377" s="289"/>
      <c r="T377" s="289"/>
      <c r="U377" s="289"/>
      <c r="V377" s="289"/>
      <c r="W377" s="289"/>
      <c r="X377" s="289"/>
      <c r="Y377" s="420"/>
      <c r="Z377" s="404"/>
      <c r="AA377" s="404"/>
      <c r="AB377" s="404"/>
      <c r="AC377" s="404"/>
      <c r="AD377" s="404"/>
      <c r="AE377" s="404"/>
      <c r="AF377" s="404"/>
      <c r="AG377" s="409"/>
      <c r="AH377" s="409"/>
      <c r="AI377" s="409"/>
      <c r="AJ377" s="409"/>
      <c r="AK377" s="409"/>
      <c r="AL377" s="409"/>
      <c r="AM377" s="290">
        <f>SUM(Y377:AL377)</f>
        <v>0</v>
      </c>
    </row>
    <row r="378" spans="1:42" hidden="1" outlineLevel="1">
      <c r="B378" s="288" t="s">
        <v>289</v>
      </c>
      <c r="C378" s="285" t="s">
        <v>163</v>
      </c>
      <c r="D378" s="289"/>
      <c r="E378" s="289"/>
      <c r="F378" s="289"/>
      <c r="G378" s="289"/>
      <c r="H378" s="289"/>
      <c r="I378" s="289"/>
      <c r="J378" s="289"/>
      <c r="K378" s="289"/>
      <c r="L378" s="289"/>
      <c r="M378" s="289"/>
      <c r="N378" s="289">
        <f>N377</f>
        <v>12</v>
      </c>
      <c r="O378" s="289"/>
      <c r="P378" s="289"/>
      <c r="Q378" s="289"/>
      <c r="R378" s="289"/>
      <c r="S378" s="289"/>
      <c r="T378" s="289"/>
      <c r="U378" s="289"/>
      <c r="V378" s="289"/>
      <c r="W378" s="289"/>
      <c r="X378" s="289"/>
      <c r="Y378" s="405">
        <f>Y377</f>
        <v>0</v>
      </c>
      <c r="Z378" s="405">
        <f t="shared" ref="Z378" si="951">Z377</f>
        <v>0</v>
      </c>
      <c r="AA378" s="405">
        <f t="shared" ref="AA378" si="952">AA377</f>
        <v>0</v>
      </c>
      <c r="AB378" s="405">
        <f t="shared" ref="AB378" si="953">AB377</f>
        <v>0</v>
      </c>
      <c r="AC378" s="405">
        <f t="shared" ref="AC378" si="954">AC377</f>
        <v>0</v>
      </c>
      <c r="AD378" s="405">
        <f t="shared" ref="AD378" si="955">AD377</f>
        <v>0</v>
      </c>
      <c r="AE378" s="405">
        <f t="shared" ref="AE378" si="956">AE377</f>
        <v>0</v>
      </c>
      <c r="AF378" s="405">
        <f t="shared" ref="AF378" si="957">AF377</f>
        <v>0</v>
      </c>
      <c r="AG378" s="405">
        <f t="shared" ref="AG378" si="958">AG377</f>
        <v>0</v>
      </c>
      <c r="AH378" s="405">
        <f t="shared" ref="AH378" si="959">AH377</f>
        <v>0</v>
      </c>
      <c r="AI378" s="405">
        <f t="shared" ref="AI378" si="960">AI377</f>
        <v>0</v>
      </c>
      <c r="AJ378" s="405">
        <f t="shared" ref="AJ378" si="961">AJ377</f>
        <v>0</v>
      </c>
      <c r="AK378" s="405">
        <f t="shared" ref="AK378" si="962">AK377</f>
        <v>0</v>
      </c>
      <c r="AL378" s="405">
        <f t="shared" ref="AL378" si="963">AL377</f>
        <v>0</v>
      </c>
      <c r="AM378" s="300"/>
    </row>
    <row r="379" spans="1:42" hidden="1" outlineLevel="1">
      <c r="B379" s="431"/>
      <c r="C379" s="299"/>
      <c r="D379" s="285"/>
      <c r="E379" s="285"/>
      <c r="F379" s="285"/>
      <c r="G379" s="285"/>
      <c r="H379" s="285"/>
      <c r="I379" s="285"/>
      <c r="J379" s="285"/>
      <c r="K379" s="285"/>
      <c r="L379" s="285"/>
      <c r="M379" s="285"/>
      <c r="N379" s="285"/>
      <c r="O379" s="285"/>
      <c r="P379" s="285"/>
      <c r="Q379" s="285"/>
      <c r="R379" s="285"/>
      <c r="S379" s="285"/>
      <c r="T379" s="285"/>
      <c r="U379" s="285"/>
      <c r="V379" s="285"/>
      <c r="W379" s="285"/>
      <c r="X379" s="285"/>
      <c r="Y379" s="295"/>
      <c r="Z379" s="295"/>
      <c r="AA379" s="295"/>
      <c r="AB379" s="295"/>
      <c r="AC379" s="295"/>
      <c r="AD379" s="295"/>
      <c r="AE379" s="295"/>
      <c r="AF379" s="295"/>
      <c r="AG379" s="295"/>
      <c r="AH379" s="295"/>
      <c r="AI379" s="295"/>
      <c r="AJ379" s="295"/>
      <c r="AK379" s="295"/>
      <c r="AL379" s="295"/>
      <c r="AM379" s="300"/>
    </row>
    <row r="380" spans="1:42" ht="15.75" collapsed="1">
      <c r="B380" s="321" t="s">
        <v>274</v>
      </c>
      <c r="C380" s="323"/>
      <c r="D380" s="323">
        <f>SUM(D223:D378)</f>
        <v>0</v>
      </c>
      <c r="E380" s="323"/>
      <c r="F380" s="323"/>
      <c r="G380" s="323"/>
      <c r="H380" s="323"/>
      <c r="I380" s="323"/>
      <c r="J380" s="323"/>
      <c r="K380" s="323"/>
      <c r="L380" s="323"/>
      <c r="M380" s="323"/>
      <c r="N380" s="323"/>
      <c r="O380" s="323">
        <f>SUM(O223:O378)</f>
        <v>0</v>
      </c>
      <c r="P380" s="323"/>
      <c r="Q380" s="323"/>
      <c r="R380" s="323"/>
      <c r="S380" s="323"/>
      <c r="T380" s="323"/>
      <c r="U380" s="323"/>
      <c r="V380" s="323"/>
      <c r="W380" s="323"/>
      <c r="X380" s="323"/>
      <c r="Y380" s="323">
        <f>IF(Y221="kWh",SUMPRODUCT(D223:D378,Y223:Y378))</f>
        <v>0</v>
      </c>
      <c r="Z380" s="323">
        <f>IF(Z221="kWh",SUMPRODUCT(D223:D378,Z223:Z378))</f>
        <v>0</v>
      </c>
      <c r="AA380" s="323">
        <f>IF(AA221="kw",SUMPRODUCT(N223:N378,O223:O378,AA223:AA378),SUMPRODUCT(D223:D378,AA223:AA378))</f>
        <v>0</v>
      </c>
      <c r="AB380" s="323">
        <f>IF(AB221="kw",SUMPRODUCT(N223:N378,O223:O378,AB223:AB378),SUMPRODUCT(D223:D378,AB223:AB378))</f>
        <v>0</v>
      </c>
      <c r="AC380" s="323">
        <f>IF(AC221="kw",SUMPRODUCT(N223:N378,O223:O378,AC223:AC378),SUMPRODUCT(D223:D378,AC223:AC378))</f>
        <v>0</v>
      </c>
      <c r="AD380" s="323">
        <f>IF(AD221="kw",SUMPRODUCT(N223:N378,O223:O378,AD223:AD378),SUMPRODUCT(D223:D378,AD223:AD378))</f>
        <v>0</v>
      </c>
      <c r="AE380" s="323">
        <f>IF(AE221="kw",SUMPRODUCT(N223:N378,O223:O378,AE223:AE378),SUMPRODUCT(D223:D378,AE223:AE378))</f>
        <v>0</v>
      </c>
      <c r="AF380" s="323">
        <f>IF(AF221="kw",SUMPRODUCT(N223:N378,O223:O378,AF223:AF378),SUMPRODUCT(D223:D378,AF223:AF378))</f>
        <v>0</v>
      </c>
      <c r="AG380" s="323">
        <f>IF(AG221="kw",SUMPRODUCT(N223:N378,O223:O378,AG223:AG378),SUMPRODUCT(D223:D378,AG223:AG378))</f>
        <v>0</v>
      </c>
      <c r="AH380" s="323">
        <f>IF(AH221="kw",SUMPRODUCT(N223:N378,O223:O378,AH223:AH378),SUMPRODUCT(D223:D378,AH223:AH378))</f>
        <v>0</v>
      </c>
      <c r="AI380" s="323">
        <f>IF(AI221="kw",SUMPRODUCT(N223:N378,O223:O378,AI223:AI378),SUMPRODUCT(D223:D378,AI223:AI378))</f>
        <v>0</v>
      </c>
      <c r="AJ380" s="323">
        <f>IF(AJ221="kw",SUMPRODUCT(N223:N378,O223:O378,AJ223:AJ378),SUMPRODUCT(D223:D378,AJ223:AJ378))</f>
        <v>0</v>
      </c>
      <c r="AK380" s="323">
        <f>IF(AK221="kw",SUMPRODUCT(N223:N378,O223:O378,AK223:AK378),SUMPRODUCT(D223:D378,AK223:AK378))</f>
        <v>0</v>
      </c>
      <c r="AL380" s="323">
        <f>IF(AL221="kw",SUMPRODUCT(N223:N378,O223:O378,AL223:AL378),SUMPRODUCT(D223:D378,AL223:AL378))</f>
        <v>0</v>
      </c>
      <c r="AM380" s="324"/>
    </row>
    <row r="381" spans="1:42" ht="15.75">
      <c r="B381" s="385" t="s">
        <v>275</v>
      </c>
      <c r="C381" s="386"/>
      <c r="D381" s="386"/>
      <c r="E381" s="386"/>
      <c r="F381" s="386"/>
      <c r="G381" s="386"/>
      <c r="H381" s="386"/>
      <c r="I381" s="386"/>
      <c r="J381" s="386"/>
      <c r="K381" s="386"/>
      <c r="L381" s="386"/>
      <c r="M381" s="386"/>
      <c r="N381" s="386"/>
      <c r="O381" s="386"/>
      <c r="P381" s="386"/>
      <c r="Q381" s="386"/>
      <c r="R381" s="386"/>
      <c r="S381" s="386"/>
      <c r="T381" s="386"/>
      <c r="U381" s="386"/>
      <c r="V381" s="386"/>
      <c r="W381" s="386"/>
      <c r="X381" s="386"/>
      <c r="Y381" s="386">
        <f>HLOOKUP(Y220,'2. LRAMVA Threshold'!$B$42:$Q$53,8,FALSE)</f>
        <v>1674177</v>
      </c>
      <c r="Z381" s="386">
        <f>HLOOKUP(Z220,'2. LRAMVA Threshold'!$B$42:$Q$53,8,FALSE)</f>
        <v>1583440</v>
      </c>
      <c r="AA381" s="386">
        <f>HLOOKUP(AA220,'2. LRAMVA Threshold'!$B$42:$Q$53,8,FALSE)</f>
        <v>5580</v>
      </c>
      <c r="AB381" s="386">
        <f>HLOOKUP(AB220,'2. LRAMVA Threshold'!$B$42:$Q$53,8,FALSE)</f>
        <v>0</v>
      </c>
      <c r="AC381" s="386">
        <f>HLOOKUP(AC220,'2. LRAMVA Threshold'!$B$42:$Q$53,8,FALSE)</f>
        <v>0</v>
      </c>
      <c r="AD381" s="386">
        <f>HLOOKUP(AD220,'2. LRAMVA Threshold'!$B$42:$Q$53,8,FALSE)</f>
        <v>0</v>
      </c>
      <c r="AE381" s="386">
        <f>HLOOKUP(AE220,'2. LRAMVA Threshold'!$B$42:$Q$53,8,FALSE)</f>
        <v>0</v>
      </c>
      <c r="AF381" s="386">
        <f>HLOOKUP(AF220,'2. LRAMVA Threshold'!$B$42:$Q$53,8,FALSE)</f>
        <v>0</v>
      </c>
      <c r="AG381" s="386">
        <f>HLOOKUP(AG220,'2. LRAMVA Threshold'!$B$42:$Q$53,8,FALSE)</f>
        <v>0</v>
      </c>
      <c r="AH381" s="386">
        <f>HLOOKUP(AH220,'2. LRAMVA Threshold'!$B$42:$Q$53,8,FALSE)</f>
        <v>0</v>
      </c>
      <c r="AI381" s="386">
        <f>HLOOKUP(AI220,'2. LRAMVA Threshold'!$B$42:$Q$53,8,FALSE)</f>
        <v>0</v>
      </c>
      <c r="AJ381" s="386">
        <f>HLOOKUP(AJ220,'2. LRAMVA Threshold'!$B$42:$Q$53,8,FALSE)</f>
        <v>0</v>
      </c>
      <c r="AK381" s="386">
        <f>HLOOKUP(AK220,'2. LRAMVA Threshold'!$B$42:$Q$53,8,FALSE)</f>
        <v>0</v>
      </c>
      <c r="AL381" s="386">
        <f>HLOOKUP(AL220,'2. LRAMVA Threshold'!$B$42:$Q$53,8,FALSE)</f>
        <v>0</v>
      </c>
      <c r="AM381" s="387"/>
    </row>
    <row r="382" spans="1:42">
      <c r="B382" s="388"/>
      <c r="C382" s="426"/>
      <c r="D382" s="427"/>
      <c r="E382" s="427"/>
      <c r="F382" s="427"/>
      <c r="G382" s="427"/>
      <c r="H382" s="427"/>
      <c r="I382" s="427"/>
      <c r="J382" s="427"/>
      <c r="K382" s="427"/>
      <c r="L382" s="427"/>
      <c r="M382" s="427"/>
      <c r="N382" s="427"/>
      <c r="O382" s="428"/>
      <c r="P382" s="427"/>
      <c r="Q382" s="427"/>
      <c r="R382" s="427"/>
      <c r="S382" s="429"/>
      <c r="T382" s="429"/>
      <c r="U382" s="429"/>
      <c r="V382" s="429"/>
      <c r="W382" s="427"/>
      <c r="X382" s="427"/>
      <c r="Y382" s="430"/>
      <c r="Z382" s="430"/>
      <c r="AA382" s="430"/>
      <c r="AB382" s="430"/>
      <c r="AC382" s="430"/>
      <c r="AD382" s="430"/>
      <c r="AE382" s="430"/>
      <c r="AF382" s="393"/>
      <c r="AG382" s="393"/>
      <c r="AH382" s="393"/>
      <c r="AI382" s="393"/>
      <c r="AJ382" s="393"/>
      <c r="AK382" s="393"/>
      <c r="AL382" s="393"/>
      <c r="AM382" s="394"/>
    </row>
    <row r="383" spans="1:42">
      <c r="B383" s="318" t="s">
        <v>276</v>
      </c>
      <c r="C383" s="332"/>
      <c r="D383" s="332"/>
      <c r="E383" s="370"/>
      <c r="F383" s="370"/>
      <c r="G383" s="370"/>
      <c r="H383" s="370"/>
      <c r="I383" s="370"/>
      <c r="J383" s="370"/>
      <c r="K383" s="370"/>
      <c r="L383" s="370"/>
      <c r="M383" s="370"/>
      <c r="N383" s="370"/>
      <c r="O383" s="285"/>
      <c r="P383" s="334"/>
      <c r="Q383" s="334"/>
      <c r="R383" s="334"/>
      <c r="S383" s="333"/>
      <c r="T383" s="333"/>
      <c r="U383" s="333"/>
      <c r="V383" s="333"/>
      <c r="W383" s="334"/>
      <c r="X383" s="334"/>
      <c r="Y383" s="335">
        <f>HLOOKUP(Y$35,'3.  Distribution Rates'!$C$122:$P$133,8,FALSE)</f>
        <v>0.02</v>
      </c>
      <c r="Z383" s="335">
        <f>HLOOKUP(Z$35,'3.  Distribution Rates'!$C$122:$P$133,8,FALSE)</f>
        <v>1.8800000000000001E-2</v>
      </c>
      <c r="AA383" s="335">
        <f>HLOOKUP(AA$35,'3.  Distribution Rates'!$C$122:$P$133,8,FALSE)</f>
        <v>3.8946000000000001</v>
      </c>
      <c r="AB383" s="335">
        <f>HLOOKUP(AB$35,'3.  Distribution Rates'!$C$122:$P$133,8,FALSE)</f>
        <v>0</v>
      </c>
      <c r="AC383" s="335">
        <f>HLOOKUP(AC$35,'3.  Distribution Rates'!$C$122:$P$133,8,FALSE)</f>
        <v>0</v>
      </c>
      <c r="AD383" s="335">
        <f>HLOOKUP(AD$35,'3.  Distribution Rates'!$C$122:$P$133,8,FALSE)</f>
        <v>0</v>
      </c>
      <c r="AE383" s="335">
        <f>HLOOKUP(AE$35,'3.  Distribution Rates'!$C$122:$P$133,8,FALSE)</f>
        <v>0</v>
      </c>
      <c r="AF383" s="335">
        <f>HLOOKUP(AF$35,'3.  Distribution Rates'!$C$122:$P$133,8,FALSE)</f>
        <v>0</v>
      </c>
      <c r="AG383" s="335">
        <f>HLOOKUP(AG$35,'3.  Distribution Rates'!$C$122:$P$133,8,FALSE)</f>
        <v>0</v>
      </c>
      <c r="AH383" s="335">
        <f>HLOOKUP(AH$35,'3.  Distribution Rates'!$C$122:$P$133,8,FALSE)</f>
        <v>0</v>
      </c>
      <c r="AI383" s="335">
        <f>HLOOKUP(AI$35,'3.  Distribution Rates'!$C$122:$P$133,8,FALSE)</f>
        <v>0</v>
      </c>
      <c r="AJ383" s="335">
        <f>HLOOKUP(AJ$35,'3.  Distribution Rates'!$C$122:$P$133,8,FALSE)</f>
        <v>0</v>
      </c>
      <c r="AK383" s="335">
        <f>HLOOKUP(AK$35,'3.  Distribution Rates'!$C$122:$P$133,8,FALSE)</f>
        <v>0</v>
      </c>
      <c r="AL383" s="335">
        <f>HLOOKUP(AL$35,'3.  Distribution Rates'!$C$122:$P$133,8,FALSE)</f>
        <v>0</v>
      </c>
      <c r="AM383" s="371"/>
      <c r="AN383" s="335"/>
      <c r="AO383" s="335"/>
      <c r="AP383" s="335"/>
    </row>
    <row r="384" spans="1:42">
      <c r="B384" s="318" t="s">
        <v>277</v>
      </c>
      <c r="C384" s="339"/>
      <c r="D384" s="303"/>
      <c r="E384" s="273"/>
      <c r="F384" s="273"/>
      <c r="G384" s="273"/>
      <c r="H384" s="273"/>
      <c r="I384" s="273"/>
      <c r="J384" s="273"/>
      <c r="K384" s="273"/>
      <c r="L384" s="273"/>
      <c r="M384" s="273"/>
      <c r="N384" s="273"/>
      <c r="O384" s="285"/>
      <c r="P384" s="273"/>
      <c r="Q384" s="273"/>
      <c r="R384" s="273"/>
      <c r="S384" s="303"/>
      <c r="T384" s="303"/>
      <c r="U384" s="303"/>
      <c r="V384" s="303"/>
      <c r="W384" s="273"/>
      <c r="X384" s="273"/>
      <c r="Y384" s="372"/>
      <c r="Z384" s="372"/>
      <c r="AA384" s="372"/>
      <c r="AB384" s="372"/>
      <c r="AC384" s="372"/>
      <c r="AD384" s="372"/>
      <c r="AE384" s="372"/>
      <c r="AF384" s="372"/>
      <c r="AG384" s="372"/>
      <c r="AH384" s="372"/>
      <c r="AI384" s="372"/>
      <c r="AJ384" s="372"/>
      <c r="AK384" s="372"/>
      <c r="AL384" s="372"/>
      <c r="AM384" s="618"/>
    </row>
    <row r="385" spans="2:39">
      <c r="B385" s="318" t="s">
        <v>278</v>
      </c>
      <c r="C385" s="339"/>
      <c r="D385" s="303"/>
      <c r="E385" s="273"/>
      <c r="F385" s="273"/>
      <c r="G385" s="273"/>
      <c r="H385" s="273"/>
      <c r="I385" s="273"/>
      <c r="J385" s="273"/>
      <c r="K385" s="273"/>
      <c r="L385" s="273"/>
      <c r="M385" s="273"/>
      <c r="N385" s="273"/>
      <c r="O385" s="285"/>
      <c r="P385" s="273"/>
      <c r="Q385" s="273"/>
      <c r="R385" s="273"/>
      <c r="S385" s="303"/>
      <c r="T385" s="303"/>
      <c r="U385" s="303"/>
      <c r="V385" s="303"/>
      <c r="W385" s="273"/>
      <c r="X385" s="273"/>
      <c r="Y385" s="372"/>
      <c r="Z385" s="372"/>
      <c r="AA385" s="372"/>
      <c r="AB385" s="372"/>
      <c r="AC385" s="372"/>
      <c r="AD385" s="372"/>
      <c r="AE385" s="372"/>
      <c r="AF385" s="372"/>
      <c r="AG385" s="372"/>
      <c r="AH385" s="372"/>
      <c r="AI385" s="372"/>
      <c r="AJ385" s="372"/>
      <c r="AK385" s="372"/>
      <c r="AL385" s="372"/>
      <c r="AM385" s="618"/>
    </row>
    <row r="386" spans="2:39">
      <c r="B386" s="318" t="s">
        <v>279</v>
      </c>
      <c r="C386" s="339"/>
      <c r="D386" s="303"/>
      <c r="E386" s="273"/>
      <c r="F386" s="273"/>
      <c r="G386" s="273"/>
      <c r="H386" s="273"/>
      <c r="I386" s="273"/>
      <c r="J386" s="273"/>
      <c r="K386" s="273"/>
      <c r="L386" s="273"/>
      <c r="M386" s="273"/>
      <c r="N386" s="273"/>
      <c r="O386" s="285"/>
      <c r="P386" s="273"/>
      <c r="Q386" s="273"/>
      <c r="R386" s="273"/>
      <c r="S386" s="303"/>
      <c r="T386" s="303"/>
      <c r="U386" s="303"/>
      <c r="V386" s="303"/>
      <c r="W386" s="273"/>
      <c r="X386" s="273"/>
      <c r="Y386" s="372">
        <f>'4.  2011-2014 LRAM'!AC401*Y383</f>
        <v>10756.413218616291</v>
      </c>
      <c r="Z386" s="372">
        <f>'4.  2011-2014 LRAM'!AD401*Z383</f>
        <v>8281.3092566067262</v>
      </c>
      <c r="AA386" s="372">
        <f>'4.  2011-2014 LRAM'!AE401*AA383</f>
        <v>5382.2197497464031</v>
      </c>
      <c r="AB386" s="372">
        <f>'4.  2011-2014 LRAM'!AF401*AB383</f>
        <v>0</v>
      </c>
      <c r="AC386" s="372">
        <f>'4.  2011-2014 LRAM'!AG401*AC383</f>
        <v>0</v>
      </c>
      <c r="AD386" s="372">
        <f>'4.  2011-2014 LRAM'!AH401*AD383</f>
        <v>0</v>
      </c>
      <c r="AE386" s="372">
        <f>'4.  2011-2014 LRAM'!AI401*AE383</f>
        <v>0</v>
      </c>
      <c r="AF386" s="372">
        <f>'4.  2011-2014 LRAM'!AJ401*AF383</f>
        <v>0</v>
      </c>
      <c r="AG386" s="372">
        <f>'4.  2011-2014 LRAM'!AK401*AG383</f>
        <v>0</v>
      </c>
      <c r="AH386" s="372">
        <f>'4.  2011-2014 LRAM'!AL401*AH383</f>
        <v>0</v>
      </c>
      <c r="AI386" s="372">
        <f>'4.  2011-2014 LRAM'!AM401*AI383</f>
        <v>0</v>
      </c>
      <c r="AJ386" s="372">
        <f>'4.  2011-2014 LRAM'!AN401*AJ383</f>
        <v>0</v>
      </c>
      <c r="AK386" s="372">
        <f>'4.  2011-2014 LRAM'!AO401*AK383</f>
        <v>0</v>
      </c>
      <c r="AL386" s="372">
        <f>'4.  2011-2014 LRAM'!AP401*AL383</f>
        <v>0</v>
      </c>
      <c r="AM386" s="618">
        <f>SUM(Y386:AL386)</f>
        <v>24419.942224969422</v>
      </c>
    </row>
    <row r="387" spans="2:39">
      <c r="B387" s="318" t="s">
        <v>280</v>
      </c>
      <c r="C387" s="339"/>
      <c r="D387" s="303"/>
      <c r="E387" s="273"/>
      <c r="F387" s="273"/>
      <c r="G387" s="273"/>
      <c r="H387" s="273"/>
      <c r="I387" s="273"/>
      <c r="J387" s="273"/>
      <c r="K387" s="273"/>
      <c r="L387" s="273"/>
      <c r="M387" s="273"/>
      <c r="N387" s="273"/>
      <c r="O387" s="285"/>
      <c r="P387" s="273"/>
      <c r="Q387" s="273"/>
      <c r="R387" s="273"/>
      <c r="S387" s="303"/>
      <c r="T387" s="303"/>
      <c r="U387" s="303"/>
      <c r="V387" s="303"/>
      <c r="W387" s="273"/>
      <c r="X387" s="273"/>
      <c r="Y387" s="372">
        <f>'4.  2011-2014 LRAM'!AC533*Y383</f>
        <v>17302.549235346807</v>
      </c>
      <c r="Z387" s="372">
        <f>'4.  2011-2014 LRAM'!AD533*Z383</f>
        <v>16800.041798685095</v>
      </c>
      <c r="AA387" s="372">
        <f>'4.  2011-2014 LRAM'!AE533*AA383</f>
        <v>5684.6870710588964</v>
      </c>
      <c r="AB387" s="372">
        <f>'4.  2011-2014 LRAM'!AF533*AB383</f>
        <v>0</v>
      </c>
      <c r="AC387" s="372">
        <f>'4.  2011-2014 LRAM'!AG533*AC383</f>
        <v>0</v>
      </c>
      <c r="AD387" s="372">
        <f>'4.  2011-2014 LRAM'!AH533*AD383</f>
        <v>0</v>
      </c>
      <c r="AE387" s="372">
        <f>'4.  2011-2014 LRAM'!AI533*AE383</f>
        <v>0</v>
      </c>
      <c r="AF387" s="372">
        <f>'4.  2011-2014 LRAM'!AJ533*AF383</f>
        <v>0</v>
      </c>
      <c r="AG387" s="372">
        <f>'4.  2011-2014 LRAM'!AK533*AG383</f>
        <v>0</v>
      </c>
      <c r="AH387" s="372">
        <f>'4.  2011-2014 LRAM'!AL533*AH383</f>
        <v>0</v>
      </c>
      <c r="AI387" s="372">
        <f>'4.  2011-2014 LRAM'!AM533*AI383</f>
        <v>0</v>
      </c>
      <c r="AJ387" s="372">
        <f>'4.  2011-2014 LRAM'!AN533*AJ383</f>
        <v>0</v>
      </c>
      <c r="AK387" s="372">
        <f>'4.  2011-2014 LRAM'!AO533*AK383</f>
        <v>0</v>
      </c>
      <c r="AL387" s="372">
        <f>'4.  2011-2014 LRAM'!AP533*AL383</f>
        <v>0</v>
      </c>
      <c r="AM387" s="618">
        <f t="shared" ref="AM387:AM389" si="964">SUM(Y387:AL387)</f>
        <v>39787.278105090802</v>
      </c>
    </row>
    <row r="388" spans="2:39">
      <c r="B388" s="318" t="s">
        <v>281</v>
      </c>
      <c r="C388" s="339"/>
      <c r="D388" s="303"/>
      <c r="E388" s="273"/>
      <c r="F388" s="273"/>
      <c r="G388" s="273"/>
      <c r="H388" s="273"/>
      <c r="I388" s="273"/>
      <c r="J388" s="273"/>
      <c r="K388" s="273"/>
      <c r="L388" s="273"/>
      <c r="M388" s="273"/>
      <c r="N388" s="273"/>
      <c r="O388" s="285"/>
      <c r="P388" s="273"/>
      <c r="Q388" s="273"/>
      <c r="R388" s="273"/>
      <c r="S388" s="303"/>
      <c r="T388" s="303"/>
      <c r="U388" s="303"/>
      <c r="V388" s="303"/>
      <c r="W388" s="273"/>
      <c r="X388" s="273"/>
      <c r="Y388" s="372">
        <f t="shared" ref="Y388:AL388" si="965">Y208*Y383</f>
        <v>18437.691999999999</v>
      </c>
      <c r="Z388" s="372">
        <f t="shared" si="965"/>
        <v>6672.4621599999991</v>
      </c>
      <c r="AA388" s="372">
        <f t="shared" si="965"/>
        <v>5094.1368000000002</v>
      </c>
      <c r="AB388" s="372">
        <f t="shared" si="965"/>
        <v>0</v>
      </c>
      <c r="AC388" s="372">
        <f t="shared" si="965"/>
        <v>0</v>
      </c>
      <c r="AD388" s="372">
        <f t="shared" si="965"/>
        <v>0</v>
      </c>
      <c r="AE388" s="372">
        <f t="shared" si="965"/>
        <v>0</v>
      </c>
      <c r="AF388" s="372">
        <f t="shared" si="965"/>
        <v>0</v>
      </c>
      <c r="AG388" s="372">
        <f t="shared" si="965"/>
        <v>0</v>
      </c>
      <c r="AH388" s="372">
        <f t="shared" si="965"/>
        <v>0</v>
      </c>
      <c r="AI388" s="372">
        <f t="shared" si="965"/>
        <v>0</v>
      </c>
      <c r="AJ388" s="372">
        <f t="shared" si="965"/>
        <v>0</v>
      </c>
      <c r="AK388" s="372">
        <f t="shared" si="965"/>
        <v>0</v>
      </c>
      <c r="AL388" s="372">
        <f t="shared" si="965"/>
        <v>0</v>
      </c>
      <c r="AM388" s="618">
        <f t="shared" si="964"/>
        <v>30204.290959999998</v>
      </c>
    </row>
    <row r="389" spans="2:39">
      <c r="B389" s="318" t="s">
        <v>290</v>
      </c>
      <c r="C389" s="339"/>
      <c r="D389" s="303"/>
      <c r="E389" s="273"/>
      <c r="F389" s="273"/>
      <c r="G389" s="273"/>
      <c r="H389" s="273"/>
      <c r="I389" s="273"/>
      <c r="J389" s="273"/>
      <c r="K389" s="273"/>
      <c r="L389" s="273"/>
      <c r="M389" s="273"/>
      <c r="N389" s="273"/>
      <c r="O389" s="285"/>
      <c r="P389" s="273"/>
      <c r="Q389" s="273"/>
      <c r="R389" s="273"/>
      <c r="S389" s="303"/>
      <c r="T389" s="303"/>
      <c r="U389" s="303"/>
      <c r="V389" s="303"/>
      <c r="W389" s="273"/>
      <c r="X389" s="273"/>
      <c r="Y389" s="372">
        <f>Y380*Y383</f>
        <v>0</v>
      </c>
      <c r="Z389" s="372">
        <f t="shared" ref="Z389:AL389" si="966">Z380*Z383</f>
        <v>0</v>
      </c>
      <c r="AA389" s="372">
        <f t="shared" si="966"/>
        <v>0</v>
      </c>
      <c r="AB389" s="372">
        <f t="shared" si="966"/>
        <v>0</v>
      </c>
      <c r="AC389" s="372">
        <f t="shared" si="966"/>
        <v>0</v>
      </c>
      <c r="AD389" s="372">
        <f t="shared" si="966"/>
        <v>0</v>
      </c>
      <c r="AE389" s="372">
        <f t="shared" si="966"/>
        <v>0</v>
      </c>
      <c r="AF389" s="372">
        <f t="shared" si="966"/>
        <v>0</v>
      </c>
      <c r="AG389" s="372">
        <f t="shared" si="966"/>
        <v>0</v>
      </c>
      <c r="AH389" s="372">
        <f t="shared" si="966"/>
        <v>0</v>
      </c>
      <c r="AI389" s="372">
        <f t="shared" si="966"/>
        <v>0</v>
      </c>
      <c r="AJ389" s="372">
        <f t="shared" si="966"/>
        <v>0</v>
      </c>
      <c r="AK389" s="372">
        <f t="shared" si="966"/>
        <v>0</v>
      </c>
      <c r="AL389" s="372">
        <f t="shared" si="966"/>
        <v>0</v>
      </c>
      <c r="AM389" s="618">
        <f t="shared" si="964"/>
        <v>0</v>
      </c>
    </row>
    <row r="390" spans="2:39" ht="15.75">
      <c r="B390" s="343" t="s">
        <v>282</v>
      </c>
      <c r="C390" s="339"/>
      <c r="D390" s="330"/>
      <c r="E390" s="328"/>
      <c r="F390" s="328"/>
      <c r="G390" s="328"/>
      <c r="H390" s="328"/>
      <c r="I390" s="328"/>
      <c r="J390" s="328"/>
      <c r="K390" s="328"/>
      <c r="L390" s="328"/>
      <c r="M390" s="328"/>
      <c r="N390" s="328"/>
      <c r="O390" s="294"/>
      <c r="P390" s="328"/>
      <c r="Q390" s="328"/>
      <c r="R390" s="328"/>
      <c r="S390" s="330"/>
      <c r="T390" s="330"/>
      <c r="U390" s="330"/>
      <c r="V390" s="330"/>
      <c r="W390" s="328"/>
      <c r="X390" s="328"/>
      <c r="Y390" s="340">
        <f>SUM(Y384:Y389)</f>
        <v>46496.6544539631</v>
      </c>
      <c r="Z390" s="340">
        <f t="shared" ref="Z390:AE390" si="967">SUM(Z384:Z389)</f>
        <v>31753.813215291822</v>
      </c>
      <c r="AA390" s="340">
        <f t="shared" si="967"/>
        <v>16161.0436208053</v>
      </c>
      <c r="AB390" s="340">
        <f t="shared" si="967"/>
        <v>0</v>
      </c>
      <c r="AC390" s="340">
        <f t="shared" si="967"/>
        <v>0</v>
      </c>
      <c r="AD390" s="340">
        <f t="shared" si="967"/>
        <v>0</v>
      </c>
      <c r="AE390" s="340">
        <f t="shared" si="967"/>
        <v>0</v>
      </c>
      <c r="AF390" s="340">
        <f>SUM(AF384:AF389)</f>
        <v>0</v>
      </c>
      <c r="AG390" s="340">
        <f t="shared" ref="AG390:AL390" si="968">SUM(AG384:AG389)</f>
        <v>0</v>
      </c>
      <c r="AH390" s="340">
        <f t="shared" si="968"/>
        <v>0</v>
      </c>
      <c r="AI390" s="340">
        <f t="shared" si="968"/>
        <v>0</v>
      </c>
      <c r="AJ390" s="340">
        <f t="shared" si="968"/>
        <v>0</v>
      </c>
      <c r="AK390" s="340">
        <f t="shared" si="968"/>
        <v>0</v>
      </c>
      <c r="AL390" s="340">
        <f t="shared" si="968"/>
        <v>0</v>
      </c>
      <c r="AM390" s="401">
        <f>SUM(AM384:AM389)</f>
        <v>94411.511290060225</v>
      </c>
    </row>
    <row r="391" spans="2:39" ht="15.75">
      <c r="B391" s="343" t="s">
        <v>283</v>
      </c>
      <c r="C391" s="339"/>
      <c r="D391" s="344"/>
      <c r="E391" s="328"/>
      <c r="F391" s="328"/>
      <c r="G391" s="328"/>
      <c r="H391" s="328"/>
      <c r="I391" s="328"/>
      <c r="J391" s="328"/>
      <c r="K391" s="328"/>
      <c r="L391" s="328"/>
      <c r="M391" s="328"/>
      <c r="N391" s="328"/>
      <c r="O391" s="294"/>
      <c r="P391" s="328"/>
      <c r="Q391" s="328"/>
      <c r="R391" s="328"/>
      <c r="S391" s="330"/>
      <c r="T391" s="330"/>
      <c r="U391" s="330"/>
      <c r="V391" s="330"/>
      <c r="W391" s="328"/>
      <c r="X391" s="328"/>
      <c r="Y391" s="341">
        <f>Y381*Y383</f>
        <v>33483.54</v>
      </c>
      <c r="Z391" s="341">
        <f t="shared" ref="Z391:AE391" si="969">Z381*Z383</f>
        <v>29768.672000000002</v>
      </c>
      <c r="AA391" s="341">
        <f t="shared" si="969"/>
        <v>21731.867999999999</v>
      </c>
      <c r="AB391" s="341">
        <f t="shared" si="969"/>
        <v>0</v>
      </c>
      <c r="AC391" s="341">
        <f t="shared" si="969"/>
        <v>0</v>
      </c>
      <c r="AD391" s="341">
        <f t="shared" si="969"/>
        <v>0</v>
      </c>
      <c r="AE391" s="341">
        <f t="shared" si="969"/>
        <v>0</v>
      </c>
      <c r="AF391" s="341">
        <f>AF381*AF383</f>
        <v>0</v>
      </c>
      <c r="AG391" s="341">
        <f t="shared" ref="AG391:AL391" si="970">AG381*AG383</f>
        <v>0</v>
      </c>
      <c r="AH391" s="341">
        <f t="shared" si="970"/>
        <v>0</v>
      </c>
      <c r="AI391" s="341">
        <f t="shared" si="970"/>
        <v>0</v>
      </c>
      <c r="AJ391" s="341">
        <f t="shared" si="970"/>
        <v>0</v>
      </c>
      <c r="AK391" s="341">
        <f t="shared" si="970"/>
        <v>0</v>
      </c>
      <c r="AL391" s="341">
        <f t="shared" si="970"/>
        <v>0</v>
      </c>
      <c r="AM391" s="401">
        <f>SUM(Y391:AL391)</f>
        <v>84984.08</v>
      </c>
    </row>
    <row r="392" spans="2:39" ht="15.75">
      <c r="B392" s="343" t="s">
        <v>284</v>
      </c>
      <c r="C392" s="339"/>
      <c r="D392" s="344"/>
      <c r="E392" s="328"/>
      <c r="F392" s="328"/>
      <c r="G392" s="328"/>
      <c r="H392" s="328"/>
      <c r="I392" s="328"/>
      <c r="J392" s="328"/>
      <c r="K392" s="328"/>
      <c r="L392" s="328"/>
      <c r="M392" s="328"/>
      <c r="N392" s="328"/>
      <c r="O392" s="294"/>
      <c r="P392" s="328"/>
      <c r="Q392" s="328"/>
      <c r="R392" s="328"/>
      <c r="S392" s="344"/>
      <c r="T392" s="344"/>
      <c r="U392" s="344"/>
      <c r="V392" s="344"/>
      <c r="W392" s="328"/>
      <c r="X392" s="328"/>
      <c r="Y392" s="345"/>
      <c r="Z392" s="345"/>
      <c r="AA392" s="345"/>
      <c r="AB392" s="345"/>
      <c r="AC392" s="345"/>
      <c r="AD392" s="345"/>
      <c r="AE392" s="345"/>
      <c r="AF392" s="345"/>
      <c r="AG392" s="345"/>
      <c r="AH392" s="345"/>
      <c r="AI392" s="345"/>
      <c r="AJ392" s="345"/>
      <c r="AK392" s="345"/>
      <c r="AL392" s="345"/>
      <c r="AM392" s="401">
        <f>AM390-AM391</f>
        <v>9427.4312900602235</v>
      </c>
    </row>
    <row r="393" spans="2:39">
      <c r="B393" s="318"/>
      <c r="C393" s="344"/>
      <c r="D393" s="344"/>
      <c r="E393" s="328"/>
      <c r="F393" s="328"/>
      <c r="G393" s="328"/>
      <c r="H393" s="328"/>
      <c r="I393" s="328"/>
      <c r="J393" s="328"/>
      <c r="K393" s="328"/>
      <c r="L393" s="328"/>
      <c r="M393" s="328"/>
      <c r="N393" s="328"/>
      <c r="O393" s="294"/>
      <c r="P393" s="328"/>
      <c r="Q393" s="328"/>
      <c r="R393" s="328"/>
      <c r="S393" s="344"/>
      <c r="T393" s="339"/>
      <c r="U393" s="344"/>
      <c r="V393" s="344"/>
      <c r="W393" s="328"/>
      <c r="X393" s="328"/>
      <c r="Y393" s="346"/>
      <c r="Z393" s="346"/>
      <c r="AA393" s="346"/>
      <c r="AB393" s="346"/>
      <c r="AC393" s="346"/>
      <c r="AD393" s="346"/>
      <c r="AE393" s="346"/>
      <c r="AF393" s="346"/>
      <c r="AG393" s="346"/>
      <c r="AH393" s="346"/>
      <c r="AI393" s="346"/>
      <c r="AJ393" s="346"/>
      <c r="AK393" s="346"/>
      <c r="AL393" s="346"/>
      <c r="AM393" s="342"/>
    </row>
    <row r="394" spans="2:39">
      <c r="B394" s="433" t="s">
        <v>285</v>
      </c>
      <c r="C394" s="298"/>
      <c r="D394" s="273"/>
      <c r="E394" s="273"/>
      <c r="F394" s="273"/>
      <c r="G394" s="273"/>
      <c r="H394" s="273"/>
      <c r="I394" s="273"/>
      <c r="J394" s="273"/>
      <c r="K394" s="273"/>
      <c r="L394" s="273"/>
      <c r="M394" s="273"/>
      <c r="N394" s="273"/>
      <c r="O394" s="351"/>
      <c r="P394" s="273"/>
      <c r="Q394" s="273"/>
      <c r="R394" s="273"/>
      <c r="S394" s="298"/>
      <c r="T394" s="303"/>
      <c r="U394" s="303"/>
      <c r="V394" s="273"/>
      <c r="W394" s="273"/>
      <c r="X394" s="303"/>
      <c r="Y394" s="285">
        <f>SUMPRODUCT(E223:E378,Y223:Y378)</f>
        <v>0</v>
      </c>
      <c r="Z394" s="285">
        <f>SUMPRODUCT(E223:E378,Z223:Z378)</f>
        <v>0</v>
      </c>
      <c r="AA394" s="285">
        <f t="shared" ref="AA394:AL394" si="971">IF(AA221="kw",SUMPRODUCT($N$223:$N$378,$P$223:$P$378,AA223:AA378),SUMPRODUCT($E$223:$E$378,AA223:AA378))</f>
        <v>0</v>
      </c>
      <c r="AB394" s="285">
        <f t="shared" si="971"/>
        <v>0</v>
      </c>
      <c r="AC394" s="285">
        <f t="shared" si="971"/>
        <v>0</v>
      </c>
      <c r="AD394" s="285">
        <f t="shared" si="971"/>
        <v>0</v>
      </c>
      <c r="AE394" s="285">
        <f t="shared" si="971"/>
        <v>0</v>
      </c>
      <c r="AF394" s="285">
        <f t="shared" si="971"/>
        <v>0</v>
      </c>
      <c r="AG394" s="285">
        <f t="shared" si="971"/>
        <v>0</v>
      </c>
      <c r="AH394" s="285">
        <f t="shared" si="971"/>
        <v>0</v>
      </c>
      <c r="AI394" s="285">
        <f t="shared" si="971"/>
        <v>0</v>
      </c>
      <c r="AJ394" s="285">
        <f t="shared" si="971"/>
        <v>0</v>
      </c>
      <c r="AK394" s="285">
        <f t="shared" si="971"/>
        <v>0</v>
      </c>
      <c r="AL394" s="285">
        <f t="shared" si="971"/>
        <v>0</v>
      </c>
      <c r="AM394" s="342"/>
    </row>
    <row r="395" spans="2:39">
      <c r="B395" s="433" t="s">
        <v>286</v>
      </c>
      <c r="C395" s="298"/>
      <c r="D395" s="273"/>
      <c r="E395" s="273"/>
      <c r="F395" s="273"/>
      <c r="G395" s="273"/>
      <c r="H395" s="273"/>
      <c r="I395" s="273"/>
      <c r="J395" s="273"/>
      <c r="K395" s="273"/>
      <c r="L395" s="273"/>
      <c r="M395" s="273"/>
      <c r="N395" s="273"/>
      <c r="O395" s="351"/>
      <c r="P395" s="273"/>
      <c r="Q395" s="273"/>
      <c r="R395" s="273"/>
      <c r="S395" s="298"/>
      <c r="T395" s="303"/>
      <c r="U395" s="303"/>
      <c r="V395" s="273"/>
      <c r="W395" s="273"/>
      <c r="X395" s="303"/>
      <c r="Y395" s="285">
        <f>SUMPRODUCT(F223:F378,Y223:Y378)</f>
        <v>0</v>
      </c>
      <c r="Z395" s="285">
        <f>SUMPRODUCT(F223:F378,Z223:Z378)</f>
        <v>0</v>
      </c>
      <c r="AA395" s="285">
        <f t="shared" ref="AA395:AL395" si="972">IF(AA221="kw",SUMPRODUCT($N$223:$N$378,$Q$223:$Q$378,AA223:AA378),SUMPRODUCT($F$223:$F$378,AA223:AA378))</f>
        <v>0</v>
      </c>
      <c r="AB395" s="285">
        <f t="shared" si="972"/>
        <v>0</v>
      </c>
      <c r="AC395" s="285">
        <f t="shared" si="972"/>
        <v>0</v>
      </c>
      <c r="AD395" s="285">
        <f t="shared" si="972"/>
        <v>0</v>
      </c>
      <c r="AE395" s="285">
        <f t="shared" si="972"/>
        <v>0</v>
      </c>
      <c r="AF395" s="285">
        <f t="shared" si="972"/>
        <v>0</v>
      </c>
      <c r="AG395" s="285">
        <f t="shared" si="972"/>
        <v>0</v>
      </c>
      <c r="AH395" s="285">
        <f t="shared" si="972"/>
        <v>0</v>
      </c>
      <c r="AI395" s="285">
        <f t="shared" si="972"/>
        <v>0</v>
      </c>
      <c r="AJ395" s="285">
        <f t="shared" si="972"/>
        <v>0</v>
      </c>
      <c r="AK395" s="285">
        <f t="shared" si="972"/>
        <v>0</v>
      </c>
      <c r="AL395" s="285">
        <f t="shared" si="972"/>
        <v>0</v>
      </c>
      <c r="AM395" s="331"/>
    </row>
    <row r="396" spans="2:39">
      <c r="B396" s="433" t="s">
        <v>287</v>
      </c>
      <c r="C396" s="298"/>
      <c r="D396" s="273"/>
      <c r="E396" s="273"/>
      <c r="F396" s="273"/>
      <c r="G396" s="273"/>
      <c r="H396" s="273"/>
      <c r="I396" s="273"/>
      <c r="J396" s="273"/>
      <c r="K396" s="273"/>
      <c r="L396" s="273"/>
      <c r="M396" s="273"/>
      <c r="N396" s="273"/>
      <c r="O396" s="351"/>
      <c r="P396" s="273"/>
      <c r="Q396" s="273"/>
      <c r="R396" s="273"/>
      <c r="S396" s="298"/>
      <c r="T396" s="303"/>
      <c r="U396" s="303"/>
      <c r="V396" s="273"/>
      <c r="W396" s="273"/>
      <c r="X396" s="303"/>
      <c r="Y396" s="285">
        <f>SUMPRODUCT(G223:G378,Y223:Y378)</f>
        <v>0</v>
      </c>
      <c r="Z396" s="285">
        <f>SUMPRODUCT(G223:G378,Z223:Z378)</f>
        <v>0</v>
      </c>
      <c r="AA396" s="285">
        <f t="shared" ref="AA396:AL396" si="973">IF(AA221="kw",SUMPRODUCT($N$223:$N$378,$R$223:$R$378,AA223:AA378),SUMPRODUCT($G$223:$G$378,AA223:AA378))</f>
        <v>0</v>
      </c>
      <c r="AB396" s="285">
        <f t="shared" si="973"/>
        <v>0</v>
      </c>
      <c r="AC396" s="285">
        <f t="shared" si="973"/>
        <v>0</v>
      </c>
      <c r="AD396" s="285">
        <f t="shared" si="973"/>
        <v>0</v>
      </c>
      <c r="AE396" s="285">
        <f t="shared" si="973"/>
        <v>0</v>
      </c>
      <c r="AF396" s="285">
        <f t="shared" si="973"/>
        <v>0</v>
      </c>
      <c r="AG396" s="285">
        <f t="shared" si="973"/>
        <v>0</v>
      </c>
      <c r="AH396" s="285">
        <f t="shared" si="973"/>
        <v>0</v>
      </c>
      <c r="AI396" s="285">
        <f t="shared" si="973"/>
        <v>0</v>
      </c>
      <c r="AJ396" s="285">
        <f t="shared" si="973"/>
        <v>0</v>
      </c>
      <c r="AK396" s="285">
        <f t="shared" si="973"/>
        <v>0</v>
      </c>
      <c r="AL396" s="285">
        <f t="shared" si="973"/>
        <v>0</v>
      </c>
      <c r="AM396" s="331"/>
    </row>
    <row r="397" spans="2:39">
      <c r="B397" s="434" t="s">
        <v>288</v>
      </c>
      <c r="C397" s="358"/>
      <c r="D397" s="378"/>
      <c r="E397" s="378"/>
      <c r="F397" s="378"/>
      <c r="G397" s="378"/>
      <c r="H397" s="378"/>
      <c r="I397" s="378"/>
      <c r="J397" s="378"/>
      <c r="K397" s="378"/>
      <c r="L397" s="378"/>
      <c r="M397" s="378"/>
      <c r="N397" s="378"/>
      <c r="O397" s="377"/>
      <c r="P397" s="378"/>
      <c r="Q397" s="378"/>
      <c r="R397" s="378"/>
      <c r="S397" s="358"/>
      <c r="T397" s="379"/>
      <c r="U397" s="379"/>
      <c r="V397" s="378"/>
      <c r="W397" s="378"/>
      <c r="X397" s="379"/>
      <c r="Y397" s="320">
        <f>SUMPRODUCT(H223:H378,Y223:Y378)</f>
        <v>0</v>
      </c>
      <c r="Z397" s="320">
        <f>SUMPRODUCT(H223:H378,Z223:Z378)</f>
        <v>0</v>
      </c>
      <c r="AA397" s="320">
        <f t="shared" ref="AA397:AL397" si="974">IF(AA221="kw",SUMPRODUCT($N$223:$N$378,$S$223:$S$378,AA223:AA378),SUMPRODUCT($H$223:$H$378,AA223:AA378))</f>
        <v>0</v>
      </c>
      <c r="AB397" s="320">
        <f t="shared" si="974"/>
        <v>0</v>
      </c>
      <c r="AC397" s="320">
        <f t="shared" si="974"/>
        <v>0</v>
      </c>
      <c r="AD397" s="320">
        <f t="shared" si="974"/>
        <v>0</v>
      </c>
      <c r="AE397" s="320">
        <f t="shared" si="974"/>
        <v>0</v>
      </c>
      <c r="AF397" s="320">
        <f t="shared" si="974"/>
        <v>0</v>
      </c>
      <c r="AG397" s="320">
        <f t="shared" si="974"/>
        <v>0</v>
      </c>
      <c r="AH397" s="320">
        <f t="shared" si="974"/>
        <v>0</v>
      </c>
      <c r="AI397" s="320">
        <f t="shared" si="974"/>
        <v>0</v>
      </c>
      <c r="AJ397" s="320">
        <f t="shared" si="974"/>
        <v>0</v>
      </c>
      <c r="AK397" s="320">
        <f t="shared" si="974"/>
        <v>0</v>
      </c>
      <c r="AL397" s="320">
        <f t="shared" si="974"/>
        <v>0</v>
      </c>
      <c r="AM397" s="380"/>
    </row>
    <row r="398" spans="2:39" ht="21" customHeight="1">
      <c r="B398" s="362" t="s">
        <v>581</v>
      </c>
      <c r="C398" s="381"/>
      <c r="D398" s="382"/>
      <c r="E398" s="382"/>
      <c r="F398" s="382"/>
      <c r="G398" s="382"/>
      <c r="H398" s="382"/>
      <c r="I398" s="382"/>
      <c r="J398" s="382"/>
      <c r="K398" s="382"/>
      <c r="L398" s="382"/>
      <c r="M398" s="382"/>
      <c r="N398" s="382"/>
      <c r="O398" s="382"/>
      <c r="P398" s="382"/>
      <c r="Q398" s="382"/>
      <c r="R398" s="382"/>
      <c r="S398" s="365"/>
      <c r="T398" s="366"/>
      <c r="U398" s="382"/>
      <c r="V398" s="382"/>
      <c r="W398" s="382"/>
      <c r="X398" s="382"/>
      <c r="Y398" s="403"/>
      <c r="Z398" s="403"/>
      <c r="AA398" s="403"/>
      <c r="AB398" s="403"/>
      <c r="AC398" s="403"/>
      <c r="AD398" s="403"/>
      <c r="AE398" s="403"/>
      <c r="AF398" s="403"/>
      <c r="AG398" s="403"/>
      <c r="AH398" s="403"/>
      <c r="AI398" s="403"/>
      <c r="AJ398" s="403"/>
      <c r="AK398" s="403"/>
      <c r="AL398" s="403"/>
      <c r="AM398" s="383"/>
    </row>
    <row r="401" spans="1:39" ht="15.75">
      <c r="B401" s="274" t="s">
        <v>291</v>
      </c>
      <c r="C401" s="275"/>
      <c r="D401" s="579" t="s">
        <v>525</v>
      </c>
      <c r="E401" s="247"/>
      <c r="F401" s="581"/>
      <c r="G401" s="247"/>
      <c r="H401" s="247"/>
      <c r="I401" s="247"/>
      <c r="J401" s="247"/>
      <c r="K401" s="247"/>
      <c r="L401" s="247"/>
      <c r="M401" s="247"/>
      <c r="N401" s="247"/>
      <c r="O401" s="275"/>
      <c r="P401" s="247"/>
      <c r="Q401" s="247"/>
      <c r="R401" s="247"/>
      <c r="S401" s="247"/>
      <c r="T401" s="247"/>
      <c r="U401" s="247"/>
      <c r="V401" s="247"/>
      <c r="W401" s="247"/>
      <c r="X401" s="247"/>
      <c r="Y401" s="264"/>
      <c r="Z401" s="261"/>
      <c r="AA401" s="261"/>
      <c r="AB401" s="261"/>
      <c r="AC401" s="261"/>
      <c r="AD401" s="261"/>
      <c r="AE401" s="261"/>
      <c r="AF401" s="261"/>
      <c r="AG401" s="261"/>
      <c r="AH401" s="261"/>
      <c r="AI401" s="261"/>
      <c r="AJ401" s="261"/>
      <c r="AK401" s="261"/>
      <c r="AL401" s="261"/>
      <c r="AM401" s="276"/>
    </row>
    <row r="402" spans="1:39" ht="33.75" customHeight="1">
      <c r="B402" s="838" t="s">
        <v>211</v>
      </c>
      <c r="C402" s="840" t="s">
        <v>33</v>
      </c>
      <c r="D402" s="278" t="s">
        <v>421</v>
      </c>
      <c r="E402" s="842" t="s">
        <v>209</v>
      </c>
      <c r="F402" s="843"/>
      <c r="G402" s="843"/>
      <c r="H402" s="843"/>
      <c r="I402" s="843"/>
      <c r="J402" s="843"/>
      <c r="K402" s="843"/>
      <c r="L402" s="843"/>
      <c r="M402" s="844"/>
      <c r="N402" s="848" t="s">
        <v>213</v>
      </c>
      <c r="O402" s="278" t="s">
        <v>422</v>
      </c>
      <c r="P402" s="842" t="s">
        <v>212</v>
      </c>
      <c r="Q402" s="843"/>
      <c r="R402" s="843"/>
      <c r="S402" s="843"/>
      <c r="T402" s="843"/>
      <c r="U402" s="843"/>
      <c r="V402" s="843"/>
      <c r="W402" s="843"/>
      <c r="X402" s="844"/>
      <c r="Y402" s="845" t="s">
        <v>243</v>
      </c>
      <c r="Z402" s="846"/>
      <c r="AA402" s="846"/>
      <c r="AB402" s="846"/>
      <c r="AC402" s="846"/>
      <c r="AD402" s="846"/>
      <c r="AE402" s="846"/>
      <c r="AF402" s="846"/>
      <c r="AG402" s="846"/>
      <c r="AH402" s="846"/>
      <c r="AI402" s="846"/>
      <c r="AJ402" s="846"/>
      <c r="AK402" s="846"/>
      <c r="AL402" s="846"/>
      <c r="AM402" s="847"/>
    </row>
    <row r="403" spans="1:39" ht="61.5" customHeight="1">
      <c r="B403" s="839"/>
      <c r="C403" s="841"/>
      <c r="D403" s="279">
        <v>2017</v>
      </c>
      <c r="E403" s="279">
        <v>2018</v>
      </c>
      <c r="F403" s="279">
        <v>2019</v>
      </c>
      <c r="G403" s="279">
        <v>2020</v>
      </c>
      <c r="H403" s="279">
        <v>2021</v>
      </c>
      <c r="I403" s="279">
        <v>2022</v>
      </c>
      <c r="J403" s="279">
        <v>2023</v>
      </c>
      <c r="K403" s="279">
        <v>2024</v>
      </c>
      <c r="L403" s="279">
        <v>2025</v>
      </c>
      <c r="M403" s="279">
        <v>2026</v>
      </c>
      <c r="N403" s="849"/>
      <c r="O403" s="279">
        <v>2017</v>
      </c>
      <c r="P403" s="279">
        <v>2018</v>
      </c>
      <c r="Q403" s="279">
        <v>2019</v>
      </c>
      <c r="R403" s="279">
        <v>2020</v>
      </c>
      <c r="S403" s="279">
        <v>2021</v>
      </c>
      <c r="T403" s="279">
        <v>2022</v>
      </c>
      <c r="U403" s="279">
        <v>2023</v>
      </c>
      <c r="V403" s="279">
        <v>2024</v>
      </c>
      <c r="W403" s="279">
        <v>2025</v>
      </c>
      <c r="X403" s="279">
        <v>2026</v>
      </c>
      <c r="Y403" s="279" t="str">
        <f>'1.  LRAMVA Summary'!D52</f>
        <v>Residential</v>
      </c>
      <c r="Z403" s="279" t="str">
        <f>'1.  LRAMVA Summary'!E52</f>
        <v>GS&lt;50 kW</v>
      </c>
      <c r="AA403" s="279" t="str">
        <f>'1.  LRAMVA Summary'!F52</f>
        <v>GS 50 to 4,999 kW</v>
      </c>
      <c r="AB403" s="279" t="str">
        <f>'1.  LRAMVA Summary'!G52</f>
        <v/>
      </c>
      <c r="AC403" s="279" t="str">
        <f>'1.  LRAMVA Summary'!H52</f>
        <v/>
      </c>
      <c r="AD403" s="279" t="str">
        <f>'1.  LRAMVA Summary'!I52</f>
        <v/>
      </c>
      <c r="AE403" s="279" t="str">
        <f>'1.  LRAMVA Summary'!J52</f>
        <v/>
      </c>
      <c r="AF403" s="279" t="str">
        <f>'1.  LRAMVA Summary'!K52</f>
        <v/>
      </c>
      <c r="AG403" s="279" t="str">
        <f>'1.  LRAMVA Summary'!L52</f>
        <v/>
      </c>
      <c r="AH403" s="279" t="str">
        <f>'1.  LRAMVA Summary'!M52</f>
        <v/>
      </c>
      <c r="AI403" s="279" t="str">
        <f>'1.  LRAMVA Summary'!N52</f>
        <v/>
      </c>
      <c r="AJ403" s="279" t="str">
        <f>'1.  LRAMVA Summary'!O52</f>
        <v/>
      </c>
      <c r="AK403" s="279" t="str">
        <f>'1.  LRAMVA Summary'!P52</f>
        <v/>
      </c>
      <c r="AL403" s="279" t="str">
        <f>'1.  LRAMVA Summary'!Q52</f>
        <v/>
      </c>
      <c r="AM403" s="281" t="str">
        <f>'1.  LRAMVA Summary'!R52</f>
        <v>Total</v>
      </c>
    </row>
    <row r="404" spans="1:39" ht="15.75" customHeight="1">
      <c r="A404" s="521"/>
      <c r="B404" s="513" t="s">
        <v>503</v>
      </c>
      <c r="C404" s="283"/>
      <c r="D404" s="283"/>
      <c r="E404" s="283"/>
      <c r="F404" s="283"/>
      <c r="G404" s="283"/>
      <c r="H404" s="283"/>
      <c r="I404" s="283"/>
      <c r="J404" s="283"/>
      <c r="K404" s="283"/>
      <c r="L404" s="283"/>
      <c r="M404" s="283"/>
      <c r="N404" s="284"/>
      <c r="O404" s="283"/>
      <c r="P404" s="283"/>
      <c r="Q404" s="283"/>
      <c r="R404" s="283"/>
      <c r="S404" s="283"/>
      <c r="T404" s="283"/>
      <c r="U404" s="283"/>
      <c r="V404" s="283"/>
      <c r="W404" s="283"/>
      <c r="X404" s="283"/>
      <c r="Y404" s="285" t="str">
        <f>'1.  LRAMVA Summary'!D53</f>
        <v>kWh</v>
      </c>
      <c r="Z404" s="285" t="str">
        <f>'1.  LRAMVA Summary'!E53</f>
        <v>kWh</v>
      </c>
      <c r="AA404" s="285" t="str">
        <f>'1.  LRAMVA Summary'!F53</f>
        <v>kW</v>
      </c>
      <c r="AB404" s="285">
        <f>'1.  LRAMVA Summary'!G53</f>
        <v>0</v>
      </c>
      <c r="AC404" s="285">
        <f>'1.  LRAMVA Summary'!H53</f>
        <v>0</v>
      </c>
      <c r="AD404" s="285">
        <f>'1.  LRAMVA Summary'!I53</f>
        <v>0</v>
      </c>
      <c r="AE404" s="285">
        <f>'1.  LRAMVA Summary'!J53</f>
        <v>0</v>
      </c>
      <c r="AF404" s="285">
        <f>'1.  LRAMVA Summary'!K53</f>
        <v>0</v>
      </c>
      <c r="AG404" s="285">
        <f>'1.  LRAMVA Summary'!L53</f>
        <v>0</v>
      </c>
      <c r="AH404" s="285">
        <f>'1.  LRAMVA Summary'!M53</f>
        <v>0</v>
      </c>
      <c r="AI404" s="285">
        <f>'1.  LRAMVA Summary'!N53</f>
        <v>0</v>
      </c>
      <c r="AJ404" s="285">
        <f>'1.  LRAMVA Summary'!O53</f>
        <v>0</v>
      </c>
      <c r="AK404" s="285">
        <f>'1.  LRAMVA Summary'!P53</f>
        <v>0</v>
      </c>
      <c r="AL404" s="285">
        <f>'1.  LRAMVA Summary'!Q53</f>
        <v>0</v>
      </c>
      <c r="AM404" s="286"/>
    </row>
    <row r="405" spans="1:39" ht="15.75" hidden="1" outlineLevel="1">
      <c r="A405" s="521"/>
      <c r="B405" s="493" t="s">
        <v>496</v>
      </c>
      <c r="C405" s="283"/>
      <c r="D405" s="283"/>
      <c r="E405" s="283"/>
      <c r="F405" s="283"/>
      <c r="G405" s="283"/>
      <c r="H405" s="283"/>
      <c r="I405" s="283"/>
      <c r="J405" s="283"/>
      <c r="K405" s="283"/>
      <c r="L405" s="283"/>
      <c r="M405" s="283"/>
      <c r="N405" s="284"/>
      <c r="O405" s="283"/>
      <c r="P405" s="283"/>
      <c r="Q405" s="283"/>
      <c r="R405" s="283"/>
      <c r="S405" s="283"/>
      <c r="T405" s="283"/>
      <c r="U405" s="283"/>
      <c r="V405" s="283"/>
      <c r="W405" s="283"/>
      <c r="X405" s="283"/>
      <c r="Y405" s="285"/>
      <c r="Z405" s="285"/>
      <c r="AA405" s="285"/>
      <c r="AB405" s="285"/>
      <c r="AC405" s="285"/>
      <c r="AD405" s="285"/>
      <c r="AE405" s="285"/>
      <c r="AF405" s="285"/>
      <c r="AG405" s="285"/>
      <c r="AH405" s="285"/>
      <c r="AI405" s="285"/>
      <c r="AJ405" s="285"/>
      <c r="AK405" s="285"/>
      <c r="AL405" s="285"/>
      <c r="AM405" s="286"/>
    </row>
    <row r="406" spans="1:39" hidden="1" outlineLevel="1">
      <c r="A406" s="521">
        <v>1</v>
      </c>
      <c r="B406" s="422" t="s">
        <v>95</v>
      </c>
      <c r="C406" s="285" t="s">
        <v>25</v>
      </c>
      <c r="D406" s="289"/>
      <c r="E406" s="289"/>
      <c r="F406" s="289"/>
      <c r="G406" s="289"/>
      <c r="H406" s="289"/>
      <c r="I406" s="289"/>
      <c r="J406" s="289"/>
      <c r="K406" s="289"/>
      <c r="L406" s="289"/>
      <c r="M406" s="289"/>
      <c r="N406" s="285"/>
      <c r="O406" s="289"/>
      <c r="P406" s="289"/>
      <c r="Q406" s="289"/>
      <c r="R406" s="289"/>
      <c r="S406" s="289"/>
      <c r="T406" s="289"/>
      <c r="U406" s="289"/>
      <c r="V406" s="289"/>
      <c r="W406" s="289"/>
      <c r="X406" s="289"/>
      <c r="Y406" s="404"/>
      <c r="Z406" s="404"/>
      <c r="AA406" s="404"/>
      <c r="AB406" s="404"/>
      <c r="AC406" s="404"/>
      <c r="AD406" s="404"/>
      <c r="AE406" s="404"/>
      <c r="AF406" s="404"/>
      <c r="AG406" s="404"/>
      <c r="AH406" s="404"/>
      <c r="AI406" s="404"/>
      <c r="AJ406" s="404"/>
      <c r="AK406" s="404"/>
      <c r="AL406" s="404"/>
      <c r="AM406" s="290">
        <f>SUM(Y406:AL406)</f>
        <v>0</v>
      </c>
    </row>
    <row r="407" spans="1:39" hidden="1" outlineLevel="1">
      <c r="A407" s="521"/>
      <c r="B407" s="425" t="s">
        <v>308</v>
      </c>
      <c r="C407" s="285" t="s">
        <v>163</v>
      </c>
      <c r="D407" s="289"/>
      <c r="E407" s="289"/>
      <c r="F407" s="289"/>
      <c r="G407" s="289"/>
      <c r="H407" s="289"/>
      <c r="I407" s="289"/>
      <c r="J407" s="289"/>
      <c r="K407" s="289"/>
      <c r="L407" s="289"/>
      <c r="M407" s="289"/>
      <c r="N407" s="462"/>
      <c r="O407" s="289"/>
      <c r="P407" s="289"/>
      <c r="Q407" s="289"/>
      <c r="R407" s="289"/>
      <c r="S407" s="289"/>
      <c r="T407" s="289"/>
      <c r="U407" s="289"/>
      <c r="V407" s="289"/>
      <c r="W407" s="289"/>
      <c r="X407" s="289"/>
      <c r="Y407" s="405">
        <f>Y406</f>
        <v>0</v>
      </c>
      <c r="Z407" s="405">
        <f t="shared" ref="Z407" si="975">Z406</f>
        <v>0</v>
      </c>
      <c r="AA407" s="405">
        <f t="shared" ref="AA407" si="976">AA406</f>
        <v>0</v>
      </c>
      <c r="AB407" s="405">
        <f t="shared" ref="AB407" si="977">AB406</f>
        <v>0</v>
      </c>
      <c r="AC407" s="405">
        <f t="shared" ref="AC407" si="978">AC406</f>
        <v>0</v>
      </c>
      <c r="AD407" s="405">
        <f t="shared" ref="AD407" si="979">AD406</f>
        <v>0</v>
      </c>
      <c r="AE407" s="405">
        <f t="shared" ref="AE407" si="980">AE406</f>
        <v>0</v>
      </c>
      <c r="AF407" s="405">
        <f t="shared" ref="AF407" si="981">AF406</f>
        <v>0</v>
      </c>
      <c r="AG407" s="405">
        <f t="shared" ref="AG407" si="982">AG406</f>
        <v>0</v>
      </c>
      <c r="AH407" s="405">
        <f t="shared" ref="AH407" si="983">AH406</f>
        <v>0</v>
      </c>
      <c r="AI407" s="405">
        <f t="shared" ref="AI407" si="984">AI406</f>
        <v>0</v>
      </c>
      <c r="AJ407" s="405">
        <f t="shared" ref="AJ407" si="985">AJ406</f>
        <v>0</v>
      </c>
      <c r="AK407" s="405">
        <f t="shared" ref="AK407" si="986">AK406</f>
        <v>0</v>
      </c>
      <c r="AL407" s="405">
        <f t="shared" ref="AL407" si="987">AL406</f>
        <v>0</v>
      </c>
      <c r="AM407" s="291"/>
    </row>
    <row r="408" spans="1:39" ht="15.75" hidden="1" outlineLevel="1">
      <c r="A408" s="521"/>
      <c r="B408" s="514"/>
      <c r="C408" s="293"/>
      <c r="D408" s="293"/>
      <c r="E408" s="293"/>
      <c r="F408" s="293"/>
      <c r="G408" s="293"/>
      <c r="H408" s="293"/>
      <c r="I408" s="293"/>
      <c r="J408" s="293"/>
      <c r="K408" s="293"/>
      <c r="L408" s="293"/>
      <c r="M408" s="293"/>
      <c r="N408" s="294"/>
      <c r="O408" s="293"/>
      <c r="P408" s="293"/>
      <c r="Q408" s="293"/>
      <c r="R408" s="293"/>
      <c r="S408" s="293"/>
      <c r="T408" s="293"/>
      <c r="U408" s="293"/>
      <c r="V408" s="293"/>
      <c r="W408" s="293"/>
      <c r="X408" s="293"/>
      <c r="Y408" s="406"/>
      <c r="Z408" s="407"/>
      <c r="AA408" s="407"/>
      <c r="AB408" s="407"/>
      <c r="AC408" s="407"/>
      <c r="AD408" s="407"/>
      <c r="AE408" s="407"/>
      <c r="AF408" s="407"/>
      <c r="AG408" s="407"/>
      <c r="AH408" s="407"/>
      <c r="AI408" s="407"/>
      <c r="AJ408" s="407"/>
      <c r="AK408" s="407"/>
      <c r="AL408" s="407"/>
      <c r="AM408" s="296"/>
    </row>
    <row r="409" spans="1:39" hidden="1" outlineLevel="1">
      <c r="A409" s="521">
        <v>2</v>
      </c>
      <c r="B409" s="422" t="s">
        <v>96</v>
      </c>
      <c r="C409" s="285" t="s">
        <v>25</v>
      </c>
      <c r="D409" s="289"/>
      <c r="E409" s="289"/>
      <c r="F409" s="289"/>
      <c r="G409" s="289"/>
      <c r="H409" s="289"/>
      <c r="I409" s="289"/>
      <c r="J409" s="289"/>
      <c r="K409" s="289"/>
      <c r="L409" s="289"/>
      <c r="M409" s="289"/>
      <c r="N409" s="285"/>
      <c r="O409" s="289"/>
      <c r="P409" s="289"/>
      <c r="Q409" s="289"/>
      <c r="R409" s="289"/>
      <c r="S409" s="289"/>
      <c r="T409" s="289"/>
      <c r="U409" s="289"/>
      <c r="V409" s="289"/>
      <c r="W409" s="289"/>
      <c r="X409" s="289"/>
      <c r="Y409" s="404"/>
      <c r="Z409" s="404"/>
      <c r="AA409" s="404"/>
      <c r="AB409" s="404"/>
      <c r="AC409" s="404"/>
      <c r="AD409" s="404"/>
      <c r="AE409" s="404"/>
      <c r="AF409" s="404"/>
      <c r="AG409" s="404"/>
      <c r="AH409" s="404"/>
      <c r="AI409" s="404"/>
      <c r="AJ409" s="404"/>
      <c r="AK409" s="404"/>
      <c r="AL409" s="404"/>
      <c r="AM409" s="290">
        <f>SUM(Y409:AL409)</f>
        <v>0</v>
      </c>
    </row>
    <row r="410" spans="1:39" hidden="1" outlineLevel="1">
      <c r="A410" s="521"/>
      <c r="B410" s="425" t="s">
        <v>308</v>
      </c>
      <c r="C410" s="285" t="s">
        <v>163</v>
      </c>
      <c r="D410" s="289"/>
      <c r="E410" s="289"/>
      <c r="F410" s="289"/>
      <c r="G410" s="289"/>
      <c r="H410" s="289"/>
      <c r="I410" s="289"/>
      <c r="J410" s="289"/>
      <c r="K410" s="289"/>
      <c r="L410" s="289"/>
      <c r="M410" s="289"/>
      <c r="N410" s="462"/>
      <c r="O410" s="289"/>
      <c r="P410" s="289"/>
      <c r="Q410" s="289"/>
      <c r="R410" s="289"/>
      <c r="S410" s="289"/>
      <c r="T410" s="289"/>
      <c r="U410" s="289"/>
      <c r="V410" s="289"/>
      <c r="W410" s="289"/>
      <c r="X410" s="289"/>
      <c r="Y410" s="405">
        <f>Y409</f>
        <v>0</v>
      </c>
      <c r="Z410" s="405">
        <f t="shared" ref="Z410" si="988">Z409</f>
        <v>0</v>
      </c>
      <c r="AA410" s="405">
        <f t="shared" ref="AA410" si="989">AA409</f>
        <v>0</v>
      </c>
      <c r="AB410" s="405">
        <f t="shared" ref="AB410" si="990">AB409</f>
        <v>0</v>
      </c>
      <c r="AC410" s="405">
        <f t="shared" ref="AC410" si="991">AC409</f>
        <v>0</v>
      </c>
      <c r="AD410" s="405">
        <f t="shared" ref="AD410" si="992">AD409</f>
        <v>0</v>
      </c>
      <c r="AE410" s="405">
        <f t="shared" ref="AE410" si="993">AE409</f>
        <v>0</v>
      </c>
      <c r="AF410" s="405">
        <f t="shared" ref="AF410" si="994">AF409</f>
        <v>0</v>
      </c>
      <c r="AG410" s="405">
        <f t="shared" ref="AG410" si="995">AG409</f>
        <v>0</v>
      </c>
      <c r="AH410" s="405">
        <f t="shared" ref="AH410" si="996">AH409</f>
        <v>0</v>
      </c>
      <c r="AI410" s="405">
        <f t="shared" ref="AI410" si="997">AI409</f>
        <v>0</v>
      </c>
      <c r="AJ410" s="405">
        <f t="shared" ref="AJ410" si="998">AJ409</f>
        <v>0</v>
      </c>
      <c r="AK410" s="405">
        <f t="shared" ref="AK410" si="999">AK409</f>
        <v>0</v>
      </c>
      <c r="AL410" s="405">
        <f t="shared" ref="AL410" si="1000">AL409</f>
        <v>0</v>
      </c>
      <c r="AM410" s="291"/>
    </row>
    <row r="411" spans="1:39" ht="15.75" hidden="1" outlineLevel="1">
      <c r="A411" s="521"/>
      <c r="B411" s="514"/>
      <c r="C411" s="293"/>
      <c r="D411" s="298"/>
      <c r="E411" s="298"/>
      <c r="F411" s="298"/>
      <c r="G411" s="298"/>
      <c r="H411" s="298"/>
      <c r="I411" s="298"/>
      <c r="J411" s="298"/>
      <c r="K411" s="298"/>
      <c r="L411" s="298"/>
      <c r="M411" s="298"/>
      <c r="N411" s="294"/>
      <c r="O411" s="298"/>
      <c r="P411" s="298"/>
      <c r="Q411" s="298"/>
      <c r="R411" s="298"/>
      <c r="S411" s="298"/>
      <c r="T411" s="298"/>
      <c r="U411" s="298"/>
      <c r="V411" s="298"/>
      <c r="W411" s="298"/>
      <c r="X411" s="298"/>
      <c r="Y411" s="406"/>
      <c r="Z411" s="407"/>
      <c r="AA411" s="407"/>
      <c r="AB411" s="407"/>
      <c r="AC411" s="407"/>
      <c r="AD411" s="407"/>
      <c r="AE411" s="407"/>
      <c r="AF411" s="407"/>
      <c r="AG411" s="407"/>
      <c r="AH411" s="407"/>
      <c r="AI411" s="407"/>
      <c r="AJ411" s="407"/>
      <c r="AK411" s="407"/>
      <c r="AL411" s="407"/>
      <c r="AM411" s="296"/>
    </row>
    <row r="412" spans="1:39" hidden="1" outlineLevel="1">
      <c r="A412" s="521">
        <v>3</v>
      </c>
      <c r="B412" s="422" t="s">
        <v>97</v>
      </c>
      <c r="C412" s="285" t="s">
        <v>25</v>
      </c>
      <c r="D412" s="289"/>
      <c r="E412" s="289"/>
      <c r="F412" s="289"/>
      <c r="G412" s="289"/>
      <c r="H412" s="289"/>
      <c r="I412" s="289"/>
      <c r="J412" s="289"/>
      <c r="K412" s="289"/>
      <c r="L412" s="289"/>
      <c r="M412" s="289"/>
      <c r="N412" s="285"/>
      <c r="O412" s="289"/>
      <c r="P412" s="289"/>
      <c r="Q412" s="289"/>
      <c r="R412" s="289"/>
      <c r="S412" s="289"/>
      <c r="T412" s="289"/>
      <c r="U412" s="289"/>
      <c r="V412" s="289"/>
      <c r="W412" s="289"/>
      <c r="X412" s="289"/>
      <c r="Y412" s="404"/>
      <c r="Z412" s="404"/>
      <c r="AA412" s="404"/>
      <c r="AB412" s="404"/>
      <c r="AC412" s="404"/>
      <c r="AD412" s="404"/>
      <c r="AE412" s="404"/>
      <c r="AF412" s="404"/>
      <c r="AG412" s="404"/>
      <c r="AH412" s="404"/>
      <c r="AI412" s="404"/>
      <c r="AJ412" s="404"/>
      <c r="AK412" s="404"/>
      <c r="AL412" s="404"/>
      <c r="AM412" s="290">
        <f>SUM(Y412:AL412)</f>
        <v>0</v>
      </c>
    </row>
    <row r="413" spans="1:39" hidden="1" outlineLevel="1">
      <c r="A413" s="521"/>
      <c r="B413" s="425" t="s">
        <v>308</v>
      </c>
      <c r="C413" s="285" t="s">
        <v>163</v>
      </c>
      <c r="D413" s="289"/>
      <c r="E413" s="289"/>
      <c r="F413" s="289"/>
      <c r="G413" s="289"/>
      <c r="H413" s="289"/>
      <c r="I413" s="289"/>
      <c r="J413" s="289"/>
      <c r="K413" s="289"/>
      <c r="L413" s="289"/>
      <c r="M413" s="289"/>
      <c r="N413" s="462"/>
      <c r="O413" s="289"/>
      <c r="P413" s="289"/>
      <c r="Q413" s="289"/>
      <c r="R413" s="289"/>
      <c r="S413" s="289"/>
      <c r="T413" s="289"/>
      <c r="U413" s="289"/>
      <c r="V413" s="289"/>
      <c r="W413" s="289"/>
      <c r="X413" s="289"/>
      <c r="Y413" s="405">
        <f>Y412</f>
        <v>0</v>
      </c>
      <c r="Z413" s="405">
        <f t="shared" ref="Z413" si="1001">Z412</f>
        <v>0</v>
      </c>
      <c r="AA413" s="405">
        <f t="shared" ref="AA413" si="1002">AA412</f>
        <v>0</v>
      </c>
      <c r="AB413" s="405">
        <f t="shared" ref="AB413" si="1003">AB412</f>
        <v>0</v>
      </c>
      <c r="AC413" s="405">
        <f t="shared" ref="AC413" si="1004">AC412</f>
        <v>0</v>
      </c>
      <c r="AD413" s="405">
        <f t="shared" ref="AD413" si="1005">AD412</f>
        <v>0</v>
      </c>
      <c r="AE413" s="405">
        <f t="shared" ref="AE413" si="1006">AE412</f>
        <v>0</v>
      </c>
      <c r="AF413" s="405">
        <f t="shared" ref="AF413" si="1007">AF412</f>
        <v>0</v>
      </c>
      <c r="AG413" s="405">
        <f t="shared" ref="AG413" si="1008">AG412</f>
        <v>0</v>
      </c>
      <c r="AH413" s="405">
        <f t="shared" ref="AH413" si="1009">AH412</f>
        <v>0</v>
      </c>
      <c r="AI413" s="405">
        <f t="shared" ref="AI413" si="1010">AI412</f>
        <v>0</v>
      </c>
      <c r="AJ413" s="405">
        <f t="shared" ref="AJ413" si="1011">AJ412</f>
        <v>0</v>
      </c>
      <c r="AK413" s="405">
        <f t="shared" ref="AK413" si="1012">AK412</f>
        <v>0</v>
      </c>
      <c r="AL413" s="405">
        <f t="shared" ref="AL413" si="1013">AL412</f>
        <v>0</v>
      </c>
      <c r="AM413" s="291"/>
    </row>
    <row r="414" spans="1:39" hidden="1" outlineLevel="1">
      <c r="A414" s="521"/>
      <c r="B414" s="425"/>
      <c r="C414" s="299"/>
      <c r="D414" s="285"/>
      <c r="E414" s="285"/>
      <c r="F414" s="285"/>
      <c r="G414" s="285"/>
      <c r="H414" s="285"/>
      <c r="I414" s="285"/>
      <c r="J414" s="285"/>
      <c r="K414" s="285"/>
      <c r="L414" s="285"/>
      <c r="M414" s="285"/>
      <c r="N414" s="285"/>
      <c r="O414" s="285"/>
      <c r="P414" s="285"/>
      <c r="Q414" s="285"/>
      <c r="R414" s="285"/>
      <c r="S414" s="285"/>
      <c r="T414" s="285"/>
      <c r="U414" s="285"/>
      <c r="V414" s="285"/>
      <c r="W414" s="285"/>
      <c r="X414" s="285"/>
      <c r="Y414" s="406"/>
      <c r="Z414" s="406"/>
      <c r="AA414" s="406"/>
      <c r="AB414" s="406"/>
      <c r="AC414" s="406"/>
      <c r="AD414" s="406"/>
      <c r="AE414" s="406"/>
      <c r="AF414" s="406"/>
      <c r="AG414" s="406"/>
      <c r="AH414" s="406"/>
      <c r="AI414" s="406"/>
      <c r="AJ414" s="406"/>
      <c r="AK414" s="406"/>
      <c r="AL414" s="406"/>
      <c r="AM414" s="300"/>
    </row>
    <row r="415" spans="1:39" hidden="1" outlineLevel="1">
      <c r="A415" s="521">
        <v>4</v>
      </c>
      <c r="B415" s="509" t="s">
        <v>665</v>
      </c>
      <c r="C415" s="285" t="s">
        <v>25</v>
      </c>
      <c r="D415" s="289"/>
      <c r="E415" s="289"/>
      <c r="F415" s="289"/>
      <c r="G415" s="289"/>
      <c r="H415" s="289"/>
      <c r="I415" s="289"/>
      <c r="J415" s="289"/>
      <c r="K415" s="289"/>
      <c r="L415" s="289"/>
      <c r="M415" s="289"/>
      <c r="N415" s="285"/>
      <c r="O415" s="289"/>
      <c r="P415" s="289"/>
      <c r="Q415" s="289"/>
      <c r="R415" s="289"/>
      <c r="S415" s="289"/>
      <c r="T415" s="289"/>
      <c r="U415" s="289"/>
      <c r="V415" s="289"/>
      <c r="W415" s="289"/>
      <c r="X415" s="289"/>
      <c r="Y415" s="404"/>
      <c r="Z415" s="404"/>
      <c r="AA415" s="404"/>
      <c r="AB415" s="404"/>
      <c r="AC415" s="404"/>
      <c r="AD415" s="404"/>
      <c r="AE415" s="404"/>
      <c r="AF415" s="404"/>
      <c r="AG415" s="404"/>
      <c r="AH415" s="404"/>
      <c r="AI415" s="404"/>
      <c r="AJ415" s="404"/>
      <c r="AK415" s="404"/>
      <c r="AL415" s="404"/>
      <c r="AM415" s="290">
        <f>SUM(Y415:AL415)</f>
        <v>0</v>
      </c>
    </row>
    <row r="416" spans="1:39" hidden="1" outlineLevel="1">
      <c r="A416" s="521"/>
      <c r="B416" s="425" t="s">
        <v>308</v>
      </c>
      <c r="C416" s="285" t="s">
        <v>163</v>
      </c>
      <c r="D416" s="289"/>
      <c r="E416" s="289"/>
      <c r="F416" s="289"/>
      <c r="G416" s="289"/>
      <c r="H416" s="289"/>
      <c r="I416" s="289"/>
      <c r="J416" s="289"/>
      <c r="K416" s="289"/>
      <c r="L416" s="289"/>
      <c r="M416" s="289"/>
      <c r="N416" s="462"/>
      <c r="O416" s="289"/>
      <c r="P416" s="289"/>
      <c r="Q416" s="289"/>
      <c r="R416" s="289"/>
      <c r="S416" s="289"/>
      <c r="T416" s="289"/>
      <c r="U416" s="289"/>
      <c r="V416" s="289"/>
      <c r="W416" s="289"/>
      <c r="X416" s="289"/>
      <c r="Y416" s="405">
        <f>Y415</f>
        <v>0</v>
      </c>
      <c r="Z416" s="405">
        <f t="shared" ref="Z416" si="1014">Z415</f>
        <v>0</v>
      </c>
      <c r="AA416" s="405">
        <f t="shared" ref="AA416" si="1015">AA415</f>
        <v>0</v>
      </c>
      <c r="AB416" s="405">
        <f t="shared" ref="AB416" si="1016">AB415</f>
        <v>0</v>
      </c>
      <c r="AC416" s="405">
        <f t="shared" ref="AC416" si="1017">AC415</f>
        <v>0</v>
      </c>
      <c r="AD416" s="405">
        <f t="shared" ref="AD416" si="1018">AD415</f>
        <v>0</v>
      </c>
      <c r="AE416" s="405">
        <f t="shared" ref="AE416" si="1019">AE415</f>
        <v>0</v>
      </c>
      <c r="AF416" s="405">
        <f t="shared" ref="AF416" si="1020">AF415</f>
        <v>0</v>
      </c>
      <c r="AG416" s="405">
        <f t="shared" ref="AG416" si="1021">AG415</f>
        <v>0</v>
      </c>
      <c r="AH416" s="405">
        <f t="shared" ref="AH416" si="1022">AH415</f>
        <v>0</v>
      </c>
      <c r="AI416" s="405">
        <f t="shared" ref="AI416" si="1023">AI415</f>
        <v>0</v>
      </c>
      <c r="AJ416" s="405">
        <f t="shared" ref="AJ416" si="1024">AJ415</f>
        <v>0</v>
      </c>
      <c r="AK416" s="405">
        <f t="shared" ref="AK416" si="1025">AK415</f>
        <v>0</v>
      </c>
      <c r="AL416" s="405">
        <f t="shared" ref="AL416" si="1026">AL415</f>
        <v>0</v>
      </c>
      <c r="AM416" s="291"/>
    </row>
    <row r="417" spans="1:39" hidden="1" outlineLevel="1">
      <c r="A417" s="521"/>
      <c r="B417" s="425"/>
      <c r="C417" s="299"/>
      <c r="D417" s="298"/>
      <c r="E417" s="298"/>
      <c r="F417" s="298"/>
      <c r="G417" s="298"/>
      <c r="H417" s="298"/>
      <c r="I417" s="298"/>
      <c r="J417" s="298"/>
      <c r="K417" s="298"/>
      <c r="L417" s="298"/>
      <c r="M417" s="298"/>
      <c r="N417" s="285"/>
      <c r="O417" s="298"/>
      <c r="P417" s="298"/>
      <c r="Q417" s="298"/>
      <c r="R417" s="298"/>
      <c r="S417" s="298"/>
      <c r="T417" s="298"/>
      <c r="U417" s="298"/>
      <c r="V417" s="298"/>
      <c r="W417" s="298"/>
      <c r="X417" s="298"/>
      <c r="Y417" s="406"/>
      <c r="Z417" s="406"/>
      <c r="AA417" s="406"/>
      <c r="AB417" s="406"/>
      <c r="AC417" s="406"/>
      <c r="AD417" s="406"/>
      <c r="AE417" s="406"/>
      <c r="AF417" s="406"/>
      <c r="AG417" s="406"/>
      <c r="AH417" s="406"/>
      <c r="AI417" s="406"/>
      <c r="AJ417" s="406"/>
      <c r="AK417" s="406"/>
      <c r="AL417" s="406"/>
      <c r="AM417" s="300"/>
    </row>
    <row r="418" spans="1:39" ht="30" hidden="1" outlineLevel="1">
      <c r="A418" s="521">
        <v>5</v>
      </c>
      <c r="B418" s="422" t="s">
        <v>98</v>
      </c>
      <c r="C418" s="285" t="s">
        <v>25</v>
      </c>
      <c r="D418" s="289"/>
      <c r="E418" s="289"/>
      <c r="F418" s="289"/>
      <c r="G418" s="289"/>
      <c r="H418" s="289"/>
      <c r="I418" s="289"/>
      <c r="J418" s="289"/>
      <c r="K418" s="289"/>
      <c r="L418" s="289"/>
      <c r="M418" s="289"/>
      <c r="N418" s="285"/>
      <c r="O418" s="289"/>
      <c r="P418" s="289"/>
      <c r="Q418" s="289"/>
      <c r="R418" s="289"/>
      <c r="S418" s="289"/>
      <c r="T418" s="289"/>
      <c r="U418" s="289"/>
      <c r="V418" s="289"/>
      <c r="W418" s="289"/>
      <c r="X418" s="289"/>
      <c r="Y418" s="404"/>
      <c r="Z418" s="404"/>
      <c r="AA418" s="404"/>
      <c r="AB418" s="404"/>
      <c r="AC418" s="404"/>
      <c r="AD418" s="404"/>
      <c r="AE418" s="404"/>
      <c r="AF418" s="404"/>
      <c r="AG418" s="404"/>
      <c r="AH418" s="404"/>
      <c r="AI418" s="404"/>
      <c r="AJ418" s="404"/>
      <c r="AK418" s="404"/>
      <c r="AL418" s="404"/>
      <c r="AM418" s="290">
        <f>SUM(Y418:AL418)</f>
        <v>0</v>
      </c>
    </row>
    <row r="419" spans="1:39" hidden="1" outlineLevel="1">
      <c r="A419" s="521"/>
      <c r="B419" s="425" t="s">
        <v>308</v>
      </c>
      <c r="C419" s="285" t="s">
        <v>163</v>
      </c>
      <c r="D419" s="289"/>
      <c r="E419" s="289"/>
      <c r="F419" s="289"/>
      <c r="G419" s="289"/>
      <c r="H419" s="289"/>
      <c r="I419" s="289"/>
      <c r="J419" s="289"/>
      <c r="K419" s="289"/>
      <c r="L419" s="289"/>
      <c r="M419" s="289"/>
      <c r="N419" s="462"/>
      <c r="O419" s="289"/>
      <c r="P419" s="289"/>
      <c r="Q419" s="289"/>
      <c r="R419" s="289"/>
      <c r="S419" s="289"/>
      <c r="T419" s="289"/>
      <c r="U419" s="289"/>
      <c r="V419" s="289"/>
      <c r="W419" s="289"/>
      <c r="X419" s="289"/>
      <c r="Y419" s="405">
        <f>Y418</f>
        <v>0</v>
      </c>
      <c r="Z419" s="405">
        <f t="shared" ref="Z419" si="1027">Z418</f>
        <v>0</v>
      </c>
      <c r="AA419" s="405">
        <f t="shared" ref="AA419" si="1028">AA418</f>
        <v>0</v>
      </c>
      <c r="AB419" s="405">
        <f t="shared" ref="AB419" si="1029">AB418</f>
        <v>0</v>
      </c>
      <c r="AC419" s="405">
        <f t="shared" ref="AC419" si="1030">AC418</f>
        <v>0</v>
      </c>
      <c r="AD419" s="405">
        <f t="shared" ref="AD419" si="1031">AD418</f>
        <v>0</v>
      </c>
      <c r="AE419" s="405">
        <f t="shared" ref="AE419" si="1032">AE418</f>
        <v>0</v>
      </c>
      <c r="AF419" s="405">
        <f t="shared" ref="AF419" si="1033">AF418</f>
        <v>0</v>
      </c>
      <c r="AG419" s="405">
        <f t="shared" ref="AG419" si="1034">AG418</f>
        <v>0</v>
      </c>
      <c r="AH419" s="405">
        <f t="shared" ref="AH419" si="1035">AH418</f>
        <v>0</v>
      </c>
      <c r="AI419" s="405">
        <f t="shared" ref="AI419" si="1036">AI418</f>
        <v>0</v>
      </c>
      <c r="AJ419" s="405">
        <f t="shared" ref="AJ419" si="1037">AJ418</f>
        <v>0</v>
      </c>
      <c r="AK419" s="405">
        <f t="shared" ref="AK419" si="1038">AK418</f>
        <v>0</v>
      </c>
      <c r="AL419" s="405">
        <f t="shared" ref="AL419" si="1039">AL418</f>
        <v>0</v>
      </c>
      <c r="AM419" s="291"/>
    </row>
    <row r="420" spans="1:39" hidden="1" outlineLevel="1">
      <c r="A420" s="521"/>
      <c r="B420" s="425"/>
      <c r="C420" s="285"/>
      <c r="D420" s="285"/>
      <c r="E420" s="285"/>
      <c r="F420" s="285"/>
      <c r="G420" s="285"/>
      <c r="H420" s="285"/>
      <c r="I420" s="285"/>
      <c r="J420" s="285"/>
      <c r="K420" s="285"/>
      <c r="L420" s="285"/>
      <c r="M420" s="285"/>
      <c r="N420" s="285"/>
      <c r="O420" s="285"/>
      <c r="P420" s="285"/>
      <c r="Q420" s="285"/>
      <c r="R420" s="285"/>
      <c r="S420" s="285"/>
      <c r="T420" s="285"/>
      <c r="U420" s="285"/>
      <c r="V420" s="285"/>
      <c r="W420" s="285"/>
      <c r="X420" s="285"/>
      <c r="Y420" s="416"/>
      <c r="Z420" s="417"/>
      <c r="AA420" s="417"/>
      <c r="AB420" s="417"/>
      <c r="AC420" s="417"/>
      <c r="AD420" s="417"/>
      <c r="AE420" s="417"/>
      <c r="AF420" s="417"/>
      <c r="AG420" s="417"/>
      <c r="AH420" s="417"/>
      <c r="AI420" s="417"/>
      <c r="AJ420" s="417"/>
      <c r="AK420" s="417"/>
      <c r="AL420" s="417"/>
      <c r="AM420" s="291"/>
    </row>
    <row r="421" spans="1:39" ht="15.75" hidden="1" outlineLevel="1">
      <c r="A421" s="521"/>
      <c r="B421" s="503" t="s">
        <v>497</v>
      </c>
      <c r="C421" s="283"/>
      <c r="D421" s="283"/>
      <c r="E421" s="283"/>
      <c r="F421" s="283"/>
      <c r="G421" s="283"/>
      <c r="H421" s="283"/>
      <c r="I421" s="283"/>
      <c r="J421" s="283"/>
      <c r="K421" s="283"/>
      <c r="L421" s="283"/>
      <c r="M421" s="283"/>
      <c r="N421" s="284"/>
      <c r="O421" s="283"/>
      <c r="P421" s="283"/>
      <c r="Q421" s="283"/>
      <c r="R421" s="283"/>
      <c r="S421" s="283"/>
      <c r="T421" s="283"/>
      <c r="U421" s="283"/>
      <c r="V421" s="283"/>
      <c r="W421" s="283"/>
      <c r="X421" s="283"/>
      <c r="Y421" s="408"/>
      <c r="Z421" s="408"/>
      <c r="AA421" s="408"/>
      <c r="AB421" s="408"/>
      <c r="AC421" s="408"/>
      <c r="AD421" s="408"/>
      <c r="AE421" s="408"/>
      <c r="AF421" s="408"/>
      <c r="AG421" s="408"/>
      <c r="AH421" s="408"/>
      <c r="AI421" s="408"/>
      <c r="AJ421" s="408"/>
      <c r="AK421" s="408"/>
      <c r="AL421" s="408"/>
      <c r="AM421" s="286"/>
    </row>
    <row r="422" spans="1:39" hidden="1" outlineLevel="1">
      <c r="A422" s="521">
        <v>6</v>
      </c>
      <c r="B422" s="422" t="s">
        <v>99</v>
      </c>
      <c r="C422" s="285" t="s">
        <v>25</v>
      </c>
      <c r="D422" s="289"/>
      <c r="E422" s="289"/>
      <c r="F422" s="289"/>
      <c r="G422" s="289"/>
      <c r="H422" s="289"/>
      <c r="I422" s="289"/>
      <c r="J422" s="289"/>
      <c r="K422" s="289"/>
      <c r="L422" s="289"/>
      <c r="M422" s="289"/>
      <c r="N422" s="289">
        <v>12</v>
      </c>
      <c r="O422" s="289"/>
      <c r="P422" s="289"/>
      <c r="Q422" s="289"/>
      <c r="R422" s="289"/>
      <c r="S422" s="289"/>
      <c r="T422" s="289"/>
      <c r="U422" s="289"/>
      <c r="V422" s="289"/>
      <c r="W422" s="289"/>
      <c r="X422" s="289"/>
      <c r="Y422" s="409"/>
      <c r="Z422" s="404"/>
      <c r="AA422" s="404"/>
      <c r="AB422" s="404"/>
      <c r="AC422" s="404"/>
      <c r="AD422" s="404"/>
      <c r="AE422" s="404"/>
      <c r="AF422" s="409"/>
      <c r="AG422" s="409"/>
      <c r="AH422" s="409"/>
      <c r="AI422" s="409"/>
      <c r="AJ422" s="409"/>
      <c r="AK422" s="409"/>
      <c r="AL422" s="409"/>
      <c r="AM422" s="290">
        <f>SUM(Y422:AL422)</f>
        <v>0</v>
      </c>
    </row>
    <row r="423" spans="1:39" hidden="1" outlineLevel="1">
      <c r="A423" s="521"/>
      <c r="B423" s="425" t="s">
        <v>308</v>
      </c>
      <c r="C423" s="285" t="s">
        <v>163</v>
      </c>
      <c r="D423" s="289"/>
      <c r="E423" s="289"/>
      <c r="F423" s="289"/>
      <c r="G423" s="289"/>
      <c r="H423" s="289"/>
      <c r="I423" s="289"/>
      <c r="J423" s="289"/>
      <c r="K423" s="289"/>
      <c r="L423" s="289"/>
      <c r="M423" s="289"/>
      <c r="N423" s="289">
        <f>N422</f>
        <v>12</v>
      </c>
      <c r="O423" s="289"/>
      <c r="P423" s="289"/>
      <c r="Q423" s="289"/>
      <c r="R423" s="289"/>
      <c r="S423" s="289"/>
      <c r="T423" s="289"/>
      <c r="U423" s="289"/>
      <c r="V423" s="289"/>
      <c r="W423" s="289"/>
      <c r="X423" s="289"/>
      <c r="Y423" s="405">
        <f>Y422</f>
        <v>0</v>
      </c>
      <c r="Z423" s="405">
        <f t="shared" ref="Z423" si="1040">Z422</f>
        <v>0</v>
      </c>
      <c r="AA423" s="405">
        <f t="shared" ref="AA423" si="1041">AA422</f>
        <v>0</v>
      </c>
      <c r="AB423" s="405">
        <f t="shared" ref="AB423" si="1042">AB422</f>
        <v>0</v>
      </c>
      <c r="AC423" s="405">
        <f t="shared" ref="AC423" si="1043">AC422</f>
        <v>0</v>
      </c>
      <c r="AD423" s="405">
        <f t="shared" ref="AD423" si="1044">AD422</f>
        <v>0</v>
      </c>
      <c r="AE423" s="405">
        <f t="shared" ref="AE423" si="1045">AE422</f>
        <v>0</v>
      </c>
      <c r="AF423" s="405">
        <f t="shared" ref="AF423" si="1046">AF422</f>
        <v>0</v>
      </c>
      <c r="AG423" s="405">
        <f t="shared" ref="AG423" si="1047">AG422</f>
        <v>0</v>
      </c>
      <c r="AH423" s="405">
        <f t="shared" ref="AH423" si="1048">AH422</f>
        <v>0</v>
      </c>
      <c r="AI423" s="405">
        <f t="shared" ref="AI423" si="1049">AI422</f>
        <v>0</v>
      </c>
      <c r="AJ423" s="405">
        <f t="shared" ref="AJ423" si="1050">AJ422</f>
        <v>0</v>
      </c>
      <c r="AK423" s="405">
        <f t="shared" ref="AK423" si="1051">AK422</f>
        <v>0</v>
      </c>
      <c r="AL423" s="405">
        <f t="shared" ref="AL423" si="1052">AL422</f>
        <v>0</v>
      </c>
      <c r="AM423" s="305"/>
    </row>
    <row r="424" spans="1:39" hidden="1" outlineLevel="1">
      <c r="A424" s="521"/>
      <c r="B424" s="515"/>
      <c r="C424" s="306"/>
      <c r="D424" s="285"/>
      <c r="E424" s="285"/>
      <c r="F424" s="285"/>
      <c r="G424" s="285"/>
      <c r="H424" s="285"/>
      <c r="I424" s="285"/>
      <c r="J424" s="285"/>
      <c r="K424" s="285"/>
      <c r="L424" s="285"/>
      <c r="M424" s="285"/>
      <c r="N424" s="285"/>
      <c r="O424" s="285"/>
      <c r="P424" s="285"/>
      <c r="Q424" s="285"/>
      <c r="R424" s="285"/>
      <c r="S424" s="285"/>
      <c r="T424" s="285"/>
      <c r="U424" s="285"/>
      <c r="V424" s="285"/>
      <c r="W424" s="285"/>
      <c r="X424" s="285"/>
      <c r="Y424" s="410"/>
      <c r="Z424" s="410"/>
      <c r="AA424" s="410"/>
      <c r="AB424" s="410"/>
      <c r="AC424" s="410"/>
      <c r="AD424" s="410"/>
      <c r="AE424" s="410"/>
      <c r="AF424" s="410"/>
      <c r="AG424" s="410"/>
      <c r="AH424" s="410"/>
      <c r="AI424" s="410"/>
      <c r="AJ424" s="410"/>
      <c r="AK424" s="410"/>
      <c r="AL424" s="410"/>
      <c r="AM424" s="307"/>
    </row>
    <row r="425" spans="1:39" ht="30" hidden="1" outlineLevel="1">
      <c r="A425" s="521">
        <v>7</v>
      </c>
      <c r="B425" s="422" t="s">
        <v>100</v>
      </c>
      <c r="C425" s="285" t="s">
        <v>25</v>
      </c>
      <c r="D425" s="289"/>
      <c r="E425" s="289"/>
      <c r="F425" s="289"/>
      <c r="G425" s="289"/>
      <c r="H425" s="289"/>
      <c r="I425" s="289"/>
      <c r="J425" s="289"/>
      <c r="K425" s="289"/>
      <c r="L425" s="289"/>
      <c r="M425" s="289"/>
      <c r="N425" s="289">
        <v>12</v>
      </c>
      <c r="O425" s="289"/>
      <c r="P425" s="289"/>
      <c r="Q425" s="289"/>
      <c r="R425" s="289"/>
      <c r="S425" s="289"/>
      <c r="T425" s="289"/>
      <c r="U425" s="289"/>
      <c r="V425" s="289"/>
      <c r="W425" s="289"/>
      <c r="X425" s="289"/>
      <c r="Y425" s="409"/>
      <c r="Z425" s="404"/>
      <c r="AA425" s="404"/>
      <c r="AB425" s="404"/>
      <c r="AC425" s="404"/>
      <c r="AD425" s="404"/>
      <c r="AE425" s="404"/>
      <c r="AF425" s="409"/>
      <c r="AG425" s="409"/>
      <c r="AH425" s="409"/>
      <c r="AI425" s="409"/>
      <c r="AJ425" s="409"/>
      <c r="AK425" s="409"/>
      <c r="AL425" s="409"/>
      <c r="AM425" s="290">
        <f>SUM(Y425:AL425)</f>
        <v>0</v>
      </c>
    </row>
    <row r="426" spans="1:39" hidden="1" outlineLevel="1">
      <c r="A426" s="521"/>
      <c r="B426" s="425" t="s">
        <v>308</v>
      </c>
      <c r="C426" s="285" t="s">
        <v>163</v>
      </c>
      <c r="D426" s="289"/>
      <c r="E426" s="289"/>
      <c r="F426" s="289"/>
      <c r="G426" s="289"/>
      <c r="H426" s="289"/>
      <c r="I426" s="289"/>
      <c r="J426" s="289"/>
      <c r="K426" s="289"/>
      <c r="L426" s="289"/>
      <c r="M426" s="289"/>
      <c r="N426" s="289">
        <f>N425</f>
        <v>12</v>
      </c>
      <c r="O426" s="289"/>
      <c r="P426" s="289"/>
      <c r="Q426" s="289"/>
      <c r="R426" s="289"/>
      <c r="S426" s="289"/>
      <c r="T426" s="289"/>
      <c r="U426" s="289"/>
      <c r="V426" s="289"/>
      <c r="W426" s="289"/>
      <c r="X426" s="289"/>
      <c r="Y426" s="405">
        <f>Y425</f>
        <v>0</v>
      </c>
      <c r="Z426" s="405">
        <f t="shared" ref="Z426" si="1053">Z425</f>
        <v>0</v>
      </c>
      <c r="AA426" s="405">
        <f t="shared" ref="AA426" si="1054">AA425</f>
        <v>0</v>
      </c>
      <c r="AB426" s="405">
        <f t="shared" ref="AB426" si="1055">AB425</f>
        <v>0</v>
      </c>
      <c r="AC426" s="405">
        <f t="shared" ref="AC426" si="1056">AC425</f>
        <v>0</v>
      </c>
      <c r="AD426" s="405">
        <f t="shared" ref="AD426" si="1057">AD425</f>
        <v>0</v>
      </c>
      <c r="AE426" s="405">
        <f t="shared" ref="AE426" si="1058">AE425</f>
        <v>0</v>
      </c>
      <c r="AF426" s="405">
        <f t="shared" ref="AF426" si="1059">AF425</f>
        <v>0</v>
      </c>
      <c r="AG426" s="405">
        <f t="shared" ref="AG426" si="1060">AG425</f>
        <v>0</v>
      </c>
      <c r="AH426" s="405">
        <f t="shared" ref="AH426" si="1061">AH425</f>
        <v>0</v>
      </c>
      <c r="AI426" s="405">
        <f t="shared" ref="AI426" si="1062">AI425</f>
        <v>0</v>
      </c>
      <c r="AJ426" s="405">
        <f t="shared" ref="AJ426" si="1063">AJ425</f>
        <v>0</v>
      </c>
      <c r="AK426" s="405">
        <f t="shared" ref="AK426" si="1064">AK425</f>
        <v>0</v>
      </c>
      <c r="AL426" s="405">
        <f t="shared" ref="AL426" si="1065">AL425</f>
        <v>0</v>
      </c>
      <c r="AM426" s="305"/>
    </row>
    <row r="427" spans="1:39" hidden="1" outlineLevel="1">
      <c r="A427" s="521"/>
      <c r="B427" s="516"/>
      <c r="C427" s="306"/>
      <c r="D427" s="285"/>
      <c r="E427" s="285"/>
      <c r="F427" s="285"/>
      <c r="G427" s="285"/>
      <c r="H427" s="285"/>
      <c r="I427" s="285"/>
      <c r="J427" s="285"/>
      <c r="K427" s="285"/>
      <c r="L427" s="285"/>
      <c r="M427" s="285"/>
      <c r="N427" s="285"/>
      <c r="O427" s="285"/>
      <c r="P427" s="285"/>
      <c r="Q427" s="285"/>
      <c r="R427" s="285"/>
      <c r="S427" s="285"/>
      <c r="T427" s="285"/>
      <c r="U427" s="285"/>
      <c r="V427" s="285"/>
      <c r="W427" s="285"/>
      <c r="X427" s="285"/>
      <c r="Y427" s="410"/>
      <c r="Z427" s="411"/>
      <c r="AA427" s="410"/>
      <c r="AB427" s="410"/>
      <c r="AC427" s="410"/>
      <c r="AD427" s="410"/>
      <c r="AE427" s="410"/>
      <c r="AF427" s="410"/>
      <c r="AG427" s="410"/>
      <c r="AH427" s="410"/>
      <c r="AI427" s="410"/>
      <c r="AJ427" s="410"/>
      <c r="AK427" s="410"/>
      <c r="AL427" s="410"/>
      <c r="AM427" s="307"/>
    </row>
    <row r="428" spans="1:39" ht="30" hidden="1" outlineLevel="1">
      <c r="A428" s="521">
        <v>8</v>
      </c>
      <c r="B428" s="422" t="s">
        <v>101</v>
      </c>
      <c r="C428" s="285" t="s">
        <v>25</v>
      </c>
      <c r="D428" s="289"/>
      <c r="E428" s="289"/>
      <c r="F428" s="289"/>
      <c r="G428" s="289"/>
      <c r="H428" s="289"/>
      <c r="I428" s="289"/>
      <c r="J428" s="289"/>
      <c r="K428" s="289"/>
      <c r="L428" s="289"/>
      <c r="M428" s="289"/>
      <c r="N428" s="289">
        <v>12</v>
      </c>
      <c r="O428" s="289"/>
      <c r="P428" s="289"/>
      <c r="Q428" s="289"/>
      <c r="R428" s="289"/>
      <c r="S428" s="289"/>
      <c r="T428" s="289"/>
      <c r="U428" s="289"/>
      <c r="V428" s="289"/>
      <c r="W428" s="289"/>
      <c r="X428" s="289"/>
      <c r="Y428" s="409"/>
      <c r="Z428" s="404"/>
      <c r="AA428" s="404"/>
      <c r="AB428" s="404"/>
      <c r="AC428" s="404"/>
      <c r="AD428" s="404"/>
      <c r="AE428" s="404"/>
      <c r="AF428" s="409"/>
      <c r="AG428" s="409"/>
      <c r="AH428" s="409"/>
      <c r="AI428" s="409"/>
      <c r="AJ428" s="409"/>
      <c r="AK428" s="409"/>
      <c r="AL428" s="409"/>
      <c r="AM428" s="290">
        <f>SUM(Y428:AL428)</f>
        <v>0</v>
      </c>
    </row>
    <row r="429" spans="1:39" hidden="1" outlineLevel="1">
      <c r="A429" s="521"/>
      <c r="B429" s="425" t="s">
        <v>308</v>
      </c>
      <c r="C429" s="285" t="s">
        <v>163</v>
      </c>
      <c r="D429" s="289"/>
      <c r="E429" s="289"/>
      <c r="F429" s="289"/>
      <c r="G429" s="289"/>
      <c r="H429" s="289"/>
      <c r="I429" s="289"/>
      <c r="J429" s="289"/>
      <c r="K429" s="289"/>
      <c r="L429" s="289"/>
      <c r="M429" s="289"/>
      <c r="N429" s="289">
        <f>N428</f>
        <v>12</v>
      </c>
      <c r="O429" s="289"/>
      <c r="P429" s="289"/>
      <c r="Q429" s="289"/>
      <c r="R429" s="289"/>
      <c r="S429" s="289"/>
      <c r="T429" s="289"/>
      <c r="U429" s="289"/>
      <c r="V429" s="289"/>
      <c r="W429" s="289"/>
      <c r="X429" s="289"/>
      <c r="Y429" s="405">
        <f>Y428</f>
        <v>0</v>
      </c>
      <c r="Z429" s="405">
        <f t="shared" ref="Z429" si="1066">Z428</f>
        <v>0</v>
      </c>
      <c r="AA429" s="405">
        <f t="shared" ref="AA429" si="1067">AA428</f>
        <v>0</v>
      </c>
      <c r="AB429" s="405">
        <f t="shared" ref="AB429" si="1068">AB428</f>
        <v>0</v>
      </c>
      <c r="AC429" s="405">
        <f t="shared" ref="AC429" si="1069">AC428</f>
        <v>0</v>
      </c>
      <c r="AD429" s="405">
        <f t="shared" ref="AD429" si="1070">AD428</f>
        <v>0</v>
      </c>
      <c r="AE429" s="405">
        <f t="shared" ref="AE429" si="1071">AE428</f>
        <v>0</v>
      </c>
      <c r="AF429" s="405">
        <f t="shared" ref="AF429" si="1072">AF428</f>
        <v>0</v>
      </c>
      <c r="AG429" s="405">
        <f t="shared" ref="AG429" si="1073">AG428</f>
        <v>0</v>
      </c>
      <c r="AH429" s="405">
        <f t="shared" ref="AH429" si="1074">AH428</f>
        <v>0</v>
      </c>
      <c r="AI429" s="405">
        <f t="shared" ref="AI429" si="1075">AI428</f>
        <v>0</v>
      </c>
      <c r="AJ429" s="405">
        <f t="shared" ref="AJ429" si="1076">AJ428</f>
        <v>0</v>
      </c>
      <c r="AK429" s="405">
        <f t="shared" ref="AK429" si="1077">AK428</f>
        <v>0</v>
      </c>
      <c r="AL429" s="405">
        <f t="shared" ref="AL429" si="1078">AL428</f>
        <v>0</v>
      </c>
      <c r="AM429" s="305"/>
    </row>
    <row r="430" spans="1:39" hidden="1" outlineLevel="1">
      <c r="A430" s="521"/>
      <c r="B430" s="516"/>
      <c r="C430" s="306"/>
      <c r="D430" s="310"/>
      <c r="E430" s="310"/>
      <c r="F430" s="310"/>
      <c r="G430" s="310"/>
      <c r="H430" s="310"/>
      <c r="I430" s="310"/>
      <c r="J430" s="310"/>
      <c r="K430" s="310"/>
      <c r="L430" s="310"/>
      <c r="M430" s="310"/>
      <c r="N430" s="285"/>
      <c r="O430" s="310"/>
      <c r="P430" s="310"/>
      <c r="Q430" s="310"/>
      <c r="R430" s="310"/>
      <c r="S430" s="310"/>
      <c r="T430" s="310"/>
      <c r="U430" s="310"/>
      <c r="V430" s="310"/>
      <c r="W430" s="310"/>
      <c r="X430" s="310"/>
      <c r="Y430" s="410"/>
      <c r="Z430" s="411"/>
      <c r="AA430" s="410"/>
      <c r="AB430" s="410"/>
      <c r="AC430" s="410"/>
      <c r="AD430" s="410"/>
      <c r="AE430" s="410"/>
      <c r="AF430" s="410"/>
      <c r="AG430" s="410"/>
      <c r="AH430" s="410"/>
      <c r="AI430" s="410"/>
      <c r="AJ430" s="410"/>
      <c r="AK430" s="410"/>
      <c r="AL430" s="410"/>
      <c r="AM430" s="307"/>
    </row>
    <row r="431" spans="1:39" ht="30" hidden="1" outlineLevel="1">
      <c r="A431" s="521">
        <v>9</v>
      </c>
      <c r="B431" s="422" t="s">
        <v>102</v>
      </c>
      <c r="C431" s="285" t="s">
        <v>25</v>
      </c>
      <c r="D431" s="289"/>
      <c r="E431" s="289"/>
      <c r="F431" s="289"/>
      <c r="G431" s="289"/>
      <c r="H431" s="289"/>
      <c r="I431" s="289"/>
      <c r="J431" s="289"/>
      <c r="K431" s="289"/>
      <c r="L431" s="289"/>
      <c r="M431" s="289"/>
      <c r="N431" s="289">
        <v>12</v>
      </c>
      <c r="O431" s="289"/>
      <c r="P431" s="289"/>
      <c r="Q431" s="289"/>
      <c r="R431" s="289"/>
      <c r="S431" s="289"/>
      <c r="T431" s="289"/>
      <c r="U431" s="289"/>
      <c r="V431" s="289"/>
      <c r="W431" s="289"/>
      <c r="X431" s="289"/>
      <c r="Y431" s="409"/>
      <c r="Z431" s="404"/>
      <c r="AA431" s="404"/>
      <c r="AB431" s="404"/>
      <c r="AC431" s="404"/>
      <c r="AD431" s="404"/>
      <c r="AE431" s="404"/>
      <c r="AF431" s="409"/>
      <c r="AG431" s="409"/>
      <c r="AH431" s="409"/>
      <c r="AI431" s="409"/>
      <c r="AJ431" s="409"/>
      <c r="AK431" s="409"/>
      <c r="AL431" s="409"/>
      <c r="AM431" s="290">
        <f>SUM(Y431:AL431)</f>
        <v>0</v>
      </c>
    </row>
    <row r="432" spans="1:39" hidden="1" outlineLevel="1">
      <c r="A432" s="521"/>
      <c r="B432" s="425" t="s">
        <v>308</v>
      </c>
      <c r="C432" s="285" t="s">
        <v>163</v>
      </c>
      <c r="D432" s="289"/>
      <c r="E432" s="289"/>
      <c r="F432" s="289"/>
      <c r="G432" s="289"/>
      <c r="H432" s="289"/>
      <c r="I432" s="289"/>
      <c r="J432" s="289"/>
      <c r="K432" s="289"/>
      <c r="L432" s="289"/>
      <c r="M432" s="289"/>
      <c r="N432" s="289">
        <f>N431</f>
        <v>12</v>
      </c>
      <c r="O432" s="289"/>
      <c r="P432" s="289"/>
      <c r="Q432" s="289"/>
      <c r="R432" s="289"/>
      <c r="S432" s="289"/>
      <c r="T432" s="289"/>
      <c r="U432" s="289"/>
      <c r="V432" s="289"/>
      <c r="W432" s="289"/>
      <c r="X432" s="289"/>
      <c r="Y432" s="405">
        <f>Y431</f>
        <v>0</v>
      </c>
      <c r="Z432" s="405">
        <f t="shared" ref="Z432" si="1079">Z431</f>
        <v>0</v>
      </c>
      <c r="AA432" s="405">
        <f t="shared" ref="AA432" si="1080">AA431</f>
        <v>0</v>
      </c>
      <c r="AB432" s="405">
        <f t="shared" ref="AB432" si="1081">AB431</f>
        <v>0</v>
      </c>
      <c r="AC432" s="405">
        <f t="shared" ref="AC432" si="1082">AC431</f>
        <v>0</v>
      </c>
      <c r="AD432" s="405">
        <f t="shared" ref="AD432" si="1083">AD431</f>
        <v>0</v>
      </c>
      <c r="AE432" s="405">
        <f t="shared" ref="AE432" si="1084">AE431</f>
        <v>0</v>
      </c>
      <c r="AF432" s="405">
        <f t="shared" ref="AF432" si="1085">AF431</f>
        <v>0</v>
      </c>
      <c r="AG432" s="405">
        <f t="shared" ref="AG432" si="1086">AG431</f>
        <v>0</v>
      </c>
      <c r="AH432" s="405">
        <f t="shared" ref="AH432" si="1087">AH431</f>
        <v>0</v>
      </c>
      <c r="AI432" s="405">
        <f t="shared" ref="AI432" si="1088">AI431</f>
        <v>0</v>
      </c>
      <c r="AJ432" s="405">
        <f t="shared" ref="AJ432" si="1089">AJ431</f>
        <v>0</v>
      </c>
      <c r="AK432" s="405">
        <f t="shared" ref="AK432" si="1090">AK431</f>
        <v>0</v>
      </c>
      <c r="AL432" s="405">
        <f t="shared" ref="AL432" si="1091">AL431</f>
        <v>0</v>
      </c>
      <c r="AM432" s="305"/>
    </row>
    <row r="433" spans="1:39" hidden="1" outlineLevel="1">
      <c r="A433" s="521"/>
      <c r="B433" s="516"/>
      <c r="C433" s="306"/>
      <c r="D433" s="310"/>
      <c r="E433" s="310"/>
      <c r="F433" s="310"/>
      <c r="G433" s="310"/>
      <c r="H433" s="310"/>
      <c r="I433" s="310"/>
      <c r="J433" s="310"/>
      <c r="K433" s="310"/>
      <c r="L433" s="310"/>
      <c r="M433" s="310"/>
      <c r="N433" s="285"/>
      <c r="O433" s="310"/>
      <c r="P433" s="310"/>
      <c r="Q433" s="310"/>
      <c r="R433" s="310"/>
      <c r="S433" s="310"/>
      <c r="T433" s="310"/>
      <c r="U433" s="310"/>
      <c r="V433" s="310"/>
      <c r="W433" s="310"/>
      <c r="X433" s="310"/>
      <c r="Y433" s="410"/>
      <c r="Z433" s="410"/>
      <c r="AA433" s="410"/>
      <c r="AB433" s="410"/>
      <c r="AC433" s="410"/>
      <c r="AD433" s="410"/>
      <c r="AE433" s="410"/>
      <c r="AF433" s="410"/>
      <c r="AG433" s="410"/>
      <c r="AH433" s="410"/>
      <c r="AI433" s="410"/>
      <c r="AJ433" s="410"/>
      <c r="AK433" s="410"/>
      <c r="AL433" s="410"/>
      <c r="AM433" s="307"/>
    </row>
    <row r="434" spans="1:39" ht="30" hidden="1" outlineLevel="1">
      <c r="A434" s="521">
        <v>10</v>
      </c>
      <c r="B434" s="422" t="s">
        <v>103</v>
      </c>
      <c r="C434" s="285" t="s">
        <v>25</v>
      </c>
      <c r="D434" s="289"/>
      <c r="E434" s="289"/>
      <c r="F434" s="289"/>
      <c r="G434" s="289"/>
      <c r="H434" s="289"/>
      <c r="I434" s="289"/>
      <c r="J434" s="289"/>
      <c r="K434" s="289"/>
      <c r="L434" s="289"/>
      <c r="M434" s="289"/>
      <c r="N434" s="289">
        <v>3</v>
      </c>
      <c r="O434" s="289"/>
      <c r="P434" s="289"/>
      <c r="Q434" s="289"/>
      <c r="R434" s="289"/>
      <c r="S434" s="289"/>
      <c r="T434" s="289"/>
      <c r="U434" s="289"/>
      <c r="V434" s="289"/>
      <c r="W434" s="289"/>
      <c r="X434" s="289"/>
      <c r="Y434" s="409"/>
      <c r="Z434" s="404"/>
      <c r="AA434" s="404"/>
      <c r="AB434" s="404"/>
      <c r="AC434" s="404"/>
      <c r="AD434" s="404"/>
      <c r="AE434" s="404"/>
      <c r="AF434" s="409"/>
      <c r="AG434" s="409"/>
      <c r="AH434" s="409"/>
      <c r="AI434" s="409"/>
      <c r="AJ434" s="409"/>
      <c r="AK434" s="409"/>
      <c r="AL434" s="409"/>
      <c r="AM434" s="290">
        <f>SUM(Y434:AL434)</f>
        <v>0</v>
      </c>
    </row>
    <row r="435" spans="1:39" hidden="1" outlineLevel="1">
      <c r="A435" s="521"/>
      <c r="B435" s="425" t="s">
        <v>308</v>
      </c>
      <c r="C435" s="285" t="s">
        <v>163</v>
      </c>
      <c r="D435" s="289"/>
      <c r="E435" s="289"/>
      <c r="F435" s="289"/>
      <c r="G435" s="289"/>
      <c r="H435" s="289"/>
      <c r="I435" s="289"/>
      <c r="J435" s="289"/>
      <c r="K435" s="289"/>
      <c r="L435" s="289"/>
      <c r="M435" s="289"/>
      <c r="N435" s="289">
        <f>N434</f>
        <v>3</v>
      </c>
      <c r="O435" s="289"/>
      <c r="P435" s="289"/>
      <c r="Q435" s="289"/>
      <c r="R435" s="289"/>
      <c r="S435" s="289"/>
      <c r="T435" s="289"/>
      <c r="U435" s="289"/>
      <c r="V435" s="289"/>
      <c r="W435" s="289"/>
      <c r="X435" s="289"/>
      <c r="Y435" s="405">
        <f>Y434</f>
        <v>0</v>
      </c>
      <c r="Z435" s="405">
        <f t="shared" ref="Z435" si="1092">Z434</f>
        <v>0</v>
      </c>
      <c r="AA435" s="405">
        <f t="shared" ref="AA435" si="1093">AA434</f>
        <v>0</v>
      </c>
      <c r="AB435" s="405">
        <f t="shared" ref="AB435" si="1094">AB434</f>
        <v>0</v>
      </c>
      <c r="AC435" s="405">
        <f t="shared" ref="AC435" si="1095">AC434</f>
        <v>0</v>
      </c>
      <c r="AD435" s="405">
        <f t="shared" ref="AD435" si="1096">AD434</f>
        <v>0</v>
      </c>
      <c r="AE435" s="405">
        <f t="shared" ref="AE435" si="1097">AE434</f>
        <v>0</v>
      </c>
      <c r="AF435" s="405">
        <f t="shared" ref="AF435" si="1098">AF434</f>
        <v>0</v>
      </c>
      <c r="AG435" s="405">
        <f t="shared" ref="AG435" si="1099">AG434</f>
        <v>0</v>
      </c>
      <c r="AH435" s="405">
        <f t="shared" ref="AH435" si="1100">AH434</f>
        <v>0</v>
      </c>
      <c r="AI435" s="405">
        <f t="shared" ref="AI435" si="1101">AI434</f>
        <v>0</v>
      </c>
      <c r="AJ435" s="405">
        <f t="shared" ref="AJ435" si="1102">AJ434</f>
        <v>0</v>
      </c>
      <c r="AK435" s="405">
        <f t="shared" ref="AK435" si="1103">AK434</f>
        <v>0</v>
      </c>
      <c r="AL435" s="405">
        <f t="shared" ref="AL435" si="1104">AL434</f>
        <v>0</v>
      </c>
      <c r="AM435" s="305"/>
    </row>
    <row r="436" spans="1:39" hidden="1" outlineLevel="1">
      <c r="A436" s="521"/>
      <c r="B436" s="516"/>
      <c r="C436" s="306"/>
      <c r="D436" s="310"/>
      <c r="E436" s="310"/>
      <c r="F436" s="310"/>
      <c r="G436" s="310"/>
      <c r="H436" s="310"/>
      <c r="I436" s="310"/>
      <c r="J436" s="310"/>
      <c r="K436" s="310"/>
      <c r="L436" s="310"/>
      <c r="M436" s="310"/>
      <c r="N436" s="285"/>
      <c r="O436" s="310"/>
      <c r="P436" s="310"/>
      <c r="Q436" s="310"/>
      <c r="R436" s="310"/>
      <c r="S436" s="310"/>
      <c r="T436" s="310"/>
      <c r="U436" s="310"/>
      <c r="V436" s="310"/>
      <c r="W436" s="310"/>
      <c r="X436" s="310"/>
      <c r="Y436" s="410"/>
      <c r="Z436" s="411"/>
      <c r="AA436" s="410"/>
      <c r="AB436" s="410"/>
      <c r="AC436" s="410"/>
      <c r="AD436" s="410"/>
      <c r="AE436" s="410"/>
      <c r="AF436" s="410"/>
      <c r="AG436" s="410"/>
      <c r="AH436" s="410"/>
      <c r="AI436" s="410"/>
      <c r="AJ436" s="410"/>
      <c r="AK436" s="410"/>
      <c r="AL436" s="410"/>
      <c r="AM436" s="307"/>
    </row>
    <row r="437" spans="1:39" ht="15.75" hidden="1" outlineLevel="1">
      <c r="A437" s="521"/>
      <c r="B437" s="493" t="s">
        <v>10</v>
      </c>
      <c r="C437" s="283"/>
      <c r="D437" s="283"/>
      <c r="E437" s="283"/>
      <c r="F437" s="283"/>
      <c r="G437" s="283"/>
      <c r="H437" s="283"/>
      <c r="I437" s="283"/>
      <c r="J437" s="283"/>
      <c r="K437" s="283"/>
      <c r="L437" s="283"/>
      <c r="M437" s="283"/>
      <c r="N437" s="284"/>
      <c r="O437" s="283"/>
      <c r="P437" s="283"/>
      <c r="Q437" s="283"/>
      <c r="R437" s="283"/>
      <c r="S437" s="283"/>
      <c r="T437" s="283"/>
      <c r="U437" s="283"/>
      <c r="V437" s="283"/>
      <c r="W437" s="283"/>
      <c r="X437" s="283"/>
      <c r="Y437" s="408"/>
      <c r="Z437" s="408"/>
      <c r="AA437" s="408"/>
      <c r="AB437" s="408"/>
      <c r="AC437" s="408"/>
      <c r="AD437" s="408"/>
      <c r="AE437" s="408"/>
      <c r="AF437" s="408"/>
      <c r="AG437" s="408"/>
      <c r="AH437" s="408"/>
      <c r="AI437" s="408"/>
      <c r="AJ437" s="408"/>
      <c r="AK437" s="408"/>
      <c r="AL437" s="408"/>
      <c r="AM437" s="286"/>
    </row>
    <row r="438" spans="1:39" ht="30" hidden="1" outlineLevel="1">
      <c r="A438" s="521">
        <v>11</v>
      </c>
      <c r="B438" s="422" t="s">
        <v>104</v>
      </c>
      <c r="C438" s="285" t="s">
        <v>25</v>
      </c>
      <c r="D438" s="289"/>
      <c r="E438" s="289"/>
      <c r="F438" s="289"/>
      <c r="G438" s="289"/>
      <c r="H438" s="289"/>
      <c r="I438" s="289"/>
      <c r="J438" s="289"/>
      <c r="K438" s="289"/>
      <c r="L438" s="289"/>
      <c r="M438" s="289"/>
      <c r="N438" s="289">
        <v>12</v>
      </c>
      <c r="O438" s="289"/>
      <c r="P438" s="289"/>
      <c r="Q438" s="289"/>
      <c r="R438" s="289"/>
      <c r="S438" s="289"/>
      <c r="T438" s="289"/>
      <c r="U438" s="289"/>
      <c r="V438" s="289"/>
      <c r="W438" s="289"/>
      <c r="X438" s="289"/>
      <c r="Y438" s="420"/>
      <c r="Z438" s="404"/>
      <c r="AA438" s="404"/>
      <c r="AB438" s="404"/>
      <c r="AC438" s="404"/>
      <c r="AD438" s="404"/>
      <c r="AE438" s="404"/>
      <c r="AF438" s="409"/>
      <c r="AG438" s="409"/>
      <c r="AH438" s="409"/>
      <c r="AI438" s="409"/>
      <c r="AJ438" s="409"/>
      <c r="AK438" s="409"/>
      <c r="AL438" s="409"/>
      <c r="AM438" s="290">
        <f>SUM(Y438:AL438)</f>
        <v>0</v>
      </c>
    </row>
    <row r="439" spans="1:39" hidden="1" outlineLevel="1">
      <c r="A439" s="521"/>
      <c r="B439" s="425" t="s">
        <v>308</v>
      </c>
      <c r="C439" s="285" t="s">
        <v>163</v>
      </c>
      <c r="D439" s="289"/>
      <c r="E439" s="289"/>
      <c r="F439" s="289"/>
      <c r="G439" s="289"/>
      <c r="H439" s="289"/>
      <c r="I439" s="289"/>
      <c r="J439" s="289"/>
      <c r="K439" s="289"/>
      <c r="L439" s="289"/>
      <c r="M439" s="289"/>
      <c r="N439" s="289">
        <f>N438</f>
        <v>12</v>
      </c>
      <c r="O439" s="289"/>
      <c r="P439" s="289"/>
      <c r="Q439" s="289"/>
      <c r="R439" s="289"/>
      <c r="S439" s="289"/>
      <c r="T439" s="289"/>
      <c r="U439" s="289"/>
      <c r="V439" s="289"/>
      <c r="W439" s="289"/>
      <c r="X439" s="289"/>
      <c r="Y439" s="405">
        <f>Y438</f>
        <v>0</v>
      </c>
      <c r="Z439" s="405">
        <f t="shared" ref="Z439" si="1105">Z438</f>
        <v>0</v>
      </c>
      <c r="AA439" s="405">
        <f t="shared" ref="AA439" si="1106">AA438</f>
        <v>0</v>
      </c>
      <c r="AB439" s="405">
        <f t="shared" ref="AB439" si="1107">AB438</f>
        <v>0</v>
      </c>
      <c r="AC439" s="405">
        <f t="shared" ref="AC439" si="1108">AC438</f>
        <v>0</v>
      </c>
      <c r="AD439" s="405">
        <f t="shared" ref="AD439" si="1109">AD438</f>
        <v>0</v>
      </c>
      <c r="AE439" s="405">
        <f t="shared" ref="AE439" si="1110">AE438</f>
        <v>0</v>
      </c>
      <c r="AF439" s="405">
        <f t="shared" ref="AF439" si="1111">AF438</f>
        <v>0</v>
      </c>
      <c r="AG439" s="405">
        <f t="shared" ref="AG439" si="1112">AG438</f>
        <v>0</v>
      </c>
      <c r="AH439" s="405">
        <f t="shared" ref="AH439" si="1113">AH438</f>
        <v>0</v>
      </c>
      <c r="AI439" s="405">
        <f t="shared" ref="AI439" si="1114">AI438</f>
        <v>0</v>
      </c>
      <c r="AJ439" s="405">
        <f t="shared" ref="AJ439" si="1115">AJ438</f>
        <v>0</v>
      </c>
      <c r="AK439" s="405">
        <f t="shared" ref="AK439" si="1116">AK438</f>
        <v>0</v>
      </c>
      <c r="AL439" s="405">
        <f t="shared" ref="AL439" si="1117">AL438</f>
        <v>0</v>
      </c>
      <c r="AM439" s="291"/>
    </row>
    <row r="440" spans="1:39" hidden="1" outlineLevel="1">
      <c r="A440" s="521"/>
      <c r="B440" s="517"/>
      <c r="C440" s="299"/>
      <c r="D440" s="285"/>
      <c r="E440" s="285"/>
      <c r="F440" s="285"/>
      <c r="G440" s="285"/>
      <c r="H440" s="285"/>
      <c r="I440" s="285"/>
      <c r="J440" s="285"/>
      <c r="K440" s="285"/>
      <c r="L440" s="285"/>
      <c r="M440" s="285"/>
      <c r="N440" s="285"/>
      <c r="O440" s="285"/>
      <c r="P440" s="285"/>
      <c r="Q440" s="285"/>
      <c r="R440" s="285"/>
      <c r="S440" s="285"/>
      <c r="T440" s="285"/>
      <c r="U440" s="285"/>
      <c r="V440" s="285"/>
      <c r="W440" s="285"/>
      <c r="X440" s="285"/>
      <c r="Y440" s="406"/>
      <c r="Z440" s="415"/>
      <c r="AA440" s="415"/>
      <c r="AB440" s="415"/>
      <c r="AC440" s="415"/>
      <c r="AD440" s="415"/>
      <c r="AE440" s="415"/>
      <c r="AF440" s="415"/>
      <c r="AG440" s="415"/>
      <c r="AH440" s="415"/>
      <c r="AI440" s="415"/>
      <c r="AJ440" s="415"/>
      <c r="AK440" s="415"/>
      <c r="AL440" s="415"/>
      <c r="AM440" s="300"/>
    </row>
    <row r="441" spans="1:39" ht="45" hidden="1" outlineLevel="1">
      <c r="A441" s="521">
        <v>12</v>
      </c>
      <c r="B441" s="422" t="s">
        <v>105</v>
      </c>
      <c r="C441" s="285" t="s">
        <v>25</v>
      </c>
      <c r="D441" s="289"/>
      <c r="E441" s="289"/>
      <c r="F441" s="289"/>
      <c r="G441" s="289"/>
      <c r="H441" s="289"/>
      <c r="I441" s="289"/>
      <c r="J441" s="289"/>
      <c r="K441" s="289"/>
      <c r="L441" s="289"/>
      <c r="M441" s="289"/>
      <c r="N441" s="289">
        <v>12</v>
      </c>
      <c r="O441" s="289"/>
      <c r="P441" s="289"/>
      <c r="Q441" s="289"/>
      <c r="R441" s="289"/>
      <c r="S441" s="289"/>
      <c r="T441" s="289"/>
      <c r="U441" s="289"/>
      <c r="V441" s="289"/>
      <c r="W441" s="289"/>
      <c r="X441" s="289"/>
      <c r="Y441" s="404"/>
      <c r="Z441" s="404"/>
      <c r="AA441" s="404"/>
      <c r="AB441" s="404"/>
      <c r="AC441" s="404"/>
      <c r="AD441" s="404"/>
      <c r="AE441" s="404"/>
      <c r="AF441" s="409"/>
      <c r="AG441" s="409"/>
      <c r="AH441" s="409"/>
      <c r="AI441" s="409"/>
      <c r="AJ441" s="409"/>
      <c r="AK441" s="409"/>
      <c r="AL441" s="409"/>
      <c r="AM441" s="290">
        <f>SUM(Y441:AL441)</f>
        <v>0</v>
      </c>
    </row>
    <row r="442" spans="1:39" hidden="1" outlineLevel="1">
      <c r="A442" s="521"/>
      <c r="B442" s="425" t="s">
        <v>308</v>
      </c>
      <c r="C442" s="285" t="s">
        <v>163</v>
      </c>
      <c r="D442" s="289"/>
      <c r="E442" s="289"/>
      <c r="F442" s="289"/>
      <c r="G442" s="289"/>
      <c r="H442" s="289"/>
      <c r="I442" s="289"/>
      <c r="J442" s="289"/>
      <c r="K442" s="289"/>
      <c r="L442" s="289"/>
      <c r="M442" s="289"/>
      <c r="N442" s="289">
        <f>N441</f>
        <v>12</v>
      </c>
      <c r="O442" s="289"/>
      <c r="P442" s="289"/>
      <c r="Q442" s="289"/>
      <c r="R442" s="289"/>
      <c r="S442" s="289"/>
      <c r="T442" s="289"/>
      <c r="U442" s="289"/>
      <c r="V442" s="289"/>
      <c r="W442" s="289"/>
      <c r="X442" s="289"/>
      <c r="Y442" s="405">
        <f>Y441</f>
        <v>0</v>
      </c>
      <c r="Z442" s="405">
        <f t="shared" ref="Z442" si="1118">Z441</f>
        <v>0</v>
      </c>
      <c r="AA442" s="405">
        <f t="shared" ref="AA442" si="1119">AA441</f>
        <v>0</v>
      </c>
      <c r="AB442" s="405">
        <f t="shared" ref="AB442" si="1120">AB441</f>
        <v>0</v>
      </c>
      <c r="AC442" s="405">
        <f t="shared" ref="AC442" si="1121">AC441</f>
        <v>0</v>
      </c>
      <c r="AD442" s="405">
        <f t="shared" ref="AD442" si="1122">AD441</f>
        <v>0</v>
      </c>
      <c r="AE442" s="405">
        <f t="shared" ref="AE442" si="1123">AE441</f>
        <v>0</v>
      </c>
      <c r="AF442" s="405">
        <f t="shared" ref="AF442" si="1124">AF441</f>
        <v>0</v>
      </c>
      <c r="AG442" s="405">
        <f t="shared" ref="AG442" si="1125">AG441</f>
        <v>0</v>
      </c>
      <c r="AH442" s="405">
        <f t="shared" ref="AH442" si="1126">AH441</f>
        <v>0</v>
      </c>
      <c r="AI442" s="405">
        <f t="shared" ref="AI442" si="1127">AI441</f>
        <v>0</v>
      </c>
      <c r="AJ442" s="405">
        <f t="shared" ref="AJ442" si="1128">AJ441</f>
        <v>0</v>
      </c>
      <c r="AK442" s="405">
        <f t="shared" ref="AK442" si="1129">AK441</f>
        <v>0</v>
      </c>
      <c r="AL442" s="405">
        <f t="shared" ref="AL442" si="1130">AL441</f>
        <v>0</v>
      </c>
      <c r="AM442" s="291"/>
    </row>
    <row r="443" spans="1:39" hidden="1" outlineLevel="1">
      <c r="A443" s="521"/>
      <c r="B443" s="517"/>
      <c r="C443" s="299"/>
      <c r="D443" s="285"/>
      <c r="E443" s="285"/>
      <c r="F443" s="285"/>
      <c r="G443" s="285"/>
      <c r="H443" s="285"/>
      <c r="I443" s="285"/>
      <c r="J443" s="285"/>
      <c r="K443" s="285"/>
      <c r="L443" s="285"/>
      <c r="M443" s="285"/>
      <c r="N443" s="285"/>
      <c r="O443" s="285"/>
      <c r="P443" s="285"/>
      <c r="Q443" s="285"/>
      <c r="R443" s="285"/>
      <c r="S443" s="285"/>
      <c r="T443" s="285"/>
      <c r="U443" s="285"/>
      <c r="V443" s="285"/>
      <c r="W443" s="285"/>
      <c r="X443" s="285"/>
      <c r="Y443" s="416"/>
      <c r="Z443" s="416"/>
      <c r="AA443" s="406"/>
      <c r="AB443" s="406"/>
      <c r="AC443" s="406"/>
      <c r="AD443" s="406"/>
      <c r="AE443" s="406"/>
      <c r="AF443" s="406"/>
      <c r="AG443" s="406"/>
      <c r="AH443" s="406"/>
      <c r="AI443" s="406"/>
      <c r="AJ443" s="406"/>
      <c r="AK443" s="406"/>
      <c r="AL443" s="406"/>
      <c r="AM443" s="300"/>
    </row>
    <row r="444" spans="1:39" ht="30" hidden="1" outlineLevel="1">
      <c r="A444" s="521">
        <v>13</v>
      </c>
      <c r="B444" s="422" t="s">
        <v>106</v>
      </c>
      <c r="C444" s="285" t="s">
        <v>25</v>
      </c>
      <c r="D444" s="289"/>
      <c r="E444" s="289"/>
      <c r="F444" s="289"/>
      <c r="G444" s="289"/>
      <c r="H444" s="289"/>
      <c r="I444" s="289"/>
      <c r="J444" s="289"/>
      <c r="K444" s="289"/>
      <c r="L444" s="289"/>
      <c r="M444" s="289"/>
      <c r="N444" s="289">
        <v>12</v>
      </c>
      <c r="O444" s="289"/>
      <c r="P444" s="289"/>
      <c r="Q444" s="289"/>
      <c r="R444" s="289"/>
      <c r="S444" s="289"/>
      <c r="T444" s="289"/>
      <c r="U444" s="289"/>
      <c r="V444" s="289"/>
      <c r="W444" s="289"/>
      <c r="X444" s="289"/>
      <c r="Y444" s="404"/>
      <c r="Z444" s="404"/>
      <c r="AA444" s="404"/>
      <c r="AB444" s="404"/>
      <c r="AC444" s="404"/>
      <c r="AD444" s="404"/>
      <c r="AE444" s="404"/>
      <c r="AF444" s="409"/>
      <c r="AG444" s="409"/>
      <c r="AH444" s="409"/>
      <c r="AI444" s="409"/>
      <c r="AJ444" s="409"/>
      <c r="AK444" s="409"/>
      <c r="AL444" s="409"/>
      <c r="AM444" s="290">
        <f>SUM(Y444:AL444)</f>
        <v>0</v>
      </c>
    </row>
    <row r="445" spans="1:39" hidden="1" outlineLevel="1">
      <c r="A445" s="521"/>
      <c r="B445" s="425" t="s">
        <v>308</v>
      </c>
      <c r="C445" s="285" t="s">
        <v>163</v>
      </c>
      <c r="D445" s="289"/>
      <c r="E445" s="289"/>
      <c r="F445" s="289"/>
      <c r="G445" s="289"/>
      <c r="H445" s="289"/>
      <c r="I445" s="289"/>
      <c r="J445" s="289"/>
      <c r="K445" s="289"/>
      <c r="L445" s="289"/>
      <c r="M445" s="289"/>
      <c r="N445" s="289">
        <f>N444</f>
        <v>12</v>
      </c>
      <c r="O445" s="289"/>
      <c r="P445" s="289"/>
      <c r="Q445" s="289"/>
      <c r="R445" s="289"/>
      <c r="S445" s="289"/>
      <c r="T445" s="289"/>
      <c r="U445" s="289"/>
      <c r="V445" s="289"/>
      <c r="W445" s="289"/>
      <c r="X445" s="289"/>
      <c r="Y445" s="405">
        <f>Y444</f>
        <v>0</v>
      </c>
      <c r="Z445" s="405">
        <f t="shared" ref="Z445" si="1131">Z444</f>
        <v>0</v>
      </c>
      <c r="AA445" s="405">
        <f t="shared" ref="AA445" si="1132">AA444</f>
        <v>0</v>
      </c>
      <c r="AB445" s="405">
        <f t="shared" ref="AB445" si="1133">AB444</f>
        <v>0</v>
      </c>
      <c r="AC445" s="405">
        <f t="shared" ref="AC445" si="1134">AC444</f>
        <v>0</v>
      </c>
      <c r="AD445" s="405">
        <f t="shared" ref="AD445" si="1135">AD444</f>
        <v>0</v>
      </c>
      <c r="AE445" s="405">
        <f t="shared" ref="AE445" si="1136">AE444</f>
        <v>0</v>
      </c>
      <c r="AF445" s="405">
        <f t="shared" ref="AF445" si="1137">AF444</f>
        <v>0</v>
      </c>
      <c r="AG445" s="405">
        <f t="shared" ref="AG445" si="1138">AG444</f>
        <v>0</v>
      </c>
      <c r="AH445" s="405">
        <f t="shared" ref="AH445" si="1139">AH444</f>
        <v>0</v>
      </c>
      <c r="AI445" s="405">
        <f t="shared" ref="AI445" si="1140">AI444</f>
        <v>0</v>
      </c>
      <c r="AJ445" s="405">
        <f t="shared" ref="AJ445" si="1141">AJ444</f>
        <v>0</v>
      </c>
      <c r="AK445" s="405">
        <f t="shared" ref="AK445" si="1142">AK444</f>
        <v>0</v>
      </c>
      <c r="AL445" s="405">
        <f t="shared" ref="AL445" si="1143">AL444</f>
        <v>0</v>
      </c>
      <c r="AM445" s="300"/>
    </row>
    <row r="446" spans="1:39" hidden="1" outlineLevel="1">
      <c r="A446" s="521"/>
      <c r="B446" s="517"/>
      <c r="C446" s="299"/>
      <c r="D446" s="285"/>
      <c r="E446" s="285"/>
      <c r="F446" s="285"/>
      <c r="G446" s="285"/>
      <c r="H446" s="285"/>
      <c r="I446" s="285"/>
      <c r="J446" s="285"/>
      <c r="K446" s="285"/>
      <c r="L446" s="285"/>
      <c r="M446" s="285"/>
      <c r="N446" s="285"/>
      <c r="O446" s="285"/>
      <c r="P446" s="285"/>
      <c r="Q446" s="285"/>
      <c r="R446" s="285"/>
      <c r="S446" s="285"/>
      <c r="T446" s="285"/>
      <c r="U446" s="285"/>
      <c r="V446" s="285"/>
      <c r="W446" s="285"/>
      <c r="X446" s="285"/>
      <c r="Y446" s="406"/>
      <c r="Z446" s="406"/>
      <c r="AA446" s="406"/>
      <c r="AB446" s="406"/>
      <c r="AC446" s="406"/>
      <c r="AD446" s="406"/>
      <c r="AE446" s="406"/>
      <c r="AF446" s="406"/>
      <c r="AG446" s="406"/>
      <c r="AH446" s="406"/>
      <c r="AI446" s="406"/>
      <c r="AJ446" s="406"/>
      <c r="AK446" s="406"/>
      <c r="AL446" s="406"/>
      <c r="AM446" s="300"/>
    </row>
    <row r="447" spans="1:39" ht="15.75" hidden="1" outlineLevel="1">
      <c r="A447" s="521"/>
      <c r="B447" s="493" t="s">
        <v>107</v>
      </c>
      <c r="C447" s="283"/>
      <c r="D447" s="284"/>
      <c r="E447" s="284"/>
      <c r="F447" s="284"/>
      <c r="G447" s="284"/>
      <c r="H447" s="284"/>
      <c r="I447" s="284"/>
      <c r="J447" s="284"/>
      <c r="K447" s="284"/>
      <c r="L447" s="284"/>
      <c r="M447" s="284"/>
      <c r="N447" s="284"/>
      <c r="O447" s="284"/>
      <c r="P447" s="283"/>
      <c r="Q447" s="283"/>
      <c r="R447" s="283"/>
      <c r="S447" s="283"/>
      <c r="T447" s="283"/>
      <c r="U447" s="283"/>
      <c r="V447" s="283"/>
      <c r="W447" s="283"/>
      <c r="X447" s="283"/>
      <c r="Y447" s="408"/>
      <c r="Z447" s="408"/>
      <c r="AA447" s="408"/>
      <c r="AB447" s="408"/>
      <c r="AC447" s="408"/>
      <c r="AD447" s="408"/>
      <c r="AE447" s="408"/>
      <c r="AF447" s="408"/>
      <c r="AG447" s="408"/>
      <c r="AH447" s="408"/>
      <c r="AI447" s="408"/>
      <c r="AJ447" s="408"/>
      <c r="AK447" s="408"/>
      <c r="AL447" s="408"/>
      <c r="AM447" s="286"/>
    </row>
    <row r="448" spans="1:39" hidden="1" outlineLevel="1">
      <c r="A448" s="521">
        <v>14</v>
      </c>
      <c r="B448" s="517" t="s">
        <v>108</v>
      </c>
      <c r="C448" s="285" t="s">
        <v>25</v>
      </c>
      <c r="D448" s="289"/>
      <c r="E448" s="289"/>
      <c r="F448" s="289"/>
      <c r="G448" s="289"/>
      <c r="H448" s="289"/>
      <c r="I448" s="289"/>
      <c r="J448" s="289"/>
      <c r="K448" s="289"/>
      <c r="L448" s="289"/>
      <c r="M448" s="289"/>
      <c r="N448" s="289">
        <v>12</v>
      </c>
      <c r="O448" s="289"/>
      <c r="P448" s="289"/>
      <c r="Q448" s="289"/>
      <c r="R448" s="289"/>
      <c r="S448" s="289"/>
      <c r="T448" s="289"/>
      <c r="U448" s="289"/>
      <c r="V448" s="289"/>
      <c r="W448" s="289"/>
      <c r="X448" s="289"/>
      <c r="Y448" s="404"/>
      <c r="Z448" s="404"/>
      <c r="AA448" s="404"/>
      <c r="AB448" s="404"/>
      <c r="AC448" s="404"/>
      <c r="AD448" s="404"/>
      <c r="AE448" s="404"/>
      <c r="AF448" s="404"/>
      <c r="AG448" s="404"/>
      <c r="AH448" s="404"/>
      <c r="AI448" s="404"/>
      <c r="AJ448" s="404"/>
      <c r="AK448" s="404"/>
      <c r="AL448" s="404"/>
      <c r="AM448" s="290">
        <f>SUM(Y448:AL448)</f>
        <v>0</v>
      </c>
    </row>
    <row r="449" spans="1:40" hidden="1" outlineLevel="1">
      <c r="A449" s="521"/>
      <c r="B449" s="425" t="s">
        <v>308</v>
      </c>
      <c r="C449" s="285" t="s">
        <v>163</v>
      </c>
      <c r="D449" s="289"/>
      <c r="E449" s="289"/>
      <c r="F449" s="289"/>
      <c r="G449" s="289"/>
      <c r="H449" s="289"/>
      <c r="I449" s="289"/>
      <c r="J449" s="289"/>
      <c r="K449" s="289"/>
      <c r="L449" s="289"/>
      <c r="M449" s="289"/>
      <c r="N449" s="289">
        <f>N448</f>
        <v>12</v>
      </c>
      <c r="O449" s="289"/>
      <c r="P449" s="289"/>
      <c r="Q449" s="289"/>
      <c r="R449" s="289"/>
      <c r="S449" s="289"/>
      <c r="T449" s="289"/>
      <c r="U449" s="289"/>
      <c r="V449" s="289"/>
      <c r="W449" s="289"/>
      <c r="X449" s="289"/>
      <c r="Y449" s="405">
        <f>Y448</f>
        <v>0</v>
      </c>
      <c r="Z449" s="405">
        <f t="shared" ref="Z449" si="1144">Z448</f>
        <v>0</v>
      </c>
      <c r="AA449" s="405">
        <f t="shared" ref="AA449" si="1145">AA448</f>
        <v>0</v>
      </c>
      <c r="AB449" s="405">
        <f t="shared" ref="AB449" si="1146">AB448</f>
        <v>0</v>
      </c>
      <c r="AC449" s="405">
        <f t="shared" ref="AC449" si="1147">AC448</f>
        <v>0</v>
      </c>
      <c r="AD449" s="405">
        <f t="shared" ref="AD449" si="1148">AD448</f>
        <v>0</v>
      </c>
      <c r="AE449" s="405">
        <f t="shared" ref="AE449" si="1149">AE448</f>
        <v>0</v>
      </c>
      <c r="AF449" s="405">
        <f t="shared" ref="AF449" si="1150">AF448</f>
        <v>0</v>
      </c>
      <c r="AG449" s="405">
        <f t="shared" ref="AG449" si="1151">AG448</f>
        <v>0</v>
      </c>
      <c r="AH449" s="405">
        <f t="shared" ref="AH449" si="1152">AH448</f>
        <v>0</v>
      </c>
      <c r="AI449" s="405">
        <f t="shared" ref="AI449" si="1153">AI448</f>
        <v>0</v>
      </c>
      <c r="AJ449" s="405">
        <f t="shared" ref="AJ449" si="1154">AJ448</f>
        <v>0</v>
      </c>
      <c r="AK449" s="405">
        <f t="shared" ref="AK449" si="1155">AK448</f>
        <v>0</v>
      </c>
      <c r="AL449" s="405">
        <f t="shared" ref="AL449" si="1156">AL448</f>
        <v>0</v>
      </c>
      <c r="AM449" s="291"/>
    </row>
    <row r="450" spans="1:40" hidden="1" outlineLevel="1">
      <c r="A450" s="521"/>
      <c r="B450" s="517"/>
      <c r="C450" s="299"/>
      <c r="D450" s="285"/>
      <c r="E450" s="285"/>
      <c r="F450" s="285"/>
      <c r="G450" s="285"/>
      <c r="H450" s="285"/>
      <c r="I450" s="285"/>
      <c r="J450" s="285"/>
      <c r="K450" s="285"/>
      <c r="L450" s="285"/>
      <c r="M450" s="285"/>
      <c r="N450" s="462"/>
      <c r="O450" s="285"/>
      <c r="P450" s="285"/>
      <c r="Q450" s="285"/>
      <c r="R450" s="285"/>
      <c r="S450" s="285"/>
      <c r="T450" s="285"/>
      <c r="U450" s="285"/>
      <c r="V450" s="285"/>
      <c r="W450" s="285"/>
      <c r="X450" s="285"/>
      <c r="Y450" s="406"/>
      <c r="Z450" s="406"/>
      <c r="AA450" s="406"/>
      <c r="AB450" s="406"/>
      <c r="AC450" s="406"/>
      <c r="AD450" s="406"/>
      <c r="AE450" s="406"/>
      <c r="AF450" s="406"/>
      <c r="AG450" s="406"/>
      <c r="AH450" s="406"/>
      <c r="AI450" s="406"/>
      <c r="AJ450" s="406"/>
      <c r="AK450" s="406"/>
      <c r="AL450" s="406"/>
      <c r="AM450" s="295"/>
      <c r="AN450" s="619"/>
    </row>
    <row r="451" spans="1:40" s="303" customFormat="1" ht="15.75" hidden="1" outlineLevel="1">
      <c r="A451" s="521"/>
      <c r="B451" s="493" t="s">
        <v>489</v>
      </c>
      <c r="C451" s="285"/>
      <c r="D451" s="285"/>
      <c r="E451" s="285"/>
      <c r="F451" s="285"/>
      <c r="G451" s="285"/>
      <c r="H451" s="285"/>
      <c r="I451" s="285"/>
      <c r="J451" s="285"/>
      <c r="K451" s="285"/>
      <c r="L451" s="285"/>
      <c r="M451" s="285"/>
      <c r="N451" s="285"/>
      <c r="O451" s="285"/>
      <c r="P451" s="285"/>
      <c r="Q451" s="285"/>
      <c r="R451" s="285"/>
      <c r="S451" s="285"/>
      <c r="T451" s="285"/>
      <c r="U451" s="285"/>
      <c r="V451" s="285"/>
      <c r="W451" s="285"/>
      <c r="X451" s="285"/>
      <c r="Y451" s="406"/>
      <c r="Z451" s="406"/>
      <c r="AA451" s="406"/>
      <c r="AB451" s="406"/>
      <c r="AC451" s="406"/>
      <c r="AD451" s="406"/>
      <c r="AE451" s="410"/>
      <c r="AF451" s="410"/>
      <c r="AG451" s="410"/>
      <c r="AH451" s="410"/>
      <c r="AI451" s="410"/>
      <c r="AJ451" s="410"/>
      <c r="AK451" s="410"/>
      <c r="AL451" s="410"/>
      <c r="AM451" s="506"/>
      <c r="AN451" s="620"/>
    </row>
    <row r="452" spans="1:40" hidden="1" outlineLevel="1">
      <c r="A452" s="521">
        <v>15</v>
      </c>
      <c r="B452" s="425" t="s">
        <v>494</v>
      </c>
      <c r="C452" s="285" t="s">
        <v>25</v>
      </c>
      <c r="D452" s="289"/>
      <c r="E452" s="289"/>
      <c r="F452" s="289"/>
      <c r="G452" s="289"/>
      <c r="H452" s="289"/>
      <c r="I452" s="289"/>
      <c r="J452" s="289"/>
      <c r="K452" s="289"/>
      <c r="L452" s="289"/>
      <c r="M452" s="289"/>
      <c r="N452" s="289">
        <v>0</v>
      </c>
      <c r="O452" s="289"/>
      <c r="P452" s="289"/>
      <c r="Q452" s="289"/>
      <c r="R452" s="289"/>
      <c r="S452" s="289"/>
      <c r="T452" s="289"/>
      <c r="U452" s="289"/>
      <c r="V452" s="289"/>
      <c r="W452" s="289"/>
      <c r="X452" s="289"/>
      <c r="Y452" s="404"/>
      <c r="Z452" s="404"/>
      <c r="AA452" s="404"/>
      <c r="AB452" s="404"/>
      <c r="AC452" s="404"/>
      <c r="AD452" s="404"/>
      <c r="AE452" s="404"/>
      <c r="AF452" s="404"/>
      <c r="AG452" s="404"/>
      <c r="AH452" s="404"/>
      <c r="AI452" s="404"/>
      <c r="AJ452" s="404"/>
      <c r="AK452" s="404"/>
      <c r="AL452" s="404"/>
      <c r="AM452" s="290">
        <f>SUM(Y452:AL452)</f>
        <v>0</v>
      </c>
    </row>
    <row r="453" spans="1:40" hidden="1" outlineLevel="1">
      <c r="A453" s="521"/>
      <c r="B453" s="425" t="s">
        <v>308</v>
      </c>
      <c r="C453" s="285" t="s">
        <v>163</v>
      </c>
      <c r="D453" s="289"/>
      <c r="E453" s="289"/>
      <c r="F453" s="289"/>
      <c r="G453" s="289"/>
      <c r="H453" s="289"/>
      <c r="I453" s="289"/>
      <c r="J453" s="289"/>
      <c r="K453" s="289"/>
      <c r="L453" s="289"/>
      <c r="M453" s="289"/>
      <c r="N453" s="289">
        <f>N452</f>
        <v>0</v>
      </c>
      <c r="O453" s="289"/>
      <c r="P453" s="289"/>
      <c r="Q453" s="289"/>
      <c r="R453" s="289"/>
      <c r="S453" s="289"/>
      <c r="T453" s="289"/>
      <c r="U453" s="289"/>
      <c r="V453" s="289"/>
      <c r="W453" s="289"/>
      <c r="X453" s="289"/>
      <c r="Y453" s="405">
        <f>Y452</f>
        <v>0</v>
      </c>
      <c r="Z453" s="405">
        <f t="shared" ref="Z453:AL453" si="1157">Z452</f>
        <v>0</v>
      </c>
      <c r="AA453" s="405">
        <f t="shared" si="1157"/>
        <v>0</v>
      </c>
      <c r="AB453" s="405">
        <f t="shared" si="1157"/>
        <v>0</v>
      </c>
      <c r="AC453" s="405">
        <f t="shared" si="1157"/>
        <v>0</v>
      </c>
      <c r="AD453" s="405">
        <f t="shared" si="1157"/>
        <v>0</v>
      </c>
      <c r="AE453" s="405">
        <f t="shared" si="1157"/>
        <v>0</v>
      </c>
      <c r="AF453" s="405">
        <f t="shared" si="1157"/>
        <v>0</v>
      </c>
      <c r="AG453" s="405">
        <f t="shared" si="1157"/>
        <v>0</v>
      </c>
      <c r="AH453" s="405">
        <f t="shared" si="1157"/>
        <v>0</v>
      </c>
      <c r="AI453" s="405">
        <f t="shared" si="1157"/>
        <v>0</v>
      </c>
      <c r="AJ453" s="405">
        <f t="shared" si="1157"/>
        <v>0</v>
      </c>
      <c r="AK453" s="405">
        <f t="shared" si="1157"/>
        <v>0</v>
      </c>
      <c r="AL453" s="405">
        <f t="shared" si="1157"/>
        <v>0</v>
      </c>
      <c r="AM453" s="291"/>
    </row>
    <row r="454" spans="1:40" hidden="1" outlineLevel="1">
      <c r="A454" s="521"/>
      <c r="B454" s="517"/>
      <c r="C454" s="299"/>
      <c r="D454" s="285"/>
      <c r="E454" s="285"/>
      <c r="F454" s="285"/>
      <c r="G454" s="285"/>
      <c r="H454" s="285"/>
      <c r="I454" s="285"/>
      <c r="J454" s="285"/>
      <c r="K454" s="285"/>
      <c r="L454" s="285"/>
      <c r="M454" s="285"/>
      <c r="N454" s="285"/>
      <c r="O454" s="285"/>
      <c r="P454" s="285"/>
      <c r="Q454" s="285"/>
      <c r="R454" s="285"/>
      <c r="S454" s="285"/>
      <c r="T454" s="285"/>
      <c r="U454" s="285"/>
      <c r="V454" s="285"/>
      <c r="W454" s="285"/>
      <c r="X454" s="285"/>
      <c r="Y454" s="406"/>
      <c r="Z454" s="406"/>
      <c r="AA454" s="406"/>
      <c r="AB454" s="406"/>
      <c r="AC454" s="406"/>
      <c r="AD454" s="406"/>
      <c r="AE454" s="406"/>
      <c r="AF454" s="406"/>
      <c r="AG454" s="406"/>
      <c r="AH454" s="406"/>
      <c r="AI454" s="406"/>
      <c r="AJ454" s="406"/>
      <c r="AK454" s="406"/>
      <c r="AL454" s="406"/>
      <c r="AM454" s="300"/>
    </row>
    <row r="455" spans="1:40" s="277" customFormat="1" hidden="1" outlineLevel="1">
      <c r="A455" s="521">
        <v>16</v>
      </c>
      <c r="B455" s="518" t="s">
        <v>490</v>
      </c>
      <c r="C455" s="285" t="s">
        <v>25</v>
      </c>
      <c r="D455" s="289"/>
      <c r="E455" s="289"/>
      <c r="F455" s="289"/>
      <c r="G455" s="289"/>
      <c r="H455" s="289"/>
      <c r="I455" s="289"/>
      <c r="J455" s="289"/>
      <c r="K455" s="289"/>
      <c r="L455" s="289"/>
      <c r="M455" s="289"/>
      <c r="N455" s="289">
        <v>0</v>
      </c>
      <c r="O455" s="289"/>
      <c r="P455" s="289"/>
      <c r="Q455" s="289"/>
      <c r="R455" s="289"/>
      <c r="S455" s="289"/>
      <c r="T455" s="289"/>
      <c r="U455" s="289"/>
      <c r="V455" s="289"/>
      <c r="W455" s="289"/>
      <c r="X455" s="289"/>
      <c r="Y455" s="404"/>
      <c r="Z455" s="404"/>
      <c r="AA455" s="404"/>
      <c r="AB455" s="404"/>
      <c r="AC455" s="404"/>
      <c r="AD455" s="404"/>
      <c r="AE455" s="404"/>
      <c r="AF455" s="404"/>
      <c r="AG455" s="404"/>
      <c r="AH455" s="404"/>
      <c r="AI455" s="404"/>
      <c r="AJ455" s="404"/>
      <c r="AK455" s="404"/>
      <c r="AL455" s="404"/>
      <c r="AM455" s="290">
        <f>SUM(Y455:AL455)</f>
        <v>0</v>
      </c>
    </row>
    <row r="456" spans="1:40" s="277" customFormat="1" hidden="1" outlineLevel="1">
      <c r="A456" s="521"/>
      <c r="B456" s="518" t="s">
        <v>308</v>
      </c>
      <c r="C456" s="285" t="s">
        <v>163</v>
      </c>
      <c r="D456" s="289"/>
      <c r="E456" s="289"/>
      <c r="F456" s="289"/>
      <c r="G456" s="289"/>
      <c r="H456" s="289"/>
      <c r="I456" s="289"/>
      <c r="J456" s="289"/>
      <c r="K456" s="289"/>
      <c r="L456" s="289"/>
      <c r="M456" s="289"/>
      <c r="N456" s="289">
        <f>N455</f>
        <v>0</v>
      </c>
      <c r="O456" s="289"/>
      <c r="P456" s="289"/>
      <c r="Q456" s="289"/>
      <c r="R456" s="289"/>
      <c r="S456" s="289"/>
      <c r="T456" s="289"/>
      <c r="U456" s="289"/>
      <c r="V456" s="289"/>
      <c r="W456" s="289"/>
      <c r="X456" s="289"/>
      <c r="Y456" s="405">
        <f>Y455</f>
        <v>0</v>
      </c>
      <c r="Z456" s="405">
        <f t="shared" ref="Z456:AL456" si="1158">Z455</f>
        <v>0</v>
      </c>
      <c r="AA456" s="405">
        <f t="shared" si="1158"/>
        <v>0</v>
      </c>
      <c r="AB456" s="405">
        <f t="shared" si="1158"/>
        <v>0</v>
      </c>
      <c r="AC456" s="405">
        <f t="shared" si="1158"/>
        <v>0</v>
      </c>
      <c r="AD456" s="405">
        <f t="shared" si="1158"/>
        <v>0</v>
      </c>
      <c r="AE456" s="405">
        <f t="shared" si="1158"/>
        <v>0</v>
      </c>
      <c r="AF456" s="405">
        <f t="shared" si="1158"/>
        <v>0</v>
      </c>
      <c r="AG456" s="405">
        <f t="shared" si="1158"/>
        <v>0</v>
      </c>
      <c r="AH456" s="405">
        <f t="shared" si="1158"/>
        <v>0</v>
      </c>
      <c r="AI456" s="405">
        <f t="shared" si="1158"/>
        <v>0</v>
      </c>
      <c r="AJ456" s="405">
        <f t="shared" si="1158"/>
        <v>0</v>
      </c>
      <c r="AK456" s="405">
        <f t="shared" si="1158"/>
        <v>0</v>
      </c>
      <c r="AL456" s="405">
        <f t="shared" si="1158"/>
        <v>0</v>
      </c>
      <c r="AM456" s="291"/>
    </row>
    <row r="457" spans="1:40" s="277" customFormat="1" hidden="1" outlineLevel="1">
      <c r="A457" s="521"/>
      <c r="B457" s="518"/>
      <c r="C457" s="285"/>
      <c r="D457" s="285"/>
      <c r="E457" s="285"/>
      <c r="F457" s="285"/>
      <c r="G457" s="285"/>
      <c r="H457" s="285"/>
      <c r="I457" s="285"/>
      <c r="J457" s="285"/>
      <c r="K457" s="285"/>
      <c r="L457" s="285"/>
      <c r="M457" s="285"/>
      <c r="N457" s="285"/>
      <c r="O457" s="285"/>
      <c r="P457" s="285"/>
      <c r="Q457" s="285"/>
      <c r="R457" s="285"/>
      <c r="S457" s="285"/>
      <c r="T457" s="285"/>
      <c r="U457" s="285"/>
      <c r="V457" s="285"/>
      <c r="W457" s="285"/>
      <c r="X457" s="285"/>
      <c r="Y457" s="406"/>
      <c r="Z457" s="406"/>
      <c r="AA457" s="406"/>
      <c r="AB457" s="406"/>
      <c r="AC457" s="406"/>
      <c r="AD457" s="406"/>
      <c r="AE457" s="410"/>
      <c r="AF457" s="410"/>
      <c r="AG457" s="410"/>
      <c r="AH457" s="410"/>
      <c r="AI457" s="410"/>
      <c r="AJ457" s="410"/>
      <c r="AK457" s="410"/>
      <c r="AL457" s="410"/>
      <c r="AM457" s="307"/>
    </row>
    <row r="458" spans="1:40" ht="15.75" hidden="1" outlineLevel="1">
      <c r="A458" s="521"/>
      <c r="B458" s="519" t="s">
        <v>495</v>
      </c>
      <c r="C458" s="314"/>
      <c r="D458" s="284"/>
      <c r="E458" s="283"/>
      <c r="F458" s="283"/>
      <c r="G458" s="283"/>
      <c r="H458" s="283"/>
      <c r="I458" s="283"/>
      <c r="J458" s="283"/>
      <c r="K458" s="283"/>
      <c r="L458" s="283"/>
      <c r="M458" s="283"/>
      <c r="N458" s="284"/>
      <c r="O458" s="283"/>
      <c r="P458" s="283"/>
      <c r="Q458" s="283"/>
      <c r="R458" s="283"/>
      <c r="S458" s="283"/>
      <c r="T458" s="283"/>
      <c r="U458" s="283"/>
      <c r="V458" s="283"/>
      <c r="W458" s="283"/>
      <c r="X458" s="283"/>
      <c r="Y458" s="408"/>
      <c r="Z458" s="408"/>
      <c r="AA458" s="408"/>
      <c r="AB458" s="408"/>
      <c r="AC458" s="408"/>
      <c r="AD458" s="408"/>
      <c r="AE458" s="408"/>
      <c r="AF458" s="408"/>
      <c r="AG458" s="408"/>
      <c r="AH458" s="408"/>
      <c r="AI458" s="408"/>
      <c r="AJ458" s="408"/>
      <c r="AK458" s="408"/>
      <c r="AL458" s="408"/>
      <c r="AM458" s="286"/>
    </row>
    <row r="459" spans="1:40" hidden="1" outlineLevel="1">
      <c r="A459" s="521">
        <v>17</v>
      </c>
      <c r="B459" s="422" t="s">
        <v>112</v>
      </c>
      <c r="C459" s="285" t="s">
        <v>25</v>
      </c>
      <c r="D459" s="289"/>
      <c r="E459" s="289"/>
      <c r="F459" s="289"/>
      <c r="G459" s="289"/>
      <c r="H459" s="289"/>
      <c r="I459" s="289"/>
      <c r="J459" s="289"/>
      <c r="K459" s="289"/>
      <c r="L459" s="289"/>
      <c r="M459" s="289"/>
      <c r="N459" s="289">
        <v>12</v>
      </c>
      <c r="O459" s="289"/>
      <c r="P459" s="289"/>
      <c r="Q459" s="289"/>
      <c r="R459" s="289"/>
      <c r="S459" s="289"/>
      <c r="T459" s="289"/>
      <c r="U459" s="289"/>
      <c r="V459" s="289"/>
      <c r="W459" s="289"/>
      <c r="X459" s="289"/>
      <c r="Y459" s="420"/>
      <c r="Z459" s="404"/>
      <c r="AA459" s="404"/>
      <c r="AB459" s="404"/>
      <c r="AC459" s="404"/>
      <c r="AD459" s="404"/>
      <c r="AE459" s="404"/>
      <c r="AF459" s="409"/>
      <c r="AG459" s="409"/>
      <c r="AH459" s="409"/>
      <c r="AI459" s="409"/>
      <c r="AJ459" s="409"/>
      <c r="AK459" s="409"/>
      <c r="AL459" s="409"/>
      <c r="AM459" s="290">
        <f>SUM(Y459:AL459)</f>
        <v>0</v>
      </c>
    </row>
    <row r="460" spans="1:40" hidden="1" outlineLevel="1">
      <c r="A460" s="521"/>
      <c r="B460" s="425" t="s">
        <v>308</v>
      </c>
      <c r="C460" s="285" t="s">
        <v>163</v>
      </c>
      <c r="D460" s="289"/>
      <c r="E460" s="289"/>
      <c r="F460" s="289"/>
      <c r="G460" s="289"/>
      <c r="H460" s="289"/>
      <c r="I460" s="289"/>
      <c r="J460" s="289"/>
      <c r="K460" s="289"/>
      <c r="L460" s="289"/>
      <c r="M460" s="289"/>
      <c r="N460" s="289">
        <f>N459</f>
        <v>12</v>
      </c>
      <c r="O460" s="289"/>
      <c r="P460" s="289"/>
      <c r="Q460" s="289"/>
      <c r="R460" s="289"/>
      <c r="S460" s="289"/>
      <c r="T460" s="289"/>
      <c r="U460" s="289"/>
      <c r="V460" s="289"/>
      <c r="W460" s="289"/>
      <c r="X460" s="289"/>
      <c r="Y460" s="405">
        <f>Y459</f>
        <v>0</v>
      </c>
      <c r="Z460" s="405">
        <f t="shared" ref="Z460:AL460" si="1159">Z459</f>
        <v>0</v>
      </c>
      <c r="AA460" s="405">
        <f t="shared" si="1159"/>
        <v>0</v>
      </c>
      <c r="AB460" s="405">
        <f t="shared" si="1159"/>
        <v>0</v>
      </c>
      <c r="AC460" s="405">
        <f t="shared" si="1159"/>
        <v>0</v>
      </c>
      <c r="AD460" s="405">
        <f t="shared" si="1159"/>
        <v>0</v>
      </c>
      <c r="AE460" s="405">
        <f t="shared" si="1159"/>
        <v>0</v>
      </c>
      <c r="AF460" s="405">
        <f t="shared" si="1159"/>
        <v>0</v>
      </c>
      <c r="AG460" s="405">
        <f t="shared" si="1159"/>
        <v>0</v>
      </c>
      <c r="AH460" s="405">
        <f t="shared" si="1159"/>
        <v>0</v>
      </c>
      <c r="AI460" s="405">
        <f t="shared" si="1159"/>
        <v>0</v>
      </c>
      <c r="AJ460" s="405">
        <f t="shared" si="1159"/>
        <v>0</v>
      </c>
      <c r="AK460" s="405">
        <f t="shared" si="1159"/>
        <v>0</v>
      </c>
      <c r="AL460" s="405">
        <f t="shared" si="1159"/>
        <v>0</v>
      </c>
      <c r="AM460" s="300"/>
    </row>
    <row r="461" spans="1:40" hidden="1" outlineLevel="1">
      <c r="A461" s="521"/>
      <c r="B461" s="425"/>
      <c r="C461" s="285"/>
      <c r="D461" s="285"/>
      <c r="E461" s="285"/>
      <c r="F461" s="285"/>
      <c r="G461" s="285"/>
      <c r="H461" s="285"/>
      <c r="I461" s="285"/>
      <c r="J461" s="285"/>
      <c r="K461" s="285"/>
      <c r="L461" s="285"/>
      <c r="M461" s="285"/>
      <c r="N461" s="285"/>
      <c r="O461" s="285"/>
      <c r="P461" s="285"/>
      <c r="Q461" s="285"/>
      <c r="R461" s="285"/>
      <c r="S461" s="285"/>
      <c r="T461" s="285"/>
      <c r="U461" s="285"/>
      <c r="V461" s="285"/>
      <c r="W461" s="285"/>
      <c r="X461" s="285"/>
      <c r="Y461" s="416"/>
      <c r="Z461" s="419"/>
      <c r="AA461" s="419"/>
      <c r="AB461" s="419"/>
      <c r="AC461" s="419"/>
      <c r="AD461" s="419"/>
      <c r="AE461" s="419"/>
      <c r="AF461" s="419"/>
      <c r="AG461" s="419"/>
      <c r="AH461" s="419"/>
      <c r="AI461" s="419"/>
      <c r="AJ461" s="419"/>
      <c r="AK461" s="419"/>
      <c r="AL461" s="419"/>
      <c r="AM461" s="300"/>
    </row>
    <row r="462" spans="1:40" hidden="1" outlineLevel="1">
      <c r="A462" s="521">
        <v>18</v>
      </c>
      <c r="B462" s="422" t="s">
        <v>109</v>
      </c>
      <c r="C462" s="285" t="s">
        <v>25</v>
      </c>
      <c r="D462" s="289"/>
      <c r="E462" s="289"/>
      <c r="F462" s="289"/>
      <c r="G462" s="289"/>
      <c r="H462" s="289"/>
      <c r="I462" s="289"/>
      <c r="J462" s="289"/>
      <c r="K462" s="289"/>
      <c r="L462" s="289"/>
      <c r="M462" s="289"/>
      <c r="N462" s="289">
        <v>12</v>
      </c>
      <c r="O462" s="289"/>
      <c r="P462" s="289"/>
      <c r="Q462" s="289"/>
      <c r="R462" s="289"/>
      <c r="S462" s="289"/>
      <c r="T462" s="289"/>
      <c r="U462" s="289"/>
      <c r="V462" s="289"/>
      <c r="W462" s="289"/>
      <c r="X462" s="289"/>
      <c r="Y462" s="420"/>
      <c r="Z462" s="404"/>
      <c r="AA462" s="404"/>
      <c r="AB462" s="404"/>
      <c r="AC462" s="404"/>
      <c r="AD462" s="404"/>
      <c r="AE462" s="404"/>
      <c r="AF462" s="409"/>
      <c r="AG462" s="409"/>
      <c r="AH462" s="409"/>
      <c r="AI462" s="409"/>
      <c r="AJ462" s="409"/>
      <c r="AK462" s="409"/>
      <c r="AL462" s="409"/>
      <c r="AM462" s="290">
        <f>SUM(Y462:AL462)</f>
        <v>0</v>
      </c>
    </row>
    <row r="463" spans="1:40" hidden="1" outlineLevel="1">
      <c r="A463" s="521"/>
      <c r="B463" s="425" t="s">
        <v>308</v>
      </c>
      <c r="C463" s="285" t="s">
        <v>163</v>
      </c>
      <c r="D463" s="289"/>
      <c r="E463" s="289"/>
      <c r="F463" s="289"/>
      <c r="G463" s="289"/>
      <c r="H463" s="289"/>
      <c r="I463" s="289"/>
      <c r="J463" s="289"/>
      <c r="K463" s="289"/>
      <c r="L463" s="289"/>
      <c r="M463" s="289"/>
      <c r="N463" s="289">
        <f>N462</f>
        <v>12</v>
      </c>
      <c r="O463" s="289"/>
      <c r="P463" s="289"/>
      <c r="Q463" s="289"/>
      <c r="R463" s="289"/>
      <c r="S463" s="289"/>
      <c r="T463" s="289"/>
      <c r="U463" s="289"/>
      <c r="V463" s="289"/>
      <c r="W463" s="289"/>
      <c r="X463" s="289"/>
      <c r="Y463" s="405">
        <f>Y462</f>
        <v>0</v>
      </c>
      <c r="Z463" s="405">
        <f t="shared" ref="Z463:AL463" si="1160">Z462</f>
        <v>0</v>
      </c>
      <c r="AA463" s="405">
        <f t="shared" si="1160"/>
        <v>0</v>
      </c>
      <c r="AB463" s="405">
        <f t="shared" si="1160"/>
        <v>0</v>
      </c>
      <c r="AC463" s="405">
        <f t="shared" si="1160"/>
        <v>0</v>
      </c>
      <c r="AD463" s="405">
        <f t="shared" si="1160"/>
        <v>0</v>
      </c>
      <c r="AE463" s="405">
        <f t="shared" si="1160"/>
        <v>0</v>
      </c>
      <c r="AF463" s="405">
        <f t="shared" si="1160"/>
        <v>0</v>
      </c>
      <c r="AG463" s="405">
        <f t="shared" si="1160"/>
        <v>0</v>
      </c>
      <c r="AH463" s="405">
        <f t="shared" si="1160"/>
        <v>0</v>
      </c>
      <c r="AI463" s="405">
        <f t="shared" si="1160"/>
        <v>0</v>
      </c>
      <c r="AJ463" s="405">
        <f t="shared" si="1160"/>
        <v>0</v>
      </c>
      <c r="AK463" s="405">
        <f t="shared" si="1160"/>
        <v>0</v>
      </c>
      <c r="AL463" s="405">
        <f t="shared" si="1160"/>
        <v>0</v>
      </c>
      <c r="AM463" s="300"/>
    </row>
    <row r="464" spans="1:40" hidden="1" outlineLevel="1">
      <c r="A464" s="521"/>
      <c r="B464" s="424"/>
      <c r="C464" s="285"/>
      <c r="D464" s="285"/>
      <c r="E464" s="285"/>
      <c r="F464" s="285"/>
      <c r="G464" s="285"/>
      <c r="H464" s="285"/>
      <c r="I464" s="285"/>
      <c r="J464" s="285"/>
      <c r="K464" s="285"/>
      <c r="L464" s="285"/>
      <c r="M464" s="285"/>
      <c r="N464" s="285"/>
      <c r="O464" s="285"/>
      <c r="P464" s="285"/>
      <c r="Q464" s="285"/>
      <c r="R464" s="285"/>
      <c r="S464" s="285"/>
      <c r="T464" s="285"/>
      <c r="U464" s="285"/>
      <c r="V464" s="285"/>
      <c r="W464" s="285"/>
      <c r="X464" s="285"/>
      <c r="Y464" s="417"/>
      <c r="Z464" s="418"/>
      <c r="AA464" s="418"/>
      <c r="AB464" s="418"/>
      <c r="AC464" s="418"/>
      <c r="AD464" s="418"/>
      <c r="AE464" s="418"/>
      <c r="AF464" s="418"/>
      <c r="AG464" s="418"/>
      <c r="AH464" s="418"/>
      <c r="AI464" s="418"/>
      <c r="AJ464" s="418"/>
      <c r="AK464" s="418"/>
      <c r="AL464" s="418"/>
      <c r="AM464" s="291"/>
    </row>
    <row r="465" spans="1:39" hidden="1" outlineLevel="1">
      <c r="A465" s="521">
        <v>19</v>
      </c>
      <c r="B465" s="422" t="s">
        <v>111</v>
      </c>
      <c r="C465" s="285" t="s">
        <v>25</v>
      </c>
      <c r="D465" s="289"/>
      <c r="E465" s="289"/>
      <c r="F465" s="289"/>
      <c r="G465" s="289"/>
      <c r="H465" s="289"/>
      <c r="I465" s="289"/>
      <c r="J465" s="289"/>
      <c r="K465" s="289"/>
      <c r="L465" s="289"/>
      <c r="M465" s="289"/>
      <c r="N465" s="289">
        <v>12</v>
      </c>
      <c r="O465" s="289"/>
      <c r="P465" s="289"/>
      <c r="Q465" s="289"/>
      <c r="R465" s="289"/>
      <c r="S465" s="289"/>
      <c r="T465" s="289"/>
      <c r="U465" s="289"/>
      <c r="V465" s="289"/>
      <c r="W465" s="289"/>
      <c r="X465" s="289"/>
      <c r="Y465" s="420"/>
      <c r="Z465" s="404"/>
      <c r="AA465" s="404"/>
      <c r="AB465" s="404"/>
      <c r="AC465" s="404"/>
      <c r="AD465" s="404"/>
      <c r="AE465" s="404"/>
      <c r="AF465" s="409"/>
      <c r="AG465" s="409"/>
      <c r="AH465" s="409"/>
      <c r="AI465" s="409"/>
      <c r="AJ465" s="409"/>
      <c r="AK465" s="409"/>
      <c r="AL465" s="409"/>
      <c r="AM465" s="290">
        <f>SUM(Y465:AL465)</f>
        <v>0</v>
      </c>
    </row>
    <row r="466" spans="1:39" hidden="1" outlineLevel="1">
      <c r="A466" s="521"/>
      <c r="B466" s="425" t="s">
        <v>308</v>
      </c>
      <c r="C466" s="285" t="s">
        <v>163</v>
      </c>
      <c r="D466" s="289"/>
      <c r="E466" s="289"/>
      <c r="F466" s="289"/>
      <c r="G466" s="289"/>
      <c r="H466" s="289"/>
      <c r="I466" s="289"/>
      <c r="J466" s="289"/>
      <c r="K466" s="289"/>
      <c r="L466" s="289"/>
      <c r="M466" s="289"/>
      <c r="N466" s="289">
        <f>N465</f>
        <v>12</v>
      </c>
      <c r="O466" s="289"/>
      <c r="P466" s="289"/>
      <c r="Q466" s="289"/>
      <c r="R466" s="289"/>
      <c r="S466" s="289"/>
      <c r="T466" s="289"/>
      <c r="U466" s="289"/>
      <c r="V466" s="289"/>
      <c r="W466" s="289"/>
      <c r="X466" s="289"/>
      <c r="Y466" s="405">
        <f>Y465</f>
        <v>0</v>
      </c>
      <c r="Z466" s="405">
        <f t="shared" ref="Z466:AL466" si="1161">Z465</f>
        <v>0</v>
      </c>
      <c r="AA466" s="405">
        <f t="shared" si="1161"/>
        <v>0</v>
      </c>
      <c r="AB466" s="405">
        <f t="shared" si="1161"/>
        <v>0</v>
      </c>
      <c r="AC466" s="405">
        <f t="shared" si="1161"/>
        <v>0</v>
      </c>
      <c r="AD466" s="405">
        <f t="shared" si="1161"/>
        <v>0</v>
      </c>
      <c r="AE466" s="405">
        <f t="shared" si="1161"/>
        <v>0</v>
      </c>
      <c r="AF466" s="405">
        <f t="shared" si="1161"/>
        <v>0</v>
      </c>
      <c r="AG466" s="405">
        <f t="shared" si="1161"/>
        <v>0</v>
      </c>
      <c r="AH466" s="405">
        <f t="shared" si="1161"/>
        <v>0</v>
      </c>
      <c r="AI466" s="405">
        <f t="shared" si="1161"/>
        <v>0</v>
      </c>
      <c r="AJ466" s="405">
        <f t="shared" si="1161"/>
        <v>0</v>
      </c>
      <c r="AK466" s="405">
        <f t="shared" si="1161"/>
        <v>0</v>
      </c>
      <c r="AL466" s="405">
        <f t="shared" si="1161"/>
        <v>0</v>
      </c>
      <c r="AM466" s="291"/>
    </row>
    <row r="467" spans="1:39" hidden="1" outlineLevel="1">
      <c r="A467" s="521"/>
      <c r="B467" s="424"/>
      <c r="C467" s="285"/>
      <c r="D467" s="285"/>
      <c r="E467" s="285"/>
      <c r="F467" s="285"/>
      <c r="G467" s="285"/>
      <c r="H467" s="285"/>
      <c r="I467" s="285"/>
      <c r="J467" s="285"/>
      <c r="K467" s="285"/>
      <c r="L467" s="285"/>
      <c r="M467" s="285"/>
      <c r="N467" s="285"/>
      <c r="O467" s="285"/>
      <c r="P467" s="285"/>
      <c r="Q467" s="285"/>
      <c r="R467" s="285"/>
      <c r="S467" s="285"/>
      <c r="T467" s="285"/>
      <c r="U467" s="285"/>
      <c r="V467" s="285"/>
      <c r="W467" s="285"/>
      <c r="X467" s="285"/>
      <c r="Y467" s="406"/>
      <c r="Z467" s="406"/>
      <c r="AA467" s="406"/>
      <c r="AB467" s="406"/>
      <c r="AC467" s="406"/>
      <c r="AD467" s="406"/>
      <c r="AE467" s="406"/>
      <c r="AF467" s="406"/>
      <c r="AG467" s="406"/>
      <c r="AH467" s="406"/>
      <c r="AI467" s="406"/>
      <c r="AJ467" s="406"/>
      <c r="AK467" s="406"/>
      <c r="AL467" s="406"/>
      <c r="AM467" s="300"/>
    </row>
    <row r="468" spans="1:39" hidden="1" outlineLevel="1">
      <c r="A468" s="521">
        <v>20</v>
      </c>
      <c r="B468" s="422" t="s">
        <v>110</v>
      </c>
      <c r="C468" s="285" t="s">
        <v>25</v>
      </c>
      <c r="D468" s="289"/>
      <c r="E468" s="289"/>
      <c r="F468" s="289"/>
      <c r="G468" s="289"/>
      <c r="H468" s="289"/>
      <c r="I468" s="289"/>
      <c r="J468" s="289"/>
      <c r="K468" s="289"/>
      <c r="L468" s="289"/>
      <c r="M468" s="289"/>
      <c r="N468" s="289">
        <v>12</v>
      </c>
      <c r="O468" s="289"/>
      <c r="P468" s="289"/>
      <c r="Q468" s="289"/>
      <c r="R468" s="289"/>
      <c r="S468" s="289"/>
      <c r="T468" s="289"/>
      <c r="U468" s="289"/>
      <c r="V468" s="289"/>
      <c r="W468" s="289"/>
      <c r="X468" s="289"/>
      <c r="Y468" s="420"/>
      <c r="Z468" s="404"/>
      <c r="AA468" s="404"/>
      <c r="AB468" s="404"/>
      <c r="AC468" s="404"/>
      <c r="AD468" s="404"/>
      <c r="AE468" s="404"/>
      <c r="AF468" s="409"/>
      <c r="AG468" s="409"/>
      <c r="AH468" s="409"/>
      <c r="AI468" s="409"/>
      <c r="AJ468" s="409"/>
      <c r="AK468" s="409"/>
      <c r="AL468" s="409"/>
      <c r="AM468" s="290">
        <f>SUM(Y468:AL468)</f>
        <v>0</v>
      </c>
    </row>
    <row r="469" spans="1:39" hidden="1" outlineLevel="1">
      <c r="A469" s="521"/>
      <c r="B469" s="425" t="s">
        <v>308</v>
      </c>
      <c r="C469" s="285" t="s">
        <v>163</v>
      </c>
      <c r="D469" s="289"/>
      <c r="E469" s="289"/>
      <c r="F469" s="289"/>
      <c r="G469" s="289"/>
      <c r="H469" s="289"/>
      <c r="I469" s="289"/>
      <c r="J469" s="289"/>
      <c r="K469" s="289"/>
      <c r="L469" s="289"/>
      <c r="M469" s="289"/>
      <c r="N469" s="289">
        <f>N468</f>
        <v>12</v>
      </c>
      <c r="O469" s="289"/>
      <c r="P469" s="289"/>
      <c r="Q469" s="289"/>
      <c r="R469" s="289"/>
      <c r="S469" s="289"/>
      <c r="T469" s="289"/>
      <c r="U469" s="289"/>
      <c r="V469" s="289"/>
      <c r="W469" s="289"/>
      <c r="X469" s="289"/>
      <c r="Y469" s="405">
        <f t="shared" ref="Y469:AL469" si="1162">Y468</f>
        <v>0</v>
      </c>
      <c r="Z469" s="405">
        <f t="shared" si="1162"/>
        <v>0</v>
      </c>
      <c r="AA469" s="405">
        <f t="shared" si="1162"/>
        <v>0</v>
      </c>
      <c r="AB469" s="405">
        <f t="shared" si="1162"/>
        <v>0</v>
      </c>
      <c r="AC469" s="405">
        <f t="shared" si="1162"/>
        <v>0</v>
      </c>
      <c r="AD469" s="405">
        <f t="shared" si="1162"/>
        <v>0</v>
      </c>
      <c r="AE469" s="405">
        <f t="shared" si="1162"/>
        <v>0</v>
      </c>
      <c r="AF469" s="405">
        <f t="shared" si="1162"/>
        <v>0</v>
      </c>
      <c r="AG469" s="405">
        <f t="shared" si="1162"/>
        <v>0</v>
      </c>
      <c r="AH469" s="405">
        <f t="shared" si="1162"/>
        <v>0</v>
      </c>
      <c r="AI469" s="405">
        <f t="shared" si="1162"/>
        <v>0</v>
      </c>
      <c r="AJ469" s="405">
        <f t="shared" si="1162"/>
        <v>0</v>
      </c>
      <c r="AK469" s="405">
        <f t="shared" si="1162"/>
        <v>0</v>
      </c>
      <c r="AL469" s="405">
        <f t="shared" si="1162"/>
        <v>0</v>
      </c>
      <c r="AM469" s="300"/>
    </row>
    <row r="470" spans="1:39" ht="15.75" hidden="1" outlineLevel="1">
      <c r="A470" s="521"/>
      <c r="B470" s="520"/>
      <c r="C470" s="294"/>
      <c r="D470" s="285"/>
      <c r="E470" s="285"/>
      <c r="F470" s="285"/>
      <c r="G470" s="285"/>
      <c r="H470" s="285"/>
      <c r="I470" s="285"/>
      <c r="J470" s="285"/>
      <c r="K470" s="285"/>
      <c r="L470" s="285"/>
      <c r="M470" s="285"/>
      <c r="N470" s="294"/>
      <c r="O470" s="285"/>
      <c r="P470" s="285"/>
      <c r="Q470" s="285"/>
      <c r="R470" s="285"/>
      <c r="S470" s="285"/>
      <c r="T470" s="285"/>
      <c r="U470" s="285"/>
      <c r="V470" s="285"/>
      <c r="W470" s="285"/>
      <c r="X470" s="285"/>
      <c r="Y470" s="406"/>
      <c r="Z470" s="406"/>
      <c r="AA470" s="406"/>
      <c r="AB470" s="406"/>
      <c r="AC470" s="406"/>
      <c r="AD470" s="406"/>
      <c r="AE470" s="406"/>
      <c r="AF470" s="406"/>
      <c r="AG470" s="406"/>
      <c r="AH470" s="406"/>
      <c r="AI470" s="406"/>
      <c r="AJ470" s="406"/>
      <c r="AK470" s="406"/>
      <c r="AL470" s="406"/>
      <c r="AM470" s="300"/>
    </row>
    <row r="471" spans="1:39" ht="15.75" hidden="1" outlineLevel="1">
      <c r="A471" s="521"/>
      <c r="B471" s="513" t="s">
        <v>502</v>
      </c>
      <c r="C471" s="285"/>
      <c r="D471" s="285"/>
      <c r="E471" s="285"/>
      <c r="F471" s="285"/>
      <c r="G471" s="285"/>
      <c r="H471" s="285"/>
      <c r="I471" s="285"/>
      <c r="J471" s="285"/>
      <c r="K471" s="285"/>
      <c r="L471" s="285"/>
      <c r="M471" s="285"/>
      <c r="N471" s="285"/>
      <c r="O471" s="285"/>
      <c r="P471" s="285"/>
      <c r="Q471" s="285"/>
      <c r="R471" s="285"/>
      <c r="S471" s="285"/>
      <c r="T471" s="285"/>
      <c r="U471" s="285"/>
      <c r="V471" s="285"/>
      <c r="W471" s="285"/>
      <c r="X471" s="285"/>
      <c r="Y471" s="416"/>
      <c r="Z471" s="419"/>
      <c r="AA471" s="419"/>
      <c r="AB471" s="419"/>
      <c r="AC471" s="419"/>
      <c r="AD471" s="419"/>
      <c r="AE471" s="419"/>
      <c r="AF471" s="419"/>
      <c r="AG471" s="419"/>
      <c r="AH471" s="419"/>
      <c r="AI471" s="419"/>
      <c r="AJ471" s="419"/>
      <c r="AK471" s="419"/>
      <c r="AL471" s="419"/>
      <c r="AM471" s="300"/>
    </row>
    <row r="472" spans="1:39" ht="15.75" hidden="1" outlineLevel="1">
      <c r="A472" s="521"/>
      <c r="B472" s="493" t="s">
        <v>498</v>
      </c>
      <c r="C472" s="285"/>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416"/>
      <c r="Z472" s="419"/>
      <c r="AA472" s="419"/>
      <c r="AB472" s="419"/>
      <c r="AC472" s="419"/>
      <c r="AD472" s="419"/>
      <c r="AE472" s="419"/>
      <c r="AF472" s="419"/>
      <c r="AG472" s="419"/>
      <c r="AH472" s="419"/>
      <c r="AI472" s="419"/>
      <c r="AJ472" s="419"/>
      <c r="AK472" s="419"/>
      <c r="AL472" s="419"/>
      <c r="AM472" s="300"/>
    </row>
    <row r="473" spans="1:39" hidden="1" outlineLevel="1">
      <c r="A473" s="521">
        <v>21</v>
      </c>
      <c r="B473" s="422" t="s">
        <v>113</v>
      </c>
      <c r="C473" s="285" t="s">
        <v>25</v>
      </c>
      <c r="D473" s="289"/>
      <c r="E473" s="289"/>
      <c r="F473" s="289"/>
      <c r="G473" s="289"/>
      <c r="H473" s="289"/>
      <c r="I473" s="289"/>
      <c r="J473" s="289"/>
      <c r="K473" s="289"/>
      <c r="L473" s="289"/>
      <c r="M473" s="289"/>
      <c r="N473" s="285"/>
      <c r="O473" s="289"/>
      <c r="P473" s="289"/>
      <c r="Q473" s="289"/>
      <c r="R473" s="289"/>
      <c r="S473" s="289"/>
      <c r="T473" s="289"/>
      <c r="U473" s="289"/>
      <c r="V473" s="289"/>
      <c r="W473" s="289"/>
      <c r="X473" s="289"/>
      <c r="Y473" s="404"/>
      <c r="Z473" s="404"/>
      <c r="AA473" s="404"/>
      <c r="AB473" s="404"/>
      <c r="AC473" s="404"/>
      <c r="AD473" s="404"/>
      <c r="AE473" s="404"/>
      <c r="AF473" s="404"/>
      <c r="AG473" s="404"/>
      <c r="AH473" s="404"/>
      <c r="AI473" s="404"/>
      <c r="AJ473" s="404"/>
      <c r="AK473" s="404"/>
      <c r="AL473" s="404"/>
      <c r="AM473" s="290">
        <f>SUM(Y473:AL473)</f>
        <v>0</v>
      </c>
    </row>
    <row r="474" spans="1:39" hidden="1" outlineLevel="1">
      <c r="A474" s="521"/>
      <c r="B474" s="425" t="s">
        <v>308</v>
      </c>
      <c r="C474" s="285" t="s">
        <v>163</v>
      </c>
      <c r="D474" s="289"/>
      <c r="E474" s="289"/>
      <c r="F474" s="289"/>
      <c r="G474" s="289"/>
      <c r="H474" s="289"/>
      <c r="I474" s="289"/>
      <c r="J474" s="289"/>
      <c r="K474" s="289"/>
      <c r="L474" s="289"/>
      <c r="M474" s="289"/>
      <c r="N474" s="285"/>
      <c r="O474" s="289"/>
      <c r="P474" s="289"/>
      <c r="Q474" s="289"/>
      <c r="R474" s="289"/>
      <c r="S474" s="289"/>
      <c r="T474" s="289"/>
      <c r="U474" s="289"/>
      <c r="V474" s="289"/>
      <c r="W474" s="289"/>
      <c r="X474" s="289"/>
      <c r="Y474" s="405">
        <f>Y473</f>
        <v>0</v>
      </c>
      <c r="Z474" s="405">
        <f t="shared" ref="Z474" si="1163">Z473</f>
        <v>0</v>
      </c>
      <c r="AA474" s="405">
        <f t="shared" ref="AA474" si="1164">AA473</f>
        <v>0</v>
      </c>
      <c r="AB474" s="405">
        <f t="shared" ref="AB474" si="1165">AB473</f>
        <v>0</v>
      </c>
      <c r="AC474" s="405">
        <f t="shared" ref="AC474" si="1166">AC473</f>
        <v>0</v>
      </c>
      <c r="AD474" s="405">
        <f t="shared" ref="AD474" si="1167">AD473</f>
        <v>0</v>
      </c>
      <c r="AE474" s="405">
        <f t="shared" ref="AE474" si="1168">AE473</f>
        <v>0</v>
      </c>
      <c r="AF474" s="405">
        <f t="shared" ref="AF474" si="1169">AF473</f>
        <v>0</v>
      </c>
      <c r="AG474" s="405">
        <f t="shared" ref="AG474" si="1170">AG473</f>
        <v>0</v>
      </c>
      <c r="AH474" s="405">
        <f t="shared" ref="AH474" si="1171">AH473</f>
        <v>0</v>
      </c>
      <c r="AI474" s="405">
        <f t="shared" ref="AI474" si="1172">AI473</f>
        <v>0</v>
      </c>
      <c r="AJ474" s="405">
        <f t="shared" ref="AJ474" si="1173">AJ473</f>
        <v>0</v>
      </c>
      <c r="AK474" s="405">
        <f t="shared" ref="AK474" si="1174">AK473</f>
        <v>0</v>
      </c>
      <c r="AL474" s="405">
        <f t="shared" ref="AL474" si="1175">AL473</f>
        <v>0</v>
      </c>
      <c r="AM474" s="300"/>
    </row>
    <row r="475" spans="1:39" hidden="1" outlineLevel="1">
      <c r="A475" s="521"/>
      <c r="B475" s="425"/>
      <c r="C475" s="285"/>
      <c r="D475" s="285"/>
      <c r="E475" s="285"/>
      <c r="F475" s="285"/>
      <c r="G475" s="285"/>
      <c r="H475" s="285"/>
      <c r="I475" s="285"/>
      <c r="J475" s="285"/>
      <c r="K475" s="285"/>
      <c r="L475" s="285"/>
      <c r="M475" s="285"/>
      <c r="N475" s="285"/>
      <c r="O475" s="285"/>
      <c r="P475" s="285"/>
      <c r="Q475" s="285"/>
      <c r="R475" s="285"/>
      <c r="S475" s="285"/>
      <c r="T475" s="285"/>
      <c r="U475" s="285"/>
      <c r="V475" s="285"/>
      <c r="W475" s="285"/>
      <c r="X475" s="285"/>
      <c r="Y475" s="416"/>
      <c r="Z475" s="419"/>
      <c r="AA475" s="419"/>
      <c r="AB475" s="419"/>
      <c r="AC475" s="419"/>
      <c r="AD475" s="419"/>
      <c r="AE475" s="419"/>
      <c r="AF475" s="419"/>
      <c r="AG475" s="419"/>
      <c r="AH475" s="419"/>
      <c r="AI475" s="419"/>
      <c r="AJ475" s="419"/>
      <c r="AK475" s="419"/>
      <c r="AL475" s="419"/>
      <c r="AM475" s="300"/>
    </row>
    <row r="476" spans="1:39" ht="30" hidden="1" outlineLevel="1">
      <c r="A476" s="521">
        <v>22</v>
      </c>
      <c r="B476" s="422" t="s">
        <v>114</v>
      </c>
      <c r="C476" s="285" t="s">
        <v>25</v>
      </c>
      <c r="D476" s="289"/>
      <c r="E476" s="289"/>
      <c r="F476" s="289"/>
      <c r="G476" s="289"/>
      <c r="H476" s="289"/>
      <c r="I476" s="289"/>
      <c r="J476" s="289"/>
      <c r="K476" s="289"/>
      <c r="L476" s="289"/>
      <c r="M476" s="289"/>
      <c r="N476" s="285"/>
      <c r="O476" s="289"/>
      <c r="P476" s="289"/>
      <c r="Q476" s="289"/>
      <c r="R476" s="289"/>
      <c r="S476" s="289"/>
      <c r="T476" s="289"/>
      <c r="U476" s="289"/>
      <c r="V476" s="289"/>
      <c r="W476" s="289"/>
      <c r="X476" s="289"/>
      <c r="Y476" s="404"/>
      <c r="Z476" s="404"/>
      <c r="AA476" s="404"/>
      <c r="AB476" s="404"/>
      <c r="AC476" s="404"/>
      <c r="AD476" s="404"/>
      <c r="AE476" s="404"/>
      <c r="AF476" s="404"/>
      <c r="AG476" s="404"/>
      <c r="AH476" s="404"/>
      <c r="AI476" s="404"/>
      <c r="AJ476" s="404"/>
      <c r="AK476" s="404"/>
      <c r="AL476" s="404"/>
      <c r="AM476" s="290">
        <f>SUM(Y476:AL476)</f>
        <v>0</v>
      </c>
    </row>
    <row r="477" spans="1:39" hidden="1" outlineLevel="1">
      <c r="A477" s="521"/>
      <c r="B477" s="425" t="s">
        <v>308</v>
      </c>
      <c r="C477" s="285" t="s">
        <v>163</v>
      </c>
      <c r="D477" s="289"/>
      <c r="E477" s="289"/>
      <c r="F477" s="289"/>
      <c r="G477" s="289"/>
      <c r="H477" s="289"/>
      <c r="I477" s="289"/>
      <c r="J477" s="289"/>
      <c r="K477" s="289"/>
      <c r="L477" s="289"/>
      <c r="M477" s="289"/>
      <c r="N477" s="285"/>
      <c r="O477" s="289"/>
      <c r="P477" s="289"/>
      <c r="Q477" s="289"/>
      <c r="R477" s="289"/>
      <c r="S477" s="289"/>
      <c r="T477" s="289"/>
      <c r="U477" s="289"/>
      <c r="V477" s="289"/>
      <c r="W477" s="289"/>
      <c r="X477" s="289"/>
      <c r="Y477" s="405">
        <f>Y476</f>
        <v>0</v>
      </c>
      <c r="Z477" s="405">
        <f t="shared" ref="Z477" si="1176">Z476</f>
        <v>0</v>
      </c>
      <c r="AA477" s="405">
        <f t="shared" ref="AA477" si="1177">AA476</f>
        <v>0</v>
      </c>
      <c r="AB477" s="405">
        <f t="shared" ref="AB477" si="1178">AB476</f>
        <v>0</v>
      </c>
      <c r="AC477" s="405">
        <f t="shared" ref="AC477" si="1179">AC476</f>
        <v>0</v>
      </c>
      <c r="AD477" s="405">
        <f t="shared" ref="AD477" si="1180">AD476</f>
        <v>0</v>
      </c>
      <c r="AE477" s="405">
        <f t="shared" ref="AE477" si="1181">AE476</f>
        <v>0</v>
      </c>
      <c r="AF477" s="405">
        <f t="shared" ref="AF477" si="1182">AF476</f>
        <v>0</v>
      </c>
      <c r="AG477" s="405">
        <f t="shared" ref="AG477" si="1183">AG476</f>
        <v>0</v>
      </c>
      <c r="AH477" s="405">
        <f t="shared" ref="AH477" si="1184">AH476</f>
        <v>0</v>
      </c>
      <c r="AI477" s="405">
        <f t="shared" ref="AI477" si="1185">AI476</f>
        <v>0</v>
      </c>
      <c r="AJ477" s="405">
        <f t="shared" ref="AJ477" si="1186">AJ476</f>
        <v>0</v>
      </c>
      <c r="AK477" s="405">
        <f t="shared" ref="AK477" si="1187">AK476</f>
        <v>0</v>
      </c>
      <c r="AL477" s="405">
        <f t="shared" ref="AL477" si="1188">AL476</f>
        <v>0</v>
      </c>
      <c r="AM477" s="300"/>
    </row>
    <row r="478" spans="1:39" hidden="1" outlineLevel="1">
      <c r="A478" s="521"/>
      <c r="B478" s="425"/>
      <c r="C478" s="285"/>
      <c r="D478" s="285"/>
      <c r="E478" s="285"/>
      <c r="F478" s="285"/>
      <c r="G478" s="285"/>
      <c r="H478" s="285"/>
      <c r="I478" s="285"/>
      <c r="J478" s="285"/>
      <c r="K478" s="285"/>
      <c r="L478" s="285"/>
      <c r="M478" s="285"/>
      <c r="N478" s="285"/>
      <c r="O478" s="285"/>
      <c r="P478" s="285"/>
      <c r="Q478" s="285"/>
      <c r="R478" s="285"/>
      <c r="S478" s="285"/>
      <c r="T478" s="285"/>
      <c r="U478" s="285"/>
      <c r="V478" s="285"/>
      <c r="W478" s="285"/>
      <c r="X478" s="285"/>
      <c r="Y478" s="416"/>
      <c r="Z478" s="419"/>
      <c r="AA478" s="419"/>
      <c r="AB478" s="419"/>
      <c r="AC478" s="419"/>
      <c r="AD478" s="419"/>
      <c r="AE478" s="419"/>
      <c r="AF478" s="419"/>
      <c r="AG478" s="419"/>
      <c r="AH478" s="419"/>
      <c r="AI478" s="419"/>
      <c r="AJ478" s="419"/>
      <c r="AK478" s="419"/>
      <c r="AL478" s="419"/>
      <c r="AM478" s="300"/>
    </row>
    <row r="479" spans="1:39" ht="30" hidden="1" outlineLevel="1">
      <c r="A479" s="521">
        <v>23</v>
      </c>
      <c r="B479" s="422" t="s">
        <v>115</v>
      </c>
      <c r="C479" s="285" t="s">
        <v>25</v>
      </c>
      <c r="D479" s="289"/>
      <c r="E479" s="289"/>
      <c r="F479" s="289"/>
      <c r="G479" s="289"/>
      <c r="H479" s="289"/>
      <c r="I479" s="289"/>
      <c r="J479" s="289"/>
      <c r="K479" s="289"/>
      <c r="L479" s="289"/>
      <c r="M479" s="289"/>
      <c r="N479" s="285"/>
      <c r="O479" s="289"/>
      <c r="P479" s="289"/>
      <c r="Q479" s="289"/>
      <c r="R479" s="289"/>
      <c r="S479" s="289"/>
      <c r="T479" s="289"/>
      <c r="U479" s="289"/>
      <c r="V479" s="289"/>
      <c r="W479" s="289"/>
      <c r="X479" s="289"/>
      <c r="Y479" s="404"/>
      <c r="Z479" s="404"/>
      <c r="AA479" s="404"/>
      <c r="AB479" s="404"/>
      <c r="AC479" s="404"/>
      <c r="AD479" s="404"/>
      <c r="AE479" s="404"/>
      <c r="AF479" s="404"/>
      <c r="AG479" s="404"/>
      <c r="AH479" s="404"/>
      <c r="AI479" s="404"/>
      <c r="AJ479" s="404"/>
      <c r="AK479" s="404"/>
      <c r="AL479" s="404"/>
      <c r="AM479" s="290">
        <f>SUM(Y479:AL479)</f>
        <v>0</v>
      </c>
    </row>
    <row r="480" spans="1:39" hidden="1" outlineLevel="1">
      <c r="A480" s="521"/>
      <c r="B480" s="425" t="s">
        <v>308</v>
      </c>
      <c r="C480" s="285" t="s">
        <v>163</v>
      </c>
      <c r="D480" s="289"/>
      <c r="E480" s="289"/>
      <c r="F480" s="289"/>
      <c r="G480" s="289"/>
      <c r="H480" s="289"/>
      <c r="I480" s="289"/>
      <c r="J480" s="289"/>
      <c r="K480" s="289"/>
      <c r="L480" s="289"/>
      <c r="M480" s="289"/>
      <c r="N480" s="285"/>
      <c r="O480" s="289"/>
      <c r="P480" s="289"/>
      <c r="Q480" s="289"/>
      <c r="R480" s="289"/>
      <c r="S480" s="289"/>
      <c r="T480" s="289"/>
      <c r="U480" s="289"/>
      <c r="V480" s="289"/>
      <c r="W480" s="289"/>
      <c r="X480" s="289"/>
      <c r="Y480" s="405">
        <f>Y479</f>
        <v>0</v>
      </c>
      <c r="Z480" s="405">
        <f t="shared" ref="Z480" si="1189">Z479</f>
        <v>0</v>
      </c>
      <c r="AA480" s="405">
        <f t="shared" ref="AA480" si="1190">AA479</f>
        <v>0</v>
      </c>
      <c r="AB480" s="405">
        <f t="shared" ref="AB480" si="1191">AB479</f>
        <v>0</v>
      </c>
      <c r="AC480" s="405">
        <f t="shared" ref="AC480" si="1192">AC479</f>
        <v>0</v>
      </c>
      <c r="AD480" s="405">
        <f t="shared" ref="AD480" si="1193">AD479</f>
        <v>0</v>
      </c>
      <c r="AE480" s="405">
        <f t="shared" ref="AE480" si="1194">AE479</f>
        <v>0</v>
      </c>
      <c r="AF480" s="405">
        <f t="shared" ref="AF480" si="1195">AF479</f>
        <v>0</v>
      </c>
      <c r="AG480" s="405">
        <f t="shared" ref="AG480" si="1196">AG479</f>
        <v>0</v>
      </c>
      <c r="AH480" s="405">
        <f t="shared" ref="AH480" si="1197">AH479</f>
        <v>0</v>
      </c>
      <c r="AI480" s="405">
        <f t="shared" ref="AI480" si="1198">AI479</f>
        <v>0</v>
      </c>
      <c r="AJ480" s="405">
        <f t="shared" ref="AJ480" si="1199">AJ479</f>
        <v>0</v>
      </c>
      <c r="AK480" s="405">
        <f t="shared" ref="AK480" si="1200">AK479</f>
        <v>0</v>
      </c>
      <c r="AL480" s="405">
        <f t="shared" ref="AL480" si="1201">AL479</f>
        <v>0</v>
      </c>
      <c r="AM480" s="300"/>
    </row>
    <row r="481" spans="1:39" hidden="1" outlineLevel="1">
      <c r="A481" s="521"/>
      <c r="B481" s="424"/>
      <c r="C481" s="285"/>
      <c r="D481" s="285"/>
      <c r="E481" s="285"/>
      <c r="F481" s="285"/>
      <c r="G481" s="285"/>
      <c r="H481" s="285"/>
      <c r="I481" s="285"/>
      <c r="J481" s="285"/>
      <c r="K481" s="285"/>
      <c r="L481" s="285"/>
      <c r="M481" s="285"/>
      <c r="N481" s="285"/>
      <c r="O481" s="285"/>
      <c r="P481" s="285"/>
      <c r="Q481" s="285"/>
      <c r="R481" s="285"/>
      <c r="S481" s="285"/>
      <c r="T481" s="285"/>
      <c r="U481" s="285"/>
      <c r="V481" s="285"/>
      <c r="W481" s="285"/>
      <c r="X481" s="285"/>
      <c r="Y481" s="416"/>
      <c r="Z481" s="419"/>
      <c r="AA481" s="419"/>
      <c r="AB481" s="419"/>
      <c r="AC481" s="419"/>
      <c r="AD481" s="419"/>
      <c r="AE481" s="419"/>
      <c r="AF481" s="419"/>
      <c r="AG481" s="419"/>
      <c r="AH481" s="419"/>
      <c r="AI481" s="419"/>
      <c r="AJ481" s="419"/>
      <c r="AK481" s="419"/>
      <c r="AL481" s="419"/>
      <c r="AM481" s="300"/>
    </row>
    <row r="482" spans="1:39" ht="30" hidden="1" outlineLevel="1">
      <c r="A482" s="521">
        <v>24</v>
      </c>
      <c r="B482" s="422" t="s">
        <v>116</v>
      </c>
      <c r="C482" s="285" t="s">
        <v>25</v>
      </c>
      <c r="D482" s="289"/>
      <c r="E482" s="289"/>
      <c r="F482" s="289"/>
      <c r="G482" s="289"/>
      <c r="H482" s="289"/>
      <c r="I482" s="289"/>
      <c r="J482" s="289"/>
      <c r="K482" s="289"/>
      <c r="L482" s="289"/>
      <c r="M482" s="289"/>
      <c r="N482" s="285"/>
      <c r="O482" s="289"/>
      <c r="P482" s="289"/>
      <c r="Q482" s="289"/>
      <c r="R482" s="289"/>
      <c r="S482" s="289"/>
      <c r="T482" s="289"/>
      <c r="U482" s="289"/>
      <c r="V482" s="289"/>
      <c r="W482" s="289"/>
      <c r="X482" s="289"/>
      <c r="Y482" s="404"/>
      <c r="Z482" s="404"/>
      <c r="AA482" s="404"/>
      <c r="AB482" s="404"/>
      <c r="AC482" s="404"/>
      <c r="AD482" s="404"/>
      <c r="AE482" s="404"/>
      <c r="AF482" s="404"/>
      <c r="AG482" s="404"/>
      <c r="AH482" s="404"/>
      <c r="AI482" s="404"/>
      <c r="AJ482" s="404"/>
      <c r="AK482" s="404"/>
      <c r="AL482" s="404"/>
      <c r="AM482" s="290">
        <f>SUM(Y482:AL482)</f>
        <v>0</v>
      </c>
    </row>
    <row r="483" spans="1:39" hidden="1" outlineLevel="1">
      <c r="A483" s="521"/>
      <c r="B483" s="425" t="s">
        <v>308</v>
      </c>
      <c r="C483" s="285" t="s">
        <v>163</v>
      </c>
      <c r="D483" s="289"/>
      <c r="E483" s="289"/>
      <c r="F483" s="289"/>
      <c r="G483" s="289"/>
      <c r="H483" s="289"/>
      <c r="I483" s="289"/>
      <c r="J483" s="289"/>
      <c r="K483" s="289"/>
      <c r="L483" s="289"/>
      <c r="M483" s="289"/>
      <c r="N483" s="285"/>
      <c r="O483" s="289"/>
      <c r="P483" s="289"/>
      <c r="Q483" s="289"/>
      <c r="R483" s="289"/>
      <c r="S483" s="289"/>
      <c r="T483" s="289"/>
      <c r="U483" s="289"/>
      <c r="V483" s="289"/>
      <c r="W483" s="289"/>
      <c r="X483" s="289"/>
      <c r="Y483" s="405">
        <f>Y482</f>
        <v>0</v>
      </c>
      <c r="Z483" s="405">
        <f t="shared" ref="Z483" si="1202">Z482</f>
        <v>0</v>
      </c>
      <c r="AA483" s="405">
        <f t="shared" ref="AA483" si="1203">AA482</f>
        <v>0</v>
      </c>
      <c r="AB483" s="405">
        <f t="shared" ref="AB483" si="1204">AB482</f>
        <v>0</v>
      </c>
      <c r="AC483" s="405">
        <f t="shared" ref="AC483" si="1205">AC482</f>
        <v>0</v>
      </c>
      <c r="AD483" s="405">
        <f t="shared" ref="AD483" si="1206">AD482</f>
        <v>0</v>
      </c>
      <c r="AE483" s="405">
        <f t="shared" ref="AE483" si="1207">AE482</f>
        <v>0</v>
      </c>
      <c r="AF483" s="405">
        <f t="shared" ref="AF483" si="1208">AF482</f>
        <v>0</v>
      </c>
      <c r="AG483" s="405">
        <f t="shared" ref="AG483" si="1209">AG482</f>
        <v>0</v>
      </c>
      <c r="AH483" s="405">
        <f t="shared" ref="AH483" si="1210">AH482</f>
        <v>0</v>
      </c>
      <c r="AI483" s="405">
        <f t="shared" ref="AI483" si="1211">AI482</f>
        <v>0</v>
      </c>
      <c r="AJ483" s="405">
        <f t="shared" ref="AJ483" si="1212">AJ482</f>
        <v>0</v>
      </c>
      <c r="AK483" s="405">
        <f t="shared" ref="AK483" si="1213">AK482</f>
        <v>0</v>
      </c>
      <c r="AL483" s="405">
        <f t="shared" ref="AL483" si="1214">AL482</f>
        <v>0</v>
      </c>
      <c r="AM483" s="300"/>
    </row>
    <row r="484" spans="1:39" hidden="1" outlineLevel="1">
      <c r="A484" s="521"/>
      <c r="B484" s="425"/>
      <c r="C484" s="285"/>
      <c r="D484" s="285"/>
      <c r="E484" s="285"/>
      <c r="F484" s="285"/>
      <c r="G484" s="285"/>
      <c r="H484" s="285"/>
      <c r="I484" s="285"/>
      <c r="J484" s="285"/>
      <c r="K484" s="285"/>
      <c r="L484" s="285"/>
      <c r="M484" s="285"/>
      <c r="N484" s="285"/>
      <c r="O484" s="285"/>
      <c r="P484" s="285"/>
      <c r="Q484" s="285"/>
      <c r="R484" s="285"/>
      <c r="S484" s="285"/>
      <c r="T484" s="285"/>
      <c r="U484" s="285"/>
      <c r="V484" s="285"/>
      <c r="W484" s="285"/>
      <c r="X484" s="285"/>
      <c r="Y484" s="406"/>
      <c r="Z484" s="419"/>
      <c r="AA484" s="419"/>
      <c r="AB484" s="419"/>
      <c r="AC484" s="419"/>
      <c r="AD484" s="419"/>
      <c r="AE484" s="419"/>
      <c r="AF484" s="419"/>
      <c r="AG484" s="419"/>
      <c r="AH484" s="419"/>
      <c r="AI484" s="419"/>
      <c r="AJ484" s="419"/>
      <c r="AK484" s="419"/>
      <c r="AL484" s="419"/>
      <c r="AM484" s="300"/>
    </row>
    <row r="485" spans="1:39" ht="15.75" hidden="1" outlineLevel="1">
      <c r="A485" s="521"/>
      <c r="B485" s="493" t="s">
        <v>499</v>
      </c>
      <c r="C485" s="285"/>
      <c r="D485" s="285"/>
      <c r="E485" s="285"/>
      <c r="F485" s="285"/>
      <c r="G485" s="285"/>
      <c r="H485" s="285"/>
      <c r="I485" s="285"/>
      <c r="J485" s="285"/>
      <c r="K485" s="285"/>
      <c r="L485" s="285"/>
      <c r="M485" s="285"/>
      <c r="N485" s="285"/>
      <c r="O485" s="285"/>
      <c r="P485" s="285"/>
      <c r="Q485" s="285"/>
      <c r="R485" s="285"/>
      <c r="S485" s="285"/>
      <c r="T485" s="285"/>
      <c r="U485" s="285"/>
      <c r="V485" s="285"/>
      <c r="W485" s="285"/>
      <c r="X485" s="285"/>
      <c r="Y485" s="406"/>
      <c r="Z485" s="419"/>
      <c r="AA485" s="419"/>
      <c r="AB485" s="419"/>
      <c r="AC485" s="419"/>
      <c r="AD485" s="419"/>
      <c r="AE485" s="419"/>
      <c r="AF485" s="419"/>
      <c r="AG485" s="419"/>
      <c r="AH485" s="419"/>
      <c r="AI485" s="419"/>
      <c r="AJ485" s="419"/>
      <c r="AK485" s="419"/>
      <c r="AL485" s="419"/>
      <c r="AM485" s="300"/>
    </row>
    <row r="486" spans="1:39" hidden="1" outlineLevel="1">
      <c r="A486" s="521">
        <v>25</v>
      </c>
      <c r="B486" s="422" t="s">
        <v>117</v>
      </c>
      <c r="C486" s="285" t="s">
        <v>25</v>
      </c>
      <c r="D486" s="289"/>
      <c r="E486" s="289"/>
      <c r="F486" s="289"/>
      <c r="G486" s="289"/>
      <c r="H486" s="289"/>
      <c r="I486" s="289"/>
      <c r="J486" s="289"/>
      <c r="K486" s="289"/>
      <c r="L486" s="289"/>
      <c r="M486" s="289"/>
      <c r="N486" s="289">
        <v>12</v>
      </c>
      <c r="O486" s="289"/>
      <c r="P486" s="289"/>
      <c r="Q486" s="289"/>
      <c r="R486" s="289"/>
      <c r="S486" s="289"/>
      <c r="T486" s="289"/>
      <c r="U486" s="289"/>
      <c r="V486" s="289"/>
      <c r="W486" s="289"/>
      <c r="X486" s="289"/>
      <c r="Y486" s="420"/>
      <c r="Z486" s="404"/>
      <c r="AA486" s="404"/>
      <c r="AB486" s="404"/>
      <c r="AC486" s="404"/>
      <c r="AD486" s="404"/>
      <c r="AE486" s="404"/>
      <c r="AF486" s="409"/>
      <c r="AG486" s="409"/>
      <c r="AH486" s="409"/>
      <c r="AI486" s="409"/>
      <c r="AJ486" s="409"/>
      <c r="AK486" s="409"/>
      <c r="AL486" s="409"/>
      <c r="AM486" s="290">
        <f>SUM(Y486:AL486)</f>
        <v>0</v>
      </c>
    </row>
    <row r="487" spans="1:39" hidden="1" outlineLevel="1">
      <c r="A487" s="521"/>
      <c r="B487" s="425" t="s">
        <v>308</v>
      </c>
      <c r="C487" s="285" t="s">
        <v>163</v>
      </c>
      <c r="D487" s="289"/>
      <c r="E487" s="289"/>
      <c r="F487" s="289"/>
      <c r="G487" s="289"/>
      <c r="H487" s="289"/>
      <c r="I487" s="289"/>
      <c r="J487" s="289"/>
      <c r="K487" s="289"/>
      <c r="L487" s="289"/>
      <c r="M487" s="289"/>
      <c r="N487" s="289">
        <f>N486</f>
        <v>12</v>
      </c>
      <c r="O487" s="289"/>
      <c r="P487" s="289"/>
      <c r="Q487" s="289"/>
      <c r="R487" s="289"/>
      <c r="S487" s="289"/>
      <c r="T487" s="289"/>
      <c r="U487" s="289"/>
      <c r="V487" s="289"/>
      <c r="W487" s="289"/>
      <c r="X487" s="289"/>
      <c r="Y487" s="405">
        <f>Y486</f>
        <v>0</v>
      </c>
      <c r="Z487" s="405">
        <f t="shared" ref="Z487" si="1215">Z486</f>
        <v>0</v>
      </c>
      <c r="AA487" s="405">
        <f t="shared" ref="AA487" si="1216">AA486</f>
        <v>0</v>
      </c>
      <c r="AB487" s="405">
        <f t="shared" ref="AB487" si="1217">AB486</f>
        <v>0</v>
      </c>
      <c r="AC487" s="405">
        <f t="shared" ref="AC487" si="1218">AC486</f>
        <v>0</v>
      </c>
      <c r="AD487" s="405">
        <f t="shared" ref="AD487" si="1219">AD486</f>
        <v>0</v>
      </c>
      <c r="AE487" s="405">
        <f t="shared" ref="AE487" si="1220">AE486</f>
        <v>0</v>
      </c>
      <c r="AF487" s="405">
        <f t="shared" ref="AF487" si="1221">AF486</f>
        <v>0</v>
      </c>
      <c r="AG487" s="405">
        <f t="shared" ref="AG487" si="1222">AG486</f>
        <v>0</v>
      </c>
      <c r="AH487" s="405">
        <f t="shared" ref="AH487" si="1223">AH486</f>
        <v>0</v>
      </c>
      <c r="AI487" s="405">
        <f t="shared" ref="AI487" si="1224">AI486</f>
        <v>0</v>
      </c>
      <c r="AJ487" s="405">
        <f t="shared" ref="AJ487" si="1225">AJ486</f>
        <v>0</v>
      </c>
      <c r="AK487" s="405">
        <f t="shared" ref="AK487" si="1226">AK486</f>
        <v>0</v>
      </c>
      <c r="AL487" s="405">
        <f t="shared" ref="AL487" si="1227">AL486</f>
        <v>0</v>
      </c>
      <c r="AM487" s="300"/>
    </row>
    <row r="488" spans="1:39" hidden="1" outlineLevel="1">
      <c r="A488" s="521"/>
      <c r="B488" s="425"/>
      <c r="C488" s="285"/>
      <c r="D488" s="285"/>
      <c r="E488" s="285"/>
      <c r="F488" s="285"/>
      <c r="G488" s="285"/>
      <c r="H488" s="285"/>
      <c r="I488" s="285"/>
      <c r="J488" s="285"/>
      <c r="K488" s="285"/>
      <c r="L488" s="285"/>
      <c r="M488" s="285"/>
      <c r="N488" s="285"/>
      <c r="O488" s="285"/>
      <c r="P488" s="285"/>
      <c r="Q488" s="285"/>
      <c r="R488" s="285"/>
      <c r="S488" s="285"/>
      <c r="T488" s="285"/>
      <c r="U488" s="285"/>
      <c r="V488" s="285"/>
      <c r="W488" s="285"/>
      <c r="X488" s="285"/>
      <c r="Y488" s="406"/>
      <c r="Z488" s="419"/>
      <c r="AA488" s="419"/>
      <c r="AB488" s="419"/>
      <c r="AC488" s="419"/>
      <c r="AD488" s="419"/>
      <c r="AE488" s="419"/>
      <c r="AF488" s="419"/>
      <c r="AG488" s="419"/>
      <c r="AH488" s="419"/>
      <c r="AI488" s="419"/>
      <c r="AJ488" s="419"/>
      <c r="AK488" s="419"/>
      <c r="AL488" s="419"/>
      <c r="AM488" s="300"/>
    </row>
    <row r="489" spans="1:39" hidden="1" outlineLevel="1">
      <c r="A489" s="521">
        <v>26</v>
      </c>
      <c r="B489" s="422" t="s">
        <v>118</v>
      </c>
      <c r="C489" s="285" t="s">
        <v>25</v>
      </c>
      <c r="D489" s="289"/>
      <c r="E489" s="289"/>
      <c r="F489" s="289"/>
      <c r="G489" s="289"/>
      <c r="H489" s="289"/>
      <c r="I489" s="289"/>
      <c r="J489" s="289"/>
      <c r="K489" s="289"/>
      <c r="L489" s="289"/>
      <c r="M489" s="289"/>
      <c r="N489" s="289">
        <v>12</v>
      </c>
      <c r="O489" s="289"/>
      <c r="P489" s="289"/>
      <c r="Q489" s="289"/>
      <c r="R489" s="289"/>
      <c r="S489" s="289"/>
      <c r="T489" s="289"/>
      <c r="U489" s="289"/>
      <c r="V489" s="289"/>
      <c r="W489" s="289"/>
      <c r="X489" s="289"/>
      <c r="Y489" s="420"/>
      <c r="Z489" s="404"/>
      <c r="AA489" s="404"/>
      <c r="AB489" s="404"/>
      <c r="AC489" s="404"/>
      <c r="AD489" s="404"/>
      <c r="AE489" s="404"/>
      <c r="AF489" s="409"/>
      <c r="AG489" s="409"/>
      <c r="AH489" s="409"/>
      <c r="AI489" s="409"/>
      <c r="AJ489" s="409"/>
      <c r="AK489" s="409"/>
      <c r="AL489" s="409"/>
      <c r="AM489" s="290">
        <f>SUM(Y489:AL489)</f>
        <v>0</v>
      </c>
    </row>
    <row r="490" spans="1:39" hidden="1" outlineLevel="1">
      <c r="A490" s="521"/>
      <c r="B490" s="425" t="s">
        <v>308</v>
      </c>
      <c r="C490" s="285" t="s">
        <v>163</v>
      </c>
      <c r="D490" s="289"/>
      <c r="E490" s="289"/>
      <c r="F490" s="289"/>
      <c r="G490" s="289"/>
      <c r="H490" s="289"/>
      <c r="I490" s="289"/>
      <c r="J490" s="289"/>
      <c r="K490" s="289"/>
      <c r="L490" s="289"/>
      <c r="M490" s="289"/>
      <c r="N490" s="289">
        <f>N489</f>
        <v>12</v>
      </c>
      <c r="O490" s="289"/>
      <c r="P490" s="289"/>
      <c r="Q490" s="289"/>
      <c r="R490" s="289"/>
      <c r="S490" s="289"/>
      <c r="T490" s="289"/>
      <c r="U490" s="289"/>
      <c r="V490" s="289"/>
      <c r="W490" s="289"/>
      <c r="X490" s="289"/>
      <c r="Y490" s="405">
        <f>Y489</f>
        <v>0</v>
      </c>
      <c r="Z490" s="405">
        <f t="shared" ref="Z490" si="1228">Z489</f>
        <v>0</v>
      </c>
      <c r="AA490" s="405">
        <f t="shared" ref="AA490" si="1229">AA489</f>
        <v>0</v>
      </c>
      <c r="AB490" s="405">
        <f t="shared" ref="AB490" si="1230">AB489</f>
        <v>0</v>
      </c>
      <c r="AC490" s="405">
        <f t="shared" ref="AC490" si="1231">AC489</f>
        <v>0</v>
      </c>
      <c r="AD490" s="405">
        <f t="shared" ref="AD490" si="1232">AD489</f>
        <v>0</v>
      </c>
      <c r="AE490" s="405">
        <f t="shared" ref="AE490" si="1233">AE489</f>
        <v>0</v>
      </c>
      <c r="AF490" s="405">
        <f t="shared" ref="AF490" si="1234">AF489</f>
        <v>0</v>
      </c>
      <c r="AG490" s="405">
        <f t="shared" ref="AG490" si="1235">AG489</f>
        <v>0</v>
      </c>
      <c r="AH490" s="405">
        <f t="shared" ref="AH490" si="1236">AH489</f>
        <v>0</v>
      </c>
      <c r="AI490" s="405">
        <f t="shared" ref="AI490" si="1237">AI489</f>
        <v>0</v>
      </c>
      <c r="AJ490" s="405">
        <f t="shared" ref="AJ490" si="1238">AJ489</f>
        <v>0</v>
      </c>
      <c r="AK490" s="405">
        <f t="shared" ref="AK490" si="1239">AK489</f>
        <v>0</v>
      </c>
      <c r="AL490" s="405">
        <f t="shared" ref="AL490" si="1240">AL489</f>
        <v>0</v>
      </c>
      <c r="AM490" s="300"/>
    </row>
    <row r="491" spans="1:39" hidden="1" outlineLevel="1">
      <c r="A491" s="521"/>
      <c r="B491" s="425"/>
      <c r="C491" s="285"/>
      <c r="D491" s="285"/>
      <c r="E491" s="285"/>
      <c r="F491" s="285"/>
      <c r="G491" s="285"/>
      <c r="H491" s="285"/>
      <c r="I491" s="285"/>
      <c r="J491" s="285"/>
      <c r="K491" s="285"/>
      <c r="L491" s="285"/>
      <c r="M491" s="285"/>
      <c r="N491" s="285"/>
      <c r="O491" s="285"/>
      <c r="P491" s="285"/>
      <c r="Q491" s="285"/>
      <c r="R491" s="285"/>
      <c r="S491" s="285"/>
      <c r="T491" s="285"/>
      <c r="U491" s="285"/>
      <c r="V491" s="285"/>
      <c r="W491" s="285"/>
      <c r="X491" s="285"/>
      <c r="Y491" s="406"/>
      <c r="Z491" s="419"/>
      <c r="AA491" s="419"/>
      <c r="AB491" s="419"/>
      <c r="AC491" s="419"/>
      <c r="AD491" s="419"/>
      <c r="AE491" s="419"/>
      <c r="AF491" s="419"/>
      <c r="AG491" s="419"/>
      <c r="AH491" s="419"/>
      <c r="AI491" s="419"/>
      <c r="AJ491" s="419"/>
      <c r="AK491" s="419"/>
      <c r="AL491" s="419"/>
      <c r="AM491" s="300"/>
    </row>
    <row r="492" spans="1:39" ht="30" hidden="1" outlineLevel="1">
      <c r="A492" s="521">
        <v>27</v>
      </c>
      <c r="B492" s="422" t="s">
        <v>119</v>
      </c>
      <c r="C492" s="285" t="s">
        <v>25</v>
      </c>
      <c r="D492" s="289"/>
      <c r="E492" s="289"/>
      <c r="F492" s="289"/>
      <c r="G492" s="289"/>
      <c r="H492" s="289"/>
      <c r="I492" s="289"/>
      <c r="J492" s="289"/>
      <c r="K492" s="289"/>
      <c r="L492" s="289"/>
      <c r="M492" s="289"/>
      <c r="N492" s="289">
        <v>12</v>
      </c>
      <c r="O492" s="289"/>
      <c r="P492" s="289"/>
      <c r="Q492" s="289"/>
      <c r="R492" s="289"/>
      <c r="S492" s="289"/>
      <c r="T492" s="289"/>
      <c r="U492" s="289"/>
      <c r="V492" s="289"/>
      <c r="W492" s="289"/>
      <c r="X492" s="289"/>
      <c r="Y492" s="420"/>
      <c r="Z492" s="404"/>
      <c r="AA492" s="404"/>
      <c r="AB492" s="404"/>
      <c r="AC492" s="404"/>
      <c r="AD492" s="404"/>
      <c r="AE492" s="404"/>
      <c r="AF492" s="409"/>
      <c r="AG492" s="409"/>
      <c r="AH492" s="409"/>
      <c r="AI492" s="409"/>
      <c r="AJ492" s="409"/>
      <c r="AK492" s="409"/>
      <c r="AL492" s="409"/>
      <c r="AM492" s="290">
        <f>SUM(Y492:AL492)</f>
        <v>0</v>
      </c>
    </row>
    <row r="493" spans="1:39" hidden="1" outlineLevel="1">
      <c r="A493" s="521"/>
      <c r="B493" s="425" t="s">
        <v>308</v>
      </c>
      <c r="C493" s="285" t="s">
        <v>163</v>
      </c>
      <c r="D493" s="289"/>
      <c r="E493" s="289"/>
      <c r="F493" s="289"/>
      <c r="G493" s="289"/>
      <c r="H493" s="289"/>
      <c r="I493" s="289"/>
      <c r="J493" s="289"/>
      <c r="K493" s="289"/>
      <c r="L493" s="289"/>
      <c r="M493" s="289"/>
      <c r="N493" s="289">
        <f>N492</f>
        <v>12</v>
      </c>
      <c r="O493" s="289"/>
      <c r="P493" s="289"/>
      <c r="Q493" s="289"/>
      <c r="R493" s="289"/>
      <c r="S493" s="289"/>
      <c r="T493" s="289"/>
      <c r="U493" s="289"/>
      <c r="V493" s="289"/>
      <c r="W493" s="289"/>
      <c r="X493" s="289"/>
      <c r="Y493" s="405">
        <f>Y492</f>
        <v>0</v>
      </c>
      <c r="Z493" s="405">
        <f t="shared" ref="Z493" si="1241">Z492</f>
        <v>0</v>
      </c>
      <c r="AA493" s="405">
        <f t="shared" ref="AA493" si="1242">AA492</f>
        <v>0</v>
      </c>
      <c r="AB493" s="405">
        <f t="shared" ref="AB493" si="1243">AB492</f>
        <v>0</v>
      </c>
      <c r="AC493" s="405">
        <f t="shared" ref="AC493" si="1244">AC492</f>
        <v>0</v>
      </c>
      <c r="AD493" s="405">
        <f t="shared" ref="AD493" si="1245">AD492</f>
        <v>0</v>
      </c>
      <c r="AE493" s="405">
        <f t="shared" ref="AE493" si="1246">AE492</f>
        <v>0</v>
      </c>
      <c r="AF493" s="405">
        <f t="shared" ref="AF493" si="1247">AF492</f>
        <v>0</v>
      </c>
      <c r="AG493" s="405">
        <f t="shared" ref="AG493" si="1248">AG492</f>
        <v>0</v>
      </c>
      <c r="AH493" s="405">
        <f t="shared" ref="AH493" si="1249">AH492</f>
        <v>0</v>
      </c>
      <c r="AI493" s="405">
        <f t="shared" ref="AI493" si="1250">AI492</f>
        <v>0</v>
      </c>
      <c r="AJ493" s="405">
        <f t="shared" ref="AJ493" si="1251">AJ492</f>
        <v>0</v>
      </c>
      <c r="AK493" s="405">
        <f t="shared" ref="AK493" si="1252">AK492</f>
        <v>0</v>
      </c>
      <c r="AL493" s="405">
        <f t="shared" ref="AL493" si="1253">AL492</f>
        <v>0</v>
      </c>
      <c r="AM493" s="300"/>
    </row>
    <row r="494" spans="1:39" hidden="1" outlineLevel="1">
      <c r="A494" s="521"/>
      <c r="B494" s="425"/>
      <c r="C494" s="285"/>
      <c r="D494" s="285"/>
      <c r="E494" s="285"/>
      <c r="F494" s="285"/>
      <c r="G494" s="285"/>
      <c r="H494" s="285"/>
      <c r="I494" s="285"/>
      <c r="J494" s="285"/>
      <c r="K494" s="285"/>
      <c r="L494" s="285"/>
      <c r="M494" s="285"/>
      <c r="N494" s="285"/>
      <c r="O494" s="285"/>
      <c r="P494" s="285"/>
      <c r="Q494" s="285"/>
      <c r="R494" s="285"/>
      <c r="S494" s="285"/>
      <c r="T494" s="285"/>
      <c r="U494" s="285"/>
      <c r="V494" s="285"/>
      <c r="W494" s="285"/>
      <c r="X494" s="285"/>
      <c r="Y494" s="406"/>
      <c r="Z494" s="419"/>
      <c r="AA494" s="419"/>
      <c r="AB494" s="419"/>
      <c r="AC494" s="419"/>
      <c r="AD494" s="419"/>
      <c r="AE494" s="419"/>
      <c r="AF494" s="419"/>
      <c r="AG494" s="419"/>
      <c r="AH494" s="419"/>
      <c r="AI494" s="419"/>
      <c r="AJ494" s="419"/>
      <c r="AK494" s="419"/>
      <c r="AL494" s="419"/>
      <c r="AM494" s="300"/>
    </row>
    <row r="495" spans="1:39" ht="30" hidden="1" outlineLevel="1">
      <c r="A495" s="521">
        <v>28</v>
      </c>
      <c r="B495" s="422" t="s">
        <v>120</v>
      </c>
      <c r="C495" s="285" t="s">
        <v>25</v>
      </c>
      <c r="D495" s="289"/>
      <c r="E495" s="289"/>
      <c r="F495" s="289"/>
      <c r="G495" s="289"/>
      <c r="H495" s="289"/>
      <c r="I495" s="289"/>
      <c r="J495" s="289"/>
      <c r="K495" s="289"/>
      <c r="L495" s="289"/>
      <c r="M495" s="289"/>
      <c r="N495" s="289">
        <v>12</v>
      </c>
      <c r="O495" s="289"/>
      <c r="P495" s="289"/>
      <c r="Q495" s="289"/>
      <c r="R495" s="289"/>
      <c r="S495" s="289"/>
      <c r="T495" s="289"/>
      <c r="U495" s="289"/>
      <c r="V495" s="289"/>
      <c r="W495" s="289"/>
      <c r="X495" s="289"/>
      <c r="Y495" s="420"/>
      <c r="Z495" s="404"/>
      <c r="AA495" s="404"/>
      <c r="AB495" s="404"/>
      <c r="AC495" s="404"/>
      <c r="AD495" s="404"/>
      <c r="AE495" s="404"/>
      <c r="AF495" s="409"/>
      <c r="AG495" s="409"/>
      <c r="AH495" s="409"/>
      <c r="AI495" s="409"/>
      <c r="AJ495" s="409"/>
      <c r="AK495" s="409"/>
      <c r="AL495" s="409"/>
      <c r="AM495" s="290">
        <f>SUM(Y495:AL495)</f>
        <v>0</v>
      </c>
    </row>
    <row r="496" spans="1:39" hidden="1" outlineLevel="1">
      <c r="A496" s="521"/>
      <c r="B496" s="425" t="s">
        <v>308</v>
      </c>
      <c r="C496" s="285" t="s">
        <v>163</v>
      </c>
      <c r="D496" s="289"/>
      <c r="E496" s="289"/>
      <c r="F496" s="289"/>
      <c r="G496" s="289"/>
      <c r="H496" s="289"/>
      <c r="I496" s="289"/>
      <c r="J496" s="289"/>
      <c r="K496" s="289"/>
      <c r="L496" s="289"/>
      <c r="M496" s="289"/>
      <c r="N496" s="289">
        <f>N495</f>
        <v>12</v>
      </c>
      <c r="O496" s="289"/>
      <c r="P496" s="289"/>
      <c r="Q496" s="289"/>
      <c r="R496" s="289"/>
      <c r="S496" s="289"/>
      <c r="T496" s="289"/>
      <c r="U496" s="289"/>
      <c r="V496" s="289"/>
      <c r="W496" s="289"/>
      <c r="X496" s="289"/>
      <c r="Y496" s="405">
        <f>Y495</f>
        <v>0</v>
      </c>
      <c r="Z496" s="405">
        <f t="shared" ref="Z496" si="1254">Z495</f>
        <v>0</v>
      </c>
      <c r="AA496" s="405">
        <f t="shared" ref="AA496" si="1255">AA495</f>
        <v>0</v>
      </c>
      <c r="AB496" s="405">
        <f t="shared" ref="AB496" si="1256">AB495</f>
        <v>0</v>
      </c>
      <c r="AC496" s="405">
        <f t="shared" ref="AC496" si="1257">AC495</f>
        <v>0</v>
      </c>
      <c r="AD496" s="405">
        <f t="shared" ref="AD496" si="1258">AD495</f>
        <v>0</v>
      </c>
      <c r="AE496" s="405">
        <f t="shared" ref="AE496" si="1259">AE495</f>
        <v>0</v>
      </c>
      <c r="AF496" s="405">
        <f t="shared" ref="AF496" si="1260">AF495</f>
        <v>0</v>
      </c>
      <c r="AG496" s="405">
        <f t="shared" ref="AG496" si="1261">AG495</f>
        <v>0</v>
      </c>
      <c r="AH496" s="405">
        <f t="shared" ref="AH496" si="1262">AH495</f>
        <v>0</v>
      </c>
      <c r="AI496" s="405">
        <f t="shared" ref="AI496" si="1263">AI495</f>
        <v>0</v>
      </c>
      <c r="AJ496" s="405">
        <f t="shared" ref="AJ496" si="1264">AJ495</f>
        <v>0</v>
      </c>
      <c r="AK496" s="405">
        <f t="shared" ref="AK496" si="1265">AK495</f>
        <v>0</v>
      </c>
      <c r="AL496" s="405">
        <f t="shared" ref="AL496" si="1266">AL495</f>
        <v>0</v>
      </c>
      <c r="AM496" s="300"/>
    </row>
    <row r="497" spans="1:39" hidden="1" outlineLevel="1">
      <c r="A497" s="521"/>
      <c r="B497" s="425"/>
      <c r="C497" s="285"/>
      <c r="D497" s="285"/>
      <c r="E497" s="285"/>
      <c r="F497" s="285"/>
      <c r="G497" s="285"/>
      <c r="H497" s="285"/>
      <c r="I497" s="285"/>
      <c r="J497" s="285"/>
      <c r="K497" s="285"/>
      <c r="L497" s="285"/>
      <c r="M497" s="285"/>
      <c r="N497" s="285"/>
      <c r="O497" s="285"/>
      <c r="P497" s="285"/>
      <c r="Q497" s="285"/>
      <c r="R497" s="285"/>
      <c r="S497" s="285"/>
      <c r="T497" s="285"/>
      <c r="U497" s="285"/>
      <c r="V497" s="285"/>
      <c r="W497" s="285"/>
      <c r="X497" s="285"/>
      <c r="Y497" s="406"/>
      <c r="Z497" s="419"/>
      <c r="AA497" s="419"/>
      <c r="AB497" s="419"/>
      <c r="AC497" s="419"/>
      <c r="AD497" s="419"/>
      <c r="AE497" s="419"/>
      <c r="AF497" s="419"/>
      <c r="AG497" s="419"/>
      <c r="AH497" s="419"/>
      <c r="AI497" s="419"/>
      <c r="AJ497" s="419"/>
      <c r="AK497" s="419"/>
      <c r="AL497" s="419"/>
      <c r="AM497" s="300"/>
    </row>
    <row r="498" spans="1:39" ht="30" hidden="1" outlineLevel="1">
      <c r="A498" s="521">
        <v>29</v>
      </c>
      <c r="B498" s="422" t="s">
        <v>121</v>
      </c>
      <c r="C498" s="285" t="s">
        <v>25</v>
      </c>
      <c r="D498" s="289"/>
      <c r="E498" s="289"/>
      <c r="F498" s="289"/>
      <c r="G498" s="289"/>
      <c r="H498" s="289"/>
      <c r="I498" s="289"/>
      <c r="J498" s="289"/>
      <c r="K498" s="289"/>
      <c r="L498" s="289"/>
      <c r="M498" s="289"/>
      <c r="N498" s="289">
        <v>3</v>
      </c>
      <c r="O498" s="289"/>
      <c r="P498" s="289"/>
      <c r="Q498" s="289"/>
      <c r="R498" s="289"/>
      <c r="S498" s="289"/>
      <c r="T498" s="289"/>
      <c r="U498" s="289"/>
      <c r="V498" s="289"/>
      <c r="W498" s="289"/>
      <c r="X498" s="289"/>
      <c r="Y498" s="420"/>
      <c r="Z498" s="404"/>
      <c r="AA498" s="404"/>
      <c r="AB498" s="404"/>
      <c r="AC498" s="404"/>
      <c r="AD498" s="404"/>
      <c r="AE498" s="404"/>
      <c r="AF498" s="409"/>
      <c r="AG498" s="409"/>
      <c r="AH498" s="409"/>
      <c r="AI498" s="409"/>
      <c r="AJ498" s="409"/>
      <c r="AK498" s="409"/>
      <c r="AL498" s="409"/>
      <c r="AM498" s="290">
        <f>SUM(Y498:AL498)</f>
        <v>0</v>
      </c>
    </row>
    <row r="499" spans="1:39" hidden="1" outlineLevel="1">
      <c r="A499" s="521"/>
      <c r="B499" s="425" t="s">
        <v>308</v>
      </c>
      <c r="C499" s="285" t="s">
        <v>163</v>
      </c>
      <c r="D499" s="289"/>
      <c r="E499" s="289"/>
      <c r="F499" s="289"/>
      <c r="G499" s="289"/>
      <c r="H499" s="289"/>
      <c r="I499" s="289"/>
      <c r="J499" s="289"/>
      <c r="K499" s="289"/>
      <c r="L499" s="289"/>
      <c r="M499" s="289"/>
      <c r="N499" s="289">
        <f>N498</f>
        <v>3</v>
      </c>
      <c r="O499" s="289"/>
      <c r="P499" s="289"/>
      <c r="Q499" s="289"/>
      <c r="R499" s="289"/>
      <c r="S499" s="289"/>
      <c r="T499" s="289"/>
      <c r="U499" s="289"/>
      <c r="V499" s="289"/>
      <c r="W499" s="289"/>
      <c r="X499" s="289"/>
      <c r="Y499" s="405">
        <f>Y498</f>
        <v>0</v>
      </c>
      <c r="Z499" s="405">
        <f t="shared" ref="Z499" si="1267">Z498</f>
        <v>0</v>
      </c>
      <c r="AA499" s="405">
        <f t="shared" ref="AA499" si="1268">AA498</f>
        <v>0</v>
      </c>
      <c r="AB499" s="405">
        <f t="shared" ref="AB499" si="1269">AB498</f>
        <v>0</v>
      </c>
      <c r="AC499" s="405">
        <f t="shared" ref="AC499" si="1270">AC498</f>
        <v>0</v>
      </c>
      <c r="AD499" s="405">
        <f t="shared" ref="AD499" si="1271">AD498</f>
        <v>0</v>
      </c>
      <c r="AE499" s="405">
        <f t="shared" ref="AE499" si="1272">AE498</f>
        <v>0</v>
      </c>
      <c r="AF499" s="405">
        <f t="shared" ref="AF499" si="1273">AF498</f>
        <v>0</v>
      </c>
      <c r="AG499" s="405">
        <f t="shared" ref="AG499" si="1274">AG498</f>
        <v>0</v>
      </c>
      <c r="AH499" s="405">
        <f t="shared" ref="AH499" si="1275">AH498</f>
        <v>0</v>
      </c>
      <c r="AI499" s="405">
        <f t="shared" ref="AI499" si="1276">AI498</f>
        <v>0</v>
      </c>
      <c r="AJ499" s="405">
        <f t="shared" ref="AJ499" si="1277">AJ498</f>
        <v>0</v>
      </c>
      <c r="AK499" s="405">
        <f t="shared" ref="AK499" si="1278">AK498</f>
        <v>0</v>
      </c>
      <c r="AL499" s="405">
        <f t="shared" ref="AL499" si="1279">AL498</f>
        <v>0</v>
      </c>
      <c r="AM499" s="300"/>
    </row>
    <row r="500" spans="1:39" hidden="1" outlineLevel="1">
      <c r="A500" s="521"/>
      <c r="B500" s="425"/>
      <c r="C500" s="285"/>
      <c r="D500" s="285"/>
      <c r="E500" s="285"/>
      <c r="F500" s="285"/>
      <c r="G500" s="285"/>
      <c r="H500" s="285"/>
      <c r="I500" s="285"/>
      <c r="J500" s="285"/>
      <c r="K500" s="285"/>
      <c r="L500" s="285"/>
      <c r="M500" s="285"/>
      <c r="N500" s="285"/>
      <c r="O500" s="285"/>
      <c r="P500" s="285"/>
      <c r="Q500" s="285"/>
      <c r="R500" s="285"/>
      <c r="S500" s="285"/>
      <c r="T500" s="285"/>
      <c r="U500" s="285"/>
      <c r="V500" s="285"/>
      <c r="W500" s="285"/>
      <c r="X500" s="285"/>
      <c r="Y500" s="406"/>
      <c r="Z500" s="419"/>
      <c r="AA500" s="419"/>
      <c r="AB500" s="419"/>
      <c r="AC500" s="419"/>
      <c r="AD500" s="419"/>
      <c r="AE500" s="419"/>
      <c r="AF500" s="419"/>
      <c r="AG500" s="419"/>
      <c r="AH500" s="419"/>
      <c r="AI500" s="419"/>
      <c r="AJ500" s="419"/>
      <c r="AK500" s="419"/>
      <c r="AL500" s="419"/>
      <c r="AM500" s="300"/>
    </row>
    <row r="501" spans="1:39" ht="30" hidden="1" outlineLevel="1">
      <c r="A501" s="521">
        <v>30</v>
      </c>
      <c r="B501" s="422" t="s">
        <v>122</v>
      </c>
      <c r="C501" s="285" t="s">
        <v>25</v>
      </c>
      <c r="D501" s="289"/>
      <c r="E501" s="289"/>
      <c r="F501" s="289"/>
      <c r="G501" s="289"/>
      <c r="H501" s="289"/>
      <c r="I501" s="289"/>
      <c r="J501" s="289"/>
      <c r="K501" s="289"/>
      <c r="L501" s="289"/>
      <c r="M501" s="289"/>
      <c r="N501" s="289">
        <v>12</v>
      </c>
      <c r="O501" s="289"/>
      <c r="P501" s="289"/>
      <c r="Q501" s="289"/>
      <c r="R501" s="289"/>
      <c r="S501" s="289"/>
      <c r="T501" s="289"/>
      <c r="U501" s="289"/>
      <c r="V501" s="289"/>
      <c r="W501" s="289"/>
      <c r="X501" s="289"/>
      <c r="Y501" s="420"/>
      <c r="Z501" s="404"/>
      <c r="AA501" s="404"/>
      <c r="AB501" s="404"/>
      <c r="AC501" s="404"/>
      <c r="AD501" s="404"/>
      <c r="AE501" s="404"/>
      <c r="AF501" s="409"/>
      <c r="AG501" s="409"/>
      <c r="AH501" s="409"/>
      <c r="AI501" s="409"/>
      <c r="AJ501" s="409"/>
      <c r="AK501" s="409"/>
      <c r="AL501" s="409"/>
      <c r="AM501" s="290">
        <f>SUM(Y501:AL501)</f>
        <v>0</v>
      </c>
    </row>
    <row r="502" spans="1:39" hidden="1" outlineLevel="1">
      <c r="A502" s="521"/>
      <c r="B502" s="425" t="s">
        <v>308</v>
      </c>
      <c r="C502" s="285" t="s">
        <v>163</v>
      </c>
      <c r="D502" s="289"/>
      <c r="E502" s="289"/>
      <c r="F502" s="289"/>
      <c r="G502" s="289"/>
      <c r="H502" s="289"/>
      <c r="I502" s="289"/>
      <c r="J502" s="289"/>
      <c r="K502" s="289"/>
      <c r="L502" s="289"/>
      <c r="M502" s="289"/>
      <c r="N502" s="289">
        <f>N501</f>
        <v>12</v>
      </c>
      <c r="O502" s="289"/>
      <c r="P502" s="289"/>
      <c r="Q502" s="289"/>
      <c r="R502" s="289"/>
      <c r="S502" s="289"/>
      <c r="T502" s="289"/>
      <c r="U502" s="289"/>
      <c r="V502" s="289"/>
      <c r="W502" s="289"/>
      <c r="X502" s="289"/>
      <c r="Y502" s="405">
        <f>Y501</f>
        <v>0</v>
      </c>
      <c r="Z502" s="405">
        <f t="shared" ref="Z502" si="1280">Z501</f>
        <v>0</v>
      </c>
      <c r="AA502" s="405">
        <f t="shared" ref="AA502" si="1281">AA501</f>
        <v>0</v>
      </c>
      <c r="AB502" s="405">
        <f t="shared" ref="AB502" si="1282">AB501</f>
        <v>0</v>
      </c>
      <c r="AC502" s="405">
        <f t="shared" ref="AC502" si="1283">AC501</f>
        <v>0</v>
      </c>
      <c r="AD502" s="405">
        <f t="shared" ref="AD502" si="1284">AD501</f>
        <v>0</v>
      </c>
      <c r="AE502" s="405">
        <f t="shared" ref="AE502" si="1285">AE501</f>
        <v>0</v>
      </c>
      <c r="AF502" s="405">
        <f t="shared" ref="AF502" si="1286">AF501</f>
        <v>0</v>
      </c>
      <c r="AG502" s="405">
        <f t="shared" ref="AG502" si="1287">AG501</f>
        <v>0</v>
      </c>
      <c r="AH502" s="405">
        <f t="shared" ref="AH502" si="1288">AH501</f>
        <v>0</v>
      </c>
      <c r="AI502" s="405">
        <f t="shared" ref="AI502" si="1289">AI501</f>
        <v>0</v>
      </c>
      <c r="AJ502" s="405">
        <f t="shared" ref="AJ502" si="1290">AJ501</f>
        <v>0</v>
      </c>
      <c r="AK502" s="405">
        <f t="shared" ref="AK502" si="1291">AK501</f>
        <v>0</v>
      </c>
      <c r="AL502" s="405">
        <f t="shared" ref="AL502" si="1292">AL501</f>
        <v>0</v>
      </c>
      <c r="AM502" s="300"/>
    </row>
    <row r="503" spans="1:39" hidden="1" outlineLevel="1">
      <c r="A503" s="521"/>
      <c r="B503" s="425"/>
      <c r="C503" s="285"/>
      <c r="D503" s="285"/>
      <c r="E503" s="285"/>
      <c r="F503" s="285"/>
      <c r="G503" s="285"/>
      <c r="H503" s="285"/>
      <c r="I503" s="285"/>
      <c r="J503" s="285"/>
      <c r="K503" s="285"/>
      <c r="L503" s="285"/>
      <c r="M503" s="285"/>
      <c r="N503" s="285"/>
      <c r="O503" s="285"/>
      <c r="P503" s="285"/>
      <c r="Q503" s="285"/>
      <c r="R503" s="285"/>
      <c r="S503" s="285"/>
      <c r="T503" s="285"/>
      <c r="U503" s="285"/>
      <c r="V503" s="285"/>
      <c r="W503" s="285"/>
      <c r="X503" s="285"/>
      <c r="Y503" s="406"/>
      <c r="Z503" s="419"/>
      <c r="AA503" s="419"/>
      <c r="AB503" s="419"/>
      <c r="AC503" s="419"/>
      <c r="AD503" s="419"/>
      <c r="AE503" s="419"/>
      <c r="AF503" s="419"/>
      <c r="AG503" s="419"/>
      <c r="AH503" s="419"/>
      <c r="AI503" s="419"/>
      <c r="AJ503" s="419"/>
      <c r="AK503" s="419"/>
      <c r="AL503" s="419"/>
      <c r="AM503" s="300"/>
    </row>
    <row r="504" spans="1:39" ht="30" hidden="1" outlineLevel="1">
      <c r="A504" s="521">
        <v>31</v>
      </c>
      <c r="B504" s="422" t="s">
        <v>123</v>
      </c>
      <c r="C504" s="285" t="s">
        <v>25</v>
      </c>
      <c r="D504" s="289"/>
      <c r="E504" s="289"/>
      <c r="F504" s="289"/>
      <c r="G504" s="289"/>
      <c r="H504" s="289"/>
      <c r="I504" s="289"/>
      <c r="J504" s="289"/>
      <c r="K504" s="289"/>
      <c r="L504" s="289"/>
      <c r="M504" s="289"/>
      <c r="N504" s="289">
        <v>12</v>
      </c>
      <c r="O504" s="289"/>
      <c r="P504" s="289"/>
      <c r="Q504" s="289"/>
      <c r="R504" s="289"/>
      <c r="S504" s="289"/>
      <c r="T504" s="289"/>
      <c r="U504" s="289"/>
      <c r="V504" s="289"/>
      <c r="W504" s="289"/>
      <c r="X504" s="289"/>
      <c r="Y504" s="420"/>
      <c r="Z504" s="404"/>
      <c r="AA504" s="404"/>
      <c r="AB504" s="404"/>
      <c r="AC504" s="404"/>
      <c r="AD504" s="404"/>
      <c r="AE504" s="404"/>
      <c r="AF504" s="409"/>
      <c r="AG504" s="409"/>
      <c r="AH504" s="409"/>
      <c r="AI504" s="409"/>
      <c r="AJ504" s="409"/>
      <c r="AK504" s="409"/>
      <c r="AL504" s="409"/>
      <c r="AM504" s="290">
        <f>SUM(Y504:AL504)</f>
        <v>0</v>
      </c>
    </row>
    <row r="505" spans="1:39" hidden="1" outlineLevel="1">
      <c r="A505" s="521"/>
      <c r="B505" s="425" t="s">
        <v>308</v>
      </c>
      <c r="C505" s="285" t="s">
        <v>163</v>
      </c>
      <c r="D505" s="289"/>
      <c r="E505" s="289"/>
      <c r="F505" s="289"/>
      <c r="G505" s="289"/>
      <c r="H505" s="289"/>
      <c r="I505" s="289"/>
      <c r="J505" s="289"/>
      <c r="K505" s="289"/>
      <c r="L505" s="289"/>
      <c r="M505" s="289"/>
      <c r="N505" s="289">
        <f>N504</f>
        <v>12</v>
      </c>
      <c r="O505" s="289"/>
      <c r="P505" s="289"/>
      <c r="Q505" s="289"/>
      <c r="R505" s="289"/>
      <c r="S505" s="289"/>
      <c r="T505" s="289"/>
      <c r="U505" s="289"/>
      <c r="V505" s="289"/>
      <c r="W505" s="289"/>
      <c r="X505" s="289"/>
      <c r="Y505" s="405">
        <f>Y504</f>
        <v>0</v>
      </c>
      <c r="Z505" s="405">
        <f t="shared" ref="Z505" si="1293">Z504</f>
        <v>0</v>
      </c>
      <c r="AA505" s="405">
        <f t="shared" ref="AA505" si="1294">AA504</f>
        <v>0</v>
      </c>
      <c r="AB505" s="405">
        <f t="shared" ref="AB505" si="1295">AB504</f>
        <v>0</v>
      </c>
      <c r="AC505" s="405">
        <f t="shared" ref="AC505" si="1296">AC504</f>
        <v>0</v>
      </c>
      <c r="AD505" s="405">
        <f t="shared" ref="AD505" si="1297">AD504</f>
        <v>0</v>
      </c>
      <c r="AE505" s="405">
        <f t="shared" ref="AE505" si="1298">AE504</f>
        <v>0</v>
      </c>
      <c r="AF505" s="405">
        <f t="shared" ref="AF505" si="1299">AF504</f>
        <v>0</v>
      </c>
      <c r="AG505" s="405">
        <f t="shared" ref="AG505" si="1300">AG504</f>
        <v>0</v>
      </c>
      <c r="AH505" s="405">
        <f t="shared" ref="AH505" si="1301">AH504</f>
        <v>0</v>
      </c>
      <c r="AI505" s="405">
        <f t="shared" ref="AI505" si="1302">AI504</f>
        <v>0</v>
      </c>
      <c r="AJ505" s="405">
        <f t="shared" ref="AJ505" si="1303">AJ504</f>
        <v>0</v>
      </c>
      <c r="AK505" s="405">
        <f t="shared" ref="AK505" si="1304">AK504</f>
        <v>0</v>
      </c>
      <c r="AL505" s="405">
        <f t="shared" ref="AL505" si="1305">AL504</f>
        <v>0</v>
      </c>
      <c r="AM505" s="300"/>
    </row>
    <row r="506" spans="1:39" hidden="1" outlineLevel="1">
      <c r="A506" s="521"/>
      <c r="B506" s="422"/>
      <c r="C506" s="285"/>
      <c r="D506" s="285"/>
      <c r="E506" s="285"/>
      <c r="F506" s="285"/>
      <c r="G506" s="285"/>
      <c r="H506" s="285"/>
      <c r="I506" s="285"/>
      <c r="J506" s="285"/>
      <c r="K506" s="285"/>
      <c r="L506" s="285"/>
      <c r="M506" s="285"/>
      <c r="N506" s="285"/>
      <c r="O506" s="285"/>
      <c r="P506" s="285"/>
      <c r="Q506" s="285"/>
      <c r="R506" s="285"/>
      <c r="S506" s="285"/>
      <c r="T506" s="285"/>
      <c r="U506" s="285"/>
      <c r="V506" s="285"/>
      <c r="W506" s="285"/>
      <c r="X506" s="285"/>
      <c r="Y506" s="406"/>
      <c r="Z506" s="419"/>
      <c r="AA506" s="419"/>
      <c r="AB506" s="419"/>
      <c r="AC506" s="419"/>
      <c r="AD506" s="419"/>
      <c r="AE506" s="419"/>
      <c r="AF506" s="419"/>
      <c r="AG506" s="419"/>
      <c r="AH506" s="419"/>
      <c r="AI506" s="419"/>
      <c r="AJ506" s="419"/>
      <c r="AK506" s="419"/>
      <c r="AL506" s="419"/>
      <c r="AM506" s="300"/>
    </row>
    <row r="507" spans="1:39" ht="30" hidden="1" outlineLevel="1">
      <c r="A507" s="521">
        <v>32</v>
      </c>
      <c r="B507" s="422" t="s">
        <v>124</v>
      </c>
      <c r="C507" s="285" t="s">
        <v>25</v>
      </c>
      <c r="D507" s="289"/>
      <c r="E507" s="289"/>
      <c r="F507" s="289"/>
      <c r="G507" s="289"/>
      <c r="H507" s="289"/>
      <c r="I507" s="289"/>
      <c r="J507" s="289"/>
      <c r="K507" s="289"/>
      <c r="L507" s="289"/>
      <c r="M507" s="289"/>
      <c r="N507" s="289">
        <v>12</v>
      </c>
      <c r="O507" s="289"/>
      <c r="P507" s="289"/>
      <c r="Q507" s="289"/>
      <c r="R507" s="289"/>
      <c r="S507" s="289"/>
      <c r="T507" s="289"/>
      <c r="U507" s="289"/>
      <c r="V507" s="289"/>
      <c r="W507" s="289"/>
      <c r="X507" s="289"/>
      <c r="Y507" s="420"/>
      <c r="Z507" s="404"/>
      <c r="AA507" s="404"/>
      <c r="AB507" s="404"/>
      <c r="AC507" s="404"/>
      <c r="AD507" s="404"/>
      <c r="AE507" s="404"/>
      <c r="AF507" s="409"/>
      <c r="AG507" s="409"/>
      <c r="AH507" s="409"/>
      <c r="AI507" s="409"/>
      <c r="AJ507" s="409"/>
      <c r="AK507" s="409"/>
      <c r="AL507" s="409"/>
      <c r="AM507" s="290">
        <f>SUM(Y507:AL507)</f>
        <v>0</v>
      </c>
    </row>
    <row r="508" spans="1:39" hidden="1" outlineLevel="1">
      <c r="A508" s="521"/>
      <c r="B508" s="425" t="s">
        <v>308</v>
      </c>
      <c r="C508" s="285" t="s">
        <v>163</v>
      </c>
      <c r="D508" s="289"/>
      <c r="E508" s="289"/>
      <c r="F508" s="289"/>
      <c r="G508" s="289"/>
      <c r="H508" s="289"/>
      <c r="I508" s="289"/>
      <c r="J508" s="289"/>
      <c r="K508" s="289"/>
      <c r="L508" s="289"/>
      <c r="M508" s="289"/>
      <c r="N508" s="289">
        <f>N507</f>
        <v>12</v>
      </c>
      <c r="O508" s="289"/>
      <c r="P508" s="289"/>
      <c r="Q508" s="289"/>
      <c r="R508" s="289"/>
      <c r="S508" s="289"/>
      <c r="T508" s="289"/>
      <c r="U508" s="289"/>
      <c r="V508" s="289"/>
      <c r="W508" s="289"/>
      <c r="X508" s="289"/>
      <c r="Y508" s="405">
        <f>Y507</f>
        <v>0</v>
      </c>
      <c r="Z508" s="405">
        <f t="shared" ref="Z508" si="1306">Z507</f>
        <v>0</v>
      </c>
      <c r="AA508" s="405">
        <f t="shared" ref="AA508" si="1307">AA507</f>
        <v>0</v>
      </c>
      <c r="AB508" s="405">
        <f t="shared" ref="AB508" si="1308">AB507</f>
        <v>0</v>
      </c>
      <c r="AC508" s="405">
        <f t="shared" ref="AC508" si="1309">AC507</f>
        <v>0</v>
      </c>
      <c r="AD508" s="405">
        <f t="shared" ref="AD508" si="1310">AD507</f>
        <v>0</v>
      </c>
      <c r="AE508" s="405">
        <f t="shared" ref="AE508" si="1311">AE507</f>
        <v>0</v>
      </c>
      <c r="AF508" s="405">
        <f t="shared" ref="AF508" si="1312">AF507</f>
        <v>0</v>
      </c>
      <c r="AG508" s="405">
        <f t="shared" ref="AG508" si="1313">AG507</f>
        <v>0</v>
      </c>
      <c r="AH508" s="405">
        <f t="shared" ref="AH508" si="1314">AH507</f>
        <v>0</v>
      </c>
      <c r="AI508" s="405">
        <f t="shared" ref="AI508" si="1315">AI507</f>
        <v>0</v>
      </c>
      <c r="AJ508" s="405">
        <f t="shared" ref="AJ508" si="1316">AJ507</f>
        <v>0</v>
      </c>
      <c r="AK508" s="405">
        <f t="shared" ref="AK508" si="1317">AK507</f>
        <v>0</v>
      </c>
      <c r="AL508" s="405">
        <f t="shared" ref="AL508" si="1318">AL507</f>
        <v>0</v>
      </c>
      <c r="AM508" s="300"/>
    </row>
    <row r="509" spans="1:39" hidden="1" outlineLevel="1">
      <c r="A509" s="521"/>
      <c r="B509" s="422"/>
      <c r="C509" s="285"/>
      <c r="D509" s="285"/>
      <c r="E509" s="285"/>
      <c r="F509" s="285"/>
      <c r="G509" s="285"/>
      <c r="H509" s="285"/>
      <c r="I509" s="285"/>
      <c r="J509" s="285"/>
      <c r="K509" s="285"/>
      <c r="L509" s="285"/>
      <c r="M509" s="285"/>
      <c r="N509" s="285"/>
      <c r="O509" s="285"/>
      <c r="P509" s="285"/>
      <c r="Q509" s="285"/>
      <c r="R509" s="285"/>
      <c r="S509" s="285"/>
      <c r="T509" s="285"/>
      <c r="U509" s="285"/>
      <c r="V509" s="285"/>
      <c r="W509" s="285"/>
      <c r="X509" s="285"/>
      <c r="Y509" s="406"/>
      <c r="Z509" s="419"/>
      <c r="AA509" s="419"/>
      <c r="AB509" s="419"/>
      <c r="AC509" s="419"/>
      <c r="AD509" s="419"/>
      <c r="AE509" s="419"/>
      <c r="AF509" s="419"/>
      <c r="AG509" s="419"/>
      <c r="AH509" s="419"/>
      <c r="AI509" s="419"/>
      <c r="AJ509" s="419"/>
      <c r="AK509" s="419"/>
      <c r="AL509" s="419"/>
      <c r="AM509" s="300"/>
    </row>
    <row r="510" spans="1:39" ht="15.75" hidden="1" outlineLevel="1">
      <c r="A510" s="521"/>
      <c r="B510" s="493" t="s">
        <v>500</v>
      </c>
      <c r="C510" s="285"/>
      <c r="D510" s="285"/>
      <c r="E510" s="285"/>
      <c r="F510" s="285"/>
      <c r="G510" s="285"/>
      <c r="H510" s="285"/>
      <c r="I510" s="285"/>
      <c r="J510" s="285"/>
      <c r="K510" s="285"/>
      <c r="L510" s="285"/>
      <c r="M510" s="285"/>
      <c r="N510" s="285"/>
      <c r="O510" s="285"/>
      <c r="P510" s="285"/>
      <c r="Q510" s="285"/>
      <c r="R510" s="285"/>
      <c r="S510" s="285"/>
      <c r="T510" s="285"/>
      <c r="U510" s="285"/>
      <c r="V510" s="285"/>
      <c r="W510" s="285"/>
      <c r="X510" s="285"/>
      <c r="Y510" s="406"/>
      <c r="Z510" s="419"/>
      <c r="AA510" s="419"/>
      <c r="AB510" s="419"/>
      <c r="AC510" s="419"/>
      <c r="AD510" s="419"/>
      <c r="AE510" s="419"/>
      <c r="AF510" s="419"/>
      <c r="AG510" s="419"/>
      <c r="AH510" s="419"/>
      <c r="AI510" s="419"/>
      <c r="AJ510" s="419"/>
      <c r="AK510" s="419"/>
      <c r="AL510" s="419"/>
      <c r="AM510" s="300"/>
    </row>
    <row r="511" spans="1:39" hidden="1" outlineLevel="1">
      <c r="A511" s="521">
        <v>33</v>
      </c>
      <c r="B511" s="422" t="s">
        <v>125</v>
      </c>
      <c r="C511" s="285" t="s">
        <v>25</v>
      </c>
      <c r="D511" s="289"/>
      <c r="E511" s="289"/>
      <c r="F511" s="289"/>
      <c r="G511" s="289"/>
      <c r="H511" s="289"/>
      <c r="I511" s="289"/>
      <c r="J511" s="289"/>
      <c r="K511" s="289"/>
      <c r="L511" s="289"/>
      <c r="M511" s="289"/>
      <c r="N511" s="289">
        <v>0</v>
      </c>
      <c r="O511" s="289"/>
      <c r="P511" s="289"/>
      <c r="Q511" s="289"/>
      <c r="R511" s="289"/>
      <c r="S511" s="289"/>
      <c r="T511" s="289"/>
      <c r="U511" s="289"/>
      <c r="V511" s="289"/>
      <c r="W511" s="289"/>
      <c r="X511" s="289"/>
      <c r="Y511" s="420"/>
      <c r="Z511" s="404"/>
      <c r="AA511" s="404"/>
      <c r="AB511" s="404"/>
      <c r="AC511" s="404"/>
      <c r="AD511" s="404"/>
      <c r="AE511" s="404"/>
      <c r="AF511" s="409"/>
      <c r="AG511" s="409"/>
      <c r="AH511" s="409"/>
      <c r="AI511" s="409"/>
      <c r="AJ511" s="409"/>
      <c r="AK511" s="409"/>
      <c r="AL511" s="409"/>
      <c r="AM511" s="290">
        <f>SUM(Y511:AL511)</f>
        <v>0</v>
      </c>
    </row>
    <row r="512" spans="1:39" hidden="1" outlineLevel="1">
      <c r="A512" s="521"/>
      <c r="B512" s="425" t="s">
        <v>308</v>
      </c>
      <c r="C512" s="285" t="s">
        <v>163</v>
      </c>
      <c r="D512" s="289"/>
      <c r="E512" s="289"/>
      <c r="F512" s="289"/>
      <c r="G512" s="289"/>
      <c r="H512" s="289"/>
      <c r="I512" s="289"/>
      <c r="J512" s="289"/>
      <c r="K512" s="289"/>
      <c r="L512" s="289"/>
      <c r="M512" s="289"/>
      <c r="N512" s="289">
        <f>N511</f>
        <v>0</v>
      </c>
      <c r="O512" s="289"/>
      <c r="P512" s="289"/>
      <c r="Q512" s="289"/>
      <c r="R512" s="289"/>
      <c r="S512" s="289"/>
      <c r="T512" s="289"/>
      <c r="U512" s="289"/>
      <c r="V512" s="289"/>
      <c r="W512" s="289"/>
      <c r="X512" s="289"/>
      <c r="Y512" s="405">
        <f>Y511</f>
        <v>0</v>
      </c>
      <c r="Z512" s="405">
        <f t="shared" ref="Z512" si="1319">Z511</f>
        <v>0</v>
      </c>
      <c r="AA512" s="405">
        <f t="shared" ref="AA512" si="1320">AA511</f>
        <v>0</v>
      </c>
      <c r="AB512" s="405">
        <f t="shared" ref="AB512" si="1321">AB511</f>
        <v>0</v>
      </c>
      <c r="AC512" s="405">
        <f t="shared" ref="AC512" si="1322">AC511</f>
        <v>0</v>
      </c>
      <c r="AD512" s="405">
        <f t="shared" ref="AD512" si="1323">AD511</f>
        <v>0</v>
      </c>
      <c r="AE512" s="405">
        <f t="shared" ref="AE512" si="1324">AE511</f>
        <v>0</v>
      </c>
      <c r="AF512" s="405">
        <f t="shared" ref="AF512" si="1325">AF511</f>
        <v>0</v>
      </c>
      <c r="AG512" s="405">
        <f t="shared" ref="AG512" si="1326">AG511</f>
        <v>0</v>
      </c>
      <c r="AH512" s="405">
        <f t="shared" ref="AH512" si="1327">AH511</f>
        <v>0</v>
      </c>
      <c r="AI512" s="405">
        <f t="shared" ref="AI512" si="1328">AI511</f>
        <v>0</v>
      </c>
      <c r="AJ512" s="405">
        <f t="shared" ref="AJ512" si="1329">AJ511</f>
        <v>0</v>
      </c>
      <c r="AK512" s="405">
        <f t="shared" ref="AK512" si="1330">AK511</f>
        <v>0</v>
      </c>
      <c r="AL512" s="405">
        <f t="shared" ref="AL512" si="1331">AL511</f>
        <v>0</v>
      </c>
      <c r="AM512" s="300"/>
    </row>
    <row r="513" spans="1:39" hidden="1" outlineLevel="1">
      <c r="A513" s="521"/>
      <c r="B513" s="422"/>
      <c r="C513" s="285"/>
      <c r="D513" s="285"/>
      <c r="E513" s="285"/>
      <c r="F513" s="285"/>
      <c r="G513" s="285"/>
      <c r="H513" s="285"/>
      <c r="I513" s="285"/>
      <c r="J513" s="285"/>
      <c r="K513" s="285"/>
      <c r="L513" s="285"/>
      <c r="M513" s="285"/>
      <c r="N513" s="285"/>
      <c r="O513" s="285"/>
      <c r="P513" s="285"/>
      <c r="Q513" s="285"/>
      <c r="R513" s="285"/>
      <c r="S513" s="285"/>
      <c r="T513" s="285"/>
      <c r="U513" s="285"/>
      <c r="V513" s="285"/>
      <c r="W513" s="285"/>
      <c r="X513" s="285"/>
      <c r="Y513" s="406"/>
      <c r="Z513" s="419"/>
      <c r="AA513" s="419"/>
      <c r="AB513" s="419"/>
      <c r="AC513" s="419"/>
      <c r="AD513" s="419"/>
      <c r="AE513" s="419"/>
      <c r="AF513" s="419"/>
      <c r="AG513" s="419"/>
      <c r="AH513" s="419"/>
      <c r="AI513" s="419"/>
      <c r="AJ513" s="419"/>
      <c r="AK513" s="419"/>
      <c r="AL513" s="419"/>
      <c r="AM513" s="300"/>
    </row>
    <row r="514" spans="1:39" hidden="1" outlineLevel="1">
      <c r="A514" s="521">
        <v>34</v>
      </c>
      <c r="B514" s="422" t="s">
        <v>126</v>
      </c>
      <c r="C514" s="285" t="s">
        <v>25</v>
      </c>
      <c r="D514" s="289"/>
      <c r="E514" s="289"/>
      <c r="F514" s="289"/>
      <c r="G514" s="289"/>
      <c r="H514" s="289"/>
      <c r="I514" s="289"/>
      <c r="J514" s="289"/>
      <c r="K514" s="289"/>
      <c r="L514" s="289"/>
      <c r="M514" s="289"/>
      <c r="N514" s="289">
        <v>0</v>
      </c>
      <c r="O514" s="289"/>
      <c r="P514" s="289"/>
      <c r="Q514" s="289"/>
      <c r="R514" s="289"/>
      <c r="S514" s="289"/>
      <c r="T514" s="289"/>
      <c r="U514" s="289"/>
      <c r="V514" s="289"/>
      <c r="W514" s="289"/>
      <c r="X514" s="289"/>
      <c r="Y514" s="420"/>
      <c r="Z514" s="404"/>
      <c r="AA514" s="404"/>
      <c r="AB514" s="404"/>
      <c r="AC514" s="404"/>
      <c r="AD514" s="404"/>
      <c r="AE514" s="404"/>
      <c r="AF514" s="409"/>
      <c r="AG514" s="409"/>
      <c r="AH514" s="409"/>
      <c r="AI514" s="409"/>
      <c r="AJ514" s="409"/>
      <c r="AK514" s="409"/>
      <c r="AL514" s="409"/>
      <c r="AM514" s="290">
        <f>SUM(Y514:AL514)</f>
        <v>0</v>
      </c>
    </row>
    <row r="515" spans="1:39" hidden="1" outlineLevel="1">
      <c r="A515" s="521"/>
      <c r="B515" s="425" t="s">
        <v>308</v>
      </c>
      <c r="C515" s="285" t="s">
        <v>163</v>
      </c>
      <c r="D515" s="289"/>
      <c r="E515" s="289"/>
      <c r="F515" s="289"/>
      <c r="G515" s="289"/>
      <c r="H515" s="289"/>
      <c r="I515" s="289"/>
      <c r="J515" s="289"/>
      <c r="K515" s="289"/>
      <c r="L515" s="289"/>
      <c r="M515" s="289"/>
      <c r="N515" s="289">
        <f>N514</f>
        <v>0</v>
      </c>
      <c r="O515" s="289"/>
      <c r="P515" s="289"/>
      <c r="Q515" s="289"/>
      <c r="R515" s="289"/>
      <c r="S515" s="289"/>
      <c r="T515" s="289"/>
      <c r="U515" s="289"/>
      <c r="V515" s="289"/>
      <c r="W515" s="289"/>
      <c r="X515" s="289"/>
      <c r="Y515" s="405">
        <f>Y514</f>
        <v>0</v>
      </c>
      <c r="Z515" s="405">
        <f t="shared" ref="Z515" si="1332">Z514</f>
        <v>0</v>
      </c>
      <c r="AA515" s="405">
        <f t="shared" ref="AA515" si="1333">AA514</f>
        <v>0</v>
      </c>
      <c r="AB515" s="405">
        <f t="shared" ref="AB515" si="1334">AB514</f>
        <v>0</v>
      </c>
      <c r="AC515" s="405">
        <f t="shared" ref="AC515" si="1335">AC514</f>
        <v>0</v>
      </c>
      <c r="AD515" s="405">
        <f t="shared" ref="AD515" si="1336">AD514</f>
        <v>0</v>
      </c>
      <c r="AE515" s="405">
        <f t="shared" ref="AE515" si="1337">AE514</f>
        <v>0</v>
      </c>
      <c r="AF515" s="405">
        <f t="shared" ref="AF515" si="1338">AF514</f>
        <v>0</v>
      </c>
      <c r="AG515" s="405">
        <f t="shared" ref="AG515" si="1339">AG514</f>
        <v>0</v>
      </c>
      <c r="AH515" s="405">
        <f t="shared" ref="AH515" si="1340">AH514</f>
        <v>0</v>
      </c>
      <c r="AI515" s="405">
        <f t="shared" ref="AI515" si="1341">AI514</f>
        <v>0</v>
      </c>
      <c r="AJ515" s="405">
        <f t="shared" ref="AJ515" si="1342">AJ514</f>
        <v>0</v>
      </c>
      <c r="AK515" s="405">
        <f t="shared" ref="AK515" si="1343">AK514</f>
        <v>0</v>
      </c>
      <c r="AL515" s="405">
        <f t="shared" ref="AL515" si="1344">AL514</f>
        <v>0</v>
      </c>
      <c r="AM515" s="300"/>
    </row>
    <row r="516" spans="1:39" hidden="1" outlineLevel="1">
      <c r="A516" s="521"/>
      <c r="B516" s="422"/>
      <c r="C516" s="285"/>
      <c r="D516" s="285"/>
      <c r="E516" s="285"/>
      <c r="F516" s="285"/>
      <c r="G516" s="285"/>
      <c r="H516" s="285"/>
      <c r="I516" s="285"/>
      <c r="J516" s="285"/>
      <c r="K516" s="285"/>
      <c r="L516" s="285"/>
      <c r="M516" s="285"/>
      <c r="N516" s="285"/>
      <c r="O516" s="285"/>
      <c r="P516" s="285"/>
      <c r="Q516" s="285"/>
      <c r="R516" s="285"/>
      <c r="S516" s="285"/>
      <c r="T516" s="285"/>
      <c r="U516" s="285"/>
      <c r="V516" s="285"/>
      <c r="W516" s="285"/>
      <c r="X516" s="285"/>
      <c r="Y516" s="406"/>
      <c r="Z516" s="419"/>
      <c r="AA516" s="419"/>
      <c r="AB516" s="419"/>
      <c r="AC516" s="419"/>
      <c r="AD516" s="419"/>
      <c r="AE516" s="419"/>
      <c r="AF516" s="419"/>
      <c r="AG516" s="419"/>
      <c r="AH516" s="419"/>
      <c r="AI516" s="419"/>
      <c r="AJ516" s="419"/>
      <c r="AK516" s="419"/>
      <c r="AL516" s="419"/>
      <c r="AM516" s="300"/>
    </row>
    <row r="517" spans="1:39" hidden="1" outlineLevel="1">
      <c r="A517" s="521">
        <v>35</v>
      </c>
      <c r="B517" s="422" t="s">
        <v>127</v>
      </c>
      <c r="C517" s="285" t="s">
        <v>25</v>
      </c>
      <c r="D517" s="289"/>
      <c r="E517" s="289"/>
      <c r="F517" s="289"/>
      <c r="G517" s="289"/>
      <c r="H517" s="289"/>
      <c r="I517" s="289"/>
      <c r="J517" s="289"/>
      <c r="K517" s="289"/>
      <c r="L517" s="289"/>
      <c r="M517" s="289"/>
      <c r="N517" s="289">
        <v>0</v>
      </c>
      <c r="O517" s="289"/>
      <c r="P517" s="289"/>
      <c r="Q517" s="289"/>
      <c r="R517" s="289"/>
      <c r="S517" s="289"/>
      <c r="T517" s="289"/>
      <c r="U517" s="289"/>
      <c r="V517" s="289"/>
      <c r="W517" s="289"/>
      <c r="X517" s="289"/>
      <c r="Y517" s="420"/>
      <c r="Z517" s="404"/>
      <c r="AA517" s="404"/>
      <c r="AB517" s="404"/>
      <c r="AC517" s="404"/>
      <c r="AD517" s="404"/>
      <c r="AE517" s="404"/>
      <c r="AF517" s="409"/>
      <c r="AG517" s="409"/>
      <c r="AH517" s="409"/>
      <c r="AI517" s="409"/>
      <c r="AJ517" s="409"/>
      <c r="AK517" s="409"/>
      <c r="AL517" s="409"/>
      <c r="AM517" s="290">
        <f>SUM(Y517:AL517)</f>
        <v>0</v>
      </c>
    </row>
    <row r="518" spans="1:39" hidden="1" outlineLevel="1">
      <c r="A518" s="521"/>
      <c r="B518" s="425" t="s">
        <v>308</v>
      </c>
      <c r="C518" s="285" t="s">
        <v>163</v>
      </c>
      <c r="D518" s="289"/>
      <c r="E518" s="289"/>
      <c r="F518" s="289"/>
      <c r="G518" s="289"/>
      <c r="H518" s="289"/>
      <c r="I518" s="289"/>
      <c r="J518" s="289"/>
      <c r="K518" s="289"/>
      <c r="L518" s="289"/>
      <c r="M518" s="289"/>
      <c r="N518" s="289">
        <f>N517</f>
        <v>0</v>
      </c>
      <c r="O518" s="289"/>
      <c r="P518" s="289"/>
      <c r="Q518" s="289"/>
      <c r="R518" s="289"/>
      <c r="S518" s="289"/>
      <c r="T518" s="289"/>
      <c r="U518" s="289"/>
      <c r="V518" s="289"/>
      <c r="W518" s="289"/>
      <c r="X518" s="289"/>
      <c r="Y518" s="405">
        <f>Y517</f>
        <v>0</v>
      </c>
      <c r="Z518" s="405">
        <f t="shared" ref="Z518" si="1345">Z517</f>
        <v>0</v>
      </c>
      <c r="AA518" s="405">
        <f t="shared" ref="AA518" si="1346">AA517</f>
        <v>0</v>
      </c>
      <c r="AB518" s="405">
        <f t="shared" ref="AB518" si="1347">AB517</f>
        <v>0</v>
      </c>
      <c r="AC518" s="405">
        <f t="shared" ref="AC518" si="1348">AC517</f>
        <v>0</v>
      </c>
      <c r="AD518" s="405">
        <f t="shared" ref="AD518" si="1349">AD517</f>
        <v>0</v>
      </c>
      <c r="AE518" s="405">
        <f t="shared" ref="AE518" si="1350">AE517</f>
        <v>0</v>
      </c>
      <c r="AF518" s="405">
        <f t="shared" ref="AF518" si="1351">AF517</f>
        <v>0</v>
      </c>
      <c r="AG518" s="405">
        <f t="shared" ref="AG518" si="1352">AG517</f>
        <v>0</v>
      </c>
      <c r="AH518" s="405">
        <f t="shared" ref="AH518" si="1353">AH517</f>
        <v>0</v>
      </c>
      <c r="AI518" s="405">
        <f t="shared" ref="AI518" si="1354">AI517</f>
        <v>0</v>
      </c>
      <c r="AJ518" s="405">
        <f t="shared" ref="AJ518" si="1355">AJ517</f>
        <v>0</v>
      </c>
      <c r="AK518" s="405">
        <f t="shared" ref="AK518" si="1356">AK517</f>
        <v>0</v>
      </c>
      <c r="AL518" s="405">
        <f t="shared" ref="AL518" si="1357">AL517</f>
        <v>0</v>
      </c>
      <c r="AM518" s="300"/>
    </row>
    <row r="519" spans="1:39" hidden="1" outlineLevel="1">
      <c r="A519" s="521"/>
      <c r="B519" s="425"/>
      <c r="C519" s="285"/>
      <c r="D519" s="285"/>
      <c r="E519" s="285"/>
      <c r="F519" s="285"/>
      <c r="G519" s="285"/>
      <c r="H519" s="285"/>
      <c r="I519" s="285"/>
      <c r="J519" s="285"/>
      <c r="K519" s="285"/>
      <c r="L519" s="285"/>
      <c r="M519" s="285"/>
      <c r="N519" s="285"/>
      <c r="O519" s="285"/>
      <c r="P519" s="285"/>
      <c r="Q519" s="285"/>
      <c r="R519" s="285"/>
      <c r="S519" s="285"/>
      <c r="T519" s="285"/>
      <c r="U519" s="285"/>
      <c r="V519" s="285"/>
      <c r="W519" s="285"/>
      <c r="X519" s="285"/>
      <c r="Y519" s="406"/>
      <c r="Z519" s="419"/>
      <c r="AA519" s="419"/>
      <c r="AB519" s="419"/>
      <c r="AC519" s="419"/>
      <c r="AD519" s="419"/>
      <c r="AE519" s="419"/>
      <c r="AF519" s="419"/>
      <c r="AG519" s="419"/>
      <c r="AH519" s="419"/>
      <c r="AI519" s="419"/>
      <c r="AJ519" s="419"/>
      <c r="AK519" s="419"/>
      <c r="AL519" s="419"/>
      <c r="AM519" s="300"/>
    </row>
    <row r="520" spans="1:39" ht="15.75" hidden="1" outlineLevel="1">
      <c r="A520" s="521"/>
      <c r="B520" s="493" t="s">
        <v>501</v>
      </c>
      <c r="C520" s="285"/>
      <c r="D520" s="285"/>
      <c r="E520" s="285"/>
      <c r="F520" s="285"/>
      <c r="G520" s="285"/>
      <c r="H520" s="285"/>
      <c r="I520" s="285"/>
      <c r="J520" s="285"/>
      <c r="K520" s="285"/>
      <c r="L520" s="285"/>
      <c r="M520" s="285"/>
      <c r="N520" s="285"/>
      <c r="O520" s="285"/>
      <c r="P520" s="285"/>
      <c r="Q520" s="285"/>
      <c r="R520" s="285"/>
      <c r="S520" s="285"/>
      <c r="T520" s="285"/>
      <c r="U520" s="285"/>
      <c r="V520" s="285"/>
      <c r="W520" s="285"/>
      <c r="X520" s="285"/>
      <c r="Y520" s="406"/>
      <c r="Z520" s="419"/>
      <c r="AA520" s="419"/>
      <c r="AB520" s="419"/>
      <c r="AC520" s="419"/>
      <c r="AD520" s="419"/>
      <c r="AE520" s="419"/>
      <c r="AF520" s="419"/>
      <c r="AG520" s="419"/>
      <c r="AH520" s="419"/>
      <c r="AI520" s="419"/>
      <c r="AJ520" s="419"/>
      <c r="AK520" s="419"/>
      <c r="AL520" s="419"/>
      <c r="AM520" s="300"/>
    </row>
    <row r="521" spans="1:39" ht="45" hidden="1" outlineLevel="1">
      <c r="A521" s="521">
        <v>36</v>
      </c>
      <c r="B521" s="422" t="s">
        <v>128</v>
      </c>
      <c r="C521" s="285" t="s">
        <v>25</v>
      </c>
      <c r="D521" s="289"/>
      <c r="E521" s="289"/>
      <c r="F521" s="289"/>
      <c r="G521" s="289"/>
      <c r="H521" s="289"/>
      <c r="I521" s="289"/>
      <c r="J521" s="289"/>
      <c r="K521" s="289"/>
      <c r="L521" s="289"/>
      <c r="M521" s="289"/>
      <c r="N521" s="289">
        <v>12</v>
      </c>
      <c r="O521" s="289"/>
      <c r="P521" s="289"/>
      <c r="Q521" s="289"/>
      <c r="R521" s="289"/>
      <c r="S521" s="289"/>
      <c r="T521" s="289"/>
      <c r="U521" s="289"/>
      <c r="V521" s="289"/>
      <c r="W521" s="289"/>
      <c r="X521" s="289"/>
      <c r="Y521" s="420"/>
      <c r="Z521" s="404"/>
      <c r="AA521" s="404"/>
      <c r="AB521" s="404"/>
      <c r="AC521" s="404"/>
      <c r="AD521" s="404"/>
      <c r="AE521" s="404"/>
      <c r="AF521" s="409"/>
      <c r="AG521" s="409"/>
      <c r="AH521" s="409"/>
      <c r="AI521" s="409"/>
      <c r="AJ521" s="409"/>
      <c r="AK521" s="409"/>
      <c r="AL521" s="409"/>
      <c r="AM521" s="290">
        <f>SUM(Y521:AL521)</f>
        <v>0</v>
      </c>
    </row>
    <row r="522" spans="1:39" hidden="1" outlineLevel="1">
      <c r="A522" s="521"/>
      <c r="B522" s="425" t="s">
        <v>308</v>
      </c>
      <c r="C522" s="285" t="s">
        <v>163</v>
      </c>
      <c r="D522" s="289"/>
      <c r="E522" s="289"/>
      <c r="F522" s="289"/>
      <c r="G522" s="289"/>
      <c r="H522" s="289"/>
      <c r="I522" s="289"/>
      <c r="J522" s="289"/>
      <c r="K522" s="289"/>
      <c r="L522" s="289"/>
      <c r="M522" s="289"/>
      <c r="N522" s="289">
        <f>N521</f>
        <v>12</v>
      </c>
      <c r="O522" s="289"/>
      <c r="P522" s="289"/>
      <c r="Q522" s="289"/>
      <c r="R522" s="289"/>
      <c r="S522" s="289"/>
      <c r="T522" s="289"/>
      <c r="U522" s="289"/>
      <c r="V522" s="289"/>
      <c r="W522" s="289"/>
      <c r="X522" s="289"/>
      <c r="Y522" s="405">
        <f>Y521</f>
        <v>0</v>
      </c>
      <c r="Z522" s="405">
        <f t="shared" ref="Z522" si="1358">Z521</f>
        <v>0</v>
      </c>
      <c r="AA522" s="405">
        <f t="shared" ref="AA522" si="1359">AA521</f>
        <v>0</v>
      </c>
      <c r="AB522" s="405">
        <f t="shared" ref="AB522" si="1360">AB521</f>
        <v>0</v>
      </c>
      <c r="AC522" s="405">
        <f t="shared" ref="AC522" si="1361">AC521</f>
        <v>0</v>
      </c>
      <c r="AD522" s="405">
        <f t="shared" ref="AD522" si="1362">AD521</f>
        <v>0</v>
      </c>
      <c r="AE522" s="405">
        <f t="shared" ref="AE522" si="1363">AE521</f>
        <v>0</v>
      </c>
      <c r="AF522" s="405">
        <f t="shared" ref="AF522" si="1364">AF521</f>
        <v>0</v>
      </c>
      <c r="AG522" s="405">
        <f t="shared" ref="AG522" si="1365">AG521</f>
        <v>0</v>
      </c>
      <c r="AH522" s="405">
        <f t="shared" ref="AH522" si="1366">AH521</f>
        <v>0</v>
      </c>
      <c r="AI522" s="405">
        <f t="shared" ref="AI522" si="1367">AI521</f>
        <v>0</v>
      </c>
      <c r="AJ522" s="405">
        <f t="shared" ref="AJ522" si="1368">AJ521</f>
        <v>0</v>
      </c>
      <c r="AK522" s="405">
        <f t="shared" ref="AK522" si="1369">AK521</f>
        <v>0</v>
      </c>
      <c r="AL522" s="405">
        <f t="shared" ref="AL522" si="1370">AL521</f>
        <v>0</v>
      </c>
      <c r="AM522" s="300"/>
    </row>
    <row r="523" spans="1:39" hidden="1" outlineLevel="1">
      <c r="A523" s="521"/>
      <c r="B523" s="422"/>
      <c r="C523" s="285"/>
      <c r="D523" s="285"/>
      <c r="E523" s="285"/>
      <c r="F523" s="285"/>
      <c r="G523" s="285"/>
      <c r="H523" s="285"/>
      <c r="I523" s="285"/>
      <c r="J523" s="285"/>
      <c r="K523" s="285"/>
      <c r="L523" s="285"/>
      <c r="M523" s="285"/>
      <c r="N523" s="285"/>
      <c r="O523" s="285"/>
      <c r="P523" s="285"/>
      <c r="Q523" s="285"/>
      <c r="R523" s="285"/>
      <c r="S523" s="285"/>
      <c r="T523" s="285"/>
      <c r="U523" s="285"/>
      <c r="V523" s="285"/>
      <c r="W523" s="285"/>
      <c r="X523" s="285"/>
      <c r="Y523" s="406"/>
      <c r="Z523" s="419"/>
      <c r="AA523" s="419"/>
      <c r="AB523" s="419"/>
      <c r="AC523" s="419"/>
      <c r="AD523" s="419"/>
      <c r="AE523" s="419"/>
      <c r="AF523" s="419"/>
      <c r="AG523" s="419"/>
      <c r="AH523" s="419"/>
      <c r="AI523" s="419"/>
      <c r="AJ523" s="419"/>
      <c r="AK523" s="419"/>
      <c r="AL523" s="419"/>
      <c r="AM523" s="300"/>
    </row>
    <row r="524" spans="1:39" ht="30" hidden="1" outlineLevel="1">
      <c r="A524" s="521">
        <v>37</v>
      </c>
      <c r="B524" s="422" t="s">
        <v>129</v>
      </c>
      <c r="C524" s="285" t="s">
        <v>25</v>
      </c>
      <c r="D524" s="289"/>
      <c r="E524" s="289"/>
      <c r="F524" s="289"/>
      <c r="G524" s="289"/>
      <c r="H524" s="289"/>
      <c r="I524" s="289"/>
      <c r="J524" s="289"/>
      <c r="K524" s="289"/>
      <c r="L524" s="289"/>
      <c r="M524" s="289"/>
      <c r="N524" s="289">
        <v>12</v>
      </c>
      <c r="O524" s="289"/>
      <c r="P524" s="289"/>
      <c r="Q524" s="289"/>
      <c r="R524" s="289"/>
      <c r="S524" s="289"/>
      <c r="T524" s="289"/>
      <c r="U524" s="289"/>
      <c r="V524" s="289"/>
      <c r="W524" s="289"/>
      <c r="X524" s="289"/>
      <c r="Y524" s="420"/>
      <c r="Z524" s="404"/>
      <c r="AA524" s="404"/>
      <c r="AB524" s="404"/>
      <c r="AC524" s="404"/>
      <c r="AD524" s="404"/>
      <c r="AE524" s="404"/>
      <c r="AF524" s="409"/>
      <c r="AG524" s="409"/>
      <c r="AH524" s="409"/>
      <c r="AI524" s="409"/>
      <c r="AJ524" s="409"/>
      <c r="AK524" s="409"/>
      <c r="AL524" s="409"/>
      <c r="AM524" s="290">
        <f>SUM(Y524:AL524)</f>
        <v>0</v>
      </c>
    </row>
    <row r="525" spans="1:39" hidden="1" outlineLevel="1">
      <c r="A525" s="521"/>
      <c r="B525" s="425" t="s">
        <v>308</v>
      </c>
      <c r="C525" s="285" t="s">
        <v>163</v>
      </c>
      <c r="D525" s="289"/>
      <c r="E525" s="289"/>
      <c r="F525" s="289"/>
      <c r="G525" s="289"/>
      <c r="H525" s="289"/>
      <c r="I525" s="289"/>
      <c r="J525" s="289"/>
      <c r="K525" s="289"/>
      <c r="L525" s="289"/>
      <c r="M525" s="289"/>
      <c r="N525" s="289">
        <f>N524</f>
        <v>12</v>
      </c>
      <c r="O525" s="289"/>
      <c r="P525" s="289"/>
      <c r="Q525" s="289"/>
      <c r="R525" s="289"/>
      <c r="S525" s="289"/>
      <c r="T525" s="289"/>
      <c r="U525" s="289"/>
      <c r="V525" s="289"/>
      <c r="W525" s="289"/>
      <c r="X525" s="289"/>
      <c r="Y525" s="405">
        <f>Y524</f>
        <v>0</v>
      </c>
      <c r="Z525" s="405">
        <f t="shared" ref="Z525" si="1371">Z524</f>
        <v>0</v>
      </c>
      <c r="AA525" s="405">
        <f t="shared" ref="AA525" si="1372">AA524</f>
        <v>0</v>
      </c>
      <c r="AB525" s="405">
        <f t="shared" ref="AB525" si="1373">AB524</f>
        <v>0</v>
      </c>
      <c r="AC525" s="405">
        <f t="shared" ref="AC525" si="1374">AC524</f>
        <v>0</v>
      </c>
      <c r="AD525" s="405">
        <f t="shared" ref="AD525" si="1375">AD524</f>
        <v>0</v>
      </c>
      <c r="AE525" s="405">
        <f t="shared" ref="AE525" si="1376">AE524</f>
        <v>0</v>
      </c>
      <c r="AF525" s="405">
        <f t="shared" ref="AF525" si="1377">AF524</f>
        <v>0</v>
      </c>
      <c r="AG525" s="405">
        <f t="shared" ref="AG525" si="1378">AG524</f>
        <v>0</v>
      </c>
      <c r="AH525" s="405">
        <f t="shared" ref="AH525" si="1379">AH524</f>
        <v>0</v>
      </c>
      <c r="AI525" s="405">
        <f t="shared" ref="AI525" si="1380">AI524</f>
        <v>0</v>
      </c>
      <c r="AJ525" s="405">
        <f t="shared" ref="AJ525" si="1381">AJ524</f>
        <v>0</v>
      </c>
      <c r="AK525" s="405">
        <f t="shared" ref="AK525" si="1382">AK524</f>
        <v>0</v>
      </c>
      <c r="AL525" s="405">
        <f t="shared" ref="AL525" si="1383">AL524</f>
        <v>0</v>
      </c>
      <c r="AM525" s="300"/>
    </row>
    <row r="526" spans="1:39" hidden="1" outlineLevel="1">
      <c r="A526" s="521"/>
      <c r="B526" s="422"/>
      <c r="C526" s="285"/>
      <c r="D526" s="285"/>
      <c r="E526" s="285"/>
      <c r="F526" s="285"/>
      <c r="G526" s="285"/>
      <c r="H526" s="285"/>
      <c r="I526" s="285"/>
      <c r="J526" s="285"/>
      <c r="K526" s="285"/>
      <c r="L526" s="285"/>
      <c r="M526" s="285"/>
      <c r="N526" s="285"/>
      <c r="O526" s="285"/>
      <c r="P526" s="285"/>
      <c r="Q526" s="285"/>
      <c r="R526" s="285"/>
      <c r="S526" s="285"/>
      <c r="T526" s="285"/>
      <c r="U526" s="285"/>
      <c r="V526" s="285"/>
      <c r="W526" s="285"/>
      <c r="X526" s="285"/>
      <c r="Y526" s="406"/>
      <c r="Z526" s="419"/>
      <c r="AA526" s="419"/>
      <c r="AB526" s="419"/>
      <c r="AC526" s="419"/>
      <c r="AD526" s="419"/>
      <c r="AE526" s="419"/>
      <c r="AF526" s="419"/>
      <c r="AG526" s="419"/>
      <c r="AH526" s="419"/>
      <c r="AI526" s="419"/>
      <c r="AJ526" s="419"/>
      <c r="AK526" s="419"/>
      <c r="AL526" s="419"/>
      <c r="AM526" s="300"/>
    </row>
    <row r="527" spans="1:39" hidden="1" outlineLevel="1">
      <c r="A527" s="521">
        <v>38</v>
      </c>
      <c r="B527" s="422" t="s">
        <v>130</v>
      </c>
      <c r="C527" s="285" t="s">
        <v>25</v>
      </c>
      <c r="D527" s="289"/>
      <c r="E527" s="289"/>
      <c r="F527" s="289"/>
      <c r="G527" s="289"/>
      <c r="H527" s="289"/>
      <c r="I527" s="289"/>
      <c r="J527" s="289"/>
      <c r="K527" s="289"/>
      <c r="L527" s="289"/>
      <c r="M527" s="289"/>
      <c r="N527" s="289">
        <v>12</v>
      </c>
      <c r="O527" s="289"/>
      <c r="P527" s="289"/>
      <c r="Q527" s="289"/>
      <c r="R527" s="289"/>
      <c r="S527" s="289"/>
      <c r="T527" s="289"/>
      <c r="U527" s="289"/>
      <c r="V527" s="289"/>
      <c r="W527" s="289"/>
      <c r="X527" s="289"/>
      <c r="Y527" s="420"/>
      <c r="Z527" s="404"/>
      <c r="AA527" s="404"/>
      <c r="AB527" s="404"/>
      <c r="AC527" s="404"/>
      <c r="AD527" s="404"/>
      <c r="AE527" s="404"/>
      <c r="AF527" s="409"/>
      <c r="AG527" s="409"/>
      <c r="AH527" s="409"/>
      <c r="AI527" s="409"/>
      <c r="AJ527" s="409"/>
      <c r="AK527" s="409"/>
      <c r="AL527" s="409"/>
      <c r="AM527" s="290">
        <f>SUM(Y527:AL527)</f>
        <v>0</v>
      </c>
    </row>
    <row r="528" spans="1:39" hidden="1" outlineLevel="1">
      <c r="A528" s="521"/>
      <c r="B528" s="425" t="s">
        <v>308</v>
      </c>
      <c r="C528" s="285" t="s">
        <v>163</v>
      </c>
      <c r="D528" s="289"/>
      <c r="E528" s="289"/>
      <c r="F528" s="289"/>
      <c r="G528" s="289"/>
      <c r="H528" s="289"/>
      <c r="I528" s="289"/>
      <c r="J528" s="289"/>
      <c r="K528" s="289"/>
      <c r="L528" s="289"/>
      <c r="M528" s="289"/>
      <c r="N528" s="289">
        <f>N527</f>
        <v>12</v>
      </c>
      <c r="O528" s="289"/>
      <c r="P528" s="289"/>
      <c r="Q528" s="289"/>
      <c r="R528" s="289"/>
      <c r="S528" s="289"/>
      <c r="T528" s="289"/>
      <c r="U528" s="289"/>
      <c r="V528" s="289"/>
      <c r="W528" s="289"/>
      <c r="X528" s="289"/>
      <c r="Y528" s="405">
        <f>Y527</f>
        <v>0</v>
      </c>
      <c r="Z528" s="405">
        <f t="shared" ref="Z528" si="1384">Z527</f>
        <v>0</v>
      </c>
      <c r="AA528" s="405">
        <f t="shared" ref="AA528" si="1385">AA527</f>
        <v>0</v>
      </c>
      <c r="AB528" s="405">
        <f t="shared" ref="AB528" si="1386">AB527</f>
        <v>0</v>
      </c>
      <c r="AC528" s="405">
        <f t="shared" ref="AC528" si="1387">AC527</f>
        <v>0</v>
      </c>
      <c r="AD528" s="405">
        <f t="shared" ref="AD528" si="1388">AD527</f>
        <v>0</v>
      </c>
      <c r="AE528" s="405">
        <f t="shared" ref="AE528" si="1389">AE527</f>
        <v>0</v>
      </c>
      <c r="AF528" s="405">
        <f t="shared" ref="AF528" si="1390">AF527</f>
        <v>0</v>
      </c>
      <c r="AG528" s="405">
        <f t="shared" ref="AG528" si="1391">AG527</f>
        <v>0</v>
      </c>
      <c r="AH528" s="405">
        <f t="shared" ref="AH528" si="1392">AH527</f>
        <v>0</v>
      </c>
      <c r="AI528" s="405">
        <f t="shared" ref="AI528" si="1393">AI527</f>
        <v>0</v>
      </c>
      <c r="AJ528" s="405">
        <f t="shared" ref="AJ528" si="1394">AJ527</f>
        <v>0</v>
      </c>
      <c r="AK528" s="405">
        <f t="shared" ref="AK528" si="1395">AK527</f>
        <v>0</v>
      </c>
      <c r="AL528" s="405">
        <f t="shared" ref="AL528" si="1396">AL527</f>
        <v>0</v>
      </c>
      <c r="AM528" s="300"/>
    </row>
    <row r="529" spans="1:39" hidden="1" outlineLevel="1">
      <c r="A529" s="521"/>
      <c r="B529" s="422"/>
      <c r="C529" s="285"/>
      <c r="D529" s="285"/>
      <c r="E529" s="285"/>
      <c r="F529" s="285"/>
      <c r="G529" s="285"/>
      <c r="H529" s="285"/>
      <c r="I529" s="285"/>
      <c r="J529" s="285"/>
      <c r="K529" s="285"/>
      <c r="L529" s="285"/>
      <c r="M529" s="285"/>
      <c r="N529" s="285"/>
      <c r="O529" s="285"/>
      <c r="P529" s="285"/>
      <c r="Q529" s="285"/>
      <c r="R529" s="285"/>
      <c r="S529" s="285"/>
      <c r="T529" s="285"/>
      <c r="U529" s="285"/>
      <c r="V529" s="285"/>
      <c r="W529" s="285"/>
      <c r="X529" s="285"/>
      <c r="Y529" s="406"/>
      <c r="Z529" s="419"/>
      <c r="AA529" s="419"/>
      <c r="AB529" s="419"/>
      <c r="AC529" s="419"/>
      <c r="AD529" s="419"/>
      <c r="AE529" s="419"/>
      <c r="AF529" s="419"/>
      <c r="AG529" s="419"/>
      <c r="AH529" s="419"/>
      <c r="AI529" s="419"/>
      <c r="AJ529" s="419"/>
      <c r="AK529" s="419"/>
      <c r="AL529" s="419"/>
      <c r="AM529" s="300"/>
    </row>
    <row r="530" spans="1:39" ht="30" hidden="1" outlineLevel="1">
      <c r="A530" s="521">
        <v>39</v>
      </c>
      <c r="B530" s="422" t="s">
        <v>131</v>
      </c>
      <c r="C530" s="285" t="s">
        <v>25</v>
      </c>
      <c r="D530" s="289"/>
      <c r="E530" s="289"/>
      <c r="F530" s="289"/>
      <c r="G530" s="289"/>
      <c r="H530" s="289"/>
      <c r="I530" s="289"/>
      <c r="J530" s="289"/>
      <c r="K530" s="289"/>
      <c r="L530" s="289"/>
      <c r="M530" s="289"/>
      <c r="N530" s="289">
        <v>12</v>
      </c>
      <c r="O530" s="289"/>
      <c r="P530" s="289"/>
      <c r="Q530" s="289"/>
      <c r="R530" s="289"/>
      <c r="S530" s="289"/>
      <c r="T530" s="289"/>
      <c r="U530" s="289"/>
      <c r="V530" s="289"/>
      <c r="W530" s="289"/>
      <c r="X530" s="289"/>
      <c r="Y530" s="420"/>
      <c r="Z530" s="404"/>
      <c r="AA530" s="404"/>
      <c r="AB530" s="404"/>
      <c r="AC530" s="404"/>
      <c r="AD530" s="404"/>
      <c r="AE530" s="404"/>
      <c r="AF530" s="409"/>
      <c r="AG530" s="409"/>
      <c r="AH530" s="409"/>
      <c r="AI530" s="409"/>
      <c r="AJ530" s="409"/>
      <c r="AK530" s="409"/>
      <c r="AL530" s="409"/>
      <c r="AM530" s="290">
        <f>SUM(Y530:AL530)</f>
        <v>0</v>
      </c>
    </row>
    <row r="531" spans="1:39" hidden="1" outlineLevel="1">
      <c r="A531" s="521"/>
      <c r="B531" s="425" t="s">
        <v>308</v>
      </c>
      <c r="C531" s="285" t="s">
        <v>163</v>
      </c>
      <c r="D531" s="289"/>
      <c r="E531" s="289"/>
      <c r="F531" s="289"/>
      <c r="G531" s="289"/>
      <c r="H531" s="289"/>
      <c r="I531" s="289"/>
      <c r="J531" s="289"/>
      <c r="K531" s="289"/>
      <c r="L531" s="289"/>
      <c r="M531" s="289"/>
      <c r="N531" s="289">
        <f>N530</f>
        <v>12</v>
      </c>
      <c r="O531" s="289"/>
      <c r="P531" s="289"/>
      <c r="Q531" s="289"/>
      <c r="R531" s="289"/>
      <c r="S531" s="289"/>
      <c r="T531" s="289"/>
      <c r="U531" s="289"/>
      <c r="V531" s="289"/>
      <c r="W531" s="289"/>
      <c r="X531" s="289"/>
      <c r="Y531" s="405">
        <f>Y530</f>
        <v>0</v>
      </c>
      <c r="Z531" s="405">
        <f t="shared" ref="Z531" si="1397">Z530</f>
        <v>0</v>
      </c>
      <c r="AA531" s="405">
        <f t="shared" ref="AA531" si="1398">AA530</f>
        <v>0</v>
      </c>
      <c r="AB531" s="405">
        <f t="shared" ref="AB531" si="1399">AB530</f>
        <v>0</v>
      </c>
      <c r="AC531" s="405">
        <f t="shared" ref="AC531" si="1400">AC530</f>
        <v>0</v>
      </c>
      <c r="AD531" s="405">
        <f t="shared" ref="AD531" si="1401">AD530</f>
        <v>0</v>
      </c>
      <c r="AE531" s="405">
        <f t="shared" ref="AE531" si="1402">AE530</f>
        <v>0</v>
      </c>
      <c r="AF531" s="405">
        <f t="shared" ref="AF531" si="1403">AF530</f>
        <v>0</v>
      </c>
      <c r="AG531" s="405">
        <f t="shared" ref="AG531" si="1404">AG530</f>
        <v>0</v>
      </c>
      <c r="AH531" s="405">
        <f t="shared" ref="AH531" si="1405">AH530</f>
        <v>0</v>
      </c>
      <c r="AI531" s="405">
        <f t="shared" ref="AI531" si="1406">AI530</f>
        <v>0</v>
      </c>
      <c r="AJ531" s="405">
        <f t="shared" ref="AJ531" si="1407">AJ530</f>
        <v>0</v>
      </c>
      <c r="AK531" s="405">
        <f t="shared" ref="AK531" si="1408">AK530</f>
        <v>0</v>
      </c>
      <c r="AL531" s="405">
        <f t="shared" ref="AL531" si="1409">AL530</f>
        <v>0</v>
      </c>
      <c r="AM531" s="300"/>
    </row>
    <row r="532" spans="1:39" hidden="1" outlineLevel="1">
      <c r="A532" s="521"/>
      <c r="B532" s="422"/>
      <c r="C532" s="285"/>
      <c r="D532" s="285"/>
      <c r="E532" s="285"/>
      <c r="F532" s="285"/>
      <c r="G532" s="285"/>
      <c r="H532" s="285"/>
      <c r="I532" s="285"/>
      <c r="J532" s="285"/>
      <c r="K532" s="285"/>
      <c r="L532" s="285"/>
      <c r="M532" s="285"/>
      <c r="N532" s="285"/>
      <c r="O532" s="285"/>
      <c r="P532" s="285"/>
      <c r="Q532" s="285"/>
      <c r="R532" s="285"/>
      <c r="S532" s="285"/>
      <c r="T532" s="285"/>
      <c r="U532" s="285"/>
      <c r="V532" s="285"/>
      <c r="W532" s="285"/>
      <c r="X532" s="285"/>
      <c r="Y532" s="406"/>
      <c r="Z532" s="419"/>
      <c r="AA532" s="419"/>
      <c r="AB532" s="419"/>
      <c r="AC532" s="419"/>
      <c r="AD532" s="419"/>
      <c r="AE532" s="419"/>
      <c r="AF532" s="419"/>
      <c r="AG532" s="419"/>
      <c r="AH532" s="419"/>
      <c r="AI532" s="419"/>
      <c r="AJ532" s="419"/>
      <c r="AK532" s="419"/>
      <c r="AL532" s="419"/>
      <c r="AM532" s="300"/>
    </row>
    <row r="533" spans="1:39" ht="30" hidden="1" outlineLevel="1">
      <c r="A533" s="521">
        <v>40</v>
      </c>
      <c r="B533" s="422" t="s">
        <v>132</v>
      </c>
      <c r="C533" s="285" t="s">
        <v>25</v>
      </c>
      <c r="D533" s="289"/>
      <c r="E533" s="289"/>
      <c r="F533" s="289"/>
      <c r="G533" s="289"/>
      <c r="H533" s="289"/>
      <c r="I533" s="289"/>
      <c r="J533" s="289"/>
      <c r="K533" s="289"/>
      <c r="L533" s="289"/>
      <c r="M533" s="289"/>
      <c r="N533" s="289">
        <v>12</v>
      </c>
      <c r="O533" s="289"/>
      <c r="P533" s="289"/>
      <c r="Q533" s="289"/>
      <c r="R533" s="289"/>
      <c r="S533" s="289"/>
      <c r="T533" s="289"/>
      <c r="U533" s="289"/>
      <c r="V533" s="289"/>
      <c r="W533" s="289"/>
      <c r="X533" s="289"/>
      <c r="Y533" s="420"/>
      <c r="Z533" s="404"/>
      <c r="AA533" s="404"/>
      <c r="AB533" s="404"/>
      <c r="AC533" s="404"/>
      <c r="AD533" s="404"/>
      <c r="AE533" s="404"/>
      <c r="AF533" s="409"/>
      <c r="AG533" s="409"/>
      <c r="AH533" s="409"/>
      <c r="AI533" s="409"/>
      <c r="AJ533" s="409"/>
      <c r="AK533" s="409"/>
      <c r="AL533" s="409"/>
      <c r="AM533" s="290">
        <f>SUM(Y533:AL533)</f>
        <v>0</v>
      </c>
    </row>
    <row r="534" spans="1:39" hidden="1" outlineLevel="1">
      <c r="A534" s="521"/>
      <c r="B534" s="425" t="s">
        <v>308</v>
      </c>
      <c r="C534" s="285" t="s">
        <v>163</v>
      </c>
      <c r="D534" s="289"/>
      <c r="E534" s="289"/>
      <c r="F534" s="289"/>
      <c r="G534" s="289"/>
      <c r="H534" s="289"/>
      <c r="I534" s="289"/>
      <c r="J534" s="289"/>
      <c r="K534" s="289"/>
      <c r="L534" s="289"/>
      <c r="M534" s="289"/>
      <c r="N534" s="289">
        <f>N533</f>
        <v>12</v>
      </c>
      <c r="O534" s="289"/>
      <c r="P534" s="289"/>
      <c r="Q534" s="289"/>
      <c r="R534" s="289"/>
      <c r="S534" s="289"/>
      <c r="T534" s="289"/>
      <c r="U534" s="289"/>
      <c r="V534" s="289"/>
      <c r="W534" s="289"/>
      <c r="X534" s="289"/>
      <c r="Y534" s="405">
        <f>Y533</f>
        <v>0</v>
      </c>
      <c r="Z534" s="405">
        <f t="shared" ref="Z534" si="1410">Z533</f>
        <v>0</v>
      </c>
      <c r="AA534" s="405">
        <f t="shared" ref="AA534" si="1411">AA533</f>
        <v>0</v>
      </c>
      <c r="AB534" s="405">
        <f t="shared" ref="AB534" si="1412">AB533</f>
        <v>0</v>
      </c>
      <c r="AC534" s="405">
        <f t="shared" ref="AC534" si="1413">AC533</f>
        <v>0</v>
      </c>
      <c r="AD534" s="405">
        <f t="shared" ref="AD534" si="1414">AD533</f>
        <v>0</v>
      </c>
      <c r="AE534" s="405">
        <f t="shared" ref="AE534" si="1415">AE533</f>
        <v>0</v>
      </c>
      <c r="AF534" s="405">
        <f t="shared" ref="AF534" si="1416">AF533</f>
        <v>0</v>
      </c>
      <c r="AG534" s="405">
        <f t="shared" ref="AG534" si="1417">AG533</f>
        <v>0</v>
      </c>
      <c r="AH534" s="405">
        <f t="shared" ref="AH534" si="1418">AH533</f>
        <v>0</v>
      </c>
      <c r="AI534" s="405">
        <f t="shared" ref="AI534" si="1419">AI533</f>
        <v>0</v>
      </c>
      <c r="AJ534" s="405">
        <f t="shared" ref="AJ534" si="1420">AJ533</f>
        <v>0</v>
      </c>
      <c r="AK534" s="405">
        <f t="shared" ref="AK534" si="1421">AK533</f>
        <v>0</v>
      </c>
      <c r="AL534" s="405">
        <f t="shared" ref="AL534" si="1422">AL533</f>
        <v>0</v>
      </c>
      <c r="AM534" s="300"/>
    </row>
    <row r="535" spans="1:39" hidden="1" outlineLevel="1">
      <c r="A535" s="521"/>
      <c r="B535" s="422"/>
      <c r="C535" s="285"/>
      <c r="D535" s="285"/>
      <c r="E535" s="285"/>
      <c r="F535" s="285"/>
      <c r="G535" s="285"/>
      <c r="H535" s="285"/>
      <c r="I535" s="285"/>
      <c r="J535" s="285"/>
      <c r="K535" s="285"/>
      <c r="L535" s="285"/>
      <c r="M535" s="285"/>
      <c r="N535" s="285"/>
      <c r="O535" s="285"/>
      <c r="P535" s="285"/>
      <c r="Q535" s="285"/>
      <c r="R535" s="285"/>
      <c r="S535" s="285"/>
      <c r="T535" s="285"/>
      <c r="U535" s="285"/>
      <c r="V535" s="285"/>
      <c r="W535" s="285"/>
      <c r="X535" s="285"/>
      <c r="Y535" s="406"/>
      <c r="Z535" s="419"/>
      <c r="AA535" s="419"/>
      <c r="AB535" s="419"/>
      <c r="AC535" s="419"/>
      <c r="AD535" s="419"/>
      <c r="AE535" s="419"/>
      <c r="AF535" s="419"/>
      <c r="AG535" s="419"/>
      <c r="AH535" s="419"/>
      <c r="AI535" s="419"/>
      <c r="AJ535" s="419"/>
      <c r="AK535" s="419"/>
      <c r="AL535" s="419"/>
      <c r="AM535" s="300"/>
    </row>
    <row r="536" spans="1:39" ht="45" hidden="1" outlineLevel="1">
      <c r="A536" s="521">
        <v>41</v>
      </c>
      <c r="B536" s="422" t="s">
        <v>133</v>
      </c>
      <c r="C536" s="285" t="s">
        <v>25</v>
      </c>
      <c r="D536" s="289"/>
      <c r="E536" s="289"/>
      <c r="F536" s="289"/>
      <c r="G536" s="289"/>
      <c r="H536" s="289"/>
      <c r="I536" s="289"/>
      <c r="J536" s="289"/>
      <c r="K536" s="289"/>
      <c r="L536" s="289"/>
      <c r="M536" s="289"/>
      <c r="N536" s="289">
        <v>12</v>
      </c>
      <c r="O536" s="289"/>
      <c r="P536" s="289"/>
      <c r="Q536" s="289"/>
      <c r="R536" s="289"/>
      <c r="S536" s="289"/>
      <c r="T536" s="289"/>
      <c r="U536" s="289"/>
      <c r="V536" s="289"/>
      <c r="W536" s="289"/>
      <c r="X536" s="289"/>
      <c r="Y536" s="420"/>
      <c r="Z536" s="404"/>
      <c r="AA536" s="404"/>
      <c r="AB536" s="404"/>
      <c r="AC536" s="404"/>
      <c r="AD536" s="404"/>
      <c r="AE536" s="404"/>
      <c r="AF536" s="409"/>
      <c r="AG536" s="409"/>
      <c r="AH536" s="409"/>
      <c r="AI536" s="409"/>
      <c r="AJ536" s="409"/>
      <c r="AK536" s="409"/>
      <c r="AL536" s="409"/>
      <c r="AM536" s="290">
        <f>SUM(Y536:AL536)</f>
        <v>0</v>
      </c>
    </row>
    <row r="537" spans="1:39" hidden="1" outlineLevel="1">
      <c r="A537" s="521"/>
      <c r="B537" s="425" t="s">
        <v>308</v>
      </c>
      <c r="C537" s="285" t="s">
        <v>163</v>
      </c>
      <c r="D537" s="289"/>
      <c r="E537" s="289"/>
      <c r="F537" s="289"/>
      <c r="G537" s="289"/>
      <c r="H537" s="289"/>
      <c r="I537" s="289"/>
      <c r="J537" s="289"/>
      <c r="K537" s="289"/>
      <c r="L537" s="289"/>
      <c r="M537" s="289"/>
      <c r="N537" s="289">
        <f>N536</f>
        <v>12</v>
      </c>
      <c r="O537" s="289"/>
      <c r="P537" s="289"/>
      <c r="Q537" s="289"/>
      <c r="R537" s="289"/>
      <c r="S537" s="289"/>
      <c r="T537" s="289"/>
      <c r="U537" s="289"/>
      <c r="V537" s="289"/>
      <c r="W537" s="289"/>
      <c r="X537" s="289"/>
      <c r="Y537" s="405">
        <f>Y536</f>
        <v>0</v>
      </c>
      <c r="Z537" s="405">
        <f t="shared" ref="Z537" si="1423">Z536</f>
        <v>0</v>
      </c>
      <c r="AA537" s="405">
        <f t="shared" ref="AA537" si="1424">AA536</f>
        <v>0</v>
      </c>
      <c r="AB537" s="405">
        <f t="shared" ref="AB537" si="1425">AB536</f>
        <v>0</v>
      </c>
      <c r="AC537" s="405">
        <f t="shared" ref="AC537" si="1426">AC536</f>
        <v>0</v>
      </c>
      <c r="AD537" s="405">
        <f t="shared" ref="AD537" si="1427">AD536</f>
        <v>0</v>
      </c>
      <c r="AE537" s="405">
        <f t="shared" ref="AE537" si="1428">AE536</f>
        <v>0</v>
      </c>
      <c r="AF537" s="405">
        <f t="shared" ref="AF537" si="1429">AF536</f>
        <v>0</v>
      </c>
      <c r="AG537" s="405">
        <f t="shared" ref="AG537" si="1430">AG536</f>
        <v>0</v>
      </c>
      <c r="AH537" s="405">
        <f t="shared" ref="AH537" si="1431">AH536</f>
        <v>0</v>
      </c>
      <c r="AI537" s="405">
        <f t="shared" ref="AI537" si="1432">AI536</f>
        <v>0</v>
      </c>
      <c r="AJ537" s="405">
        <f t="shared" ref="AJ537" si="1433">AJ536</f>
        <v>0</v>
      </c>
      <c r="AK537" s="405">
        <f t="shared" ref="AK537" si="1434">AK536</f>
        <v>0</v>
      </c>
      <c r="AL537" s="405">
        <f t="shared" ref="AL537" si="1435">AL536</f>
        <v>0</v>
      </c>
      <c r="AM537" s="300"/>
    </row>
    <row r="538" spans="1:39" hidden="1" outlineLevel="1">
      <c r="A538" s="521"/>
      <c r="B538" s="422"/>
      <c r="C538" s="285"/>
      <c r="D538" s="285"/>
      <c r="E538" s="285"/>
      <c r="F538" s="285"/>
      <c r="G538" s="285"/>
      <c r="H538" s="285"/>
      <c r="I538" s="285"/>
      <c r="J538" s="285"/>
      <c r="K538" s="285"/>
      <c r="L538" s="285"/>
      <c r="M538" s="285"/>
      <c r="N538" s="285"/>
      <c r="O538" s="285"/>
      <c r="P538" s="285"/>
      <c r="Q538" s="285"/>
      <c r="R538" s="285"/>
      <c r="S538" s="285"/>
      <c r="T538" s="285"/>
      <c r="U538" s="285"/>
      <c r="V538" s="285"/>
      <c r="W538" s="285"/>
      <c r="X538" s="285"/>
      <c r="Y538" s="406"/>
      <c r="Z538" s="419"/>
      <c r="AA538" s="419"/>
      <c r="AB538" s="419"/>
      <c r="AC538" s="419"/>
      <c r="AD538" s="419"/>
      <c r="AE538" s="419"/>
      <c r="AF538" s="419"/>
      <c r="AG538" s="419"/>
      <c r="AH538" s="419"/>
      <c r="AI538" s="419"/>
      <c r="AJ538" s="419"/>
      <c r="AK538" s="419"/>
      <c r="AL538" s="419"/>
      <c r="AM538" s="300"/>
    </row>
    <row r="539" spans="1:39" ht="45" hidden="1" outlineLevel="1">
      <c r="A539" s="521">
        <v>42</v>
      </c>
      <c r="B539" s="422" t="s">
        <v>134</v>
      </c>
      <c r="C539" s="285" t="s">
        <v>25</v>
      </c>
      <c r="D539" s="289"/>
      <c r="E539" s="289"/>
      <c r="F539" s="289"/>
      <c r="G539" s="289"/>
      <c r="H539" s="289"/>
      <c r="I539" s="289"/>
      <c r="J539" s="289"/>
      <c r="K539" s="289"/>
      <c r="L539" s="289"/>
      <c r="M539" s="289"/>
      <c r="N539" s="285"/>
      <c r="O539" s="289"/>
      <c r="P539" s="289"/>
      <c r="Q539" s="289"/>
      <c r="R539" s="289"/>
      <c r="S539" s="289"/>
      <c r="T539" s="289"/>
      <c r="U539" s="289"/>
      <c r="V539" s="289"/>
      <c r="W539" s="289"/>
      <c r="X539" s="289"/>
      <c r="Y539" s="420"/>
      <c r="Z539" s="404"/>
      <c r="AA539" s="404"/>
      <c r="AB539" s="404"/>
      <c r="AC539" s="404"/>
      <c r="AD539" s="404"/>
      <c r="AE539" s="404"/>
      <c r="AF539" s="409"/>
      <c r="AG539" s="409"/>
      <c r="AH539" s="409"/>
      <c r="AI539" s="409"/>
      <c r="AJ539" s="409"/>
      <c r="AK539" s="409"/>
      <c r="AL539" s="409"/>
      <c r="AM539" s="290">
        <f>SUM(Y539:AL539)</f>
        <v>0</v>
      </c>
    </row>
    <row r="540" spans="1:39" hidden="1" outlineLevel="1">
      <c r="A540" s="521"/>
      <c r="B540" s="425" t="s">
        <v>308</v>
      </c>
      <c r="C540" s="285" t="s">
        <v>163</v>
      </c>
      <c r="D540" s="289"/>
      <c r="E540" s="289"/>
      <c r="F540" s="289"/>
      <c r="G540" s="289"/>
      <c r="H540" s="289"/>
      <c r="I540" s="289"/>
      <c r="J540" s="289"/>
      <c r="K540" s="289"/>
      <c r="L540" s="289"/>
      <c r="M540" s="289"/>
      <c r="N540" s="462"/>
      <c r="O540" s="289"/>
      <c r="P540" s="289"/>
      <c r="Q540" s="289"/>
      <c r="R540" s="289"/>
      <c r="S540" s="289"/>
      <c r="T540" s="289"/>
      <c r="U540" s="289"/>
      <c r="V540" s="289"/>
      <c r="W540" s="289"/>
      <c r="X540" s="289"/>
      <c r="Y540" s="405">
        <f>Y539</f>
        <v>0</v>
      </c>
      <c r="Z540" s="405">
        <f t="shared" ref="Z540" si="1436">Z539</f>
        <v>0</v>
      </c>
      <c r="AA540" s="405">
        <f t="shared" ref="AA540" si="1437">AA539</f>
        <v>0</v>
      </c>
      <c r="AB540" s="405">
        <f t="shared" ref="AB540" si="1438">AB539</f>
        <v>0</v>
      </c>
      <c r="AC540" s="405">
        <f t="shared" ref="AC540" si="1439">AC539</f>
        <v>0</v>
      </c>
      <c r="AD540" s="405">
        <f t="shared" ref="AD540" si="1440">AD539</f>
        <v>0</v>
      </c>
      <c r="AE540" s="405">
        <f t="shared" ref="AE540" si="1441">AE539</f>
        <v>0</v>
      </c>
      <c r="AF540" s="405">
        <f t="shared" ref="AF540" si="1442">AF539</f>
        <v>0</v>
      </c>
      <c r="AG540" s="405">
        <f t="shared" ref="AG540" si="1443">AG539</f>
        <v>0</v>
      </c>
      <c r="AH540" s="405">
        <f t="shared" ref="AH540" si="1444">AH539</f>
        <v>0</v>
      </c>
      <c r="AI540" s="405">
        <f t="shared" ref="AI540" si="1445">AI539</f>
        <v>0</v>
      </c>
      <c r="AJ540" s="405">
        <f t="shared" ref="AJ540" si="1446">AJ539</f>
        <v>0</v>
      </c>
      <c r="AK540" s="405">
        <f t="shared" ref="AK540" si="1447">AK539</f>
        <v>0</v>
      </c>
      <c r="AL540" s="405">
        <f t="shared" ref="AL540" si="1448">AL539</f>
        <v>0</v>
      </c>
      <c r="AM540" s="300"/>
    </row>
    <row r="541" spans="1:39" hidden="1" outlineLevel="1">
      <c r="A541" s="521"/>
      <c r="B541" s="422"/>
      <c r="C541" s="285"/>
      <c r="D541" s="285"/>
      <c r="E541" s="285"/>
      <c r="F541" s="285"/>
      <c r="G541" s="285"/>
      <c r="H541" s="285"/>
      <c r="I541" s="285"/>
      <c r="J541" s="285"/>
      <c r="K541" s="285"/>
      <c r="L541" s="285"/>
      <c r="M541" s="285"/>
      <c r="N541" s="285"/>
      <c r="O541" s="285"/>
      <c r="P541" s="285"/>
      <c r="Q541" s="285"/>
      <c r="R541" s="285"/>
      <c r="S541" s="285"/>
      <c r="T541" s="285"/>
      <c r="U541" s="285"/>
      <c r="V541" s="285"/>
      <c r="W541" s="285"/>
      <c r="X541" s="285"/>
      <c r="Y541" s="406"/>
      <c r="Z541" s="419"/>
      <c r="AA541" s="419"/>
      <c r="AB541" s="419"/>
      <c r="AC541" s="419"/>
      <c r="AD541" s="419"/>
      <c r="AE541" s="419"/>
      <c r="AF541" s="419"/>
      <c r="AG541" s="419"/>
      <c r="AH541" s="419"/>
      <c r="AI541" s="419"/>
      <c r="AJ541" s="419"/>
      <c r="AK541" s="419"/>
      <c r="AL541" s="419"/>
      <c r="AM541" s="300"/>
    </row>
    <row r="542" spans="1:39" ht="30" hidden="1" outlineLevel="1">
      <c r="A542" s="521">
        <v>43</v>
      </c>
      <c r="B542" s="422" t="s">
        <v>135</v>
      </c>
      <c r="C542" s="285" t="s">
        <v>25</v>
      </c>
      <c r="D542" s="289"/>
      <c r="E542" s="289"/>
      <c r="F542" s="289"/>
      <c r="G542" s="289"/>
      <c r="H542" s="289"/>
      <c r="I542" s="289"/>
      <c r="J542" s="289"/>
      <c r="K542" s="289"/>
      <c r="L542" s="289"/>
      <c r="M542" s="289"/>
      <c r="N542" s="289">
        <v>12</v>
      </c>
      <c r="O542" s="289"/>
      <c r="P542" s="289"/>
      <c r="Q542" s="289"/>
      <c r="R542" s="289"/>
      <c r="S542" s="289"/>
      <c r="T542" s="289"/>
      <c r="U542" s="289"/>
      <c r="V542" s="289"/>
      <c r="W542" s="289"/>
      <c r="X542" s="289"/>
      <c r="Y542" s="420"/>
      <c r="Z542" s="404"/>
      <c r="AA542" s="404"/>
      <c r="AB542" s="404"/>
      <c r="AC542" s="404"/>
      <c r="AD542" s="404"/>
      <c r="AE542" s="404"/>
      <c r="AF542" s="409"/>
      <c r="AG542" s="409"/>
      <c r="AH542" s="409"/>
      <c r="AI542" s="409"/>
      <c r="AJ542" s="409"/>
      <c r="AK542" s="409"/>
      <c r="AL542" s="409"/>
      <c r="AM542" s="290">
        <f>SUM(Y542:AL542)</f>
        <v>0</v>
      </c>
    </row>
    <row r="543" spans="1:39" hidden="1" outlineLevel="1">
      <c r="A543" s="521"/>
      <c r="B543" s="425" t="s">
        <v>308</v>
      </c>
      <c r="C543" s="285" t="s">
        <v>163</v>
      </c>
      <c r="D543" s="289"/>
      <c r="E543" s="289"/>
      <c r="F543" s="289"/>
      <c r="G543" s="289"/>
      <c r="H543" s="289"/>
      <c r="I543" s="289"/>
      <c r="J543" s="289"/>
      <c r="K543" s="289"/>
      <c r="L543" s="289"/>
      <c r="M543" s="289"/>
      <c r="N543" s="289">
        <f>N542</f>
        <v>12</v>
      </c>
      <c r="O543" s="289"/>
      <c r="P543" s="289"/>
      <c r="Q543" s="289"/>
      <c r="R543" s="289"/>
      <c r="S543" s="289"/>
      <c r="T543" s="289"/>
      <c r="U543" s="289"/>
      <c r="V543" s="289"/>
      <c r="W543" s="289"/>
      <c r="X543" s="289"/>
      <c r="Y543" s="405">
        <f>Y542</f>
        <v>0</v>
      </c>
      <c r="Z543" s="405">
        <f t="shared" ref="Z543" si="1449">Z542</f>
        <v>0</v>
      </c>
      <c r="AA543" s="405">
        <f t="shared" ref="AA543" si="1450">AA542</f>
        <v>0</v>
      </c>
      <c r="AB543" s="405">
        <f t="shared" ref="AB543" si="1451">AB542</f>
        <v>0</v>
      </c>
      <c r="AC543" s="405">
        <f t="shared" ref="AC543" si="1452">AC542</f>
        <v>0</v>
      </c>
      <c r="AD543" s="405">
        <f t="shared" ref="AD543" si="1453">AD542</f>
        <v>0</v>
      </c>
      <c r="AE543" s="405">
        <f t="shared" ref="AE543" si="1454">AE542</f>
        <v>0</v>
      </c>
      <c r="AF543" s="405">
        <f t="shared" ref="AF543" si="1455">AF542</f>
        <v>0</v>
      </c>
      <c r="AG543" s="405">
        <f t="shared" ref="AG543" si="1456">AG542</f>
        <v>0</v>
      </c>
      <c r="AH543" s="405">
        <f t="shared" ref="AH543" si="1457">AH542</f>
        <v>0</v>
      </c>
      <c r="AI543" s="405">
        <f t="shared" ref="AI543" si="1458">AI542</f>
        <v>0</v>
      </c>
      <c r="AJ543" s="405">
        <f t="shared" ref="AJ543" si="1459">AJ542</f>
        <v>0</v>
      </c>
      <c r="AK543" s="405">
        <f t="shared" ref="AK543" si="1460">AK542</f>
        <v>0</v>
      </c>
      <c r="AL543" s="405">
        <f t="shared" ref="AL543" si="1461">AL542</f>
        <v>0</v>
      </c>
      <c r="AM543" s="300"/>
    </row>
    <row r="544" spans="1:39" hidden="1" outlineLevel="1">
      <c r="A544" s="521"/>
      <c r="B544" s="422"/>
      <c r="C544" s="285"/>
      <c r="D544" s="285"/>
      <c r="E544" s="285"/>
      <c r="F544" s="285"/>
      <c r="G544" s="285"/>
      <c r="H544" s="285"/>
      <c r="I544" s="285"/>
      <c r="J544" s="285"/>
      <c r="K544" s="285"/>
      <c r="L544" s="285"/>
      <c r="M544" s="285"/>
      <c r="N544" s="285"/>
      <c r="O544" s="285"/>
      <c r="P544" s="285"/>
      <c r="Q544" s="285"/>
      <c r="R544" s="285"/>
      <c r="S544" s="285"/>
      <c r="T544" s="285"/>
      <c r="U544" s="285"/>
      <c r="V544" s="285"/>
      <c r="W544" s="285"/>
      <c r="X544" s="285"/>
      <c r="Y544" s="406"/>
      <c r="Z544" s="419"/>
      <c r="AA544" s="419"/>
      <c r="AB544" s="419"/>
      <c r="AC544" s="419"/>
      <c r="AD544" s="419"/>
      <c r="AE544" s="419"/>
      <c r="AF544" s="419"/>
      <c r="AG544" s="419"/>
      <c r="AH544" s="419"/>
      <c r="AI544" s="419"/>
      <c r="AJ544" s="419"/>
      <c r="AK544" s="419"/>
      <c r="AL544" s="419"/>
      <c r="AM544" s="300"/>
    </row>
    <row r="545" spans="1:39" ht="45" hidden="1" outlineLevel="1">
      <c r="A545" s="521">
        <v>44</v>
      </c>
      <c r="B545" s="422" t="s">
        <v>136</v>
      </c>
      <c r="C545" s="285" t="s">
        <v>25</v>
      </c>
      <c r="D545" s="289"/>
      <c r="E545" s="289"/>
      <c r="F545" s="289"/>
      <c r="G545" s="289"/>
      <c r="H545" s="289"/>
      <c r="I545" s="289"/>
      <c r="J545" s="289"/>
      <c r="K545" s="289"/>
      <c r="L545" s="289"/>
      <c r="M545" s="289"/>
      <c r="N545" s="289">
        <v>12</v>
      </c>
      <c r="O545" s="289"/>
      <c r="P545" s="289"/>
      <c r="Q545" s="289"/>
      <c r="R545" s="289"/>
      <c r="S545" s="289"/>
      <c r="T545" s="289"/>
      <c r="U545" s="289"/>
      <c r="V545" s="289"/>
      <c r="W545" s="289"/>
      <c r="X545" s="289"/>
      <c r="Y545" s="420"/>
      <c r="Z545" s="404"/>
      <c r="AA545" s="404"/>
      <c r="AB545" s="404"/>
      <c r="AC545" s="404"/>
      <c r="AD545" s="404"/>
      <c r="AE545" s="404"/>
      <c r="AF545" s="409"/>
      <c r="AG545" s="409"/>
      <c r="AH545" s="409"/>
      <c r="AI545" s="409"/>
      <c r="AJ545" s="409"/>
      <c r="AK545" s="409"/>
      <c r="AL545" s="409"/>
      <c r="AM545" s="290">
        <f>SUM(Y545:AL545)</f>
        <v>0</v>
      </c>
    </row>
    <row r="546" spans="1:39" hidden="1" outlineLevel="1">
      <c r="A546" s="521"/>
      <c r="B546" s="425" t="s">
        <v>308</v>
      </c>
      <c r="C546" s="285" t="s">
        <v>163</v>
      </c>
      <c r="D546" s="289"/>
      <c r="E546" s="289"/>
      <c r="F546" s="289"/>
      <c r="G546" s="289"/>
      <c r="H546" s="289"/>
      <c r="I546" s="289"/>
      <c r="J546" s="289"/>
      <c r="K546" s="289"/>
      <c r="L546" s="289"/>
      <c r="M546" s="289"/>
      <c r="N546" s="289">
        <f>N545</f>
        <v>12</v>
      </c>
      <c r="O546" s="289"/>
      <c r="P546" s="289"/>
      <c r="Q546" s="289"/>
      <c r="R546" s="289"/>
      <c r="S546" s="289"/>
      <c r="T546" s="289"/>
      <c r="U546" s="289"/>
      <c r="V546" s="289"/>
      <c r="W546" s="289"/>
      <c r="X546" s="289"/>
      <c r="Y546" s="405">
        <f>Y545</f>
        <v>0</v>
      </c>
      <c r="Z546" s="405">
        <f t="shared" ref="Z546" si="1462">Z545</f>
        <v>0</v>
      </c>
      <c r="AA546" s="405">
        <f t="shared" ref="AA546" si="1463">AA545</f>
        <v>0</v>
      </c>
      <c r="AB546" s="405">
        <f t="shared" ref="AB546" si="1464">AB545</f>
        <v>0</v>
      </c>
      <c r="AC546" s="405">
        <f t="shared" ref="AC546" si="1465">AC545</f>
        <v>0</v>
      </c>
      <c r="AD546" s="405">
        <f t="shared" ref="AD546" si="1466">AD545</f>
        <v>0</v>
      </c>
      <c r="AE546" s="405">
        <f t="shared" ref="AE546" si="1467">AE545</f>
        <v>0</v>
      </c>
      <c r="AF546" s="405">
        <f t="shared" ref="AF546" si="1468">AF545</f>
        <v>0</v>
      </c>
      <c r="AG546" s="405">
        <f t="shared" ref="AG546" si="1469">AG545</f>
        <v>0</v>
      </c>
      <c r="AH546" s="405">
        <f t="shared" ref="AH546" si="1470">AH545</f>
        <v>0</v>
      </c>
      <c r="AI546" s="405">
        <f t="shared" ref="AI546" si="1471">AI545</f>
        <v>0</v>
      </c>
      <c r="AJ546" s="405">
        <f t="shared" ref="AJ546" si="1472">AJ545</f>
        <v>0</v>
      </c>
      <c r="AK546" s="405">
        <f t="shared" ref="AK546" si="1473">AK545</f>
        <v>0</v>
      </c>
      <c r="AL546" s="405">
        <f t="shared" ref="AL546" si="1474">AL545</f>
        <v>0</v>
      </c>
      <c r="AM546" s="300"/>
    </row>
    <row r="547" spans="1:39" hidden="1" outlineLevel="1">
      <c r="A547" s="521"/>
      <c r="B547" s="422"/>
      <c r="C547" s="285"/>
      <c r="D547" s="285"/>
      <c r="E547" s="285"/>
      <c r="F547" s="285"/>
      <c r="G547" s="285"/>
      <c r="H547" s="285"/>
      <c r="I547" s="285"/>
      <c r="J547" s="285"/>
      <c r="K547" s="285"/>
      <c r="L547" s="285"/>
      <c r="M547" s="285"/>
      <c r="N547" s="285"/>
      <c r="O547" s="285"/>
      <c r="P547" s="285"/>
      <c r="Q547" s="285"/>
      <c r="R547" s="285"/>
      <c r="S547" s="285"/>
      <c r="T547" s="285"/>
      <c r="U547" s="285"/>
      <c r="V547" s="285"/>
      <c r="W547" s="285"/>
      <c r="X547" s="285"/>
      <c r="Y547" s="406"/>
      <c r="Z547" s="419"/>
      <c r="AA547" s="419"/>
      <c r="AB547" s="419"/>
      <c r="AC547" s="419"/>
      <c r="AD547" s="419"/>
      <c r="AE547" s="419"/>
      <c r="AF547" s="419"/>
      <c r="AG547" s="419"/>
      <c r="AH547" s="419"/>
      <c r="AI547" s="419"/>
      <c r="AJ547" s="419"/>
      <c r="AK547" s="419"/>
      <c r="AL547" s="419"/>
      <c r="AM547" s="300"/>
    </row>
    <row r="548" spans="1:39" ht="30" hidden="1" outlineLevel="1">
      <c r="A548" s="521">
        <v>45</v>
      </c>
      <c r="B548" s="422" t="s">
        <v>137</v>
      </c>
      <c r="C548" s="285" t="s">
        <v>25</v>
      </c>
      <c r="D548" s="289"/>
      <c r="E548" s="289"/>
      <c r="F548" s="289"/>
      <c r="G548" s="289"/>
      <c r="H548" s="289"/>
      <c r="I548" s="289"/>
      <c r="J548" s="289"/>
      <c r="K548" s="289"/>
      <c r="L548" s="289"/>
      <c r="M548" s="289"/>
      <c r="N548" s="289">
        <v>12</v>
      </c>
      <c r="O548" s="289"/>
      <c r="P548" s="289"/>
      <c r="Q548" s="289"/>
      <c r="R548" s="289"/>
      <c r="S548" s="289"/>
      <c r="T548" s="289"/>
      <c r="U548" s="289"/>
      <c r="V548" s="289"/>
      <c r="W548" s="289"/>
      <c r="X548" s="289"/>
      <c r="Y548" s="420"/>
      <c r="Z548" s="404"/>
      <c r="AA548" s="404"/>
      <c r="AB548" s="404"/>
      <c r="AC548" s="404"/>
      <c r="AD548" s="404"/>
      <c r="AE548" s="404"/>
      <c r="AF548" s="409"/>
      <c r="AG548" s="409"/>
      <c r="AH548" s="409"/>
      <c r="AI548" s="409"/>
      <c r="AJ548" s="409"/>
      <c r="AK548" s="409"/>
      <c r="AL548" s="409"/>
      <c r="AM548" s="290">
        <f>SUM(Y548:AL548)</f>
        <v>0</v>
      </c>
    </row>
    <row r="549" spans="1:39" hidden="1" outlineLevel="1">
      <c r="A549" s="521"/>
      <c r="B549" s="425" t="s">
        <v>308</v>
      </c>
      <c r="C549" s="285" t="s">
        <v>163</v>
      </c>
      <c r="D549" s="289"/>
      <c r="E549" s="289"/>
      <c r="F549" s="289"/>
      <c r="G549" s="289"/>
      <c r="H549" s="289"/>
      <c r="I549" s="289"/>
      <c r="J549" s="289"/>
      <c r="K549" s="289"/>
      <c r="L549" s="289"/>
      <c r="M549" s="289"/>
      <c r="N549" s="289">
        <f>N548</f>
        <v>12</v>
      </c>
      <c r="O549" s="289"/>
      <c r="P549" s="289"/>
      <c r="Q549" s="289"/>
      <c r="R549" s="289"/>
      <c r="S549" s="289"/>
      <c r="T549" s="289"/>
      <c r="U549" s="289"/>
      <c r="V549" s="289"/>
      <c r="W549" s="289"/>
      <c r="X549" s="289"/>
      <c r="Y549" s="405">
        <f>Y548</f>
        <v>0</v>
      </c>
      <c r="Z549" s="405">
        <f t="shared" ref="Z549" si="1475">Z548</f>
        <v>0</v>
      </c>
      <c r="AA549" s="405">
        <f t="shared" ref="AA549" si="1476">AA548</f>
        <v>0</v>
      </c>
      <c r="AB549" s="405">
        <f t="shared" ref="AB549" si="1477">AB548</f>
        <v>0</v>
      </c>
      <c r="AC549" s="405">
        <f t="shared" ref="AC549" si="1478">AC548</f>
        <v>0</v>
      </c>
      <c r="AD549" s="405">
        <f t="shared" ref="AD549" si="1479">AD548</f>
        <v>0</v>
      </c>
      <c r="AE549" s="405">
        <f t="shared" ref="AE549" si="1480">AE548</f>
        <v>0</v>
      </c>
      <c r="AF549" s="405">
        <f t="shared" ref="AF549" si="1481">AF548</f>
        <v>0</v>
      </c>
      <c r="AG549" s="405">
        <f t="shared" ref="AG549" si="1482">AG548</f>
        <v>0</v>
      </c>
      <c r="AH549" s="405">
        <f t="shared" ref="AH549" si="1483">AH548</f>
        <v>0</v>
      </c>
      <c r="AI549" s="405">
        <f t="shared" ref="AI549" si="1484">AI548</f>
        <v>0</v>
      </c>
      <c r="AJ549" s="405">
        <f t="shared" ref="AJ549" si="1485">AJ548</f>
        <v>0</v>
      </c>
      <c r="AK549" s="405">
        <f t="shared" ref="AK549" si="1486">AK548</f>
        <v>0</v>
      </c>
      <c r="AL549" s="405">
        <f t="shared" ref="AL549" si="1487">AL548</f>
        <v>0</v>
      </c>
      <c r="AM549" s="300"/>
    </row>
    <row r="550" spans="1:39" hidden="1" outlineLevel="1">
      <c r="A550" s="521"/>
      <c r="B550" s="422"/>
      <c r="C550" s="285"/>
      <c r="D550" s="285"/>
      <c r="E550" s="285"/>
      <c r="F550" s="285"/>
      <c r="G550" s="285"/>
      <c r="H550" s="285"/>
      <c r="I550" s="285"/>
      <c r="J550" s="285"/>
      <c r="K550" s="285"/>
      <c r="L550" s="285"/>
      <c r="M550" s="285"/>
      <c r="N550" s="285"/>
      <c r="O550" s="285"/>
      <c r="P550" s="285"/>
      <c r="Q550" s="285"/>
      <c r="R550" s="285"/>
      <c r="S550" s="285"/>
      <c r="T550" s="285"/>
      <c r="U550" s="285"/>
      <c r="V550" s="285"/>
      <c r="W550" s="285"/>
      <c r="X550" s="285"/>
      <c r="Y550" s="406"/>
      <c r="Z550" s="419"/>
      <c r="AA550" s="419"/>
      <c r="AB550" s="419"/>
      <c r="AC550" s="419"/>
      <c r="AD550" s="419"/>
      <c r="AE550" s="419"/>
      <c r="AF550" s="419"/>
      <c r="AG550" s="419"/>
      <c r="AH550" s="419"/>
      <c r="AI550" s="419"/>
      <c r="AJ550" s="419"/>
      <c r="AK550" s="419"/>
      <c r="AL550" s="419"/>
      <c r="AM550" s="300"/>
    </row>
    <row r="551" spans="1:39" ht="30" hidden="1" outlineLevel="1">
      <c r="A551" s="521">
        <v>46</v>
      </c>
      <c r="B551" s="422" t="s">
        <v>138</v>
      </c>
      <c r="C551" s="285" t="s">
        <v>25</v>
      </c>
      <c r="D551" s="289"/>
      <c r="E551" s="289"/>
      <c r="F551" s="289"/>
      <c r="G551" s="289"/>
      <c r="H551" s="289"/>
      <c r="I551" s="289"/>
      <c r="J551" s="289"/>
      <c r="K551" s="289"/>
      <c r="L551" s="289"/>
      <c r="M551" s="289"/>
      <c r="N551" s="289">
        <v>12</v>
      </c>
      <c r="O551" s="289"/>
      <c r="P551" s="289"/>
      <c r="Q551" s="289"/>
      <c r="R551" s="289"/>
      <c r="S551" s="289"/>
      <c r="T551" s="289"/>
      <c r="U551" s="289"/>
      <c r="V551" s="289"/>
      <c r="W551" s="289"/>
      <c r="X551" s="289"/>
      <c r="Y551" s="420"/>
      <c r="Z551" s="404"/>
      <c r="AA551" s="404"/>
      <c r="AB551" s="404"/>
      <c r="AC551" s="404"/>
      <c r="AD551" s="404"/>
      <c r="AE551" s="404"/>
      <c r="AF551" s="409"/>
      <c r="AG551" s="409"/>
      <c r="AH551" s="409"/>
      <c r="AI551" s="409"/>
      <c r="AJ551" s="409"/>
      <c r="AK551" s="409"/>
      <c r="AL551" s="409"/>
      <c r="AM551" s="290">
        <f>SUM(Y551:AL551)</f>
        <v>0</v>
      </c>
    </row>
    <row r="552" spans="1:39" hidden="1" outlineLevel="1">
      <c r="A552" s="521"/>
      <c r="B552" s="425" t="s">
        <v>308</v>
      </c>
      <c r="C552" s="285" t="s">
        <v>163</v>
      </c>
      <c r="D552" s="289"/>
      <c r="E552" s="289"/>
      <c r="F552" s="289"/>
      <c r="G552" s="289"/>
      <c r="H552" s="289"/>
      <c r="I552" s="289"/>
      <c r="J552" s="289"/>
      <c r="K552" s="289"/>
      <c r="L552" s="289"/>
      <c r="M552" s="289"/>
      <c r="N552" s="289">
        <f>N551</f>
        <v>12</v>
      </c>
      <c r="O552" s="289"/>
      <c r="P552" s="289"/>
      <c r="Q552" s="289"/>
      <c r="R552" s="289"/>
      <c r="S552" s="289"/>
      <c r="T552" s="289"/>
      <c r="U552" s="289"/>
      <c r="V552" s="289"/>
      <c r="W552" s="289"/>
      <c r="X552" s="289"/>
      <c r="Y552" s="405">
        <f>Y551</f>
        <v>0</v>
      </c>
      <c r="Z552" s="405">
        <f t="shared" ref="Z552" si="1488">Z551</f>
        <v>0</v>
      </c>
      <c r="AA552" s="405">
        <f t="shared" ref="AA552" si="1489">AA551</f>
        <v>0</v>
      </c>
      <c r="AB552" s="405">
        <f t="shared" ref="AB552" si="1490">AB551</f>
        <v>0</v>
      </c>
      <c r="AC552" s="405">
        <f t="shared" ref="AC552" si="1491">AC551</f>
        <v>0</v>
      </c>
      <c r="AD552" s="405">
        <f t="shared" ref="AD552" si="1492">AD551</f>
        <v>0</v>
      </c>
      <c r="AE552" s="405">
        <f t="shared" ref="AE552" si="1493">AE551</f>
        <v>0</v>
      </c>
      <c r="AF552" s="405">
        <f t="shared" ref="AF552" si="1494">AF551</f>
        <v>0</v>
      </c>
      <c r="AG552" s="405">
        <f t="shared" ref="AG552" si="1495">AG551</f>
        <v>0</v>
      </c>
      <c r="AH552" s="405">
        <f t="shared" ref="AH552" si="1496">AH551</f>
        <v>0</v>
      </c>
      <c r="AI552" s="405">
        <f t="shared" ref="AI552" si="1497">AI551</f>
        <v>0</v>
      </c>
      <c r="AJ552" s="405">
        <f t="shared" ref="AJ552" si="1498">AJ551</f>
        <v>0</v>
      </c>
      <c r="AK552" s="405">
        <f t="shared" ref="AK552" si="1499">AK551</f>
        <v>0</v>
      </c>
      <c r="AL552" s="405">
        <f t="shared" ref="AL552" si="1500">AL551</f>
        <v>0</v>
      </c>
      <c r="AM552" s="300"/>
    </row>
    <row r="553" spans="1:39" hidden="1" outlineLevel="1">
      <c r="A553" s="521"/>
      <c r="B553" s="422"/>
      <c r="C553" s="285"/>
      <c r="D553" s="285"/>
      <c r="E553" s="285"/>
      <c r="F553" s="285"/>
      <c r="G553" s="285"/>
      <c r="H553" s="285"/>
      <c r="I553" s="285"/>
      <c r="J553" s="285"/>
      <c r="K553" s="285"/>
      <c r="L553" s="285"/>
      <c r="M553" s="285"/>
      <c r="N553" s="285"/>
      <c r="O553" s="285"/>
      <c r="P553" s="285"/>
      <c r="Q553" s="285"/>
      <c r="R553" s="285"/>
      <c r="S553" s="285"/>
      <c r="T553" s="285"/>
      <c r="U553" s="285"/>
      <c r="V553" s="285"/>
      <c r="W553" s="285"/>
      <c r="X553" s="285"/>
      <c r="Y553" s="406"/>
      <c r="Z553" s="419"/>
      <c r="AA553" s="419"/>
      <c r="AB553" s="419"/>
      <c r="AC553" s="419"/>
      <c r="AD553" s="419"/>
      <c r="AE553" s="419"/>
      <c r="AF553" s="419"/>
      <c r="AG553" s="419"/>
      <c r="AH553" s="419"/>
      <c r="AI553" s="419"/>
      <c r="AJ553" s="419"/>
      <c r="AK553" s="419"/>
      <c r="AL553" s="419"/>
      <c r="AM553" s="300"/>
    </row>
    <row r="554" spans="1:39" ht="30" hidden="1" outlineLevel="1">
      <c r="A554" s="521">
        <v>47</v>
      </c>
      <c r="B554" s="422" t="s">
        <v>139</v>
      </c>
      <c r="C554" s="285" t="s">
        <v>25</v>
      </c>
      <c r="D554" s="289"/>
      <c r="E554" s="289"/>
      <c r="F554" s="289"/>
      <c r="G554" s="289"/>
      <c r="H554" s="289"/>
      <c r="I554" s="289"/>
      <c r="J554" s="289"/>
      <c r="K554" s="289"/>
      <c r="L554" s="289"/>
      <c r="M554" s="289"/>
      <c r="N554" s="289">
        <v>12</v>
      </c>
      <c r="O554" s="289"/>
      <c r="P554" s="289"/>
      <c r="Q554" s="289"/>
      <c r="R554" s="289"/>
      <c r="S554" s="289"/>
      <c r="T554" s="289"/>
      <c r="U554" s="289"/>
      <c r="V554" s="289"/>
      <c r="W554" s="289"/>
      <c r="X554" s="289"/>
      <c r="Y554" s="420"/>
      <c r="Z554" s="404"/>
      <c r="AA554" s="404"/>
      <c r="AB554" s="404"/>
      <c r="AC554" s="404"/>
      <c r="AD554" s="404"/>
      <c r="AE554" s="404"/>
      <c r="AF554" s="409"/>
      <c r="AG554" s="409"/>
      <c r="AH554" s="409"/>
      <c r="AI554" s="409"/>
      <c r="AJ554" s="409"/>
      <c r="AK554" s="409"/>
      <c r="AL554" s="409"/>
      <c r="AM554" s="290">
        <f>SUM(Y554:AL554)</f>
        <v>0</v>
      </c>
    </row>
    <row r="555" spans="1:39" hidden="1" outlineLevel="1">
      <c r="A555" s="521"/>
      <c r="B555" s="425" t="s">
        <v>308</v>
      </c>
      <c r="C555" s="285" t="s">
        <v>163</v>
      </c>
      <c r="D555" s="289"/>
      <c r="E555" s="289"/>
      <c r="F555" s="289"/>
      <c r="G555" s="289"/>
      <c r="H555" s="289"/>
      <c r="I555" s="289"/>
      <c r="J555" s="289"/>
      <c r="K555" s="289"/>
      <c r="L555" s="289"/>
      <c r="M555" s="289"/>
      <c r="N555" s="289">
        <f>N554</f>
        <v>12</v>
      </c>
      <c r="O555" s="289"/>
      <c r="P555" s="289"/>
      <c r="Q555" s="289"/>
      <c r="R555" s="289"/>
      <c r="S555" s="289"/>
      <c r="T555" s="289"/>
      <c r="U555" s="289"/>
      <c r="V555" s="289"/>
      <c r="W555" s="289"/>
      <c r="X555" s="289"/>
      <c r="Y555" s="405">
        <f>Y554</f>
        <v>0</v>
      </c>
      <c r="Z555" s="405">
        <f t="shared" ref="Z555" si="1501">Z554</f>
        <v>0</v>
      </c>
      <c r="AA555" s="405">
        <f t="shared" ref="AA555" si="1502">AA554</f>
        <v>0</v>
      </c>
      <c r="AB555" s="405">
        <f t="shared" ref="AB555" si="1503">AB554</f>
        <v>0</v>
      </c>
      <c r="AC555" s="405">
        <f t="shared" ref="AC555" si="1504">AC554</f>
        <v>0</v>
      </c>
      <c r="AD555" s="405">
        <f t="shared" ref="AD555" si="1505">AD554</f>
        <v>0</v>
      </c>
      <c r="AE555" s="405">
        <f t="shared" ref="AE555" si="1506">AE554</f>
        <v>0</v>
      </c>
      <c r="AF555" s="405">
        <f t="shared" ref="AF555" si="1507">AF554</f>
        <v>0</v>
      </c>
      <c r="AG555" s="405">
        <f t="shared" ref="AG555" si="1508">AG554</f>
        <v>0</v>
      </c>
      <c r="AH555" s="405">
        <f t="shared" ref="AH555" si="1509">AH554</f>
        <v>0</v>
      </c>
      <c r="AI555" s="405">
        <f t="shared" ref="AI555" si="1510">AI554</f>
        <v>0</v>
      </c>
      <c r="AJ555" s="405">
        <f t="shared" ref="AJ555" si="1511">AJ554</f>
        <v>0</v>
      </c>
      <c r="AK555" s="405">
        <f t="shared" ref="AK555" si="1512">AK554</f>
        <v>0</v>
      </c>
      <c r="AL555" s="405">
        <f t="shared" ref="AL555" si="1513">AL554</f>
        <v>0</v>
      </c>
      <c r="AM555" s="300"/>
    </row>
    <row r="556" spans="1:39" hidden="1" outlineLevel="1">
      <c r="A556" s="521"/>
      <c r="B556" s="422"/>
      <c r="C556" s="285"/>
      <c r="D556" s="285"/>
      <c r="E556" s="285"/>
      <c r="F556" s="285"/>
      <c r="G556" s="285"/>
      <c r="H556" s="285"/>
      <c r="I556" s="285"/>
      <c r="J556" s="285"/>
      <c r="K556" s="285"/>
      <c r="L556" s="285"/>
      <c r="M556" s="285"/>
      <c r="N556" s="285"/>
      <c r="O556" s="285"/>
      <c r="P556" s="285"/>
      <c r="Q556" s="285"/>
      <c r="R556" s="285"/>
      <c r="S556" s="285"/>
      <c r="T556" s="285"/>
      <c r="U556" s="285"/>
      <c r="V556" s="285"/>
      <c r="W556" s="285"/>
      <c r="X556" s="285"/>
      <c r="Y556" s="406"/>
      <c r="Z556" s="419"/>
      <c r="AA556" s="419"/>
      <c r="AB556" s="419"/>
      <c r="AC556" s="419"/>
      <c r="AD556" s="419"/>
      <c r="AE556" s="419"/>
      <c r="AF556" s="419"/>
      <c r="AG556" s="419"/>
      <c r="AH556" s="419"/>
      <c r="AI556" s="419"/>
      <c r="AJ556" s="419"/>
      <c r="AK556" s="419"/>
      <c r="AL556" s="419"/>
      <c r="AM556" s="300"/>
    </row>
    <row r="557" spans="1:39" ht="45" hidden="1" outlineLevel="1">
      <c r="A557" s="521">
        <v>48</v>
      </c>
      <c r="B557" s="422" t="s">
        <v>140</v>
      </c>
      <c r="C557" s="285" t="s">
        <v>25</v>
      </c>
      <c r="D557" s="289"/>
      <c r="E557" s="289"/>
      <c r="F557" s="289"/>
      <c r="G557" s="289"/>
      <c r="H557" s="289"/>
      <c r="I557" s="289"/>
      <c r="J557" s="289"/>
      <c r="K557" s="289"/>
      <c r="L557" s="289"/>
      <c r="M557" s="289"/>
      <c r="N557" s="289">
        <v>12</v>
      </c>
      <c r="O557" s="289"/>
      <c r="P557" s="289"/>
      <c r="Q557" s="289"/>
      <c r="R557" s="289"/>
      <c r="S557" s="289"/>
      <c r="T557" s="289"/>
      <c r="U557" s="289"/>
      <c r="V557" s="289"/>
      <c r="W557" s="289"/>
      <c r="X557" s="289"/>
      <c r="Y557" s="420"/>
      <c r="Z557" s="404"/>
      <c r="AA557" s="404"/>
      <c r="AB557" s="404"/>
      <c r="AC557" s="404"/>
      <c r="AD557" s="404"/>
      <c r="AE557" s="404"/>
      <c r="AF557" s="409"/>
      <c r="AG557" s="409"/>
      <c r="AH557" s="409"/>
      <c r="AI557" s="409"/>
      <c r="AJ557" s="409"/>
      <c r="AK557" s="409"/>
      <c r="AL557" s="409"/>
      <c r="AM557" s="290">
        <f>SUM(Y557:AL557)</f>
        <v>0</v>
      </c>
    </row>
    <row r="558" spans="1:39" hidden="1" outlineLevel="1">
      <c r="A558" s="521"/>
      <c r="B558" s="425" t="s">
        <v>308</v>
      </c>
      <c r="C558" s="285" t="s">
        <v>163</v>
      </c>
      <c r="D558" s="289"/>
      <c r="E558" s="289"/>
      <c r="F558" s="289"/>
      <c r="G558" s="289"/>
      <c r="H558" s="289"/>
      <c r="I558" s="289"/>
      <c r="J558" s="289"/>
      <c r="K558" s="289"/>
      <c r="L558" s="289"/>
      <c r="M558" s="289"/>
      <c r="N558" s="289">
        <f>N557</f>
        <v>12</v>
      </c>
      <c r="O558" s="289"/>
      <c r="P558" s="289"/>
      <c r="Q558" s="289"/>
      <c r="R558" s="289"/>
      <c r="S558" s="289"/>
      <c r="T558" s="289"/>
      <c r="U558" s="289"/>
      <c r="V558" s="289"/>
      <c r="W558" s="289"/>
      <c r="X558" s="289"/>
      <c r="Y558" s="405">
        <f>Y557</f>
        <v>0</v>
      </c>
      <c r="Z558" s="405">
        <f t="shared" ref="Z558" si="1514">Z557</f>
        <v>0</v>
      </c>
      <c r="AA558" s="405">
        <f t="shared" ref="AA558" si="1515">AA557</f>
        <v>0</v>
      </c>
      <c r="AB558" s="405">
        <f t="shared" ref="AB558" si="1516">AB557</f>
        <v>0</v>
      </c>
      <c r="AC558" s="405">
        <f t="shared" ref="AC558" si="1517">AC557</f>
        <v>0</v>
      </c>
      <c r="AD558" s="405">
        <f t="shared" ref="AD558" si="1518">AD557</f>
        <v>0</v>
      </c>
      <c r="AE558" s="405">
        <f t="shared" ref="AE558" si="1519">AE557</f>
        <v>0</v>
      </c>
      <c r="AF558" s="405">
        <f t="shared" ref="AF558" si="1520">AF557</f>
        <v>0</v>
      </c>
      <c r="AG558" s="405">
        <f t="shared" ref="AG558" si="1521">AG557</f>
        <v>0</v>
      </c>
      <c r="AH558" s="405">
        <f t="shared" ref="AH558" si="1522">AH557</f>
        <v>0</v>
      </c>
      <c r="AI558" s="405">
        <f t="shared" ref="AI558" si="1523">AI557</f>
        <v>0</v>
      </c>
      <c r="AJ558" s="405">
        <f t="shared" ref="AJ558" si="1524">AJ557</f>
        <v>0</v>
      </c>
      <c r="AK558" s="405">
        <f t="shared" ref="AK558" si="1525">AK557</f>
        <v>0</v>
      </c>
      <c r="AL558" s="405">
        <f t="shared" ref="AL558" si="1526">AL557</f>
        <v>0</v>
      </c>
      <c r="AM558" s="300"/>
    </row>
    <row r="559" spans="1:39" hidden="1" outlineLevel="1">
      <c r="A559" s="521"/>
      <c r="B559" s="422"/>
      <c r="C559" s="285"/>
      <c r="D559" s="285"/>
      <c r="E559" s="285"/>
      <c r="F559" s="285"/>
      <c r="G559" s="285"/>
      <c r="H559" s="285"/>
      <c r="I559" s="285"/>
      <c r="J559" s="285"/>
      <c r="K559" s="285"/>
      <c r="L559" s="285"/>
      <c r="M559" s="285"/>
      <c r="N559" s="285"/>
      <c r="O559" s="285"/>
      <c r="P559" s="285"/>
      <c r="Q559" s="285"/>
      <c r="R559" s="285"/>
      <c r="S559" s="285"/>
      <c r="T559" s="285"/>
      <c r="U559" s="285"/>
      <c r="V559" s="285"/>
      <c r="W559" s="285"/>
      <c r="X559" s="285"/>
      <c r="Y559" s="406"/>
      <c r="Z559" s="419"/>
      <c r="AA559" s="419"/>
      <c r="AB559" s="419"/>
      <c r="AC559" s="419"/>
      <c r="AD559" s="419"/>
      <c r="AE559" s="419"/>
      <c r="AF559" s="419"/>
      <c r="AG559" s="419"/>
      <c r="AH559" s="419"/>
      <c r="AI559" s="419"/>
      <c r="AJ559" s="419"/>
      <c r="AK559" s="419"/>
      <c r="AL559" s="419"/>
      <c r="AM559" s="300"/>
    </row>
    <row r="560" spans="1:39" ht="30" hidden="1" outlineLevel="1">
      <c r="A560" s="521">
        <v>49</v>
      </c>
      <c r="B560" s="422" t="s">
        <v>141</v>
      </c>
      <c r="C560" s="285" t="s">
        <v>25</v>
      </c>
      <c r="D560" s="289"/>
      <c r="E560" s="289"/>
      <c r="F560" s="289"/>
      <c r="G560" s="289"/>
      <c r="H560" s="289"/>
      <c r="I560" s="289"/>
      <c r="J560" s="289"/>
      <c r="K560" s="289"/>
      <c r="L560" s="289"/>
      <c r="M560" s="289"/>
      <c r="N560" s="289">
        <v>12</v>
      </c>
      <c r="O560" s="289"/>
      <c r="P560" s="289"/>
      <c r="Q560" s="289"/>
      <c r="R560" s="289"/>
      <c r="S560" s="289"/>
      <c r="T560" s="289"/>
      <c r="U560" s="289"/>
      <c r="V560" s="289"/>
      <c r="W560" s="289"/>
      <c r="X560" s="289"/>
      <c r="Y560" s="420"/>
      <c r="Z560" s="404"/>
      <c r="AA560" s="404"/>
      <c r="AB560" s="404"/>
      <c r="AC560" s="404"/>
      <c r="AD560" s="404"/>
      <c r="AE560" s="404"/>
      <c r="AF560" s="409"/>
      <c r="AG560" s="409"/>
      <c r="AH560" s="409"/>
      <c r="AI560" s="409"/>
      <c r="AJ560" s="409"/>
      <c r="AK560" s="409"/>
      <c r="AL560" s="409"/>
      <c r="AM560" s="290">
        <f>SUM(Y560:AL560)</f>
        <v>0</v>
      </c>
    </row>
    <row r="561" spans="1:39" hidden="1" outlineLevel="1">
      <c r="A561" s="521"/>
      <c r="B561" s="425" t="s">
        <v>308</v>
      </c>
      <c r="C561" s="285" t="s">
        <v>163</v>
      </c>
      <c r="D561" s="289"/>
      <c r="E561" s="289"/>
      <c r="F561" s="289"/>
      <c r="G561" s="289"/>
      <c r="H561" s="289"/>
      <c r="I561" s="289"/>
      <c r="J561" s="289"/>
      <c r="K561" s="289"/>
      <c r="L561" s="289"/>
      <c r="M561" s="289"/>
      <c r="N561" s="289">
        <f>N560</f>
        <v>12</v>
      </c>
      <c r="O561" s="289"/>
      <c r="P561" s="289"/>
      <c r="Q561" s="289"/>
      <c r="R561" s="289"/>
      <c r="S561" s="289"/>
      <c r="T561" s="289"/>
      <c r="U561" s="289"/>
      <c r="V561" s="289"/>
      <c r="W561" s="289"/>
      <c r="X561" s="289"/>
      <c r="Y561" s="405">
        <f>Y560</f>
        <v>0</v>
      </c>
      <c r="Z561" s="405">
        <f t="shared" ref="Z561" si="1527">Z560</f>
        <v>0</v>
      </c>
      <c r="AA561" s="405">
        <f t="shared" ref="AA561" si="1528">AA560</f>
        <v>0</v>
      </c>
      <c r="AB561" s="405">
        <f t="shared" ref="AB561" si="1529">AB560</f>
        <v>0</v>
      </c>
      <c r="AC561" s="405">
        <f t="shared" ref="AC561" si="1530">AC560</f>
        <v>0</v>
      </c>
      <c r="AD561" s="405">
        <f t="shared" ref="AD561" si="1531">AD560</f>
        <v>0</v>
      </c>
      <c r="AE561" s="405">
        <f t="shared" ref="AE561" si="1532">AE560</f>
        <v>0</v>
      </c>
      <c r="AF561" s="405">
        <f t="shared" ref="AF561" si="1533">AF560</f>
        <v>0</v>
      </c>
      <c r="AG561" s="405">
        <f t="shared" ref="AG561" si="1534">AG560</f>
        <v>0</v>
      </c>
      <c r="AH561" s="405">
        <f t="shared" ref="AH561" si="1535">AH560</f>
        <v>0</v>
      </c>
      <c r="AI561" s="405">
        <f t="shared" ref="AI561" si="1536">AI560</f>
        <v>0</v>
      </c>
      <c r="AJ561" s="405">
        <f t="shared" ref="AJ561" si="1537">AJ560</f>
        <v>0</v>
      </c>
      <c r="AK561" s="405">
        <f t="shared" ref="AK561" si="1538">AK560</f>
        <v>0</v>
      </c>
      <c r="AL561" s="405">
        <f t="shared" ref="AL561" si="1539">AL560</f>
        <v>0</v>
      </c>
      <c r="AM561" s="300"/>
    </row>
    <row r="562" spans="1:39" hidden="1" outlineLevel="1">
      <c r="A562" s="521"/>
      <c r="B562" s="425"/>
      <c r="C562" s="299"/>
      <c r="D562" s="285"/>
      <c r="E562" s="285"/>
      <c r="F562" s="285"/>
      <c r="G562" s="285"/>
      <c r="H562" s="285"/>
      <c r="I562" s="285"/>
      <c r="J562" s="285"/>
      <c r="K562" s="285"/>
      <c r="L562" s="285"/>
      <c r="M562" s="285"/>
      <c r="N562" s="285"/>
      <c r="O562" s="285"/>
      <c r="P562" s="285"/>
      <c r="Q562" s="285"/>
      <c r="R562" s="285"/>
      <c r="S562" s="285"/>
      <c r="T562" s="285"/>
      <c r="U562" s="285"/>
      <c r="V562" s="285"/>
      <c r="W562" s="285"/>
      <c r="X562" s="285"/>
      <c r="Y562" s="295"/>
      <c r="Z562" s="295"/>
      <c r="AA562" s="295"/>
      <c r="AB562" s="295"/>
      <c r="AC562" s="295"/>
      <c r="AD562" s="295"/>
      <c r="AE562" s="295"/>
      <c r="AF562" s="295"/>
      <c r="AG562" s="295"/>
      <c r="AH562" s="295"/>
      <c r="AI562" s="295"/>
      <c r="AJ562" s="295"/>
      <c r="AK562" s="295"/>
      <c r="AL562" s="295"/>
      <c r="AM562" s="300"/>
    </row>
    <row r="563" spans="1:39" ht="15.75" collapsed="1">
      <c r="B563" s="321" t="s">
        <v>292</v>
      </c>
      <c r="C563" s="323"/>
      <c r="D563" s="323">
        <f>SUM(D406:D561)</f>
        <v>0</v>
      </c>
      <c r="E563" s="323"/>
      <c r="F563" s="323"/>
      <c r="G563" s="323"/>
      <c r="H563" s="323"/>
      <c r="I563" s="323"/>
      <c r="J563" s="323"/>
      <c r="K563" s="323"/>
      <c r="L563" s="323"/>
      <c r="M563" s="323"/>
      <c r="N563" s="323"/>
      <c r="O563" s="323">
        <f>SUM(O406:O561)</f>
        <v>0</v>
      </c>
      <c r="P563" s="323"/>
      <c r="Q563" s="323"/>
      <c r="R563" s="323"/>
      <c r="S563" s="323"/>
      <c r="T563" s="323"/>
      <c r="U563" s="323"/>
      <c r="V563" s="323"/>
      <c r="W563" s="323"/>
      <c r="X563" s="323"/>
      <c r="Y563" s="323">
        <f>IF(Y404="kWh",SUMPRODUCT(D406:D561,Y406:Y561))</f>
        <v>0</v>
      </c>
      <c r="Z563" s="323">
        <f>IF(Z404="kWh",SUMPRODUCT(D406:D561,Z406:Z561))</f>
        <v>0</v>
      </c>
      <c r="AA563" s="323">
        <f>IF(AA404="kw",SUMPRODUCT(N406:N561,O406:O561,AA406:AA561),SUMPRODUCT(D406:D561,AA406:AA561))</f>
        <v>0</v>
      </c>
      <c r="AB563" s="323">
        <f>IF(AB404="kw",SUMPRODUCT(N406:N561,O406:O561,AB406:AB561),SUMPRODUCT(D406:D561,AB406:AB561))</f>
        <v>0</v>
      </c>
      <c r="AC563" s="323">
        <f>IF(AC404="kw",SUMPRODUCT(N406:N561,O406:O561,AC406:AC561),SUMPRODUCT(D406:D561,AC406:AC561))</f>
        <v>0</v>
      </c>
      <c r="AD563" s="323">
        <f>IF(AD404="kw",SUMPRODUCT(N406:N561,O406:O561,AD406:AD561),SUMPRODUCT(D406:D561,AD406:AD561))</f>
        <v>0</v>
      </c>
      <c r="AE563" s="323">
        <f>IF(AE404="kw",SUMPRODUCT(N406:N561,O406:O561,AE406:AE561),SUMPRODUCT(D406:D561,AE406:AE561))</f>
        <v>0</v>
      </c>
      <c r="AF563" s="323">
        <f>IF(AF404="kw",SUMPRODUCT(N406:N561,O406:O561,AF406:AF561),SUMPRODUCT(D406:D561,AF406:AF561))</f>
        <v>0</v>
      </c>
      <c r="AG563" s="323">
        <f>IF(AG404="kw",SUMPRODUCT(N406:N561,O406:O561,AG406:AG561),SUMPRODUCT(D406:D561,AG406:AG561))</f>
        <v>0</v>
      </c>
      <c r="AH563" s="323">
        <f>IF(AH404="kw",SUMPRODUCT(N406:N561,O406:O561,AH406:AH561),SUMPRODUCT(D406:D561,AH406:AH561))</f>
        <v>0</v>
      </c>
      <c r="AI563" s="323">
        <f>IF(AI404="kw",SUMPRODUCT(N406:N561,O406:O561,AI406:AI561),SUMPRODUCT(D406:D561,AI406:AI561))</f>
        <v>0</v>
      </c>
      <c r="AJ563" s="323">
        <f>IF(AJ404="kw",SUMPRODUCT(N406:N561,O406:O561,AJ406:AJ561),SUMPRODUCT(D406:D561,AJ406:AJ561))</f>
        <v>0</v>
      </c>
      <c r="AK563" s="323">
        <f>IF(AK404="kw",SUMPRODUCT(N406:N561,O406:O561,AK406:AK561),SUMPRODUCT(D406:D561,AK406:AK561))</f>
        <v>0</v>
      </c>
      <c r="AL563" s="323">
        <f>IF(AL404="kw",SUMPRODUCT(N406:N561,O406:O561,AL406:AL561),SUMPRODUCT(D406:D561,AL406:AL561))</f>
        <v>0</v>
      </c>
      <c r="AM563" s="324"/>
    </row>
    <row r="564" spans="1:39" ht="15.75">
      <c r="B564" s="385" t="s">
        <v>293</v>
      </c>
      <c r="C564" s="386"/>
      <c r="D564" s="386"/>
      <c r="E564" s="386"/>
      <c r="F564" s="386"/>
      <c r="G564" s="386"/>
      <c r="H564" s="386"/>
      <c r="I564" s="386"/>
      <c r="J564" s="386"/>
      <c r="K564" s="386"/>
      <c r="L564" s="386"/>
      <c r="M564" s="386"/>
      <c r="N564" s="386"/>
      <c r="O564" s="386"/>
      <c r="P564" s="386"/>
      <c r="Q564" s="386"/>
      <c r="R564" s="386"/>
      <c r="S564" s="386"/>
      <c r="T564" s="386"/>
      <c r="U564" s="386"/>
      <c r="V564" s="386"/>
      <c r="W564" s="386"/>
      <c r="X564" s="386"/>
      <c r="Y564" s="386">
        <f>HLOOKUP(Y220,'2. LRAMVA Threshold'!$B$42:$Q$53,9,FALSE)</f>
        <v>1674177</v>
      </c>
      <c r="Z564" s="386">
        <f>HLOOKUP(Z220,'2. LRAMVA Threshold'!$B$42:$Q$53,9,FALSE)</f>
        <v>1583440</v>
      </c>
      <c r="AA564" s="386">
        <f>HLOOKUP(AA220,'2. LRAMVA Threshold'!$B$42:$Q$53,9,FALSE)</f>
        <v>5580</v>
      </c>
      <c r="AB564" s="386">
        <f>HLOOKUP(AB220,'2. LRAMVA Threshold'!$B$42:$Q$53,9,FALSE)</f>
        <v>0</v>
      </c>
      <c r="AC564" s="386">
        <f>HLOOKUP(AC220,'2. LRAMVA Threshold'!$B$42:$Q$53,9,FALSE)</f>
        <v>0</v>
      </c>
      <c r="AD564" s="386">
        <f>HLOOKUP(AD220,'2. LRAMVA Threshold'!$B$42:$Q$53,9,FALSE)</f>
        <v>0</v>
      </c>
      <c r="AE564" s="386">
        <f>HLOOKUP(AE220,'2. LRAMVA Threshold'!$B$42:$Q$53,9,FALSE)</f>
        <v>0</v>
      </c>
      <c r="AF564" s="386">
        <f>HLOOKUP(AF220,'2. LRAMVA Threshold'!$B$42:$Q$53,9,FALSE)</f>
        <v>0</v>
      </c>
      <c r="AG564" s="386">
        <f>HLOOKUP(AG220,'2. LRAMVA Threshold'!$B$42:$Q$53,9,FALSE)</f>
        <v>0</v>
      </c>
      <c r="AH564" s="386">
        <f>HLOOKUP(AH220,'2. LRAMVA Threshold'!$B$42:$Q$53,9,FALSE)</f>
        <v>0</v>
      </c>
      <c r="AI564" s="386">
        <f>HLOOKUP(AI220,'2. LRAMVA Threshold'!$B$42:$Q$53,9,FALSE)</f>
        <v>0</v>
      </c>
      <c r="AJ564" s="386">
        <f>HLOOKUP(AJ220,'2. LRAMVA Threshold'!$B$42:$Q$53,9,FALSE)</f>
        <v>0</v>
      </c>
      <c r="AK564" s="386">
        <f>HLOOKUP(AK220,'2. LRAMVA Threshold'!$B$42:$Q$53,9,FALSE)</f>
        <v>0</v>
      </c>
      <c r="AL564" s="386">
        <f>HLOOKUP(AL220,'2. LRAMVA Threshold'!$B$42:$Q$53,9,FALSE)</f>
        <v>0</v>
      </c>
      <c r="AM564" s="387"/>
    </row>
    <row r="565" spans="1:39">
      <c r="B565" s="388"/>
      <c r="C565" s="426"/>
      <c r="D565" s="427"/>
      <c r="E565" s="427"/>
      <c r="F565" s="427"/>
      <c r="G565" s="427"/>
      <c r="H565" s="427"/>
      <c r="I565" s="427"/>
      <c r="J565" s="427"/>
      <c r="K565" s="427"/>
      <c r="L565" s="427"/>
      <c r="M565" s="427"/>
      <c r="N565" s="427"/>
      <c r="O565" s="428"/>
      <c r="P565" s="427"/>
      <c r="Q565" s="427"/>
      <c r="R565" s="427"/>
      <c r="S565" s="429"/>
      <c r="T565" s="429"/>
      <c r="U565" s="429"/>
      <c r="V565" s="429"/>
      <c r="W565" s="427"/>
      <c r="X565" s="427"/>
      <c r="Y565" s="430"/>
      <c r="Z565" s="430"/>
      <c r="AA565" s="430"/>
      <c r="AB565" s="430"/>
      <c r="AC565" s="430"/>
      <c r="AD565" s="430"/>
      <c r="AE565" s="430"/>
      <c r="AF565" s="393"/>
      <c r="AG565" s="393"/>
      <c r="AH565" s="393"/>
      <c r="AI565" s="393"/>
      <c r="AJ565" s="393"/>
      <c r="AK565" s="393"/>
      <c r="AL565" s="393"/>
      <c r="AM565" s="394"/>
    </row>
    <row r="566" spans="1:39">
      <c r="B566" s="318" t="s">
        <v>294</v>
      </c>
      <c r="C566" s="332"/>
      <c r="D566" s="332"/>
      <c r="E566" s="370"/>
      <c r="F566" s="370"/>
      <c r="G566" s="370"/>
      <c r="H566" s="370"/>
      <c r="I566" s="370"/>
      <c r="J566" s="370"/>
      <c r="K566" s="370"/>
      <c r="L566" s="370"/>
      <c r="M566" s="370"/>
      <c r="N566" s="370"/>
      <c r="O566" s="285"/>
      <c r="P566" s="334"/>
      <c r="Q566" s="334"/>
      <c r="R566" s="334"/>
      <c r="S566" s="333"/>
      <c r="T566" s="333"/>
      <c r="U566" s="333"/>
      <c r="V566" s="333"/>
      <c r="W566" s="334"/>
      <c r="X566" s="334"/>
      <c r="Y566" s="335">
        <f>HLOOKUP(Y$35,'3.  Distribution Rates'!$C$122:$P$133,9,FALSE)</f>
        <v>1.47E-2</v>
      </c>
      <c r="Z566" s="335">
        <f>HLOOKUP(Z$35,'3.  Distribution Rates'!$C$122:$P$133,9,FALSE)</f>
        <v>1.8800000000000001E-2</v>
      </c>
      <c r="AA566" s="335">
        <f>HLOOKUP(AA$35,'3.  Distribution Rates'!$C$122:$P$133,9,FALSE)</f>
        <v>3.8946000000000001</v>
      </c>
      <c r="AB566" s="335">
        <f>HLOOKUP(AB$35,'3.  Distribution Rates'!$C$122:$P$133,9,FALSE)</f>
        <v>0</v>
      </c>
      <c r="AC566" s="335">
        <f>HLOOKUP(AC$35,'3.  Distribution Rates'!$C$122:$P$133,9,FALSE)</f>
        <v>0</v>
      </c>
      <c r="AD566" s="335">
        <f>HLOOKUP(AD$35,'3.  Distribution Rates'!$C$122:$P$133,9,FALSE)</f>
        <v>0</v>
      </c>
      <c r="AE566" s="335">
        <f>HLOOKUP(AE$35,'3.  Distribution Rates'!$C$122:$P$133,9,FALSE)</f>
        <v>0</v>
      </c>
      <c r="AF566" s="335">
        <f>HLOOKUP(AF$35,'3.  Distribution Rates'!$C$122:$P$133,9,FALSE)</f>
        <v>0</v>
      </c>
      <c r="AG566" s="335">
        <f>HLOOKUP(AG$35,'3.  Distribution Rates'!$C$122:$P$133,9,FALSE)</f>
        <v>0</v>
      </c>
      <c r="AH566" s="335">
        <f>HLOOKUP(AH$35,'3.  Distribution Rates'!$C$122:$P$133,9,FALSE)</f>
        <v>0</v>
      </c>
      <c r="AI566" s="335">
        <f>HLOOKUP(AI$35,'3.  Distribution Rates'!$C$122:$P$133,9,FALSE)</f>
        <v>0</v>
      </c>
      <c r="AJ566" s="335">
        <f>HLOOKUP(AJ$35,'3.  Distribution Rates'!$C$122:$P$133,9,FALSE)</f>
        <v>0</v>
      </c>
      <c r="AK566" s="335">
        <f>HLOOKUP(AK$35,'3.  Distribution Rates'!$C$122:$P$133,9,FALSE)</f>
        <v>0</v>
      </c>
      <c r="AL566" s="335">
        <f>HLOOKUP(AL$35,'3.  Distribution Rates'!$C$122:$P$133,9,FALSE)</f>
        <v>0</v>
      </c>
      <c r="AM566" s="435"/>
    </row>
    <row r="567" spans="1:39">
      <c r="B567" s="318" t="s">
        <v>295</v>
      </c>
      <c r="C567" s="339"/>
      <c r="D567" s="303"/>
      <c r="E567" s="273"/>
      <c r="F567" s="273"/>
      <c r="G567" s="273"/>
      <c r="H567" s="273"/>
      <c r="I567" s="273"/>
      <c r="J567" s="273"/>
      <c r="K567" s="273"/>
      <c r="L567" s="273"/>
      <c r="M567" s="273"/>
      <c r="N567" s="273"/>
      <c r="O567" s="285"/>
      <c r="P567" s="273"/>
      <c r="Q567" s="273"/>
      <c r="R567" s="273"/>
      <c r="S567" s="303"/>
      <c r="T567" s="303"/>
      <c r="U567" s="303"/>
      <c r="V567" s="303"/>
      <c r="W567" s="273"/>
      <c r="X567" s="273"/>
      <c r="Y567" s="372"/>
      <c r="Z567" s="372"/>
      <c r="AA567" s="372"/>
      <c r="AB567" s="372"/>
      <c r="AC567" s="372"/>
      <c r="AD567" s="372"/>
      <c r="AE567" s="372"/>
      <c r="AF567" s="372"/>
      <c r="AG567" s="372"/>
      <c r="AH567" s="372"/>
      <c r="AI567" s="372"/>
      <c r="AJ567" s="372"/>
      <c r="AK567" s="372"/>
      <c r="AL567" s="372"/>
      <c r="AM567" s="618"/>
    </row>
    <row r="568" spans="1:39">
      <c r="B568" s="318" t="s">
        <v>296</v>
      </c>
      <c r="C568" s="339"/>
      <c r="D568" s="303"/>
      <c r="E568" s="273"/>
      <c r="F568" s="273"/>
      <c r="G568" s="273"/>
      <c r="H568" s="273"/>
      <c r="I568" s="273"/>
      <c r="J568" s="273"/>
      <c r="K568" s="273"/>
      <c r="L568" s="273"/>
      <c r="M568" s="273"/>
      <c r="N568" s="273"/>
      <c r="O568" s="285"/>
      <c r="P568" s="273"/>
      <c r="Q568" s="273"/>
      <c r="R568" s="273"/>
      <c r="S568" s="303"/>
      <c r="T568" s="303"/>
      <c r="U568" s="303"/>
      <c r="V568" s="303"/>
      <c r="W568" s="273"/>
      <c r="X568" s="273"/>
      <c r="Y568" s="372"/>
      <c r="Z568" s="372"/>
      <c r="AA568" s="372"/>
      <c r="AB568" s="372"/>
      <c r="AC568" s="372"/>
      <c r="AD568" s="372"/>
      <c r="AE568" s="372"/>
      <c r="AF568" s="372"/>
      <c r="AG568" s="372"/>
      <c r="AH568" s="372"/>
      <c r="AI568" s="372"/>
      <c r="AJ568" s="372"/>
      <c r="AK568" s="372"/>
      <c r="AL568" s="372"/>
      <c r="AM568" s="618"/>
    </row>
    <row r="569" spans="1:39">
      <c r="B569" s="318" t="s">
        <v>297</v>
      </c>
      <c r="C569" s="339"/>
      <c r="D569" s="303"/>
      <c r="E569" s="273"/>
      <c r="F569" s="273"/>
      <c r="G569" s="273"/>
      <c r="H569" s="273"/>
      <c r="I569" s="273"/>
      <c r="J569" s="273"/>
      <c r="K569" s="273"/>
      <c r="L569" s="273"/>
      <c r="M569" s="273"/>
      <c r="N569" s="273"/>
      <c r="O569" s="285"/>
      <c r="P569" s="273"/>
      <c r="Q569" s="273"/>
      <c r="R569" s="273"/>
      <c r="S569" s="303"/>
      <c r="T569" s="303"/>
      <c r="U569" s="303"/>
      <c r="V569" s="303"/>
      <c r="W569" s="273"/>
      <c r="X569" s="273"/>
      <c r="Y569" s="372">
        <f>'4.  2011-2014 LRAM'!AC402*Y566</f>
        <v>7443.8692017080302</v>
      </c>
      <c r="Z569" s="372">
        <f>'4.  2011-2014 LRAM'!AD402*Z566</f>
        <v>7347.3717022165611</v>
      </c>
      <c r="AA569" s="372">
        <f>'4.  2011-2014 LRAM'!AE402*AA566</f>
        <v>5320.2867981782956</v>
      </c>
      <c r="AB569" s="372">
        <f>'4.  2011-2014 LRAM'!AF402*AB566</f>
        <v>0</v>
      </c>
      <c r="AC569" s="372">
        <f>'4.  2011-2014 LRAM'!AG402*AC566</f>
        <v>0</v>
      </c>
      <c r="AD569" s="372">
        <f>'4.  2011-2014 LRAM'!AH402*AD566</f>
        <v>0</v>
      </c>
      <c r="AE569" s="372">
        <f>'4.  2011-2014 LRAM'!AI402*AE566</f>
        <v>0</v>
      </c>
      <c r="AF569" s="372">
        <f>'4.  2011-2014 LRAM'!AJ402*AF566</f>
        <v>0</v>
      </c>
      <c r="AG569" s="372">
        <f>'4.  2011-2014 LRAM'!AK402*AG566</f>
        <v>0</v>
      </c>
      <c r="AH569" s="372">
        <f>'4.  2011-2014 LRAM'!AL402*AH566</f>
        <v>0</v>
      </c>
      <c r="AI569" s="372">
        <f>'4.  2011-2014 LRAM'!AM402*AI566</f>
        <v>0</v>
      </c>
      <c r="AJ569" s="372">
        <f>'4.  2011-2014 LRAM'!AN402*AJ566</f>
        <v>0</v>
      </c>
      <c r="AK569" s="372">
        <f>'4.  2011-2014 LRAM'!AO402*AK566</f>
        <v>0</v>
      </c>
      <c r="AL569" s="372">
        <f>'4.  2011-2014 LRAM'!AP402*AL566</f>
        <v>0</v>
      </c>
      <c r="AM569" s="618">
        <f t="shared" ref="AM569:AM573" si="1540">SUM(Y569:AL569)</f>
        <v>20111.527702102885</v>
      </c>
    </row>
    <row r="570" spans="1:39">
      <c r="B570" s="318" t="s">
        <v>298</v>
      </c>
      <c r="C570" s="339"/>
      <c r="D570" s="303"/>
      <c r="E570" s="273"/>
      <c r="F570" s="273"/>
      <c r="G570" s="273"/>
      <c r="H570" s="273"/>
      <c r="I570" s="273"/>
      <c r="J570" s="273"/>
      <c r="K570" s="273"/>
      <c r="L570" s="273"/>
      <c r="M570" s="273"/>
      <c r="N570" s="273"/>
      <c r="O570" s="285"/>
      <c r="P570" s="273"/>
      <c r="Q570" s="273"/>
      <c r="R570" s="273"/>
      <c r="S570" s="303"/>
      <c r="T570" s="303"/>
      <c r="U570" s="303"/>
      <c r="V570" s="303"/>
      <c r="W570" s="273"/>
      <c r="X570" s="273"/>
      <c r="Y570" s="372">
        <f>'4.  2011-2014 LRAM'!AC534*Y566</f>
        <v>12417.173115348502</v>
      </c>
      <c r="Z570" s="372">
        <f>'4.  2011-2014 LRAM'!AD534*Z566</f>
        <v>15300.735588142694</v>
      </c>
      <c r="AA570" s="372">
        <f>'4.  2011-2014 LRAM'!AE534*AA566</f>
        <v>5593.7365828492921</v>
      </c>
      <c r="AB570" s="372">
        <f>'4.  2011-2014 LRAM'!AF534*AB566</f>
        <v>0</v>
      </c>
      <c r="AC570" s="372">
        <f>'4.  2011-2014 LRAM'!AG534*AC566</f>
        <v>0</v>
      </c>
      <c r="AD570" s="372">
        <f>'4.  2011-2014 LRAM'!AH534*AD566</f>
        <v>0</v>
      </c>
      <c r="AE570" s="372">
        <f>'4.  2011-2014 LRAM'!AI534*AE566</f>
        <v>0</v>
      </c>
      <c r="AF570" s="372">
        <f>'4.  2011-2014 LRAM'!AJ534*AF566</f>
        <v>0</v>
      </c>
      <c r="AG570" s="372">
        <f>'4.  2011-2014 LRAM'!AK534*AG566</f>
        <v>0</v>
      </c>
      <c r="AH570" s="372">
        <f>'4.  2011-2014 LRAM'!AL534*AH566</f>
        <v>0</v>
      </c>
      <c r="AI570" s="372">
        <f>'4.  2011-2014 LRAM'!AM534*AI566</f>
        <v>0</v>
      </c>
      <c r="AJ570" s="372">
        <f>'4.  2011-2014 LRAM'!AN534*AJ566</f>
        <v>0</v>
      </c>
      <c r="AK570" s="372">
        <f>'4.  2011-2014 LRAM'!AO534*AK566</f>
        <v>0</v>
      </c>
      <c r="AL570" s="372">
        <f>'4.  2011-2014 LRAM'!AP534*AL566</f>
        <v>0</v>
      </c>
      <c r="AM570" s="618">
        <f t="shared" si="1540"/>
        <v>33311.645286340485</v>
      </c>
    </row>
    <row r="571" spans="1:39">
      <c r="B571" s="318" t="s">
        <v>299</v>
      </c>
      <c r="C571" s="339"/>
      <c r="D571" s="303"/>
      <c r="E571" s="273"/>
      <c r="F571" s="273"/>
      <c r="G571" s="273"/>
      <c r="H571" s="273"/>
      <c r="I571" s="273"/>
      <c r="J571" s="273"/>
      <c r="K571" s="273"/>
      <c r="L571" s="273"/>
      <c r="M571" s="273"/>
      <c r="N571" s="273"/>
      <c r="O571" s="285"/>
      <c r="P571" s="273"/>
      <c r="Q571" s="273"/>
      <c r="R571" s="273"/>
      <c r="S571" s="303"/>
      <c r="T571" s="303"/>
      <c r="U571" s="303"/>
      <c r="V571" s="303"/>
      <c r="W571" s="273"/>
      <c r="X571" s="273"/>
      <c r="Y571" s="372">
        <f t="shared" ref="Y571:AL571" si="1541">Y209*Y566</f>
        <v>13497.975120000001</v>
      </c>
      <c r="Z571" s="372">
        <f t="shared" si="1541"/>
        <v>6502.4988800000001</v>
      </c>
      <c r="AA571" s="372">
        <f t="shared" si="1541"/>
        <v>5038.0545599999996</v>
      </c>
      <c r="AB571" s="372">
        <f t="shared" si="1541"/>
        <v>0</v>
      </c>
      <c r="AC571" s="372">
        <f t="shared" si="1541"/>
        <v>0</v>
      </c>
      <c r="AD571" s="372">
        <f t="shared" si="1541"/>
        <v>0</v>
      </c>
      <c r="AE571" s="372">
        <f t="shared" si="1541"/>
        <v>0</v>
      </c>
      <c r="AF571" s="372">
        <f t="shared" si="1541"/>
        <v>0</v>
      </c>
      <c r="AG571" s="372">
        <f t="shared" si="1541"/>
        <v>0</v>
      </c>
      <c r="AH571" s="372">
        <f t="shared" si="1541"/>
        <v>0</v>
      </c>
      <c r="AI571" s="372">
        <f t="shared" si="1541"/>
        <v>0</v>
      </c>
      <c r="AJ571" s="372">
        <f t="shared" si="1541"/>
        <v>0</v>
      </c>
      <c r="AK571" s="372">
        <f t="shared" si="1541"/>
        <v>0</v>
      </c>
      <c r="AL571" s="372">
        <f t="shared" si="1541"/>
        <v>0</v>
      </c>
      <c r="AM571" s="618">
        <f t="shared" si="1540"/>
        <v>25038.528560000002</v>
      </c>
    </row>
    <row r="572" spans="1:39">
      <c r="B572" s="318" t="s">
        <v>300</v>
      </c>
      <c r="C572" s="339"/>
      <c r="D572" s="303"/>
      <c r="E572" s="273"/>
      <c r="F572" s="273"/>
      <c r="G572" s="273"/>
      <c r="H572" s="273"/>
      <c r="I572" s="273"/>
      <c r="J572" s="273"/>
      <c r="K572" s="273"/>
      <c r="L572" s="273"/>
      <c r="M572" s="273"/>
      <c r="N572" s="273"/>
      <c r="O572" s="285"/>
      <c r="P572" s="273"/>
      <c r="Q572" s="273"/>
      <c r="R572" s="273"/>
      <c r="S572" s="303"/>
      <c r="T572" s="303"/>
      <c r="U572" s="303"/>
      <c r="V572" s="303"/>
      <c r="W572" s="273"/>
      <c r="X572" s="273"/>
      <c r="Y572" s="372">
        <f t="shared" ref="Y572:AL572" si="1542">Y394*Y566</f>
        <v>0</v>
      </c>
      <c r="Z572" s="372">
        <f t="shared" si="1542"/>
        <v>0</v>
      </c>
      <c r="AA572" s="372">
        <f t="shared" si="1542"/>
        <v>0</v>
      </c>
      <c r="AB572" s="372">
        <f t="shared" si="1542"/>
        <v>0</v>
      </c>
      <c r="AC572" s="372">
        <f t="shared" si="1542"/>
        <v>0</v>
      </c>
      <c r="AD572" s="372">
        <f t="shared" si="1542"/>
        <v>0</v>
      </c>
      <c r="AE572" s="372">
        <f t="shared" si="1542"/>
        <v>0</v>
      </c>
      <c r="AF572" s="372">
        <f t="shared" si="1542"/>
        <v>0</v>
      </c>
      <c r="AG572" s="372">
        <f t="shared" si="1542"/>
        <v>0</v>
      </c>
      <c r="AH572" s="372">
        <f t="shared" si="1542"/>
        <v>0</v>
      </c>
      <c r="AI572" s="372">
        <f t="shared" si="1542"/>
        <v>0</v>
      </c>
      <c r="AJ572" s="372">
        <f t="shared" si="1542"/>
        <v>0</v>
      </c>
      <c r="AK572" s="372">
        <f t="shared" si="1542"/>
        <v>0</v>
      </c>
      <c r="AL572" s="372">
        <f t="shared" si="1542"/>
        <v>0</v>
      </c>
      <c r="AM572" s="618">
        <f t="shared" si="1540"/>
        <v>0</v>
      </c>
    </row>
    <row r="573" spans="1:39">
      <c r="B573" s="318" t="s">
        <v>301</v>
      </c>
      <c r="C573" s="339"/>
      <c r="D573" s="303"/>
      <c r="E573" s="273"/>
      <c r="F573" s="273"/>
      <c r="G573" s="273"/>
      <c r="H573" s="273"/>
      <c r="I573" s="273"/>
      <c r="J573" s="273"/>
      <c r="K573" s="273"/>
      <c r="L573" s="273"/>
      <c r="M573" s="273"/>
      <c r="N573" s="273"/>
      <c r="O573" s="285"/>
      <c r="P573" s="273"/>
      <c r="Q573" s="273"/>
      <c r="R573" s="273"/>
      <c r="S573" s="303"/>
      <c r="T573" s="303"/>
      <c r="U573" s="303"/>
      <c r="V573" s="303"/>
      <c r="W573" s="273"/>
      <c r="X573" s="273"/>
      <c r="Y573" s="372">
        <f>Y563*Y566</f>
        <v>0</v>
      </c>
      <c r="Z573" s="372">
        <f t="shared" ref="Z573:AL573" si="1543">Z563*Z566</f>
        <v>0</v>
      </c>
      <c r="AA573" s="372">
        <f t="shared" si="1543"/>
        <v>0</v>
      </c>
      <c r="AB573" s="372">
        <f t="shared" si="1543"/>
        <v>0</v>
      </c>
      <c r="AC573" s="372">
        <f t="shared" si="1543"/>
        <v>0</v>
      </c>
      <c r="AD573" s="372">
        <f t="shared" si="1543"/>
        <v>0</v>
      </c>
      <c r="AE573" s="372">
        <f t="shared" si="1543"/>
        <v>0</v>
      </c>
      <c r="AF573" s="372">
        <f t="shared" si="1543"/>
        <v>0</v>
      </c>
      <c r="AG573" s="372">
        <f t="shared" si="1543"/>
        <v>0</v>
      </c>
      <c r="AH573" s="372">
        <f t="shared" si="1543"/>
        <v>0</v>
      </c>
      <c r="AI573" s="372">
        <f t="shared" si="1543"/>
        <v>0</v>
      </c>
      <c r="AJ573" s="372">
        <f t="shared" si="1543"/>
        <v>0</v>
      </c>
      <c r="AK573" s="372">
        <f t="shared" si="1543"/>
        <v>0</v>
      </c>
      <c r="AL573" s="372">
        <f t="shared" si="1543"/>
        <v>0</v>
      </c>
      <c r="AM573" s="618">
        <f t="shared" si="1540"/>
        <v>0</v>
      </c>
    </row>
    <row r="574" spans="1:39" ht="15.75">
      <c r="B574" s="343" t="s">
        <v>302</v>
      </c>
      <c r="C574" s="339"/>
      <c r="D574" s="330"/>
      <c r="E574" s="328"/>
      <c r="F574" s="328"/>
      <c r="G574" s="328"/>
      <c r="H574" s="328"/>
      <c r="I574" s="328"/>
      <c r="J574" s="328"/>
      <c r="K574" s="328"/>
      <c r="L574" s="328"/>
      <c r="M574" s="328"/>
      <c r="N574" s="328"/>
      <c r="O574" s="294"/>
      <c r="P574" s="328"/>
      <c r="Q574" s="328"/>
      <c r="R574" s="328"/>
      <c r="S574" s="330"/>
      <c r="T574" s="330"/>
      <c r="U574" s="330"/>
      <c r="V574" s="330"/>
      <c r="W574" s="328"/>
      <c r="X574" s="328"/>
      <c r="Y574" s="340">
        <f>SUM(Y567:Y573)</f>
        <v>33359.017437056536</v>
      </c>
      <c r="Z574" s="340">
        <f>SUM(Z567:Z573)</f>
        <v>29150.606170359253</v>
      </c>
      <c r="AA574" s="340">
        <f t="shared" ref="AA574:AE574" si="1544">SUM(AA567:AA573)</f>
        <v>15952.077941027586</v>
      </c>
      <c r="AB574" s="340">
        <f t="shared" si="1544"/>
        <v>0</v>
      </c>
      <c r="AC574" s="340">
        <f t="shared" si="1544"/>
        <v>0</v>
      </c>
      <c r="AD574" s="340">
        <f>SUM(AD567:AD573)</f>
        <v>0</v>
      </c>
      <c r="AE574" s="340">
        <f t="shared" si="1544"/>
        <v>0</v>
      </c>
      <c r="AF574" s="340">
        <f>SUM(AF567:AF573)</f>
        <v>0</v>
      </c>
      <c r="AG574" s="340">
        <f>SUM(AG567:AG573)</f>
        <v>0</v>
      </c>
      <c r="AH574" s="340">
        <f t="shared" ref="AH574:AL574" si="1545">SUM(AH567:AH573)</f>
        <v>0</v>
      </c>
      <c r="AI574" s="340">
        <f t="shared" si="1545"/>
        <v>0</v>
      </c>
      <c r="AJ574" s="340">
        <f>SUM(AJ567:AJ573)</f>
        <v>0</v>
      </c>
      <c r="AK574" s="340">
        <f t="shared" si="1545"/>
        <v>0</v>
      </c>
      <c r="AL574" s="340">
        <f t="shared" si="1545"/>
        <v>0</v>
      </c>
      <c r="AM574" s="401">
        <f>SUM(AM567:AM573)</f>
        <v>78461.70154844338</v>
      </c>
    </row>
    <row r="575" spans="1:39" ht="15.75">
      <c r="B575" s="343" t="s">
        <v>303</v>
      </c>
      <c r="C575" s="339"/>
      <c r="D575" s="344"/>
      <c r="E575" s="328"/>
      <c r="F575" s="328"/>
      <c r="G575" s="328"/>
      <c r="H575" s="328"/>
      <c r="I575" s="328"/>
      <c r="J575" s="328"/>
      <c r="K575" s="328"/>
      <c r="L575" s="328"/>
      <c r="M575" s="328"/>
      <c r="N575" s="328"/>
      <c r="O575" s="294"/>
      <c r="P575" s="328"/>
      <c r="Q575" s="328"/>
      <c r="R575" s="328"/>
      <c r="S575" s="330"/>
      <c r="T575" s="330"/>
      <c r="U575" s="330"/>
      <c r="V575" s="330"/>
      <c r="W575" s="328"/>
      <c r="X575" s="328"/>
      <c r="Y575" s="341">
        <f>Y564*Y566</f>
        <v>24610.401900000001</v>
      </c>
      <c r="Z575" s="341">
        <f t="shared" ref="Z575:AE575" si="1546">Z564*Z566</f>
        <v>29768.672000000002</v>
      </c>
      <c r="AA575" s="341">
        <f t="shared" si="1546"/>
        <v>21731.867999999999</v>
      </c>
      <c r="AB575" s="341">
        <f t="shared" si="1546"/>
        <v>0</v>
      </c>
      <c r="AC575" s="341">
        <f t="shared" si="1546"/>
        <v>0</v>
      </c>
      <c r="AD575" s="341">
        <f>AD564*AD566</f>
        <v>0</v>
      </c>
      <c r="AE575" s="341">
        <f t="shared" si="1546"/>
        <v>0</v>
      </c>
      <c r="AF575" s="341">
        <f>AF564*AF566</f>
        <v>0</v>
      </c>
      <c r="AG575" s="341">
        <f t="shared" ref="AG575:AL575" si="1547">AG564*AG566</f>
        <v>0</v>
      </c>
      <c r="AH575" s="341">
        <f t="shared" si="1547"/>
        <v>0</v>
      </c>
      <c r="AI575" s="341">
        <f t="shared" si="1547"/>
        <v>0</v>
      </c>
      <c r="AJ575" s="341">
        <f>AJ564*AJ566</f>
        <v>0</v>
      </c>
      <c r="AK575" s="341">
        <f>AK564*AK566</f>
        <v>0</v>
      </c>
      <c r="AL575" s="341">
        <f t="shared" si="1547"/>
        <v>0</v>
      </c>
      <c r="AM575" s="401">
        <f>SUM(Y575:AL575)</f>
        <v>76110.941900000005</v>
      </c>
    </row>
    <row r="576" spans="1:39" ht="15.75">
      <c r="B576" s="343" t="s">
        <v>304</v>
      </c>
      <c r="C576" s="339"/>
      <c r="D576" s="344"/>
      <c r="E576" s="328"/>
      <c r="F576" s="328"/>
      <c r="G576" s="328"/>
      <c r="H576" s="328"/>
      <c r="I576" s="328"/>
      <c r="J576" s="328"/>
      <c r="K576" s="328"/>
      <c r="L576" s="328"/>
      <c r="M576" s="328"/>
      <c r="N576" s="328"/>
      <c r="O576" s="294"/>
      <c r="P576" s="328"/>
      <c r="Q576" s="328"/>
      <c r="R576" s="328"/>
      <c r="S576" s="344"/>
      <c r="T576" s="344"/>
      <c r="U576" s="344"/>
      <c r="V576" s="344"/>
      <c r="W576" s="328"/>
      <c r="X576" s="328"/>
      <c r="Y576" s="345"/>
      <c r="Z576" s="345"/>
      <c r="AA576" s="345"/>
      <c r="AB576" s="345"/>
      <c r="AC576" s="345"/>
      <c r="AD576" s="345"/>
      <c r="AE576" s="345"/>
      <c r="AF576" s="345"/>
      <c r="AG576" s="345"/>
      <c r="AH576" s="345"/>
      <c r="AI576" s="345"/>
      <c r="AJ576" s="345"/>
      <c r="AK576" s="345"/>
      <c r="AL576" s="345"/>
      <c r="AM576" s="401">
        <f>AM574-AM575</f>
        <v>2350.7596484433743</v>
      </c>
    </row>
    <row r="577" spans="1:39">
      <c r="B577" s="318"/>
      <c r="C577" s="344"/>
      <c r="D577" s="344"/>
      <c r="E577" s="328"/>
      <c r="F577" s="328"/>
      <c r="G577" s="328"/>
      <c r="H577" s="328"/>
      <c r="I577" s="328"/>
      <c r="J577" s="328"/>
      <c r="K577" s="328"/>
      <c r="L577" s="328"/>
      <c r="M577" s="328"/>
      <c r="N577" s="328"/>
      <c r="O577" s="294"/>
      <c r="P577" s="328"/>
      <c r="Q577" s="328"/>
      <c r="R577" s="328"/>
      <c r="S577" s="344"/>
      <c r="T577" s="339"/>
      <c r="U577" s="344"/>
      <c r="V577" s="344"/>
      <c r="W577" s="328"/>
      <c r="X577" s="328"/>
      <c r="Y577" s="346"/>
      <c r="Z577" s="346"/>
      <c r="AA577" s="346"/>
      <c r="AB577" s="346"/>
      <c r="AC577" s="346"/>
      <c r="AD577" s="346"/>
      <c r="AE577" s="346"/>
      <c r="AF577" s="346"/>
      <c r="AG577" s="346"/>
      <c r="AH577" s="346"/>
      <c r="AI577" s="346"/>
      <c r="AJ577" s="346"/>
      <c r="AK577" s="346"/>
      <c r="AL577" s="346"/>
      <c r="AM577" s="342"/>
    </row>
    <row r="578" spans="1:39">
      <c r="B578" s="433" t="s">
        <v>305</v>
      </c>
      <c r="C578" s="298"/>
      <c r="D578" s="273"/>
      <c r="E578" s="273"/>
      <c r="F578" s="273"/>
      <c r="G578" s="273"/>
      <c r="H578" s="273"/>
      <c r="I578" s="273"/>
      <c r="J578" s="273"/>
      <c r="K578" s="273"/>
      <c r="L578" s="273"/>
      <c r="M578" s="273"/>
      <c r="N578" s="273"/>
      <c r="O578" s="351"/>
      <c r="P578" s="273"/>
      <c r="Q578" s="273"/>
      <c r="R578" s="273"/>
      <c r="S578" s="298"/>
      <c r="T578" s="303"/>
      <c r="U578" s="303"/>
      <c r="V578" s="273"/>
      <c r="W578" s="273"/>
      <c r="X578" s="303"/>
      <c r="Y578" s="285">
        <f>SUMPRODUCT(E406:E561,Y406:Y561)</f>
        <v>0</v>
      </c>
      <c r="Z578" s="285">
        <f>SUMPRODUCT(E406:E561,Z406:Z561)</f>
        <v>0</v>
      </c>
      <c r="AA578" s="285">
        <f>IF(AA404="kw",SUMPRODUCT($N$406:$N$561,$P$406:$P$561,AA406:AA561),SUMPRODUCT($E$406:$E$561,AA406:AA561))</f>
        <v>0</v>
      </c>
      <c r="AB578" s="285">
        <f>IF(AB404="kw",SUMPRODUCT($N$406:$N$561,$P$406:$P$561,AB406:AB561),SUMPRODUCT($E$406:$E$561,AB406:AB561))</f>
        <v>0</v>
      </c>
      <c r="AC578" s="285">
        <f>IF(AC404="kw",SUMPRODUCT($N$406:$N$561,$P$406:$P$561,AC406:AC561),SUMPRODUCT($E$406:$E$561,AC406:AC561))</f>
        <v>0</v>
      </c>
      <c r="AD578" s="285">
        <f t="shared" ref="AD578:AL578" si="1548">IF(AD404="kw",SUMPRODUCT($N$406:$N$561,$P$406:$P$561,AD406:AD561),SUMPRODUCT($E$406:$E$561,AD406:AD561))</f>
        <v>0</v>
      </c>
      <c r="AE578" s="285">
        <f t="shared" si="1548"/>
        <v>0</v>
      </c>
      <c r="AF578" s="285">
        <f t="shared" si="1548"/>
        <v>0</v>
      </c>
      <c r="AG578" s="285">
        <f t="shared" si="1548"/>
        <v>0</v>
      </c>
      <c r="AH578" s="285">
        <f t="shared" si="1548"/>
        <v>0</v>
      </c>
      <c r="AI578" s="285">
        <f t="shared" si="1548"/>
        <v>0</v>
      </c>
      <c r="AJ578" s="285">
        <f t="shared" si="1548"/>
        <v>0</v>
      </c>
      <c r="AK578" s="285">
        <f t="shared" si="1548"/>
        <v>0</v>
      </c>
      <c r="AL578" s="285">
        <f t="shared" si="1548"/>
        <v>0</v>
      </c>
      <c r="AM578" s="331"/>
    </row>
    <row r="579" spans="1:39">
      <c r="B579" s="433" t="s">
        <v>306</v>
      </c>
      <c r="C579" s="298"/>
      <c r="D579" s="273"/>
      <c r="E579" s="273"/>
      <c r="F579" s="273"/>
      <c r="G579" s="273"/>
      <c r="H579" s="273"/>
      <c r="I579" s="273"/>
      <c r="J579" s="273"/>
      <c r="K579" s="273"/>
      <c r="L579" s="273"/>
      <c r="M579" s="273"/>
      <c r="N579" s="273"/>
      <c r="O579" s="351"/>
      <c r="P579" s="273"/>
      <c r="Q579" s="273"/>
      <c r="R579" s="273"/>
      <c r="S579" s="298"/>
      <c r="T579" s="303"/>
      <c r="U579" s="303"/>
      <c r="V579" s="273"/>
      <c r="W579" s="273"/>
      <c r="X579" s="303"/>
      <c r="Y579" s="285">
        <f>SUMPRODUCT(F406:F561,Y406:Y561)</f>
        <v>0</v>
      </c>
      <c r="Z579" s="285">
        <f>SUMPRODUCT(F406:F561,Z406:Z561)</f>
        <v>0</v>
      </c>
      <c r="AA579" s="285">
        <f t="shared" ref="AA579:AL579" si="1549">IF(AA404="kw",SUMPRODUCT($N$406:$N$561,$Q$406:$Q$561,AA406:AA561),SUMPRODUCT($F$406:$F$561,AA406:AA561))</f>
        <v>0</v>
      </c>
      <c r="AB579" s="285">
        <f t="shared" si="1549"/>
        <v>0</v>
      </c>
      <c r="AC579" s="285">
        <f>IF(AC404="kw",SUMPRODUCT($N$406:$N$561,$Q$406:$Q$561,AC406:AC561),SUMPRODUCT($F$406:$F$561,AC406:AC561))</f>
        <v>0</v>
      </c>
      <c r="AD579" s="285">
        <f t="shared" si="1549"/>
        <v>0</v>
      </c>
      <c r="AE579" s="285">
        <f t="shared" si="1549"/>
        <v>0</v>
      </c>
      <c r="AF579" s="285">
        <f t="shared" si="1549"/>
        <v>0</v>
      </c>
      <c r="AG579" s="285">
        <f t="shared" si="1549"/>
        <v>0</v>
      </c>
      <c r="AH579" s="285">
        <f t="shared" si="1549"/>
        <v>0</v>
      </c>
      <c r="AI579" s="285">
        <f t="shared" si="1549"/>
        <v>0</v>
      </c>
      <c r="AJ579" s="285">
        <f t="shared" si="1549"/>
        <v>0</v>
      </c>
      <c r="AK579" s="285">
        <f t="shared" si="1549"/>
        <v>0</v>
      </c>
      <c r="AL579" s="285">
        <f t="shared" si="1549"/>
        <v>0</v>
      </c>
      <c r="AM579" s="331"/>
    </row>
    <row r="580" spans="1:39">
      <c r="B580" s="434" t="s">
        <v>307</v>
      </c>
      <c r="C580" s="358"/>
      <c r="D580" s="378"/>
      <c r="E580" s="378"/>
      <c r="F580" s="378"/>
      <c r="G580" s="378"/>
      <c r="H580" s="378"/>
      <c r="I580" s="378"/>
      <c r="J580" s="378"/>
      <c r="K580" s="378"/>
      <c r="L580" s="378"/>
      <c r="M580" s="378"/>
      <c r="N580" s="378"/>
      <c r="O580" s="377"/>
      <c r="P580" s="378"/>
      <c r="Q580" s="378"/>
      <c r="R580" s="378"/>
      <c r="S580" s="358"/>
      <c r="T580" s="379"/>
      <c r="U580" s="379"/>
      <c r="V580" s="378"/>
      <c r="W580" s="378"/>
      <c r="X580" s="379"/>
      <c r="Y580" s="320">
        <f>SUMPRODUCT(G406:G561,Y406:Y561)</f>
        <v>0</v>
      </c>
      <c r="Z580" s="320">
        <f>SUMPRODUCT(G406:G561,Z406:Z561)</f>
        <v>0</v>
      </c>
      <c r="AA580" s="320">
        <f t="shared" ref="AA580:AL580" si="1550">IF(AA404="kw",SUMPRODUCT($N$406:$N$561,$R$406:$R$561,AA406:AA561),SUMPRODUCT($G$406:$G$561,AA406:AA561))</f>
        <v>0</v>
      </c>
      <c r="AB580" s="320">
        <f t="shared" si="1550"/>
        <v>0</v>
      </c>
      <c r="AC580" s="320">
        <f>IF(AC404="kw",SUMPRODUCT($N$406:$N$561,$R$406:$R$561,AC406:AC561),SUMPRODUCT($G$406:$G$561,AC406:AC561))</f>
        <v>0</v>
      </c>
      <c r="AD580" s="320">
        <f t="shared" si="1550"/>
        <v>0</v>
      </c>
      <c r="AE580" s="320">
        <f t="shared" si="1550"/>
        <v>0</v>
      </c>
      <c r="AF580" s="320">
        <f t="shared" si="1550"/>
        <v>0</v>
      </c>
      <c r="AG580" s="320">
        <f t="shared" si="1550"/>
        <v>0</v>
      </c>
      <c r="AH580" s="320">
        <f t="shared" si="1550"/>
        <v>0</v>
      </c>
      <c r="AI580" s="320">
        <f t="shared" si="1550"/>
        <v>0</v>
      </c>
      <c r="AJ580" s="320">
        <f t="shared" si="1550"/>
        <v>0</v>
      </c>
      <c r="AK580" s="320">
        <f t="shared" si="1550"/>
        <v>0</v>
      </c>
      <c r="AL580" s="320">
        <f t="shared" si="1550"/>
        <v>0</v>
      </c>
      <c r="AM580" s="380"/>
    </row>
    <row r="581" spans="1:39" ht="22.5" customHeight="1">
      <c r="B581" s="362" t="s">
        <v>581</v>
      </c>
      <c r="C581" s="381"/>
      <c r="D581" s="382"/>
      <c r="E581" s="382"/>
      <c r="F581" s="382"/>
      <c r="G581" s="382"/>
      <c r="H581" s="382"/>
      <c r="I581" s="382"/>
      <c r="J581" s="382"/>
      <c r="K581" s="382"/>
      <c r="L581" s="382"/>
      <c r="M581" s="382"/>
      <c r="N581" s="382"/>
      <c r="O581" s="382"/>
      <c r="P581" s="382"/>
      <c r="Q581" s="382"/>
      <c r="R581" s="382"/>
      <c r="S581" s="365"/>
      <c r="T581" s="366"/>
      <c r="U581" s="382"/>
      <c r="V581" s="382"/>
      <c r="W581" s="382"/>
      <c r="X581" s="382"/>
      <c r="Y581" s="403"/>
      <c r="Z581" s="403"/>
      <c r="AA581" s="403"/>
      <c r="AB581" s="403"/>
      <c r="AC581" s="403"/>
      <c r="AD581" s="403"/>
      <c r="AE581" s="403"/>
      <c r="AF581" s="403"/>
      <c r="AG581" s="403"/>
      <c r="AH581" s="403"/>
      <c r="AI581" s="403"/>
      <c r="AJ581" s="403"/>
      <c r="AK581" s="403"/>
      <c r="AL581" s="403"/>
      <c r="AM581" s="383"/>
    </row>
    <row r="584" spans="1:39" ht="15.75">
      <c r="B584" s="274" t="s">
        <v>309</v>
      </c>
      <c r="C584" s="275"/>
      <c r="D584" s="579" t="s">
        <v>525</v>
      </c>
      <c r="E584" s="247"/>
      <c r="F584" s="579"/>
      <c r="G584" s="247"/>
      <c r="H584" s="247"/>
      <c r="I584" s="247"/>
      <c r="J584" s="247"/>
      <c r="K584" s="247"/>
      <c r="L584" s="247"/>
      <c r="M584" s="247"/>
      <c r="N584" s="247"/>
      <c r="O584" s="275"/>
      <c r="P584" s="247"/>
      <c r="Q584" s="247"/>
      <c r="R584" s="247"/>
      <c r="S584" s="247"/>
      <c r="T584" s="247"/>
      <c r="U584" s="247"/>
      <c r="V584" s="247"/>
      <c r="W584" s="247"/>
      <c r="X584" s="247"/>
      <c r="Y584" s="264"/>
      <c r="Z584" s="261"/>
      <c r="AA584" s="261"/>
      <c r="AB584" s="261"/>
      <c r="AC584" s="261"/>
      <c r="AD584" s="261"/>
      <c r="AE584" s="261"/>
      <c r="AF584" s="261"/>
      <c r="AG584" s="261"/>
      <c r="AH584" s="261"/>
      <c r="AI584" s="261"/>
      <c r="AJ584" s="261"/>
      <c r="AK584" s="261"/>
      <c r="AL584" s="261"/>
    </row>
    <row r="585" spans="1:39" ht="33.75" customHeight="1">
      <c r="B585" s="838" t="s">
        <v>211</v>
      </c>
      <c r="C585" s="840" t="s">
        <v>33</v>
      </c>
      <c r="D585" s="278" t="s">
        <v>421</v>
      </c>
      <c r="E585" s="842" t="s">
        <v>209</v>
      </c>
      <c r="F585" s="843"/>
      <c r="G585" s="843"/>
      <c r="H585" s="843"/>
      <c r="I585" s="843"/>
      <c r="J585" s="843"/>
      <c r="K585" s="843"/>
      <c r="L585" s="843"/>
      <c r="M585" s="844"/>
      <c r="N585" s="848" t="s">
        <v>213</v>
      </c>
      <c r="O585" s="278" t="s">
        <v>422</v>
      </c>
      <c r="P585" s="842" t="s">
        <v>212</v>
      </c>
      <c r="Q585" s="843"/>
      <c r="R585" s="843"/>
      <c r="S585" s="843"/>
      <c r="T585" s="843"/>
      <c r="U585" s="843"/>
      <c r="V585" s="843"/>
      <c r="W585" s="843"/>
      <c r="X585" s="844"/>
      <c r="Y585" s="845" t="s">
        <v>243</v>
      </c>
      <c r="Z585" s="846"/>
      <c r="AA585" s="846"/>
      <c r="AB585" s="846"/>
      <c r="AC585" s="846"/>
      <c r="AD585" s="846"/>
      <c r="AE585" s="846"/>
      <c r="AF585" s="846"/>
      <c r="AG585" s="846"/>
      <c r="AH585" s="846"/>
      <c r="AI585" s="846"/>
      <c r="AJ585" s="846"/>
      <c r="AK585" s="846"/>
      <c r="AL585" s="846"/>
      <c r="AM585" s="847"/>
    </row>
    <row r="586" spans="1:39" ht="68.25" customHeight="1">
      <c r="B586" s="839"/>
      <c r="C586" s="841"/>
      <c r="D586" s="279">
        <v>2018</v>
      </c>
      <c r="E586" s="279">
        <v>2019</v>
      </c>
      <c r="F586" s="279">
        <v>2020</v>
      </c>
      <c r="G586" s="279">
        <v>2021</v>
      </c>
      <c r="H586" s="279">
        <v>2022</v>
      </c>
      <c r="I586" s="279">
        <v>2023</v>
      </c>
      <c r="J586" s="279">
        <v>2024</v>
      </c>
      <c r="K586" s="279">
        <v>2025</v>
      </c>
      <c r="L586" s="279">
        <v>2026</v>
      </c>
      <c r="M586" s="279">
        <v>2027</v>
      </c>
      <c r="N586" s="849"/>
      <c r="O586" s="279">
        <v>2018</v>
      </c>
      <c r="P586" s="279">
        <v>2019</v>
      </c>
      <c r="Q586" s="279">
        <v>2020</v>
      </c>
      <c r="R586" s="279">
        <v>2021</v>
      </c>
      <c r="S586" s="279">
        <v>2022</v>
      </c>
      <c r="T586" s="279">
        <v>2023</v>
      </c>
      <c r="U586" s="279">
        <v>2024</v>
      </c>
      <c r="V586" s="279">
        <v>2025</v>
      </c>
      <c r="W586" s="279">
        <v>2026</v>
      </c>
      <c r="X586" s="279">
        <v>2027</v>
      </c>
      <c r="Y586" s="279" t="str">
        <f>'1.  LRAMVA Summary'!D52</f>
        <v>Residential</v>
      </c>
      <c r="Z586" s="279" t="str">
        <f>'1.  LRAMVA Summary'!E52</f>
        <v>GS&lt;50 kW</v>
      </c>
      <c r="AA586" s="279" t="str">
        <f>'1.  LRAMVA Summary'!F52</f>
        <v>GS 50 to 4,999 kW</v>
      </c>
      <c r="AB586" s="279" t="str">
        <f>'1.  LRAMVA Summary'!G52</f>
        <v/>
      </c>
      <c r="AC586" s="279" t="str">
        <f>'1.  LRAMVA Summary'!H52</f>
        <v/>
      </c>
      <c r="AD586" s="279" t="str">
        <f>'1.  LRAMVA Summary'!I52</f>
        <v/>
      </c>
      <c r="AE586" s="279" t="str">
        <f>'1.  LRAMVA Summary'!J52</f>
        <v/>
      </c>
      <c r="AF586" s="279" t="str">
        <f>'1.  LRAMVA Summary'!K52</f>
        <v/>
      </c>
      <c r="AG586" s="279" t="str">
        <f>'1.  LRAMVA Summary'!L52</f>
        <v/>
      </c>
      <c r="AH586" s="279" t="str">
        <f>'1.  LRAMVA Summary'!M52</f>
        <v/>
      </c>
      <c r="AI586" s="279" t="str">
        <f>'1.  LRAMVA Summary'!N52</f>
        <v/>
      </c>
      <c r="AJ586" s="279" t="str">
        <f>'1.  LRAMVA Summary'!O52</f>
        <v/>
      </c>
      <c r="AK586" s="279" t="str">
        <f>'1.  LRAMVA Summary'!P52</f>
        <v/>
      </c>
      <c r="AL586" s="279" t="str">
        <f>'1.  LRAMVA Summary'!Q52</f>
        <v/>
      </c>
      <c r="AM586" s="281" t="str">
        <f>'1.  LRAMVA Summary'!R52</f>
        <v>Total</v>
      </c>
    </row>
    <row r="587" spans="1:39" ht="15.75" customHeight="1">
      <c r="A587" s="521"/>
      <c r="B587" s="507" t="s">
        <v>503</v>
      </c>
      <c r="C587" s="283"/>
      <c r="D587" s="283"/>
      <c r="E587" s="283"/>
      <c r="F587" s="283"/>
      <c r="G587" s="283"/>
      <c r="H587" s="283"/>
      <c r="I587" s="283"/>
      <c r="J587" s="283"/>
      <c r="K587" s="283"/>
      <c r="L587" s="283"/>
      <c r="M587" s="283"/>
      <c r="N587" s="284"/>
      <c r="O587" s="283"/>
      <c r="P587" s="283"/>
      <c r="Q587" s="283"/>
      <c r="R587" s="283"/>
      <c r="S587" s="283"/>
      <c r="T587" s="283"/>
      <c r="U587" s="283"/>
      <c r="V587" s="283"/>
      <c r="W587" s="283"/>
      <c r="X587" s="283"/>
      <c r="Y587" s="285" t="str">
        <f>'1.  LRAMVA Summary'!D53</f>
        <v>kWh</v>
      </c>
      <c r="Z587" s="285" t="str">
        <f>'1.  LRAMVA Summary'!E53</f>
        <v>kWh</v>
      </c>
      <c r="AA587" s="285" t="str">
        <f>'1.  LRAMVA Summary'!F53</f>
        <v>kW</v>
      </c>
      <c r="AB587" s="285">
        <f>'1.  LRAMVA Summary'!G53</f>
        <v>0</v>
      </c>
      <c r="AC587" s="285">
        <f>'1.  LRAMVA Summary'!H53</f>
        <v>0</v>
      </c>
      <c r="AD587" s="285">
        <f>'1.  LRAMVA Summary'!I53</f>
        <v>0</v>
      </c>
      <c r="AE587" s="285">
        <f>'1.  LRAMVA Summary'!J53</f>
        <v>0</v>
      </c>
      <c r="AF587" s="285">
        <f>'1.  LRAMVA Summary'!K53</f>
        <v>0</v>
      </c>
      <c r="AG587" s="285">
        <f>'1.  LRAMVA Summary'!L53</f>
        <v>0</v>
      </c>
      <c r="AH587" s="285">
        <f>'1.  LRAMVA Summary'!M53</f>
        <v>0</v>
      </c>
      <c r="AI587" s="285">
        <f>'1.  LRAMVA Summary'!N53</f>
        <v>0</v>
      </c>
      <c r="AJ587" s="285">
        <f>'1.  LRAMVA Summary'!O53</f>
        <v>0</v>
      </c>
      <c r="AK587" s="285">
        <f>'1.  LRAMVA Summary'!P53</f>
        <v>0</v>
      </c>
      <c r="AL587" s="285">
        <f>'1.  LRAMVA Summary'!Q53</f>
        <v>0</v>
      </c>
      <c r="AM587" s="286"/>
    </row>
    <row r="588" spans="1:39" ht="15.75" hidden="1" outlineLevel="1">
      <c r="A588" s="521"/>
      <c r="B588" s="493" t="s">
        <v>496</v>
      </c>
      <c r="C588" s="283"/>
      <c r="D588" s="283"/>
      <c r="E588" s="283"/>
      <c r="F588" s="283"/>
      <c r="G588" s="283"/>
      <c r="H588" s="283"/>
      <c r="I588" s="283"/>
      <c r="J588" s="283"/>
      <c r="K588" s="283"/>
      <c r="L588" s="283"/>
      <c r="M588" s="283"/>
      <c r="N588" s="284"/>
      <c r="O588" s="283"/>
      <c r="P588" s="283"/>
      <c r="Q588" s="283"/>
      <c r="R588" s="283"/>
      <c r="S588" s="283"/>
      <c r="T588" s="283"/>
      <c r="U588" s="283"/>
      <c r="V588" s="283"/>
      <c r="W588" s="283"/>
      <c r="X588" s="283"/>
      <c r="Y588" s="285"/>
      <c r="Z588" s="285"/>
      <c r="AA588" s="285"/>
      <c r="AB588" s="285"/>
      <c r="AC588" s="285"/>
      <c r="AD588" s="285"/>
      <c r="AE588" s="285"/>
      <c r="AF588" s="285"/>
      <c r="AG588" s="285"/>
      <c r="AH588" s="285"/>
      <c r="AI588" s="285"/>
      <c r="AJ588" s="285"/>
      <c r="AK588" s="285"/>
      <c r="AL588" s="285"/>
      <c r="AM588" s="286"/>
    </row>
    <row r="589" spans="1:39" hidden="1" outlineLevel="1">
      <c r="A589" s="521">
        <v>1</v>
      </c>
      <c r="B589" s="422" t="s">
        <v>95</v>
      </c>
      <c r="C589" s="285" t="s">
        <v>25</v>
      </c>
      <c r="D589" s="289"/>
      <c r="E589" s="289"/>
      <c r="F589" s="289"/>
      <c r="G589" s="289"/>
      <c r="H589" s="289"/>
      <c r="I589" s="289"/>
      <c r="J589" s="289"/>
      <c r="K589" s="289"/>
      <c r="L589" s="289"/>
      <c r="M589" s="289"/>
      <c r="N589" s="285"/>
      <c r="O589" s="289"/>
      <c r="P589" s="289"/>
      <c r="Q589" s="289"/>
      <c r="R589" s="289"/>
      <c r="S589" s="289"/>
      <c r="T589" s="289"/>
      <c r="U589" s="289"/>
      <c r="V589" s="289"/>
      <c r="W589" s="289"/>
      <c r="X589" s="289"/>
      <c r="Y589" s="404"/>
      <c r="Z589" s="404"/>
      <c r="AA589" s="404"/>
      <c r="AB589" s="404"/>
      <c r="AC589" s="404"/>
      <c r="AD589" s="404"/>
      <c r="AE589" s="404"/>
      <c r="AF589" s="404"/>
      <c r="AG589" s="404"/>
      <c r="AH589" s="404"/>
      <c r="AI589" s="404"/>
      <c r="AJ589" s="404"/>
      <c r="AK589" s="404"/>
      <c r="AL589" s="404"/>
      <c r="AM589" s="290">
        <f>SUM(Y589:AL589)</f>
        <v>0</v>
      </c>
    </row>
    <row r="590" spans="1:39" hidden="1" outlineLevel="1">
      <c r="A590" s="521"/>
      <c r="B590" s="288" t="s">
        <v>310</v>
      </c>
      <c r="C590" s="285" t="s">
        <v>163</v>
      </c>
      <c r="D590" s="289"/>
      <c r="E590" s="289"/>
      <c r="F590" s="289"/>
      <c r="G590" s="289"/>
      <c r="H590" s="289"/>
      <c r="I590" s="289"/>
      <c r="J590" s="289"/>
      <c r="K590" s="289"/>
      <c r="L590" s="289"/>
      <c r="M590" s="289"/>
      <c r="N590" s="462"/>
      <c r="O590" s="289"/>
      <c r="P590" s="289"/>
      <c r="Q590" s="289"/>
      <c r="R590" s="289"/>
      <c r="S590" s="289"/>
      <c r="T590" s="289"/>
      <c r="U590" s="289"/>
      <c r="V590" s="289"/>
      <c r="W590" s="289"/>
      <c r="X590" s="289"/>
      <c r="Y590" s="405">
        <f>Y589</f>
        <v>0</v>
      </c>
      <c r="Z590" s="405">
        <f t="shared" ref="Z590" si="1551">Z589</f>
        <v>0</v>
      </c>
      <c r="AA590" s="405">
        <f t="shared" ref="AA590" si="1552">AA589</f>
        <v>0</v>
      </c>
      <c r="AB590" s="405">
        <f t="shared" ref="AB590" si="1553">AB589</f>
        <v>0</v>
      </c>
      <c r="AC590" s="405">
        <f t="shared" ref="AC590" si="1554">AC589</f>
        <v>0</v>
      </c>
      <c r="AD590" s="405">
        <f t="shared" ref="AD590" si="1555">AD589</f>
        <v>0</v>
      </c>
      <c r="AE590" s="405">
        <f t="shared" ref="AE590" si="1556">AE589</f>
        <v>0</v>
      </c>
      <c r="AF590" s="405">
        <f t="shared" ref="AF590" si="1557">AF589</f>
        <v>0</v>
      </c>
      <c r="AG590" s="405">
        <f t="shared" ref="AG590" si="1558">AG589</f>
        <v>0</v>
      </c>
      <c r="AH590" s="405">
        <f t="shared" ref="AH590" si="1559">AH589</f>
        <v>0</v>
      </c>
      <c r="AI590" s="405">
        <f t="shared" ref="AI590" si="1560">AI589</f>
        <v>0</v>
      </c>
      <c r="AJ590" s="405">
        <f t="shared" ref="AJ590" si="1561">AJ589</f>
        <v>0</v>
      </c>
      <c r="AK590" s="405">
        <f t="shared" ref="AK590" si="1562">AK589</f>
        <v>0</v>
      </c>
      <c r="AL590" s="405">
        <f t="shared" ref="AL590" si="1563">AL589</f>
        <v>0</v>
      </c>
      <c r="AM590" s="291"/>
    </row>
    <row r="591" spans="1:39" ht="15.75" hidden="1" outlineLevel="1">
      <c r="A591" s="521"/>
      <c r="B591" s="292"/>
      <c r="C591" s="293"/>
      <c r="D591" s="293"/>
      <c r="E591" s="293"/>
      <c r="F591" s="293"/>
      <c r="G591" s="293"/>
      <c r="H591" s="293"/>
      <c r="I591" s="293"/>
      <c r="J591" s="293"/>
      <c r="K591" s="293"/>
      <c r="L591" s="293"/>
      <c r="M591" s="293"/>
      <c r="N591" s="294"/>
      <c r="O591" s="293"/>
      <c r="P591" s="293"/>
      <c r="Q591" s="293"/>
      <c r="R591" s="293"/>
      <c r="S591" s="293"/>
      <c r="T591" s="293"/>
      <c r="U591" s="293"/>
      <c r="V591" s="293"/>
      <c r="W591" s="293"/>
      <c r="X591" s="293"/>
      <c r="Y591" s="406"/>
      <c r="Z591" s="407"/>
      <c r="AA591" s="407"/>
      <c r="AB591" s="407"/>
      <c r="AC591" s="407"/>
      <c r="AD591" s="407"/>
      <c r="AE591" s="407"/>
      <c r="AF591" s="407"/>
      <c r="AG591" s="407"/>
      <c r="AH591" s="407"/>
      <c r="AI591" s="407"/>
      <c r="AJ591" s="407"/>
      <c r="AK591" s="407"/>
      <c r="AL591" s="407"/>
      <c r="AM591" s="296"/>
    </row>
    <row r="592" spans="1:39" hidden="1" outlineLevel="1">
      <c r="A592" s="521">
        <v>2</v>
      </c>
      <c r="B592" s="422" t="s">
        <v>96</v>
      </c>
      <c r="C592" s="285" t="s">
        <v>25</v>
      </c>
      <c r="D592" s="289"/>
      <c r="E592" s="289"/>
      <c r="F592" s="289"/>
      <c r="G592" s="289"/>
      <c r="H592" s="289"/>
      <c r="I592" s="289"/>
      <c r="J592" s="289"/>
      <c r="K592" s="289"/>
      <c r="L592" s="289"/>
      <c r="M592" s="289"/>
      <c r="N592" s="285"/>
      <c r="O592" s="289"/>
      <c r="P592" s="289"/>
      <c r="Q592" s="289"/>
      <c r="R592" s="289"/>
      <c r="S592" s="289"/>
      <c r="T592" s="289"/>
      <c r="U592" s="289"/>
      <c r="V592" s="289"/>
      <c r="W592" s="289"/>
      <c r="X592" s="289"/>
      <c r="Y592" s="404"/>
      <c r="Z592" s="404"/>
      <c r="AA592" s="404"/>
      <c r="AB592" s="404"/>
      <c r="AC592" s="404"/>
      <c r="AD592" s="404"/>
      <c r="AE592" s="404"/>
      <c r="AF592" s="404"/>
      <c r="AG592" s="404"/>
      <c r="AH592" s="404"/>
      <c r="AI592" s="404"/>
      <c r="AJ592" s="404"/>
      <c r="AK592" s="404"/>
      <c r="AL592" s="404"/>
      <c r="AM592" s="290">
        <f>SUM(Y592:AL592)</f>
        <v>0</v>
      </c>
    </row>
    <row r="593" spans="1:39" hidden="1" outlineLevel="1">
      <c r="A593" s="521"/>
      <c r="B593" s="288" t="s">
        <v>310</v>
      </c>
      <c r="C593" s="285" t="s">
        <v>163</v>
      </c>
      <c r="D593" s="289"/>
      <c r="E593" s="289"/>
      <c r="F593" s="289"/>
      <c r="G593" s="289"/>
      <c r="H593" s="289"/>
      <c r="I593" s="289"/>
      <c r="J593" s="289"/>
      <c r="K593" s="289"/>
      <c r="L593" s="289"/>
      <c r="M593" s="289"/>
      <c r="N593" s="462"/>
      <c r="O593" s="289"/>
      <c r="P593" s="289"/>
      <c r="Q593" s="289"/>
      <c r="R593" s="289"/>
      <c r="S593" s="289"/>
      <c r="T593" s="289"/>
      <c r="U593" s="289"/>
      <c r="V593" s="289"/>
      <c r="W593" s="289"/>
      <c r="X593" s="289"/>
      <c r="Y593" s="405">
        <f>Y592</f>
        <v>0</v>
      </c>
      <c r="Z593" s="405">
        <f t="shared" ref="Z593" si="1564">Z592</f>
        <v>0</v>
      </c>
      <c r="AA593" s="405">
        <f t="shared" ref="AA593" si="1565">AA592</f>
        <v>0</v>
      </c>
      <c r="AB593" s="405">
        <f t="shared" ref="AB593" si="1566">AB592</f>
        <v>0</v>
      </c>
      <c r="AC593" s="405">
        <f t="shared" ref="AC593" si="1567">AC592</f>
        <v>0</v>
      </c>
      <c r="AD593" s="405">
        <f t="shared" ref="AD593" si="1568">AD592</f>
        <v>0</v>
      </c>
      <c r="AE593" s="405">
        <f t="shared" ref="AE593" si="1569">AE592</f>
        <v>0</v>
      </c>
      <c r="AF593" s="405">
        <f t="shared" ref="AF593" si="1570">AF592</f>
        <v>0</v>
      </c>
      <c r="AG593" s="405">
        <f t="shared" ref="AG593" si="1571">AG592</f>
        <v>0</v>
      </c>
      <c r="AH593" s="405">
        <f t="shared" ref="AH593" si="1572">AH592</f>
        <v>0</v>
      </c>
      <c r="AI593" s="405">
        <f t="shared" ref="AI593" si="1573">AI592</f>
        <v>0</v>
      </c>
      <c r="AJ593" s="405">
        <f t="shared" ref="AJ593" si="1574">AJ592</f>
        <v>0</v>
      </c>
      <c r="AK593" s="405">
        <f t="shared" ref="AK593" si="1575">AK592</f>
        <v>0</v>
      </c>
      <c r="AL593" s="405">
        <f t="shared" ref="AL593" si="1576">AL592</f>
        <v>0</v>
      </c>
      <c r="AM593" s="291"/>
    </row>
    <row r="594" spans="1:39" ht="15.75" hidden="1" outlineLevel="1">
      <c r="A594" s="521"/>
      <c r="B594" s="292"/>
      <c r="C594" s="293"/>
      <c r="D594" s="298"/>
      <c r="E594" s="298"/>
      <c r="F594" s="298"/>
      <c r="G594" s="298"/>
      <c r="H594" s="298"/>
      <c r="I594" s="298"/>
      <c r="J594" s="298"/>
      <c r="K594" s="298"/>
      <c r="L594" s="298"/>
      <c r="M594" s="298"/>
      <c r="N594" s="294"/>
      <c r="O594" s="298"/>
      <c r="P594" s="298"/>
      <c r="Q594" s="298"/>
      <c r="R594" s="298"/>
      <c r="S594" s="298"/>
      <c r="T594" s="298"/>
      <c r="U594" s="298"/>
      <c r="V594" s="298"/>
      <c r="W594" s="298"/>
      <c r="X594" s="298"/>
      <c r="Y594" s="406"/>
      <c r="Z594" s="407"/>
      <c r="AA594" s="407"/>
      <c r="AB594" s="407"/>
      <c r="AC594" s="407"/>
      <c r="AD594" s="407"/>
      <c r="AE594" s="407"/>
      <c r="AF594" s="407"/>
      <c r="AG594" s="407"/>
      <c r="AH594" s="407"/>
      <c r="AI594" s="407"/>
      <c r="AJ594" s="407"/>
      <c r="AK594" s="407"/>
      <c r="AL594" s="407"/>
      <c r="AM594" s="296"/>
    </row>
    <row r="595" spans="1:39" hidden="1" outlineLevel="1">
      <c r="A595" s="521">
        <v>3</v>
      </c>
      <c r="B595" s="422" t="s">
        <v>97</v>
      </c>
      <c r="C595" s="285" t="s">
        <v>25</v>
      </c>
      <c r="D595" s="289"/>
      <c r="E595" s="289"/>
      <c r="F595" s="289"/>
      <c r="G595" s="289"/>
      <c r="H595" s="289"/>
      <c r="I595" s="289"/>
      <c r="J595" s="289"/>
      <c r="K595" s="289"/>
      <c r="L595" s="289"/>
      <c r="M595" s="289"/>
      <c r="N595" s="285"/>
      <c r="O595" s="289"/>
      <c r="P595" s="289"/>
      <c r="Q595" s="289"/>
      <c r="R595" s="289"/>
      <c r="S595" s="289"/>
      <c r="T595" s="289"/>
      <c r="U595" s="289"/>
      <c r="V595" s="289"/>
      <c r="W595" s="289"/>
      <c r="X595" s="289"/>
      <c r="Y595" s="404"/>
      <c r="Z595" s="404"/>
      <c r="AA595" s="404"/>
      <c r="AB595" s="404"/>
      <c r="AC595" s="404"/>
      <c r="AD595" s="404"/>
      <c r="AE595" s="404"/>
      <c r="AF595" s="404"/>
      <c r="AG595" s="404"/>
      <c r="AH595" s="404"/>
      <c r="AI595" s="404"/>
      <c r="AJ595" s="404"/>
      <c r="AK595" s="404"/>
      <c r="AL595" s="404"/>
      <c r="AM595" s="290">
        <f>SUM(Y595:AL595)</f>
        <v>0</v>
      </c>
    </row>
    <row r="596" spans="1:39" hidden="1" outlineLevel="1">
      <c r="A596" s="521"/>
      <c r="B596" s="288" t="s">
        <v>310</v>
      </c>
      <c r="C596" s="285" t="s">
        <v>163</v>
      </c>
      <c r="D596" s="289"/>
      <c r="E596" s="289"/>
      <c r="F596" s="289"/>
      <c r="G596" s="289"/>
      <c r="H596" s="289"/>
      <c r="I596" s="289"/>
      <c r="J596" s="289"/>
      <c r="K596" s="289"/>
      <c r="L596" s="289"/>
      <c r="M596" s="289"/>
      <c r="N596" s="462"/>
      <c r="O596" s="289"/>
      <c r="P596" s="289"/>
      <c r="Q596" s="289"/>
      <c r="R596" s="289"/>
      <c r="S596" s="289"/>
      <c r="T596" s="289"/>
      <c r="U596" s="289"/>
      <c r="V596" s="289"/>
      <c r="W596" s="289"/>
      <c r="X596" s="289"/>
      <c r="Y596" s="405">
        <f>Y595</f>
        <v>0</v>
      </c>
      <c r="Z596" s="405">
        <f t="shared" ref="Z596" si="1577">Z595</f>
        <v>0</v>
      </c>
      <c r="AA596" s="405">
        <f t="shared" ref="AA596" si="1578">AA595</f>
        <v>0</v>
      </c>
      <c r="AB596" s="405">
        <f t="shared" ref="AB596" si="1579">AB595</f>
        <v>0</v>
      </c>
      <c r="AC596" s="405">
        <f t="shared" ref="AC596" si="1580">AC595</f>
        <v>0</v>
      </c>
      <c r="AD596" s="405">
        <f t="shared" ref="AD596" si="1581">AD595</f>
        <v>0</v>
      </c>
      <c r="AE596" s="405">
        <f t="shared" ref="AE596" si="1582">AE595</f>
        <v>0</v>
      </c>
      <c r="AF596" s="405">
        <f t="shared" ref="AF596" si="1583">AF595</f>
        <v>0</v>
      </c>
      <c r="AG596" s="405">
        <f t="shared" ref="AG596" si="1584">AG595</f>
        <v>0</v>
      </c>
      <c r="AH596" s="405">
        <f t="shared" ref="AH596" si="1585">AH595</f>
        <v>0</v>
      </c>
      <c r="AI596" s="405">
        <f t="shared" ref="AI596" si="1586">AI595</f>
        <v>0</v>
      </c>
      <c r="AJ596" s="405">
        <f t="shared" ref="AJ596" si="1587">AJ595</f>
        <v>0</v>
      </c>
      <c r="AK596" s="405">
        <f t="shared" ref="AK596" si="1588">AK595</f>
        <v>0</v>
      </c>
      <c r="AL596" s="405">
        <f t="shared" ref="AL596" si="1589">AL595</f>
        <v>0</v>
      </c>
      <c r="AM596" s="291"/>
    </row>
    <row r="597" spans="1:39" hidden="1" outlineLevel="1">
      <c r="A597" s="521"/>
      <c r="B597" s="288"/>
      <c r="C597" s="299"/>
      <c r="D597" s="285"/>
      <c r="E597" s="285"/>
      <c r="F597" s="285"/>
      <c r="G597" s="285"/>
      <c r="H597" s="285"/>
      <c r="I597" s="285"/>
      <c r="J597" s="285"/>
      <c r="K597" s="285"/>
      <c r="L597" s="285"/>
      <c r="M597" s="285"/>
      <c r="N597" s="285"/>
      <c r="O597" s="285"/>
      <c r="P597" s="285"/>
      <c r="Q597" s="285"/>
      <c r="R597" s="285"/>
      <c r="S597" s="285"/>
      <c r="T597" s="285"/>
      <c r="U597" s="285"/>
      <c r="V597" s="285"/>
      <c r="W597" s="285"/>
      <c r="X597" s="285"/>
      <c r="Y597" s="406"/>
      <c r="Z597" s="406"/>
      <c r="AA597" s="406"/>
      <c r="AB597" s="406"/>
      <c r="AC597" s="406"/>
      <c r="AD597" s="406"/>
      <c r="AE597" s="406"/>
      <c r="AF597" s="406"/>
      <c r="AG597" s="406"/>
      <c r="AH597" s="406"/>
      <c r="AI597" s="406"/>
      <c r="AJ597" s="406"/>
      <c r="AK597" s="406"/>
      <c r="AL597" s="406"/>
      <c r="AM597" s="300"/>
    </row>
    <row r="598" spans="1:39" hidden="1" outlineLevel="1">
      <c r="A598" s="521">
        <v>4</v>
      </c>
      <c r="B598" s="509" t="s">
        <v>665</v>
      </c>
      <c r="C598" s="285" t="s">
        <v>25</v>
      </c>
      <c r="D598" s="289"/>
      <c r="E598" s="289"/>
      <c r="F598" s="289"/>
      <c r="G598" s="289"/>
      <c r="H598" s="289"/>
      <c r="I598" s="289"/>
      <c r="J598" s="289"/>
      <c r="K598" s="289"/>
      <c r="L598" s="289"/>
      <c r="M598" s="289"/>
      <c r="N598" s="285"/>
      <c r="O598" s="289"/>
      <c r="P598" s="289"/>
      <c r="Q598" s="289"/>
      <c r="R598" s="289"/>
      <c r="S598" s="289"/>
      <c r="T598" s="289"/>
      <c r="U598" s="289"/>
      <c r="V598" s="289"/>
      <c r="W598" s="289"/>
      <c r="X598" s="289"/>
      <c r="Y598" s="404"/>
      <c r="Z598" s="404"/>
      <c r="AA598" s="404"/>
      <c r="AB598" s="404"/>
      <c r="AC598" s="404"/>
      <c r="AD598" s="404"/>
      <c r="AE598" s="404"/>
      <c r="AF598" s="404"/>
      <c r="AG598" s="404"/>
      <c r="AH598" s="404"/>
      <c r="AI598" s="404"/>
      <c r="AJ598" s="404"/>
      <c r="AK598" s="404"/>
      <c r="AL598" s="404"/>
      <c r="AM598" s="290">
        <f>SUM(Y598:AL598)</f>
        <v>0</v>
      </c>
    </row>
    <row r="599" spans="1:39" hidden="1" outlineLevel="1">
      <c r="A599" s="521"/>
      <c r="B599" s="288" t="s">
        <v>310</v>
      </c>
      <c r="C599" s="285" t="s">
        <v>163</v>
      </c>
      <c r="D599" s="289"/>
      <c r="E599" s="289"/>
      <c r="F599" s="289"/>
      <c r="G599" s="289"/>
      <c r="H599" s="289"/>
      <c r="I599" s="289"/>
      <c r="J599" s="289"/>
      <c r="K599" s="289"/>
      <c r="L599" s="289"/>
      <c r="M599" s="289"/>
      <c r="N599" s="462"/>
      <c r="O599" s="289"/>
      <c r="P599" s="289"/>
      <c r="Q599" s="289"/>
      <c r="R599" s="289"/>
      <c r="S599" s="289"/>
      <c r="T599" s="289"/>
      <c r="U599" s="289"/>
      <c r="V599" s="289"/>
      <c r="W599" s="289"/>
      <c r="X599" s="289"/>
      <c r="Y599" s="405">
        <f>Y598</f>
        <v>0</v>
      </c>
      <c r="Z599" s="405">
        <f t="shared" ref="Z599" si="1590">Z598</f>
        <v>0</v>
      </c>
      <c r="AA599" s="405">
        <f t="shared" ref="AA599" si="1591">AA598</f>
        <v>0</v>
      </c>
      <c r="AB599" s="405">
        <f t="shared" ref="AB599" si="1592">AB598</f>
        <v>0</v>
      </c>
      <c r="AC599" s="405">
        <f t="shared" ref="AC599" si="1593">AC598</f>
        <v>0</v>
      </c>
      <c r="AD599" s="405">
        <f t="shared" ref="AD599" si="1594">AD598</f>
        <v>0</v>
      </c>
      <c r="AE599" s="405">
        <f t="shared" ref="AE599" si="1595">AE598</f>
        <v>0</v>
      </c>
      <c r="AF599" s="405">
        <f t="shared" ref="AF599" si="1596">AF598</f>
        <v>0</v>
      </c>
      <c r="AG599" s="405">
        <f t="shared" ref="AG599" si="1597">AG598</f>
        <v>0</v>
      </c>
      <c r="AH599" s="405">
        <f t="shared" ref="AH599" si="1598">AH598</f>
        <v>0</v>
      </c>
      <c r="AI599" s="405">
        <f t="shared" ref="AI599" si="1599">AI598</f>
        <v>0</v>
      </c>
      <c r="AJ599" s="405">
        <f t="shared" ref="AJ599" si="1600">AJ598</f>
        <v>0</v>
      </c>
      <c r="AK599" s="405">
        <f t="shared" ref="AK599" si="1601">AK598</f>
        <v>0</v>
      </c>
      <c r="AL599" s="405">
        <f t="shared" ref="AL599" si="1602">AL598</f>
        <v>0</v>
      </c>
      <c r="AM599" s="291"/>
    </row>
    <row r="600" spans="1:39" hidden="1" outlineLevel="1">
      <c r="A600" s="521"/>
      <c r="B600" s="288"/>
      <c r="C600" s="299"/>
      <c r="D600" s="298"/>
      <c r="E600" s="298"/>
      <c r="F600" s="298"/>
      <c r="G600" s="298"/>
      <c r="H600" s="298"/>
      <c r="I600" s="298"/>
      <c r="J600" s="298"/>
      <c r="K600" s="298"/>
      <c r="L600" s="298"/>
      <c r="M600" s="298"/>
      <c r="N600" s="285"/>
      <c r="O600" s="298"/>
      <c r="P600" s="298"/>
      <c r="Q600" s="298"/>
      <c r="R600" s="298"/>
      <c r="S600" s="298"/>
      <c r="T600" s="298"/>
      <c r="U600" s="298"/>
      <c r="V600" s="298"/>
      <c r="W600" s="298"/>
      <c r="X600" s="298"/>
      <c r="Y600" s="406"/>
      <c r="Z600" s="406"/>
      <c r="AA600" s="406"/>
      <c r="AB600" s="406"/>
      <c r="AC600" s="406"/>
      <c r="AD600" s="406"/>
      <c r="AE600" s="406"/>
      <c r="AF600" s="406"/>
      <c r="AG600" s="406"/>
      <c r="AH600" s="406"/>
      <c r="AI600" s="406"/>
      <c r="AJ600" s="406"/>
      <c r="AK600" s="406"/>
      <c r="AL600" s="406"/>
      <c r="AM600" s="300"/>
    </row>
    <row r="601" spans="1:39" ht="15.75" hidden="1" customHeight="1" outlineLevel="1">
      <c r="A601" s="521">
        <v>5</v>
      </c>
      <c r="B601" s="422" t="s">
        <v>98</v>
      </c>
      <c r="C601" s="285" t="s">
        <v>25</v>
      </c>
      <c r="D601" s="289"/>
      <c r="E601" s="289"/>
      <c r="F601" s="289"/>
      <c r="G601" s="289"/>
      <c r="H601" s="289"/>
      <c r="I601" s="289"/>
      <c r="J601" s="289"/>
      <c r="K601" s="289"/>
      <c r="L601" s="289"/>
      <c r="M601" s="289"/>
      <c r="N601" s="285"/>
      <c r="O601" s="289"/>
      <c r="P601" s="289"/>
      <c r="Q601" s="289"/>
      <c r="R601" s="289"/>
      <c r="S601" s="289"/>
      <c r="T601" s="289"/>
      <c r="U601" s="289"/>
      <c r="V601" s="289"/>
      <c r="W601" s="289"/>
      <c r="X601" s="289"/>
      <c r="Y601" s="404"/>
      <c r="Z601" s="404"/>
      <c r="AA601" s="404"/>
      <c r="AB601" s="404"/>
      <c r="AC601" s="404"/>
      <c r="AD601" s="404"/>
      <c r="AE601" s="404"/>
      <c r="AF601" s="404"/>
      <c r="AG601" s="404"/>
      <c r="AH601" s="404"/>
      <c r="AI601" s="404"/>
      <c r="AJ601" s="404"/>
      <c r="AK601" s="404"/>
      <c r="AL601" s="404"/>
      <c r="AM601" s="290">
        <f>SUM(Y601:AL601)</f>
        <v>0</v>
      </c>
    </row>
    <row r="602" spans="1:39" hidden="1" outlineLevel="1">
      <c r="A602" s="521"/>
      <c r="B602" s="288" t="s">
        <v>310</v>
      </c>
      <c r="C602" s="285" t="s">
        <v>163</v>
      </c>
      <c r="D602" s="289"/>
      <c r="E602" s="289"/>
      <c r="F602" s="289"/>
      <c r="G602" s="289"/>
      <c r="H602" s="289"/>
      <c r="I602" s="289"/>
      <c r="J602" s="289"/>
      <c r="K602" s="289"/>
      <c r="L602" s="289"/>
      <c r="M602" s="289"/>
      <c r="N602" s="462"/>
      <c r="O602" s="289"/>
      <c r="P602" s="289"/>
      <c r="Q602" s="289"/>
      <c r="R602" s="289"/>
      <c r="S602" s="289"/>
      <c r="T602" s="289"/>
      <c r="U602" s="289"/>
      <c r="V602" s="289"/>
      <c r="W602" s="289"/>
      <c r="X602" s="289"/>
      <c r="Y602" s="405">
        <f>Y601</f>
        <v>0</v>
      </c>
      <c r="Z602" s="405">
        <f t="shared" ref="Z602" si="1603">Z601</f>
        <v>0</v>
      </c>
      <c r="AA602" s="405">
        <f t="shared" ref="AA602" si="1604">AA601</f>
        <v>0</v>
      </c>
      <c r="AB602" s="405">
        <f t="shared" ref="AB602" si="1605">AB601</f>
        <v>0</v>
      </c>
      <c r="AC602" s="405">
        <f t="shared" ref="AC602" si="1606">AC601</f>
        <v>0</v>
      </c>
      <c r="AD602" s="405">
        <f t="shared" ref="AD602" si="1607">AD601</f>
        <v>0</v>
      </c>
      <c r="AE602" s="405">
        <f t="shared" ref="AE602" si="1608">AE601</f>
        <v>0</v>
      </c>
      <c r="AF602" s="405">
        <f t="shared" ref="AF602" si="1609">AF601</f>
        <v>0</v>
      </c>
      <c r="AG602" s="405">
        <f t="shared" ref="AG602" si="1610">AG601</f>
        <v>0</v>
      </c>
      <c r="AH602" s="405">
        <f t="shared" ref="AH602" si="1611">AH601</f>
        <v>0</v>
      </c>
      <c r="AI602" s="405">
        <f t="shared" ref="AI602" si="1612">AI601</f>
        <v>0</v>
      </c>
      <c r="AJ602" s="405">
        <f t="shared" ref="AJ602" si="1613">AJ601</f>
        <v>0</v>
      </c>
      <c r="AK602" s="405">
        <f t="shared" ref="AK602" si="1614">AK601</f>
        <v>0</v>
      </c>
      <c r="AL602" s="405">
        <f t="shared" ref="AL602" si="1615">AL601</f>
        <v>0</v>
      </c>
      <c r="AM602" s="291"/>
    </row>
    <row r="603" spans="1:39" hidden="1" outlineLevel="1">
      <c r="A603" s="521"/>
      <c r="B603" s="288"/>
      <c r="C603" s="285"/>
      <c r="D603" s="285"/>
      <c r="E603" s="285"/>
      <c r="F603" s="285"/>
      <c r="G603" s="285"/>
      <c r="H603" s="285"/>
      <c r="I603" s="285"/>
      <c r="J603" s="285"/>
      <c r="K603" s="285"/>
      <c r="L603" s="285"/>
      <c r="M603" s="285"/>
      <c r="N603" s="285"/>
      <c r="O603" s="285"/>
      <c r="P603" s="285"/>
      <c r="Q603" s="285"/>
      <c r="R603" s="285"/>
      <c r="S603" s="285"/>
      <c r="T603" s="285"/>
      <c r="U603" s="285"/>
      <c r="V603" s="285"/>
      <c r="W603" s="285"/>
      <c r="X603" s="285"/>
      <c r="Y603" s="416"/>
      <c r="Z603" s="417"/>
      <c r="AA603" s="417"/>
      <c r="AB603" s="417"/>
      <c r="AC603" s="417"/>
      <c r="AD603" s="417"/>
      <c r="AE603" s="417"/>
      <c r="AF603" s="417"/>
      <c r="AG603" s="417"/>
      <c r="AH603" s="417"/>
      <c r="AI603" s="417"/>
      <c r="AJ603" s="417"/>
      <c r="AK603" s="417"/>
      <c r="AL603" s="417"/>
      <c r="AM603" s="291"/>
    </row>
    <row r="604" spans="1:39" ht="15.75" hidden="1" outlineLevel="1">
      <c r="A604" s="521"/>
      <c r="B604" s="313" t="s">
        <v>497</v>
      </c>
      <c r="C604" s="283"/>
      <c r="D604" s="283"/>
      <c r="E604" s="283"/>
      <c r="F604" s="283"/>
      <c r="G604" s="283"/>
      <c r="H604" s="283"/>
      <c r="I604" s="283"/>
      <c r="J604" s="283"/>
      <c r="K604" s="283"/>
      <c r="L604" s="283"/>
      <c r="M604" s="283"/>
      <c r="N604" s="284"/>
      <c r="O604" s="283"/>
      <c r="P604" s="283"/>
      <c r="Q604" s="283"/>
      <c r="R604" s="283"/>
      <c r="S604" s="283"/>
      <c r="T604" s="283"/>
      <c r="U604" s="283"/>
      <c r="V604" s="283"/>
      <c r="W604" s="283"/>
      <c r="X604" s="283"/>
      <c r="Y604" s="408"/>
      <c r="Z604" s="408"/>
      <c r="AA604" s="408"/>
      <c r="AB604" s="408"/>
      <c r="AC604" s="408"/>
      <c r="AD604" s="408"/>
      <c r="AE604" s="408"/>
      <c r="AF604" s="408"/>
      <c r="AG604" s="408"/>
      <c r="AH604" s="408"/>
      <c r="AI604" s="408"/>
      <c r="AJ604" s="408"/>
      <c r="AK604" s="408"/>
      <c r="AL604" s="408"/>
      <c r="AM604" s="286"/>
    </row>
    <row r="605" spans="1:39" hidden="1" outlineLevel="1">
      <c r="A605" s="521">
        <v>6</v>
      </c>
      <c r="B605" s="422" t="s">
        <v>99</v>
      </c>
      <c r="C605" s="285" t="s">
        <v>25</v>
      </c>
      <c r="D605" s="289"/>
      <c r="E605" s="289"/>
      <c r="F605" s="289"/>
      <c r="G605" s="289"/>
      <c r="H605" s="289"/>
      <c r="I605" s="289"/>
      <c r="J605" s="289"/>
      <c r="K605" s="289"/>
      <c r="L605" s="289"/>
      <c r="M605" s="289"/>
      <c r="N605" s="289">
        <v>12</v>
      </c>
      <c r="O605" s="289"/>
      <c r="P605" s="289"/>
      <c r="Q605" s="289"/>
      <c r="R605" s="289"/>
      <c r="S605" s="289"/>
      <c r="T605" s="289"/>
      <c r="U605" s="289"/>
      <c r="V605" s="289"/>
      <c r="W605" s="289"/>
      <c r="X605" s="289"/>
      <c r="Y605" s="409"/>
      <c r="Z605" s="404"/>
      <c r="AA605" s="404"/>
      <c r="AB605" s="404"/>
      <c r="AC605" s="404"/>
      <c r="AD605" s="404"/>
      <c r="AE605" s="404"/>
      <c r="AF605" s="409"/>
      <c r="AG605" s="409"/>
      <c r="AH605" s="409"/>
      <c r="AI605" s="409"/>
      <c r="AJ605" s="409"/>
      <c r="AK605" s="409"/>
      <c r="AL605" s="409"/>
      <c r="AM605" s="290">
        <f>SUM(Y605:AL605)</f>
        <v>0</v>
      </c>
    </row>
    <row r="606" spans="1:39" hidden="1" outlineLevel="1">
      <c r="A606" s="521"/>
      <c r="B606" s="288" t="s">
        <v>310</v>
      </c>
      <c r="C606" s="285" t="s">
        <v>163</v>
      </c>
      <c r="D606" s="289"/>
      <c r="E606" s="289"/>
      <c r="F606" s="289"/>
      <c r="G606" s="289"/>
      <c r="H606" s="289"/>
      <c r="I606" s="289"/>
      <c r="J606" s="289"/>
      <c r="K606" s="289"/>
      <c r="L606" s="289"/>
      <c r="M606" s="289"/>
      <c r="N606" s="289">
        <f>N605</f>
        <v>12</v>
      </c>
      <c r="O606" s="289"/>
      <c r="P606" s="289"/>
      <c r="Q606" s="289"/>
      <c r="R606" s="289"/>
      <c r="S606" s="289"/>
      <c r="T606" s="289"/>
      <c r="U606" s="289"/>
      <c r="V606" s="289"/>
      <c r="W606" s="289"/>
      <c r="X606" s="289"/>
      <c r="Y606" s="405">
        <f>Y605</f>
        <v>0</v>
      </c>
      <c r="Z606" s="405">
        <f t="shared" ref="Z606" si="1616">Z605</f>
        <v>0</v>
      </c>
      <c r="AA606" s="405">
        <f t="shared" ref="AA606" si="1617">AA605</f>
        <v>0</v>
      </c>
      <c r="AB606" s="405">
        <f t="shared" ref="AB606" si="1618">AB605</f>
        <v>0</v>
      </c>
      <c r="AC606" s="405">
        <f t="shared" ref="AC606" si="1619">AC605</f>
        <v>0</v>
      </c>
      <c r="AD606" s="405">
        <f t="shared" ref="AD606" si="1620">AD605</f>
        <v>0</v>
      </c>
      <c r="AE606" s="405">
        <f t="shared" ref="AE606" si="1621">AE605</f>
        <v>0</v>
      </c>
      <c r="AF606" s="405">
        <f t="shared" ref="AF606" si="1622">AF605</f>
        <v>0</v>
      </c>
      <c r="AG606" s="405">
        <f t="shared" ref="AG606" si="1623">AG605</f>
        <v>0</v>
      </c>
      <c r="AH606" s="405">
        <f t="shared" ref="AH606" si="1624">AH605</f>
        <v>0</v>
      </c>
      <c r="AI606" s="405">
        <f t="shared" ref="AI606" si="1625">AI605</f>
        <v>0</v>
      </c>
      <c r="AJ606" s="405">
        <f t="shared" ref="AJ606" si="1626">AJ605</f>
        <v>0</v>
      </c>
      <c r="AK606" s="405">
        <f t="shared" ref="AK606" si="1627">AK605</f>
        <v>0</v>
      </c>
      <c r="AL606" s="405">
        <f t="shared" ref="AL606" si="1628">AL605</f>
        <v>0</v>
      </c>
      <c r="AM606" s="305"/>
    </row>
    <row r="607" spans="1:39" hidden="1" outlineLevel="1">
      <c r="A607" s="521"/>
      <c r="B607" s="304"/>
      <c r="C607" s="306"/>
      <c r="D607" s="285"/>
      <c r="E607" s="285"/>
      <c r="F607" s="285"/>
      <c r="G607" s="285"/>
      <c r="H607" s="285"/>
      <c r="I607" s="285"/>
      <c r="J607" s="285"/>
      <c r="K607" s="285"/>
      <c r="L607" s="285"/>
      <c r="M607" s="285"/>
      <c r="N607" s="285"/>
      <c r="O607" s="285"/>
      <c r="P607" s="285"/>
      <c r="Q607" s="285"/>
      <c r="R607" s="285"/>
      <c r="S607" s="285"/>
      <c r="T607" s="285"/>
      <c r="U607" s="285"/>
      <c r="V607" s="285"/>
      <c r="W607" s="285"/>
      <c r="X607" s="285"/>
      <c r="Y607" s="410"/>
      <c r="Z607" s="410"/>
      <c r="AA607" s="410"/>
      <c r="AB607" s="410"/>
      <c r="AC607" s="410"/>
      <c r="AD607" s="410"/>
      <c r="AE607" s="410"/>
      <c r="AF607" s="410"/>
      <c r="AG607" s="410"/>
      <c r="AH607" s="410"/>
      <c r="AI607" s="410"/>
      <c r="AJ607" s="410"/>
      <c r="AK607" s="410"/>
      <c r="AL607" s="410"/>
      <c r="AM607" s="307"/>
    </row>
    <row r="608" spans="1:39" ht="30" hidden="1" outlineLevel="1">
      <c r="A608" s="521">
        <v>7</v>
      </c>
      <c r="B608" s="422" t="s">
        <v>100</v>
      </c>
      <c r="C608" s="285" t="s">
        <v>25</v>
      </c>
      <c r="D608" s="289"/>
      <c r="E608" s="289"/>
      <c r="F608" s="289"/>
      <c r="G608" s="289"/>
      <c r="H608" s="289"/>
      <c r="I608" s="289"/>
      <c r="J608" s="289"/>
      <c r="K608" s="289"/>
      <c r="L608" s="289"/>
      <c r="M608" s="289"/>
      <c r="N608" s="289">
        <v>12</v>
      </c>
      <c r="O608" s="289"/>
      <c r="P608" s="289"/>
      <c r="Q608" s="289"/>
      <c r="R608" s="289"/>
      <c r="S608" s="289"/>
      <c r="T608" s="289"/>
      <c r="U608" s="289"/>
      <c r="V608" s="289"/>
      <c r="W608" s="289"/>
      <c r="X608" s="289"/>
      <c r="Y608" s="409"/>
      <c r="Z608" s="404"/>
      <c r="AA608" s="404"/>
      <c r="AB608" s="404"/>
      <c r="AC608" s="404"/>
      <c r="AD608" s="404"/>
      <c r="AE608" s="404"/>
      <c r="AF608" s="409"/>
      <c r="AG608" s="409"/>
      <c r="AH608" s="409"/>
      <c r="AI608" s="409"/>
      <c r="AJ608" s="409"/>
      <c r="AK608" s="409"/>
      <c r="AL608" s="409"/>
      <c r="AM608" s="290">
        <f>SUM(Y608:AL608)</f>
        <v>0</v>
      </c>
    </row>
    <row r="609" spans="1:39" hidden="1" outlineLevel="1">
      <c r="A609" s="521"/>
      <c r="B609" s="288" t="s">
        <v>310</v>
      </c>
      <c r="C609" s="285" t="s">
        <v>163</v>
      </c>
      <c r="D609" s="289"/>
      <c r="E609" s="289"/>
      <c r="F609" s="289"/>
      <c r="G609" s="289"/>
      <c r="H609" s="289"/>
      <c r="I609" s="289"/>
      <c r="J609" s="289"/>
      <c r="K609" s="289"/>
      <c r="L609" s="289"/>
      <c r="M609" s="289"/>
      <c r="N609" s="289">
        <f>N608</f>
        <v>12</v>
      </c>
      <c r="O609" s="289"/>
      <c r="P609" s="289"/>
      <c r="Q609" s="289"/>
      <c r="R609" s="289"/>
      <c r="S609" s="289"/>
      <c r="T609" s="289"/>
      <c r="U609" s="289"/>
      <c r="V609" s="289"/>
      <c r="W609" s="289"/>
      <c r="X609" s="289"/>
      <c r="Y609" s="405">
        <f>Y608</f>
        <v>0</v>
      </c>
      <c r="Z609" s="405">
        <f t="shared" ref="Z609" si="1629">Z608</f>
        <v>0</v>
      </c>
      <c r="AA609" s="405">
        <f t="shared" ref="AA609" si="1630">AA608</f>
        <v>0</v>
      </c>
      <c r="AB609" s="405">
        <f t="shared" ref="AB609" si="1631">AB608</f>
        <v>0</v>
      </c>
      <c r="AC609" s="405">
        <f t="shared" ref="AC609" si="1632">AC608</f>
        <v>0</v>
      </c>
      <c r="AD609" s="405">
        <f t="shared" ref="AD609" si="1633">AD608</f>
        <v>0</v>
      </c>
      <c r="AE609" s="405">
        <f t="shared" ref="AE609" si="1634">AE608</f>
        <v>0</v>
      </c>
      <c r="AF609" s="405">
        <f t="shared" ref="AF609" si="1635">AF608</f>
        <v>0</v>
      </c>
      <c r="AG609" s="405">
        <f t="shared" ref="AG609" si="1636">AG608</f>
        <v>0</v>
      </c>
      <c r="AH609" s="405">
        <f t="shared" ref="AH609" si="1637">AH608</f>
        <v>0</v>
      </c>
      <c r="AI609" s="405">
        <f t="shared" ref="AI609" si="1638">AI608</f>
        <v>0</v>
      </c>
      <c r="AJ609" s="405">
        <f t="shared" ref="AJ609" si="1639">AJ608</f>
        <v>0</v>
      </c>
      <c r="AK609" s="405">
        <f t="shared" ref="AK609" si="1640">AK608</f>
        <v>0</v>
      </c>
      <c r="AL609" s="405">
        <f t="shared" ref="AL609" si="1641">AL608</f>
        <v>0</v>
      </c>
      <c r="AM609" s="305"/>
    </row>
    <row r="610" spans="1:39" hidden="1" outlineLevel="1">
      <c r="A610" s="521"/>
      <c r="B610" s="308"/>
      <c r="C610" s="306"/>
      <c r="D610" s="285"/>
      <c r="E610" s="285"/>
      <c r="F610" s="285"/>
      <c r="G610" s="285"/>
      <c r="H610" s="285"/>
      <c r="I610" s="285"/>
      <c r="J610" s="285"/>
      <c r="K610" s="285"/>
      <c r="L610" s="285"/>
      <c r="M610" s="285"/>
      <c r="N610" s="285"/>
      <c r="O610" s="285"/>
      <c r="P610" s="285"/>
      <c r="Q610" s="285"/>
      <c r="R610" s="285"/>
      <c r="S610" s="285"/>
      <c r="T610" s="285"/>
      <c r="U610" s="285"/>
      <c r="V610" s="285"/>
      <c r="W610" s="285"/>
      <c r="X610" s="285"/>
      <c r="Y610" s="410"/>
      <c r="Z610" s="411"/>
      <c r="AA610" s="410"/>
      <c r="AB610" s="410"/>
      <c r="AC610" s="410"/>
      <c r="AD610" s="410"/>
      <c r="AE610" s="410"/>
      <c r="AF610" s="410"/>
      <c r="AG610" s="410"/>
      <c r="AH610" s="410"/>
      <c r="AI610" s="410"/>
      <c r="AJ610" s="410"/>
      <c r="AK610" s="410"/>
      <c r="AL610" s="410"/>
      <c r="AM610" s="307"/>
    </row>
    <row r="611" spans="1:39" ht="30" hidden="1" outlineLevel="1">
      <c r="A611" s="521">
        <v>8</v>
      </c>
      <c r="B611" s="422" t="s">
        <v>101</v>
      </c>
      <c r="C611" s="285" t="s">
        <v>25</v>
      </c>
      <c r="D611" s="289"/>
      <c r="E611" s="289"/>
      <c r="F611" s="289"/>
      <c r="G611" s="289"/>
      <c r="H611" s="289"/>
      <c r="I611" s="289"/>
      <c r="J611" s="289"/>
      <c r="K611" s="289"/>
      <c r="L611" s="289"/>
      <c r="M611" s="289"/>
      <c r="N611" s="289">
        <v>12</v>
      </c>
      <c r="O611" s="289"/>
      <c r="P611" s="289"/>
      <c r="Q611" s="289"/>
      <c r="R611" s="289"/>
      <c r="S611" s="289"/>
      <c r="T611" s="289"/>
      <c r="U611" s="289"/>
      <c r="V611" s="289"/>
      <c r="W611" s="289"/>
      <c r="X611" s="289"/>
      <c r="Y611" s="409"/>
      <c r="Z611" s="404"/>
      <c r="AA611" s="404"/>
      <c r="AB611" s="404"/>
      <c r="AC611" s="404"/>
      <c r="AD611" s="404"/>
      <c r="AE611" s="404"/>
      <c r="AF611" s="409"/>
      <c r="AG611" s="409"/>
      <c r="AH611" s="409"/>
      <c r="AI611" s="409"/>
      <c r="AJ611" s="409"/>
      <c r="AK611" s="409"/>
      <c r="AL611" s="409"/>
      <c r="AM611" s="290">
        <f>SUM(Y611:AL611)</f>
        <v>0</v>
      </c>
    </row>
    <row r="612" spans="1:39" hidden="1" outlineLevel="1">
      <c r="A612" s="521"/>
      <c r="B612" s="288" t="s">
        <v>310</v>
      </c>
      <c r="C612" s="285" t="s">
        <v>163</v>
      </c>
      <c r="D612" s="289"/>
      <c r="E612" s="289"/>
      <c r="F612" s="289"/>
      <c r="G612" s="289"/>
      <c r="H612" s="289"/>
      <c r="I612" s="289"/>
      <c r="J612" s="289"/>
      <c r="K612" s="289"/>
      <c r="L612" s="289"/>
      <c r="M612" s="289"/>
      <c r="N612" s="289">
        <f>N611</f>
        <v>12</v>
      </c>
      <c r="O612" s="289"/>
      <c r="P612" s="289"/>
      <c r="Q612" s="289"/>
      <c r="R612" s="289"/>
      <c r="S612" s="289"/>
      <c r="T612" s="289"/>
      <c r="U612" s="289"/>
      <c r="V612" s="289"/>
      <c r="W612" s="289"/>
      <c r="X612" s="289"/>
      <c r="Y612" s="405">
        <f>Y611</f>
        <v>0</v>
      </c>
      <c r="Z612" s="405">
        <f t="shared" ref="Z612" si="1642">Z611</f>
        <v>0</v>
      </c>
      <c r="AA612" s="405">
        <f t="shared" ref="AA612" si="1643">AA611</f>
        <v>0</v>
      </c>
      <c r="AB612" s="405">
        <f t="shared" ref="AB612" si="1644">AB611</f>
        <v>0</v>
      </c>
      <c r="AC612" s="405">
        <f t="shared" ref="AC612" si="1645">AC611</f>
        <v>0</v>
      </c>
      <c r="AD612" s="405">
        <f t="shared" ref="AD612" si="1646">AD611</f>
        <v>0</v>
      </c>
      <c r="AE612" s="405">
        <f t="shared" ref="AE612" si="1647">AE611</f>
        <v>0</v>
      </c>
      <c r="AF612" s="405">
        <f t="shared" ref="AF612" si="1648">AF611</f>
        <v>0</v>
      </c>
      <c r="AG612" s="405">
        <f t="shared" ref="AG612" si="1649">AG611</f>
        <v>0</v>
      </c>
      <c r="AH612" s="405">
        <f t="shared" ref="AH612" si="1650">AH611</f>
        <v>0</v>
      </c>
      <c r="AI612" s="405">
        <f t="shared" ref="AI612" si="1651">AI611</f>
        <v>0</v>
      </c>
      <c r="AJ612" s="405">
        <f t="shared" ref="AJ612" si="1652">AJ611</f>
        <v>0</v>
      </c>
      <c r="AK612" s="405">
        <f t="shared" ref="AK612" si="1653">AK611</f>
        <v>0</v>
      </c>
      <c r="AL612" s="405">
        <f t="shared" ref="AL612" si="1654">AL611</f>
        <v>0</v>
      </c>
      <c r="AM612" s="305"/>
    </row>
    <row r="613" spans="1:39" hidden="1" outlineLevel="1">
      <c r="A613" s="521"/>
      <c r="B613" s="308"/>
      <c r="C613" s="306"/>
      <c r="D613" s="310"/>
      <c r="E613" s="310"/>
      <c r="F613" s="310"/>
      <c r="G613" s="310"/>
      <c r="H613" s="310"/>
      <c r="I613" s="310"/>
      <c r="J613" s="310"/>
      <c r="K613" s="310"/>
      <c r="L613" s="310"/>
      <c r="M613" s="310"/>
      <c r="N613" s="285"/>
      <c r="O613" s="310"/>
      <c r="P613" s="310"/>
      <c r="Q613" s="310"/>
      <c r="R613" s="310"/>
      <c r="S613" s="310"/>
      <c r="T613" s="310"/>
      <c r="U613" s="310"/>
      <c r="V613" s="310"/>
      <c r="W613" s="310"/>
      <c r="X613" s="310"/>
      <c r="Y613" s="410"/>
      <c r="Z613" s="411"/>
      <c r="AA613" s="410"/>
      <c r="AB613" s="410"/>
      <c r="AC613" s="410"/>
      <c r="AD613" s="410"/>
      <c r="AE613" s="410"/>
      <c r="AF613" s="410"/>
      <c r="AG613" s="410"/>
      <c r="AH613" s="410"/>
      <c r="AI613" s="410"/>
      <c r="AJ613" s="410"/>
      <c r="AK613" s="410"/>
      <c r="AL613" s="410"/>
      <c r="AM613" s="307"/>
    </row>
    <row r="614" spans="1:39" ht="30" hidden="1" outlineLevel="1">
      <c r="A614" s="521">
        <v>9</v>
      </c>
      <c r="B614" s="422" t="s">
        <v>102</v>
      </c>
      <c r="C614" s="285" t="s">
        <v>25</v>
      </c>
      <c r="D614" s="289"/>
      <c r="E614" s="289"/>
      <c r="F614" s="289"/>
      <c r="G614" s="289"/>
      <c r="H614" s="289"/>
      <c r="I614" s="289"/>
      <c r="J614" s="289"/>
      <c r="K614" s="289"/>
      <c r="L614" s="289"/>
      <c r="M614" s="289"/>
      <c r="N614" s="289">
        <v>12</v>
      </c>
      <c r="O614" s="289"/>
      <c r="P614" s="289"/>
      <c r="Q614" s="289"/>
      <c r="R614" s="289"/>
      <c r="S614" s="289"/>
      <c r="T614" s="289"/>
      <c r="U614" s="289"/>
      <c r="V614" s="289"/>
      <c r="W614" s="289"/>
      <c r="X614" s="289"/>
      <c r="Y614" s="409"/>
      <c r="Z614" s="404"/>
      <c r="AA614" s="404"/>
      <c r="AB614" s="404"/>
      <c r="AC614" s="404"/>
      <c r="AD614" s="404"/>
      <c r="AE614" s="404"/>
      <c r="AF614" s="409"/>
      <c r="AG614" s="409"/>
      <c r="AH614" s="409"/>
      <c r="AI614" s="409"/>
      <c r="AJ614" s="409"/>
      <c r="AK614" s="409"/>
      <c r="AL614" s="409"/>
      <c r="AM614" s="290">
        <f>SUM(Y614:AL614)</f>
        <v>0</v>
      </c>
    </row>
    <row r="615" spans="1:39" hidden="1" outlineLevel="1">
      <c r="A615" s="521"/>
      <c r="B615" s="288" t="s">
        <v>310</v>
      </c>
      <c r="C615" s="285" t="s">
        <v>163</v>
      </c>
      <c r="D615" s="289"/>
      <c r="E615" s="289"/>
      <c r="F615" s="289"/>
      <c r="G615" s="289"/>
      <c r="H615" s="289"/>
      <c r="I615" s="289"/>
      <c r="J615" s="289"/>
      <c r="K615" s="289"/>
      <c r="L615" s="289"/>
      <c r="M615" s="289"/>
      <c r="N615" s="289">
        <f>N614</f>
        <v>12</v>
      </c>
      <c r="O615" s="289"/>
      <c r="P615" s="289"/>
      <c r="Q615" s="289"/>
      <c r="R615" s="289"/>
      <c r="S615" s="289"/>
      <c r="T615" s="289"/>
      <c r="U615" s="289"/>
      <c r="V615" s="289"/>
      <c r="W615" s="289"/>
      <c r="X615" s="289"/>
      <c r="Y615" s="405">
        <f>Y614</f>
        <v>0</v>
      </c>
      <c r="Z615" s="405">
        <f t="shared" ref="Z615" si="1655">Z614</f>
        <v>0</v>
      </c>
      <c r="AA615" s="405">
        <f t="shared" ref="AA615" si="1656">AA614</f>
        <v>0</v>
      </c>
      <c r="AB615" s="405">
        <f t="shared" ref="AB615" si="1657">AB614</f>
        <v>0</v>
      </c>
      <c r="AC615" s="405">
        <f t="shared" ref="AC615" si="1658">AC614</f>
        <v>0</v>
      </c>
      <c r="AD615" s="405">
        <f t="shared" ref="AD615" si="1659">AD614</f>
        <v>0</v>
      </c>
      <c r="AE615" s="405">
        <f t="shared" ref="AE615" si="1660">AE614</f>
        <v>0</v>
      </c>
      <c r="AF615" s="405">
        <f t="shared" ref="AF615" si="1661">AF614</f>
        <v>0</v>
      </c>
      <c r="AG615" s="405">
        <f t="shared" ref="AG615" si="1662">AG614</f>
        <v>0</v>
      </c>
      <c r="AH615" s="405">
        <f t="shared" ref="AH615" si="1663">AH614</f>
        <v>0</v>
      </c>
      <c r="AI615" s="405">
        <f t="shared" ref="AI615" si="1664">AI614</f>
        <v>0</v>
      </c>
      <c r="AJ615" s="405">
        <f t="shared" ref="AJ615" si="1665">AJ614</f>
        <v>0</v>
      </c>
      <c r="AK615" s="405">
        <f t="shared" ref="AK615" si="1666">AK614</f>
        <v>0</v>
      </c>
      <c r="AL615" s="405">
        <f t="shared" ref="AL615" si="1667">AL614</f>
        <v>0</v>
      </c>
      <c r="AM615" s="305"/>
    </row>
    <row r="616" spans="1:39" hidden="1" outlineLevel="1">
      <c r="A616" s="521"/>
      <c r="B616" s="308"/>
      <c r="C616" s="306"/>
      <c r="D616" s="310"/>
      <c r="E616" s="310"/>
      <c r="F616" s="310"/>
      <c r="G616" s="310"/>
      <c r="H616" s="310"/>
      <c r="I616" s="310"/>
      <c r="J616" s="310"/>
      <c r="K616" s="310"/>
      <c r="L616" s="310"/>
      <c r="M616" s="310"/>
      <c r="N616" s="285"/>
      <c r="O616" s="310"/>
      <c r="P616" s="310"/>
      <c r="Q616" s="310"/>
      <c r="R616" s="310"/>
      <c r="S616" s="310"/>
      <c r="T616" s="310"/>
      <c r="U616" s="310"/>
      <c r="V616" s="310"/>
      <c r="W616" s="310"/>
      <c r="X616" s="310"/>
      <c r="Y616" s="410"/>
      <c r="Z616" s="410"/>
      <c r="AA616" s="410"/>
      <c r="AB616" s="410"/>
      <c r="AC616" s="410"/>
      <c r="AD616" s="410"/>
      <c r="AE616" s="410"/>
      <c r="AF616" s="410"/>
      <c r="AG616" s="410"/>
      <c r="AH616" s="410"/>
      <c r="AI616" s="410"/>
      <c r="AJ616" s="410"/>
      <c r="AK616" s="410"/>
      <c r="AL616" s="410"/>
      <c r="AM616" s="307"/>
    </row>
    <row r="617" spans="1:39" ht="30" hidden="1" outlineLevel="1">
      <c r="A617" s="521">
        <v>10</v>
      </c>
      <c r="B617" s="422" t="s">
        <v>103</v>
      </c>
      <c r="C617" s="285" t="s">
        <v>25</v>
      </c>
      <c r="D617" s="289"/>
      <c r="E617" s="289"/>
      <c r="F617" s="289"/>
      <c r="G617" s="289"/>
      <c r="H617" s="289"/>
      <c r="I617" s="289"/>
      <c r="J617" s="289"/>
      <c r="K617" s="289"/>
      <c r="L617" s="289"/>
      <c r="M617" s="289"/>
      <c r="N617" s="289">
        <v>3</v>
      </c>
      <c r="O617" s="289"/>
      <c r="P617" s="289"/>
      <c r="Q617" s="289"/>
      <c r="R617" s="289"/>
      <c r="S617" s="289"/>
      <c r="T617" s="289"/>
      <c r="U617" s="289"/>
      <c r="V617" s="289"/>
      <c r="W617" s="289"/>
      <c r="X617" s="289"/>
      <c r="Y617" s="409"/>
      <c r="Z617" s="404"/>
      <c r="AA617" s="404"/>
      <c r="AB617" s="404"/>
      <c r="AC617" s="404"/>
      <c r="AD617" s="404"/>
      <c r="AE617" s="404"/>
      <c r="AF617" s="409"/>
      <c r="AG617" s="409"/>
      <c r="AH617" s="409"/>
      <c r="AI617" s="409"/>
      <c r="AJ617" s="409"/>
      <c r="AK617" s="409"/>
      <c r="AL617" s="409"/>
      <c r="AM617" s="290">
        <f>SUM(Y617:AL617)</f>
        <v>0</v>
      </c>
    </row>
    <row r="618" spans="1:39" hidden="1" outlineLevel="1">
      <c r="A618" s="521"/>
      <c r="B618" s="288" t="s">
        <v>310</v>
      </c>
      <c r="C618" s="285" t="s">
        <v>163</v>
      </c>
      <c r="D618" s="289"/>
      <c r="E618" s="289"/>
      <c r="F618" s="289"/>
      <c r="G618" s="289"/>
      <c r="H618" s="289"/>
      <c r="I618" s="289"/>
      <c r="J618" s="289"/>
      <c r="K618" s="289"/>
      <c r="L618" s="289"/>
      <c r="M618" s="289"/>
      <c r="N618" s="289">
        <f>N617</f>
        <v>3</v>
      </c>
      <c r="O618" s="289"/>
      <c r="P618" s="289"/>
      <c r="Q618" s="289"/>
      <c r="R618" s="289"/>
      <c r="S618" s="289"/>
      <c r="T618" s="289"/>
      <c r="U618" s="289"/>
      <c r="V618" s="289"/>
      <c r="W618" s="289"/>
      <c r="X618" s="289"/>
      <c r="Y618" s="405">
        <f>Y617</f>
        <v>0</v>
      </c>
      <c r="Z618" s="405">
        <f t="shared" ref="Z618" si="1668">Z617</f>
        <v>0</v>
      </c>
      <c r="AA618" s="405">
        <f t="shared" ref="AA618" si="1669">AA617</f>
        <v>0</v>
      </c>
      <c r="AB618" s="405">
        <f t="shared" ref="AB618" si="1670">AB617</f>
        <v>0</v>
      </c>
      <c r="AC618" s="405">
        <f t="shared" ref="AC618" si="1671">AC617</f>
        <v>0</v>
      </c>
      <c r="AD618" s="405">
        <f t="shared" ref="AD618" si="1672">AD617</f>
        <v>0</v>
      </c>
      <c r="AE618" s="405">
        <f t="shared" ref="AE618" si="1673">AE617</f>
        <v>0</v>
      </c>
      <c r="AF618" s="405">
        <f t="shared" ref="AF618" si="1674">AF617</f>
        <v>0</v>
      </c>
      <c r="AG618" s="405">
        <f t="shared" ref="AG618" si="1675">AG617</f>
        <v>0</v>
      </c>
      <c r="AH618" s="405">
        <f t="shared" ref="AH618" si="1676">AH617</f>
        <v>0</v>
      </c>
      <c r="AI618" s="405">
        <f t="shared" ref="AI618" si="1677">AI617</f>
        <v>0</v>
      </c>
      <c r="AJ618" s="405">
        <f t="shared" ref="AJ618" si="1678">AJ617</f>
        <v>0</v>
      </c>
      <c r="AK618" s="405">
        <f t="shared" ref="AK618" si="1679">AK617</f>
        <v>0</v>
      </c>
      <c r="AL618" s="405">
        <f t="shared" ref="AL618" si="1680">AL617</f>
        <v>0</v>
      </c>
      <c r="AM618" s="305"/>
    </row>
    <row r="619" spans="1:39" hidden="1" outlineLevel="1">
      <c r="A619" s="521"/>
      <c r="B619" s="308"/>
      <c r="C619" s="306"/>
      <c r="D619" s="310"/>
      <c r="E619" s="310"/>
      <c r="F619" s="310"/>
      <c r="G619" s="310"/>
      <c r="H619" s="310"/>
      <c r="I619" s="310"/>
      <c r="J619" s="310"/>
      <c r="K619" s="310"/>
      <c r="L619" s="310"/>
      <c r="M619" s="310"/>
      <c r="N619" s="285"/>
      <c r="O619" s="310"/>
      <c r="P619" s="310"/>
      <c r="Q619" s="310"/>
      <c r="R619" s="310"/>
      <c r="S619" s="310"/>
      <c r="T619" s="310"/>
      <c r="U619" s="310"/>
      <c r="V619" s="310"/>
      <c r="W619" s="310"/>
      <c r="X619" s="310"/>
      <c r="Y619" s="410"/>
      <c r="Z619" s="411"/>
      <c r="AA619" s="410"/>
      <c r="AB619" s="410"/>
      <c r="AC619" s="410"/>
      <c r="AD619" s="410"/>
      <c r="AE619" s="410"/>
      <c r="AF619" s="410"/>
      <c r="AG619" s="410"/>
      <c r="AH619" s="410"/>
      <c r="AI619" s="410"/>
      <c r="AJ619" s="410"/>
      <c r="AK619" s="410"/>
      <c r="AL619" s="410"/>
      <c r="AM619" s="307"/>
    </row>
    <row r="620" spans="1:39" ht="15.75" hidden="1" outlineLevel="1">
      <c r="A620" s="521"/>
      <c r="B620" s="282" t="s">
        <v>10</v>
      </c>
      <c r="C620" s="283"/>
      <c r="D620" s="283"/>
      <c r="E620" s="283"/>
      <c r="F620" s="283"/>
      <c r="G620" s="283"/>
      <c r="H620" s="283"/>
      <c r="I620" s="283"/>
      <c r="J620" s="283"/>
      <c r="K620" s="283"/>
      <c r="L620" s="283"/>
      <c r="M620" s="283"/>
      <c r="N620" s="284"/>
      <c r="O620" s="283"/>
      <c r="P620" s="283"/>
      <c r="Q620" s="283"/>
      <c r="R620" s="283"/>
      <c r="S620" s="283"/>
      <c r="T620" s="283"/>
      <c r="U620" s="283"/>
      <c r="V620" s="283"/>
      <c r="W620" s="283"/>
      <c r="X620" s="283"/>
      <c r="Y620" s="408"/>
      <c r="Z620" s="408"/>
      <c r="AA620" s="408"/>
      <c r="AB620" s="408"/>
      <c r="AC620" s="408"/>
      <c r="AD620" s="408"/>
      <c r="AE620" s="408"/>
      <c r="AF620" s="408"/>
      <c r="AG620" s="408"/>
      <c r="AH620" s="408"/>
      <c r="AI620" s="408"/>
      <c r="AJ620" s="408"/>
      <c r="AK620" s="408"/>
      <c r="AL620" s="408"/>
      <c r="AM620" s="286"/>
    </row>
    <row r="621" spans="1:39" ht="30" hidden="1" outlineLevel="1">
      <c r="A621" s="521">
        <v>11</v>
      </c>
      <c r="B621" s="422" t="s">
        <v>104</v>
      </c>
      <c r="C621" s="285" t="s">
        <v>25</v>
      </c>
      <c r="D621" s="289"/>
      <c r="E621" s="289"/>
      <c r="F621" s="289"/>
      <c r="G621" s="289"/>
      <c r="H621" s="289"/>
      <c r="I621" s="289"/>
      <c r="J621" s="289"/>
      <c r="K621" s="289"/>
      <c r="L621" s="289"/>
      <c r="M621" s="289"/>
      <c r="N621" s="289">
        <v>12</v>
      </c>
      <c r="O621" s="289"/>
      <c r="P621" s="289"/>
      <c r="Q621" s="289"/>
      <c r="R621" s="289"/>
      <c r="S621" s="289"/>
      <c r="T621" s="289"/>
      <c r="U621" s="289"/>
      <c r="V621" s="289"/>
      <c r="W621" s="289"/>
      <c r="X621" s="289"/>
      <c r="Y621" s="420"/>
      <c r="Z621" s="404"/>
      <c r="AA621" s="404"/>
      <c r="AB621" s="404"/>
      <c r="AC621" s="404"/>
      <c r="AD621" s="404"/>
      <c r="AE621" s="404"/>
      <c r="AF621" s="409"/>
      <c r="AG621" s="409"/>
      <c r="AH621" s="409"/>
      <c r="AI621" s="409"/>
      <c r="AJ621" s="409"/>
      <c r="AK621" s="409"/>
      <c r="AL621" s="409"/>
      <c r="AM621" s="290">
        <f>SUM(Y621:AL621)</f>
        <v>0</v>
      </c>
    </row>
    <row r="622" spans="1:39" hidden="1" outlineLevel="1">
      <c r="A622" s="521"/>
      <c r="B622" s="288" t="s">
        <v>310</v>
      </c>
      <c r="C622" s="285" t="s">
        <v>163</v>
      </c>
      <c r="D622" s="289"/>
      <c r="E622" s="289"/>
      <c r="F622" s="289"/>
      <c r="G622" s="289"/>
      <c r="H622" s="289"/>
      <c r="I622" s="289"/>
      <c r="J622" s="289"/>
      <c r="K622" s="289"/>
      <c r="L622" s="289"/>
      <c r="M622" s="289"/>
      <c r="N622" s="289">
        <f>N621</f>
        <v>12</v>
      </c>
      <c r="O622" s="289"/>
      <c r="P622" s="289"/>
      <c r="Q622" s="289"/>
      <c r="R622" s="289"/>
      <c r="S622" s="289"/>
      <c r="T622" s="289"/>
      <c r="U622" s="289"/>
      <c r="V622" s="289"/>
      <c r="W622" s="289"/>
      <c r="X622" s="289"/>
      <c r="Y622" s="405">
        <f>Y621</f>
        <v>0</v>
      </c>
      <c r="Z622" s="405">
        <f t="shared" ref="Z622" si="1681">Z621</f>
        <v>0</v>
      </c>
      <c r="AA622" s="405">
        <f t="shared" ref="AA622" si="1682">AA621</f>
        <v>0</v>
      </c>
      <c r="AB622" s="405">
        <f t="shared" ref="AB622" si="1683">AB621</f>
        <v>0</v>
      </c>
      <c r="AC622" s="405">
        <f t="shared" ref="AC622" si="1684">AC621</f>
        <v>0</v>
      </c>
      <c r="AD622" s="405">
        <f t="shared" ref="AD622" si="1685">AD621</f>
        <v>0</v>
      </c>
      <c r="AE622" s="405">
        <f t="shared" ref="AE622" si="1686">AE621</f>
        <v>0</v>
      </c>
      <c r="AF622" s="405">
        <f t="shared" ref="AF622" si="1687">AF621</f>
        <v>0</v>
      </c>
      <c r="AG622" s="405">
        <f t="shared" ref="AG622" si="1688">AG621</f>
        <v>0</v>
      </c>
      <c r="AH622" s="405">
        <f t="shared" ref="AH622" si="1689">AH621</f>
        <v>0</v>
      </c>
      <c r="AI622" s="405">
        <f t="shared" ref="AI622" si="1690">AI621</f>
        <v>0</v>
      </c>
      <c r="AJ622" s="405">
        <f t="shared" ref="AJ622" si="1691">AJ621</f>
        <v>0</v>
      </c>
      <c r="AK622" s="405">
        <f t="shared" ref="AK622" si="1692">AK621</f>
        <v>0</v>
      </c>
      <c r="AL622" s="405">
        <f t="shared" ref="AL622" si="1693">AL621</f>
        <v>0</v>
      </c>
      <c r="AM622" s="291"/>
    </row>
    <row r="623" spans="1:39" hidden="1" outlineLevel="1">
      <c r="A623" s="521"/>
      <c r="B623" s="309"/>
      <c r="C623" s="299"/>
      <c r="D623" s="285"/>
      <c r="E623" s="285"/>
      <c r="F623" s="285"/>
      <c r="G623" s="285"/>
      <c r="H623" s="285"/>
      <c r="I623" s="285"/>
      <c r="J623" s="285"/>
      <c r="K623" s="285"/>
      <c r="L623" s="285"/>
      <c r="M623" s="285"/>
      <c r="N623" s="285"/>
      <c r="O623" s="285"/>
      <c r="P623" s="285"/>
      <c r="Q623" s="285"/>
      <c r="R623" s="285"/>
      <c r="S623" s="285"/>
      <c r="T623" s="285"/>
      <c r="U623" s="285"/>
      <c r="V623" s="285"/>
      <c r="W623" s="285"/>
      <c r="X623" s="285"/>
      <c r="Y623" s="406"/>
      <c r="Z623" s="415"/>
      <c r="AA623" s="415"/>
      <c r="AB623" s="415"/>
      <c r="AC623" s="415"/>
      <c r="AD623" s="415"/>
      <c r="AE623" s="415"/>
      <c r="AF623" s="415"/>
      <c r="AG623" s="415"/>
      <c r="AH623" s="415"/>
      <c r="AI623" s="415"/>
      <c r="AJ623" s="415"/>
      <c r="AK623" s="415"/>
      <c r="AL623" s="415"/>
      <c r="AM623" s="300"/>
    </row>
    <row r="624" spans="1:39" ht="45" hidden="1" outlineLevel="1">
      <c r="A624" s="521">
        <v>12</v>
      </c>
      <c r="B624" s="422" t="s">
        <v>105</v>
      </c>
      <c r="C624" s="285" t="s">
        <v>25</v>
      </c>
      <c r="D624" s="289"/>
      <c r="E624" s="289"/>
      <c r="F624" s="289"/>
      <c r="G624" s="289"/>
      <c r="H624" s="289"/>
      <c r="I624" s="289"/>
      <c r="J624" s="289"/>
      <c r="K624" s="289"/>
      <c r="L624" s="289"/>
      <c r="M624" s="289"/>
      <c r="N624" s="289">
        <v>12</v>
      </c>
      <c r="O624" s="289"/>
      <c r="P624" s="289"/>
      <c r="Q624" s="289"/>
      <c r="R624" s="289"/>
      <c r="S624" s="289"/>
      <c r="T624" s="289"/>
      <c r="U624" s="289"/>
      <c r="V624" s="289"/>
      <c r="W624" s="289"/>
      <c r="X624" s="289"/>
      <c r="Y624" s="404"/>
      <c r="Z624" s="404"/>
      <c r="AA624" s="404"/>
      <c r="AB624" s="404"/>
      <c r="AC624" s="404"/>
      <c r="AD624" s="404"/>
      <c r="AE624" s="404"/>
      <c r="AF624" s="409"/>
      <c r="AG624" s="409"/>
      <c r="AH624" s="409"/>
      <c r="AI624" s="409"/>
      <c r="AJ624" s="409"/>
      <c r="AK624" s="409"/>
      <c r="AL624" s="409"/>
      <c r="AM624" s="290">
        <f>SUM(Y624:AL624)</f>
        <v>0</v>
      </c>
    </row>
    <row r="625" spans="1:40" hidden="1" outlineLevel="1">
      <c r="A625" s="521"/>
      <c r="B625" s="288" t="s">
        <v>310</v>
      </c>
      <c r="C625" s="285" t="s">
        <v>163</v>
      </c>
      <c r="D625" s="289"/>
      <c r="E625" s="289"/>
      <c r="F625" s="289"/>
      <c r="G625" s="289"/>
      <c r="H625" s="289"/>
      <c r="I625" s="289"/>
      <c r="J625" s="289"/>
      <c r="K625" s="289"/>
      <c r="L625" s="289"/>
      <c r="M625" s="289"/>
      <c r="N625" s="289">
        <f>N624</f>
        <v>12</v>
      </c>
      <c r="O625" s="289"/>
      <c r="P625" s="289"/>
      <c r="Q625" s="289"/>
      <c r="R625" s="289"/>
      <c r="S625" s="289"/>
      <c r="T625" s="289"/>
      <c r="U625" s="289"/>
      <c r="V625" s="289"/>
      <c r="W625" s="289"/>
      <c r="X625" s="289"/>
      <c r="Y625" s="405">
        <f>Y624</f>
        <v>0</v>
      </c>
      <c r="Z625" s="405">
        <f t="shared" ref="Z625" si="1694">Z624</f>
        <v>0</v>
      </c>
      <c r="AA625" s="405">
        <f t="shared" ref="AA625" si="1695">AA624</f>
        <v>0</v>
      </c>
      <c r="AB625" s="405">
        <f t="shared" ref="AB625" si="1696">AB624</f>
        <v>0</v>
      </c>
      <c r="AC625" s="405">
        <f t="shared" ref="AC625" si="1697">AC624</f>
        <v>0</v>
      </c>
      <c r="AD625" s="405">
        <f t="shared" ref="AD625" si="1698">AD624</f>
        <v>0</v>
      </c>
      <c r="AE625" s="405">
        <f t="shared" ref="AE625" si="1699">AE624</f>
        <v>0</v>
      </c>
      <c r="AF625" s="405">
        <f t="shared" ref="AF625" si="1700">AF624</f>
        <v>0</v>
      </c>
      <c r="AG625" s="405">
        <f t="shared" ref="AG625" si="1701">AG624</f>
        <v>0</v>
      </c>
      <c r="AH625" s="405">
        <f t="shared" ref="AH625" si="1702">AH624</f>
        <v>0</v>
      </c>
      <c r="AI625" s="405">
        <f t="shared" ref="AI625" si="1703">AI624</f>
        <v>0</v>
      </c>
      <c r="AJ625" s="405">
        <f t="shared" ref="AJ625" si="1704">AJ624</f>
        <v>0</v>
      </c>
      <c r="AK625" s="405">
        <f t="shared" ref="AK625" si="1705">AK624</f>
        <v>0</v>
      </c>
      <c r="AL625" s="405">
        <f t="shared" ref="AL625" si="1706">AL624</f>
        <v>0</v>
      </c>
      <c r="AM625" s="291"/>
    </row>
    <row r="626" spans="1:40" hidden="1" outlineLevel="1">
      <c r="A626" s="521"/>
      <c r="B626" s="309"/>
      <c r="C626" s="299"/>
      <c r="D626" s="285"/>
      <c r="E626" s="285"/>
      <c r="F626" s="285"/>
      <c r="G626" s="285"/>
      <c r="H626" s="285"/>
      <c r="I626" s="285"/>
      <c r="J626" s="285"/>
      <c r="K626" s="285"/>
      <c r="L626" s="285"/>
      <c r="M626" s="285"/>
      <c r="N626" s="285"/>
      <c r="O626" s="285"/>
      <c r="P626" s="285"/>
      <c r="Q626" s="285"/>
      <c r="R626" s="285"/>
      <c r="S626" s="285"/>
      <c r="T626" s="285"/>
      <c r="U626" s="285"/>
      <c r="V626" s="285"/>
      <c r="W626" s="285"/>
      <c r="X626" s="285"/>
      <c r="Y626" s="416"/>
      <c r="Z626" s="416"/>
      <c r="AA626" s="406"/>
      <c r="AB626" s="406"/>
      <c r="AC626" s="406"/>
      <c r="AD626" s="406"/>
      <c r="AE626" s="406"/>
      <c r="AF626" s="406"/>
      <c r="AG626" s="406"/>
      <c r="AH626" s="406"/>
      <c r="AI626" s="406"/>
      <c r="AJ626" s="406"/>
      <c r="AK626" s="406"/>
      <c r="AL626" s="406"/>
      <c r="AM626" s="300"/>
    </row>
    <row r="627" spans="1:40" ht="30" hidden="1" outlineLevel="1">
      <c r="A627" s="521">
        <v>13</v>
      </c>
      <c r="B627" s="422" t="s">
        <v>106</v>
      </c>
      <c r="C627" s="285" t="s">
        <v>25</v>
      </c>
      <c r="D627" s="289"/>
      <c r="E627" s="289"/>
      <c r="F627" s="289"/>
      <c r="G627" s="289"/>
      <c r="H627" s="289"/>
      <c r="I627" s="289"/>
      <c r="J627" s="289"/>
      <c r="K627" s="289"/>
      <c r="L627" s="289"/>
      <c r="M627" s="289"/>
      <c r="N627" s="289">
        <v>12</v>
      </c>
      <c r="O627" s="289"/>
      <c r="P627" s="289"/>
      <c r="Q627" s="289"/>
      <c r="R627" s="289"/>
      <c r="S627" s="289"/>
      <c r="T627" s="289"/>
      <c r="U627" s="289"/>
      <c r="V627" s="289"/>
      <c r="W627" s="289"/>
      <c r="X627" s="289"/>
      <c r="Y627" s="404"/>
      <c r="Z627" s="404"/>
      <c r="AA627" s="404"/>
      <c r="AB627" s="404"/>
      <c r="AC627" s="404"/>
      <c r="AD627" s="404"/>
      <c r="AE627" s="404"/>
      <c r="AF627" s="409"/>
      <c r="AG627" s="409"/>
      <c r="AH627" s="409"/>
      <c r="AI627" s="409"/>
      <c r="AJ627" s="409"/>
      <c r="AK627" s="409"/>
      <c r="AL627" s="409"/>
      <c r="AM627" s="290">
        <f>SUM(Y627:AL627)</f>
        <v>0</v>
      </c>
    </row>
    <row r="628" spans="1:40" hidden="1" outlineLevel="1">
      <c r="A628" s="521"/>
      <c r="B628" s="288" t="s">
        <v>310</v>
      </c>
      <c r="C628" s="285" t="s">
        <v>163</v>
      </c>
      <c r="D628" s="289"/>
      <c r="E628" s="289"/>
      <c r="F628" s="289"/>
      <c r="G628" s="289"/>
      <c r="H628" s="289"/>
      <c r="I628" s="289"/>
      <c r="J628" s="289"/>
      <c r="K628" s="289"/>
      <c r="L628" s="289"/>
      <c r="M628" s="289"/>
      <c r="N628" s="289">
        <f>N627</f>
        <v>12</v>
      </c>
      <c r="O628" s="289"/>
      <c r="P628" s="289"/>
      <c r="Q628" s="289"/>
      <c r="R628" s="289"/>
      <c r="S628" s="289"/>
      <c r="T628" s="289"/>
      <c r="U628" s="289"/>
      <c r="V628" s="289"/>
      <c r="W628" s="289"/>
      <c r="X628" s="289"/>
      <c r="Y628" s="405">
        <f>Y627</f>
        <v>0</v>
      </c>
      <c r="Z628" s="405">
        <f t="shared" ref="Z628" si="1707">Z627</f>
        <v>0</v>
      </c>
      <c r="AA628" s="405">
        <f t="shared" ref="AA628" si="1708">AA627</f>
        <v>0</v>
      </c>
      <c r="AB628" s="405">
        <f t="shared" ref="AB628" si="1709">AB627</f>
        <v>0</v>
      </c>
      <c r="AC628" s="405">
        <f t="shared" ref="AC628" si="1710">AC627</f>
        <v>0</v>
      </c>
      <c r="AD628" s="405">
        <f t="shared" ref="AD628" si="1711">AD627</f>
        <v>0</v>
      </c>
      <c r="AE628" s="405">
        <f t="shared" ref="AE628" si="1712">AE627</f>
        <v>0</v>
      </c>
      <c r="AF628" s="405">
        <f t="shared" ref="AF628" si="1713">AF627</f>
        <v>0</v>
      </c>
      <c r="AG628" s="405">
        <f t="shared" ref="AG628" si="1714">AG627</f>
        <v>0</v>
      </c>
      <c r="AH628" s="405">
        <f t="shared" ref="AH628" si="1715">AH627</f>
        <v>0</v>
      </c>
      <c r="AI628" s="405">
        <f t="shared" ref="AI628" si="1716">AI627</f>
        <v>0</v>
      </c>
      <c r="AJ628" s="405">
        <f t="shared" ref="AJ628" si="1717">AJ627</f>
        <v>0</v>
      </c>
      <c r="AK628" s="405">
        <f t="shared" ref="AK628" si="1718">AK627</f>
        <v>0</v>
      </c>
      <c r="AL628" s="405">
        <f t="shared" ref="AL628" si="1719">AL627</f>
        <v>0</v>
      </c>
      <c r="AM628" s="300"/>
    </row>
    <row r="629" spans="1:40" hidden="1" outlineLevel="1">
      <c r="A629" s="521"/>
      <c r="B629" s="309"/>
      <c r="C629" s="299"/>
      <c r="D629" s="285"/>
      <c r="E629" s="285"/>
      <c r="F629" s="285"/>
      <c r="G629" s="285"/>
      <c r="H629" s="285"/>
      <c r="I629" s="285"/>
      <c r="J629" s="285"/>
      <c r="K629" s="285"/>
      <c r="L629" s="285"/>
      <c r="M629" s="285"/>
      <c r="N629" s="285"/>
      <c r="O629" s="285"/>
      <c r="P629" s="285"/>
      <c r="Q629" s="285"/>
      <c r="R629" s="285"/>
      <c r="S629" s="285"/>
      <c r="T629" s="285"/>
      <c r="U629" s="285"/>
      <c r="V629" s="285"/>
      <c r="W629" s="285"/>
      <c r="X629" s="285"/>
      <c r="Y629" s="406"/>
      <c r="Z629" s="406"/>
      <c r="AA629" s="406"/>
      <c r="AB629" s="406"/>
      <c r="AC629" s="406"/>
      <c r="AD629" s="406"/>
      <c r="AE629" s="406"/>
      <c r="AF629" s="406"/>
      <c r="AG629" s="406"/>
      <c r="AH629" s="406"/>
      <c r="AI629" s="406"/>
      <c r="AJ629" s="406"/>
      <c r="AK629" s="406"/>
      <c r="AL629" s="406"/>
      <c r="AM629" s="300"/>
    </row>
    <row r="630" spans="1:40" ht="15.75" hidden="1" outlineLevel="1">
      <c r="A630" s="521"/>
      <c r="B630" s="282" t="s">
        <v>107</v>
      </c>
      <c r="C630" s="283"/>
      <c r="D630" s="284"/>
      <c r="E630" s="284"/>
      <c r="F630" s="284"/>
      <c r="G630" s="284"/>
      <c r="H630" s="284"/>
      <c r="I630" s="284"/>
      <c r="J630" s="284"/>
      <c r="K630" s="284"/>
      <c r="L630" s="284"/>
      <c r="M630" s="284"/>
      <c r="N630" s="284"/>
      <c r="O630" s="284"/>
      <c r="P630" s="283"/>
      <c r="Q630" s="283"/>
      <c r="R630" s="283"/>
      <c r="S630" s="283"/>
      <c r="T630" s="283"/>
      <c r="U630" s="283"/>
      <c r="V630" s="283"/>
      <c r="W630" s="283"/>
      <c r="X630" s="283"/>
      <c r="Y630" s="408"/>
      <c r="Z630" s="408"/>
      <c r="AA630" s="408"/>
      <c r="AB630" s="408"/>
      <c r="AC630" s="408"/>
      <c r="AD630" s="408"/>
      <c r="AE630" s="408"/>
      <c r="AF630" s="408"/>
      <c r="AG630" s="408"/>
      <c r="AH630" s="408"/>
      <c r="AI630" s="408"/>
      <c r="AJ630" s="408"/>
      <c r="AK630" s="408"/>
      <c r="AL630" s="408"/>
      <c r="AM630" s="286"/>
    </row>
    <row r="631" spans="1:40" hidden="1" outlineLevel="1">
      <c r="A631" s="521">
        <v>14</v>
      </c>
      <c r="B631" s="309" t="s">
        <v>108</v>
      </c>
      <c r="C631" s="285" t="s">
        <v>25</v>
      </c>
      <c r="D631" s="289"/>
      <c r="E631" s="289"/>
      <c r="F631" s="289"/>
      <c r="G631" s="289"/>
      <c r="H631" s="289"/>
      <c r="I631" s="289"/>
      <c r="J631" s="289"/>
      <c r="K631" s="289"/>
      <c r="L631" s="289"/>
      <c r="M631" s="289"/>
      <c r="N631" s="289">
        <v>12</v>
      </c>
      <c r="O631" s="289"/>
      <c r="P631" s="289"/>
      <c r="Q631" s="289"/>
      <c r="R631" s="289"/>
      <c r="S631" s="289"/>
      <c r="T631" s="289"/>
      <c r="U631" s="289"/>
      <c r="V631" s="289"/>
      <c r="W631" s="289"/>
      <c r="X631" s="289"/>
      <c r="Y631" s="404"/>
      <c r="Z631" s="404"/>
      <c r="AA631" s="404"/>
      <c r="AB631" s="404"/>
      <c r="AC631" s="404"/>
      <c r="AD631" s="404"/>
      <c r="AE631" s="404"/>
      <c r="AF631" s="404"/>
      <c r="AG631" s="404"/>
      <c r="AH631" s="404"/>
      <c r="AI631" s="404"/>
      <c r="AJ631" s="404"/>
      <c r="AK631" s="404"/>
      <c r="AL631" s="404"/>
      <c r="AM631" s="290">
        <f>SUM(Y631:AL631)</f>
        <v>0</v>
      </c>
    </row>
    <row r="632" spans="1:40" hidden="1" outlineLevel="1">
      <c r="A632" s="521"/>
      <c r="B632" s="288" t="s">
        <v>310</v>
      </c>
      <c r="C632" s="285" t="s">
        <v>163</v>
      </c>
      <c r="D632" s="289"/>
      <c r="E632" s="289"/>
      <c r="F632" s="289"/>
      <c r="G632" s="289"/>
      <c r="H632" s="289"/>
      <c r="I632" s="289"/>
      <c r="J632" s="289"/>
      <c r="K632" s="289"/>
      <c r="L632" s="289"/>
      <c r="M632" s="289"/>
      <c r="N632" s="289">
        <f>N631</f>
        <v>12</v>
      </c>
      <c r="O632" s="289"/>
      <c r="P632" s="289"/>
      <c r="Q632" s="289"/>
      <c r="R632" s="289"/>
      <c r="S632" s="289"/>
      <c r="T632" s="289"/>
      <c r="U632" s="289"/>
      <c r="V632" s="289"/>
      <c r="W632" s="289"/>
      <c r="X632" s="289"/>
      <c r="Y632" s="405">
        <f>Y631</f>
        <v>0</v>
      </c>
      <c r="Z632" s="405">
        <f t="shared" ref="Z632" si="1720">Z631</f>
        <v>0</v>
      </c>
      <c r="AA632" s="405">
        <f t="shared" ref="AA632" si="1721">AA631</f>
        <v>0</v>
      </c>
      <c r="AB632" s="405">
        <f t="shared" ref="AB632" si="1722">AB631</f>
        <v>0</v>
      </c>
      <c r="AC632" s="405">
        <f t="shared" ref="AC632" si="1723">AC631</f>
        <v>0</v>
      </c>
      <c r="AD632" s="405">
        <f t="shared" ref="AD632" si="1724">AD631</f>
        <v>0</v>
      </c>
      <c r="AE632" s="405">
        <f t="shared" ref="AE632" si="1725">AE631</f>
        <v>0</v>
      </c>
      <c r="AF632" s="405">
        <f t="shared" ref="AF632" si="1726">AF631</f>
        <v>0</v>
      </c>
      <c r="AG632" s="405">
        <f t="shared" ref="AG632" si="1727">AG631</f>
        <v>0</v>
      </c>
      <c r="AH632" s="405">
        <f t="shared" ref="AH632" si="1728">AH631</f>
        <v>0</v>
      </c>
      <c r="AI632" s="405">
        <f t="shared" ref="AI632" si="1729">AI631</f>
        <v>0</v>
      </c>
      <c r="AJ632" s="405">
        <f t="shared" ref="AJ632" si="1730">AJ631</f>
        <v>0</v>
      </c>
      <c r="AK632" s="405">
        <f t="shared" ref="AK632" si="1731">AK631</f>
        <v>0</v>
      </c>
      <c r="AL632" s="405">
        <f t="shared" ref="AL632" si="1732">AL631</f>
        <v>0</v>
      </c>
      <c r="AM632" s="505"/>
      <c r="AN632" s="619"/>
    </row>
    <row r="633" spans="1:40" hidden="1" outlineLevel="1">
      <c r="A633" s="521"/>
      <c r="B633" s="309"/>
      <c r="C633" s="299"/>
      <c r="D633" s="285"/>
      <c r="E633" s="285"/>
      <c r="F633" s="285"/>
      <c r="G633" s="285"/>
      <c r="H633" s="285"/>
      <c r="I633" s="285"/>
      <c r="J633" s="285"/>
      <c r="K633" s="285"/>
      <c r="L633" s="285"/>
      <c r="M633" s="285"/>
      <c r="N633" s="462"/>
      <c r="O633" s="285"/>
      <c r="P633" s="285"/>
      <c r="Q633" s="285"/>
      <c r="R633" s="285"/>
      <c r="S633" s="285"/>
      <c r="T633" s="285"/>
      <c r="U633" s="285"/>
      <c r="V633" s="285"/>
      <c r="W633" s="285"/>
      <c r="X633" s="285"/>
      <c r="Y633" s="406"/>
      <c r="Z633" s="406"/>
      <c r="AA633" s="406"/>
      <c r="AB633" s="406"/>
      <c r="AC633" s="406"/>
      <c r="AD633" s="406"/>
      <c r="AE633" s="406"/>
      <c r="AF633" s="406"/>
      <c r="AG633" s="406"/>
      <c r="AH633" s="406"/>
      <c r="AI633" s="406"/>
      <c r="AJ633" s="406"/>
      <c r="AK633" s="406"/>
      <c r="AL633" s="406"/>
      <c r="AM633" s="295"/>
      <c r="AN633" s="619"/>
    </row>
    <row r="634" spans="1:40" s="303" customFormat="1" ht="15.75" hidden="1" outlineLevel="1">
      <c r="A634" s="521"/>
      <c r="B634" s="282" t="s">
        <v>489</v>
      </c>
      <c r="C634" s="285"/>
      <c r="D634" s="285"/>
      <c r="E634" s="285"/>
      <c r="F634" s="285"/>
      <c r="G634" s="285"/>
      <c r="H634" s="285"/>
      <c r="I634" s="285"/>
      <c r="J634" s="285"/>
      <c r="K634" s="285"/>
      <c r="L634" s="285"/>
      <c r="M634" s="285"/>
      <c r="N634" s="285"/>
      <c r="O634" s="285"/>
      <c r="P634" s="285"/>
      <c r="Q634" s="285"/>
      <c r="R634" s="285"/>
      <c r="S634" s="285"/>
      <c r="T634" s="285"/>
      <c r="U634" s="285"/>
      <c r="V634" s="285"/>
      <c r="W634" s="285"/>
      <c r="X634" s="285"/>
      <c r="Y634" s="406"/>
      <c r="Z634" s="406"/>
      <c r="AA634" s="406"/>
      <c r="AB634" s="406"/>
      <c r="AC634" s="406"/>
      <c r="AD634" s="406"/>
      <c r="AE634" s="410"/>
      <c r="AF634" s="410"/>
      <c r="AG634" s="410"/>
      <c r="AH634" s="410"/>
      <c r="AI634" s="410"/>
      <c r="AJ634" s="410"/>
      <c r="AK634" s="410"/>
      <c r="AL634" s="410"/>
      <c r="AM634" s="506"/>
      <c r="AN634" s="620"/>
    </row>
    <row r="635" spans="1:40" hidden="1" outlineLevel="1">
      <c r="A635" s="521">
        <v>15</v>
      </c>
      <c r="B635" s="288" t="s">
        <v>494</v>
      </c>
      <c r="C635" s="285" t="s">
        <v>25</v>
      </c>
      <c r="D635" s="289"/>
      <c r="E635" s="289"/>
      <c r="F635" s="289"/>
      <c r="G635" s="289"/>
      <c r="H635" s="289"/>
      <c r="I635" s="289"/>
      <c r="J635" s="289"/>
      <c r="K635" s="289"/>
      <c r="L635" s="289"/>
      <c r="M635" s="289"/>
      <c r="N635" s="289">
        <v>0</v>
      </c>
      <c r="O635" s="289"/>
      <c r="P635" s="289"/>
      <c r="Q635" s="289"/>
      <c r="R635" s="289"/>
      <c r="S635" s="289"/>
      <c r="T635" s="289"/>
      <c r="U635" s="289"/>
      <c r="V635" s="289"/>
      <c r="W635" s="289"/>
      <c r="X635" s="289"/>
      <c r="Y635" s="404"/>
      <c r="Z635" s="404"/>
      <c r="AA635" s="404"/>
      <c r="AB635" s="404"/>
      <c r="AC635" s="404"/>
      <c r="AD635" s="404"/>
      <c r="AE635" s="404"/>
      <c r="AF635" s="404"/>
      <c r="AG635" s="404"/>
      <c r="AH635" s="404"/>
      <c r="AI635" s="404"/>
      <c r="AJ635" s="404"/>
      <c r="AK635" s="404"/>
      <c r="AL635" s="404"/>
      <c r="AM635" s="290">
        <f>SUM(Y635:AL635)</f>
        <v>0</v>
      </c>
    </row>
    <row r="636" spans="1:40" hidden="1" outlineLevel="1">
      <c r="A636" s="521"/>
      <c r="B636" s="288" t="s">
        <v>310</v>
      </c>
      <c r="C636" s="285" t="s">
        <v>163</v>
      </c>
      <c r="D636" s="289"/>
      <c r="E636" s="289"/>
      <c r="F636" s="289"/>
      <c r="G636" s="289"/>
      <c r="H636" s="289"/>
      <c r="I636" s="289"/>
      <c r="J636" s="289"/>
      <c r="K636" s="289"/>
      <c r="L636" s="289"/>
      <c r="M636" s="289"/>
      <c r="N636" s="289">
        <f>N635</f>
        <v>0</v>
      </c>
      <c r="O636" s="289"/>
      <c r="P636" s="289"/>
      <c r="Q636" s="289"/>
      <c r="R636" s="289"/>
      <c r="S636" s="289"/>
      <c r="T636" s="289"/>
      <c r="U636" s="289"/>
      <c r="V636" s="289"/>
      <c r="W636" s="289"/>
      <c r="X636" s="289"/>
      <c r="Y636" s="405">
        <f>Y635</f>
        <v>0</v>
      </c>
      <c r="Z636" s="405">
        <f t="shared" ref="Z636:AL636" si="1733">Z635</f>
        <v>0</v>
      </c>
      <c r="AA636" s="405">
        <f t="shared" si="1733"/>
        <v>0</v>
      </c>
      <c r="AB636" s="405">
        <f t="shared" si="1733"/>
        <v>0</v>
      </c>
      <c r="AC636" s="405">
        <f t="shared" si="1733"/>
        <v>0</v>
      </c>
      <c r="AD636" s="405">
        <f t="shared" si="1733"/>
        <v>0</v>
      </c>
      <c r="AE636" s="405">
        <f t="shared" si="1733"/>
        <v>0</v>
      </c>
      <c r="AF636" s="405">
        <f t="shared" si="1733"/>
        <v>0</v>
      </c>
      <c r="AG636" s="405">
        <f t="shared" si="1733"/>
        <v>0</v>
      </c>
      <c r="AH636" s="405">
        <f t="shared" si="1733"/>
        <v>0</v>
      </c>
      <c r="AI636" s="405">
        <f t="shared" si="1733"/>
        <v>0</v>
      </c>
      <c r="AJ636" s="405">
        <f t="shared" si="1733"/>
        <v>0</v>
      </c>
      <c r="AK636" s="405">
        <f t="shared" si="1733"/>
        <v>0</v>
      </c>
      <c r="AL636" s="405">
        <f t="shared" si="1733"/>
        <v>0</v>
      </c>
      <c r="AM636" s="291"/>
    </row>
    <row r="637" spans="1:40" hidden="1" outlineLevel="1">
      <c r="A637" s="521"/>
      <c r="B637" s="309"/>
      <c r="C637" s="299"/>
      <c r="D637" s="285"/>
      <c r="E637" s="285"/>
      <c r="F637" s="285"/>
      <c r="G637" s="285"/>
      <c r="H637" s="285"/>
      <c r="I637" s="285"/>
      <c r="J637" s="285"/>
      <c r="K637" s="285"/>
      <c r="L637" s="285"/>
      <c r="M637" s="285"/>
      <c r="N637" s="285"/>
      <c r="O637" s="285"/>
      <c r="P637" s="285"/>
      <c r="Q637" s="285"/>
      <c r="R637" s="285"/>
      <c r="S637" s="285"/>
      <c r="T637" s="285"/>
      <c r="U637" s="285"/>
      <c r="V637" s="285"/>
      <c r="W637" s="285"/>
      <c r="X637" s="285"/>
      <c r="Y637" s="406"/>
      <c r="Z637" s="406"/>
      <c r="AA637" s="406"/>
      <c r="AB637" s="406"/>
      <c r="AC637" s="406"/>
      <c r="AD637" s="406"/>
      <c r="AE637" s="406"/>
      <c r="AF637" s="406"/>
      <c r="AG637" s="406"/>
      <c r="AH637" s="406"/>
      <c r="AI637" s="406"/>
      <c r="AJ637" s="406"/>
      <c r="AK637" s="406"/>
      <c r="AL637" s="406"/>
      <c r="AM637" s="300"/>
    </row>
    <row r="638" spans="1:40" s="277" customFormat="1" hidden="1" outlineLevel="1">
      <c r="A638" s="521">
        <v>16</v>
      </c>
      <c r="B638" s="318" t="s">
        <v>490</v>
      </c>
      <c r="C638" s="285" t="s">
        <v>25</v>
      </c>
      <c r="D638" s="289"/>
      <c r="E638" s="289"/>
      <c r="F638" s="289"/>
      <c r="G638" s="289"/>
      <c r="H638" s="289"/>
      <c r="I638" s="289"/>
      <c r="J638" s="289"/>
      <c r="K638" s="289"/>
      <c r="L638" s="289"/>
      <c r="M638" s="289"/>
      <c r="N638" s="289">
        <v>0</v>
      </c>
      <c r="O638" s="289"/>
      <c r="P638" s="289"/>
      <c r="Q638" s="289"/>
      <c r="R638" s="289"/>
      <c r="S638" s="289"/>
      <c r="T638" s="289"/>
      <c r="U638" s="289"/>
      <c r="V638" s="289"/>
      <c r="W638" s="289"/>
      <c r="X638" s="289"/>
      <c r="Y638" s="404"/>
      <c r="Z638" s="404"/>
      <c r="AA638" s="404"/>
      <c r="AB638" s="404"/>
      <c r="AC638" s="404"/>
      <c r="AD638" s="404"/>
      <c r="AE638" s="404"/>
      <c r="AF638" s="404"/>
      <c r="AG638" s="404"/>
      <c r="AH638" s="404"/>
      <c r="AI638" s="404"/>
      <c r="AJ638" s="404"/>
      <c r="AK638" s="404"/>
      <c r="AL638" s="404"/>
      <c r="AM638" s="290">
        <f>SUM(Y638:AL638)</f>
        <v>0</v>
      </c>
    </row>
    <row r="639" spans="1:40" s="277" customFormat="1" hidden="1" outlineLevel="1">
      <c r="A639" s="521"/>
      <c r="B639" s="288" t="s">
        <v>310</v>
      </c>
      <c r="C639" s="285" t="s">
        <v>163</v>
      </c>
      <c r="D639" s="289"/>
      <c r="E639" s="289"/>
      <c r="F639" s="289"/>
      <c r="G639" s="289"/>
      <c r="H639" s="289"/>
      <c r="I639" s="289"/>
      <c r="J639" s="289"/>
      <c r="K639" s="289"/>
      <c r="L639" s="289"/>
      <c r="M639" s="289"/>
      <c r="N639" s="289">
        <f>N638</f>
        <v>0</v>
      </c>
      <c r="O639" s="289"/>
      <c r="P639" s="289"/>
      <c r="Q639" s="289"/>
      <c r="R639" s="289"/>
      <c r="S639" s="289"/>
      <c r="T639" s="289"/>
      <c r="U639" s="289"/>
      <c r="V639" s="289"/>
      <c r="W639" s="289"/>
      <c r="X639" s="289"/>
      <c r="Y639" s="405">
        <f>Y638</f>
        <v>0</v>
      </c>
      <c r="Z639" s="405">
        <f t="shared" ref="Z639:AL639" si="1734">Z638</f>
        <v>0</v>
      </c>
      <c r="AA639" s="405">
        <f t="shared" si="1734"/>
        <v>0</v>
      </c>
      <c r="AB639" s="405">
        <f t="shared" si="1734"/>
        <v>0</v>
      </c>
      <c r="AC639" s="405">
        <f t="shared" si="1734"/>
        <v>0</v>
      </c>
      <c r="AD639" s="405">
        <f t="shared" si="1734"/>
        <v>0</v>
      </c>
      <c r="AE639" s="405">
        <f t="shared" si="1734"/>
        <v>0</v>
      </c>
      <c r="AF639" s="405">
        <f t="shared" si="1734"/>
        <v>0</v>
      </c>
      <c r="AG639" s="405">
        <f t="shared" si="1734"/>
        <v>0</v>
      </c>
      <c r="AH639" s="405">
        <f t="shared" si="1734"/>
        <v>0</v>
      </c>
      <c r="AI639" s="405">
        <f t="shared" si="1734"/>
        <v>0</v>
      </c>
      <c r="AJ639" s="405">
        <f t="shared" si="1734"/>
        <v>0</v>
      </c>
      <c r="AK639" s="405">
        <f t="shared" si="1734"/>
        <v>0</v>
      </c>
      <c r="AL639" s="405">
        <f t="shared" si="1734"/>
        <v>0</v>
      </c>
      <c r="AM639" s="291"/>
    </row>
    <row r="640" spans="1:40" s="277" customFormat="1" hidden="1" outlineLevel="1">
      <c r="A640" s="521"/>
      <c r="B640" s="318"/>
      <c r="C640" s="285"/>
      <c r="D640" s="285"/>
      <c r="E640" s="285"/>
      <c r="F640" s="285"/>
      <c r="G640" s="285"/>
      <c r="H640" s="285"/>
      <c r="I640" s="285"/>
      <c r="J640" s="285"/>
      <c r="K640" s="285"/>
      <c r="L640" s="285"/>
      <c r="M640" s="285"/>
      <c r="N640" s="285"/>
      <c r="O640" s="285"/>
      <c r="P640" s="285"/>
      <c r="Q640" s="285"/>
      <c r="R640" s="285"/>
      <c r="S640" s="285"/>
      <c r="T640" s="285"/>
      <c r="U640" s="285"/>
      <c r="V640" s="285"/>
      <c r="W640" s="285"/>
      <c r="X640" s="285"/>
      <c r="Y640" s="406"/>
      <c r="Z640" s="406"/>
      <c r="AA640" s="406"/>
      <c r="AB640" s="406"/>
      <c r="AC640" s="406"/>
      <c r="AD640" s="406"/>
      <c r="AE640" s="410"/>
      <c r="AF640" s="410"/>
      <c r="AG640" s="410"/>
      <c r="AH640" s="410"/>
      <c r="AI640" s="410"/>
      <c r="AJ640" s="410"/>
      <c r="AK640" s="410"/>
      <c r="AL640" s="410"/>
      <c r="AM640" s="307"/>
    </row>
    <row r="641" spans="1:39" ht="15.75" hidden="1" outlineLevel="1">
      <c r="A641" s="521"/>
      <c r="B641" s="508" t="s">
        <v>495</v>
      </c>
      <c r="C641" s="314"/>
      <c r="D641" s="284"/>
      <c r="E641" s="283"/>
      <c r="F641" s="283"/>
      <c r="G641" s="283"/>
      <c r="H641" s="283"/>
      <c r="I641" s="283"/>
      <c r="J641" s="283"/>
      <c r="K641" s="283"/>
      <c r="L641" s="283"/>
      <c r="M641" s="283"/>
      <c r="N641" s="284"/>
      <c r="O641" s="283"/>
      <c r="P641" s="283"/>
      <c r="Q641" s="283"/>
      <c r="R641" s="283"/>
      <c r="S641" s="283"/>
      <c r="T641" s="283"/>
      <c r="U641" s="283"/>
      <c r="V641" s="283"/>
      <c r="W641" s="283"/>
      <c r="X641" s="283"/>
      <c r="Y641" s="408"/>
      <c r="Z641" s="408"/>
      <c r="AA641" s="408"/>
      <c r="AB641" s="408"/>
      <c r="AC641" s="408"/>
      <c r="AD641" s="408"/>
      <c r="AE641" s="408"/>
      <c r="AF641" s="408"/>
      <c r="AG641" s="408"/>
      <c r="AH641" s="408"/>
      <c r="AI641" s="408"/>
      <c r="AJ641" s="408"/>
      <c r="AK641" s="408"/>
      <c r="AL641" s="408"/>
      <c r="AM641" s="286"/>
    </row>
    <row r="642" spans="1:39" hidden="1" outlineLevel="1">
      <c r="A642" s="521">
        <v>17</v>
      </c>
      <c r="B642" s="422" t="s">
        <v>112</v>
      </c>
      <c r="C642" s="285" t="s">
        <v>25</v>
      </c>
      <c r="D642" s="289"/>
      <c r="E642" s="289"/>
      <c r="F642" s="289"/>
      <c r="G642" s="289"/>
      <c r="H642" s="289"/>
      <c r="I642" s="289"/>
      <c r="J642" s="289"/>
      <c r="K642" s="289"/>
      <c r="L642" s="289"/>
      <c r="M642" s="289"/>
      <c r="N642" s="289">
        <v>12</v>
      </c>
      <c r="O642" s="289"/>
      <c r="P642" s="289"/>
      <c r="Q642" s="289"/>
      <c r="R642" s="289"/>
      <c r="S642" s="289"/>
      <c r="T642" s="289"/>
      <c r="U642" s="289"/>
      <c r="V642" s="289"/>
      <c r="W642" s="289"/>
      <c r="X642" s="289"/>
      <c r="Y642" s="420"/>
      <c r="Z642" s="404"/>
      <c r="AA642" s="404"/>
      <c r="AB642" s="404"/>
      <c r="AC642" s="404"/>
      <c r="AD642" s="404"/>
      <c r="AE642" s="404"/>
      <c r="AF642" s="409"/>
      <c r="AG642" s="409"/>
      <c r="AH642" s="409"/>
      <c r="AI642" s="409"/>
      <c r="AJ642" s="409"/>
      <c r="AK642" s="409"/>
      <c r="AL642" s="409"/>
      <c r="AM642" s="290">
        <f>SUM(Y642:AL642)</f>
        <v>0</v>
      </c>
    </row>
    <row r="643" spans="1:39" hidden="1" outlineLevel="1">
      <c r="A643" s="521"/>
      <c r="B643" s="288" t="s">
        <v>310</v>
      </c>
      <c r="C643" s="285" t="s">
        <v>163</v>
      </c>
      <c r="D643" s="289"/>
      <c r="E643" s="289"/>
      <c r="F643" s="289"/>
      <c r="G643" s="289"/>
      <c r="H643" s="289"/>
      <c r="I643" s="289"/>
      <c r="J643" s="289"/>
      <c r="K643" s="289"/>
      <c r="L643" s="289"/>
      <c r="M643" s="289"/>
      <c r="N643" s="289">
        <f>N642</f>
        <v>12</v>
      </c>
      <c r="O643" s="289"/>
      <c r="P643" s="289"/>
      <c r="Q643" s="289"/>
      <c r="R643" s="289"/>
      <c r="S643" s="289"/>
      <c r="T643" s="289"/>
      <c r="U643" s="289"/>
      <c r="V643" s="289"/>
      <c r="W643" s="289"/>
      <c r="X643" s="289"/>
      <c r="Y643" s="405">
        <f>Y642</f>
        <v>0</v>
      </c>
      <c r="Z643" s="405">
        <f t="shared" ref="Z643:AL643" si="1735">Z642</f>
        <v>0</v>
      </c>
      <c r="AA643" s="405">
        <f t="shared" si="1735"/>
        <v>0</v>
      </c>
      <c r="AB643" s="405">
        <f t="shared" si="1735"/>
        <v>0</v>
      </c>
      <c r="AC643" s="405">
        <f t="shared" si="1735"/>
        <v>0</v>
      </c>
      <c r="AD643" s="405">
        <f t="shared" si="1735"/>
        <v>0</v>
      </c>
      <c r="AE643" s="405">
        <f t="shared" si="1735"/>
        <v>0</v>
      </c>
      <c r="AF643" s="405">
        <f t="shared" si="1735"/>
        <v>0</v>
      </c>
      <c r="AG643" s="405">
        <f t="shared" si="1735"/>
        <v>0</v>
      </c>
      <c r="AH643" s="405">
        <f t="shared" si="1735"/>
        <v>0</v>
      </c>
      <c r="AI643" s="405">
        <f t="shared" si="1735"/>
        <v>0</v>
      </c>
      <c r="AJ643" s="405">
        <f t="shared" si="1735"/>
        <v>0</v>
      </c>
      <c r="AK643" s="405">
        <f t="shared" si="1735"/>
        <v>0</v>
      </c>
      <c r="AL643" s="405">
        <f t="shared" si="1735"/>
        <v>0</v>
      </c>
      <c r="AM643" s="300"/>
    </row>
    <row r="644" spans="1:39" hidden="1" outlineLevel="1">
      <c r="A644" s="521"/>
      <c r="B644" s="288"/>
      <c r="C644" s="285"/>
      <c r="D644" s="285"/>
      <c r="E644" s="285"/>
      <c r="F644" s="285"/>
      <c r="G644" s="285"/>
      <c r="H644" s="285"/>
      <c r="I644" s="285"/>
      <c r="J644" s="285"/>
      <c r="K644" s="285"/>
      <c r="L644" s="285"/>
      <c r="M644" s="285"/>
      <c r="N644" s="285"/>
      <c r="O644" s="285"/>
      <c r="P644" s="285"/>
      <c r="Q644" s="285"/>
      <c r="R644" s="285"/>
      <c r="S644" s="285"/>
      <c r="T644" s="285"/>
      <c r="U644" s="285"/>
      <c r="V644" s="285"/>
      <c r="W644" s="285"/>
      <c r="X644" s="285"/>
      <c r="Y644" s="416"/>
      <c r="Z644" s="419"/>
      <c r="AA644" s="419"/>
      <c r="AB644" s="419"/>
      <c r="AC644" s="419"/>
      <c r="AD644" s="419"/>
      <c r="AE644" s="419"/>
      <c r="AF644" s="419"/>
      <c r="AG644" s="419"/>
      <c r="AH644" s="419"/>
      <c r="AI644" s="419"/>
      <c r="AJ644" s="419"/>
      <c r="AK644" s="419"/>
      <c r="AL644" s="419"/>
      <c r="AM644" s="300"/>
    </row>
    <row r="645" spans="1:39" hidden="1" outlineLevel="1">
      <c r="A645" s="521">
        <v>18</v>
      </c>
      <c r="B645" s="422" t="s">
        <v>109</v>
      </c>
      <c r="C645" s="285" t="s">
        <v>25</v>
      </c>
      <c r="D645" s="289"/>
      <c r="E645" s="289"/>
      <c r="F645" s="289"/>
      <c r="G645" s="289"/>
      <c r="H645" s="289"/>
      <c r="I645" s="289"/>
      <c r="J645" s="289"/>
      <c r="K645" s="289"/>
      <c r="L645" s="289"/>
      <c r="M645" s="289"/>
      <c r="N645" s="289">
        <v>12</v>
      </c>
      <c r="O645" s="289"/>
      <c r="P645" s="289"/>
      <c r="Q645" s="289"/>
      <c r="R645" s="289"/>
      <c r="S645" s="289"/>
      <c r="T645" s="289"/>
      <c r="U645" s="289"/>
      <c r="V645" s="289"/>
      <c r="W645" s="289"/>
      <c r="X645" s="289"/>
      <c r="Y645" s="420"/>
      <c r="Z645" s="404"/>
      <c r="AA645" s="404"/>
      <c r="AB645" s="404"/>
      <c r="AC645" s="404"/>
      <c r="AD645" s="404"/>
      <c r="AE645" s="404"/>
      <c r="AF645" s="409"/>
      <c r="AG645" s="409"/>
      <c r="AH645" s="409"/>
      <c r="AI645" s="409"/>
      <c r="AJ645" s="409"/>
      <c r="AK645" s="409"/>
      <c r="AL645" s="409"/>
      <c r="AM645" s="290">
        <f>SUM(Y645:AL645)</f>
        <v>0</v>
      </c>
    </row>
    <row r="646" spans="1:39" hidden="1" outlineLevel="1">
      <c r="A646" s="521"/>
      <c r="B646" s="288" t="s">
        <v>310</v>
      </c>
      <c r="C646" s="285" t="s">
        <v>163</v>
      </c>
      <c r="D646" s="289"/>
      <c r="E646" s="289"/>
      <c r="F646" s="289"/>
      <c r="G646" s="289"/>
      <c r="H646" s="289"/>
      <c r="I646" s="289"/>
      <c r="J646" s="289"/>
      <c r="K646" s="289"/>
      <c r="L646" s="289"/>
      <c r="M646" s="289"/>
      <c r="N646" s="289">
        <f>N645</f>
        <v>12</v>
      </c>
      <c r="O646" s="289"/>
      <c r="P646" s="289"/>
      <c r="Q646" s="289"/>
      <c r="R646" s="289"/>
      <c r="S646" s="289"/>
      <c r="T646" s="289"/>
      <c r="U646" s="289"/>
      <c r="V646" s="289"/>
      <c r="W646" s="289"/>
      <c r="X646" s="289"/>
      <c r="Y646" s="405">
        <f>Y645</f>
        <v>0</v>
      </c>
      <c r="Z646" s="405">
        <f t="shared" ref="Z646:AL646" si="1736">Z645</f>
        <v>0</v>
      </c>
      <c r="AA646" s="405">
        <f t="shared" si="1736"/>
        <v>0</v>
      </c>
      <c r="AB646" s="405">
        <f t="shared" si="1736"/>
        <v>0</v>
      </c>
      <c r="AC646" s="405">
        <f t="shared" si="1736"/>
        <v>0</v>
      </c>
      <c r="AD646" s="405">
        <f t="shared" si="1736"/>
        <v>0</v>
      </c>
      <c r="AE646" s="405">
        <f t="shared" si="1736"/>
        <v>0</v>
      </c>
      <c r="AF646" s="405">
        <f t="shared" si="1736"/>
        <v>0</v>
      </c>
      <c r="AG646" s="405">
        <f t="shared" si="1736"/>
        <v>0</v>
      </c>
      <c r="AH646" s="405">
        <f t="shared" si="1736"/>
        <v>0</v>
      </c>
      <c r="AI646" s="405">
        <f t="shared" si="1736"/>
        <v>0</v>
      </c>
      <c r="AJ646" s="405">
        <f t="shared" si="1736"/>
        <v>0</v>
      </c>
      <c r="AK646" s="405">
        <f t="shared" si="1736"/>
        <v>0</v>
      </c>
      <c r="AL646" s="405">
        <f t="shared" si="1736"/>
        <v>0</v>
      </c>
      <c r="AM646" s="300"/>
    </row>
    <row r="647" spans="1:39" hidden="1" outlineLevel="1">
      <c r="A647" s="521"/>
      <c r="B647" s="316"/>
      <c r="C647" s="285"/>
      <c r="D647" s="285"/>
      <c r="E647" s="285"/>
      <c r="F647" s="285"/>
      <c r="G647" s="285"/>
      <c r="H647" s="285"/>
      <c r="I647" s="285"/>
      <c r="J647" s="285"/>
      <c r="K647" s="285"/>
      <c r="L647" s="285"/>
      <c r="M647" s="285"/>
      <c r="N647" s="285"/>
      <c r="O647" s="285"/>
      <c r="P647" s="285"/>
      <c r="Q647" s="285"/>
      <c r="R647" s="285"/>
      <c r="S647" s="285"/>
      <c r="T647" s="285"/>
      <c r="U647" s="285"/>
      <c r="V647" s="285"/>
      <c r="W647" s="285"/>
      <c r="X647" s="285"/>
      <c r="Y647" s="417"/>
      <c r="Z647" s="418"/>
      <c r="AA647" s="418"/>
      <c r="AB647" s="418"/>
      <c r="AC647" s="418"/>
      <c r="AD647" s="418"/>
      <c r="AE647" s="418"/>
      <c r="AF647" s="418"/>
      <c r="AG647" s="418"/>
      <c r="AH647" s="418"/>
      <c r="AI647" s="418"/>
      <c r="AJ647" s="418"/>
      <c r="AK647" s="418"/>
      <c r="AL647" s="418"/>
      <c r="AM647" s="291"/>
    </row>
    <row r="648" spans="1:39" hidden="1" outlineLevel="1">
      <c r="A648" s="521">
        <v>19</v>
      </c>
      <c r="B648" s="422" t="s">
        <v>111</v>
      </c>
      <c r="C648" s="285" t="s">
        <v>25</v>
      </c>
      <c r="D648" s="289"/>
      <c r="E648" s="289"/>
      <c r="F648" s="289"/>
      <c r="G648" s="289"/>
      <c r="H648" s="289"/>
      <c r="I648" s="289"/>
      <c r="J648" s="289"/>
      <c r="K648" s="289"/>
      <c r="L648" s="289"/>
      <c r="M648" s="289"/>
      <c r="N648" s="289">
        <v>12</v>
      </c>
      <c r="O648" s="289"/>
      <c r="P648" s="289"/>
      <c r="Q648" s="289"/>
      <c r="R648" s="289"/>
      <c r="S648" s="289"/>
      <c r="T648" s="289"/>
      <c r="U648" s="289"/>
      <c r="V648" s="289"/>
      <c r="W648" s="289"/>
      <c r="X648" s="289"/>
      <c r="Y648" s="420"/>
      <c r="Z648" s="404"/>
      <c r="AA648" s="404"/>
      <c r="AB648" s="404"/>
      <c r="AC648" s="404"/>
      <c r="AD648" s="404"/>
      <c r="AE648" s="404"/>
      <c r="AF648" s="409"/>
      <c r="AG648" s="409"/>
      <c r="AH648" s="409"/>
      <c r="AI648" s="409"/>
      <c r="AJ648" s="409"/>
      <c r="AK648" s="409"/>
      <c r="AL648" s="409"/>
      <c r="AM648" s="290">
        <f>SUM(Y648:AL648)</f>
        <v>0</v>
      </c>
    </row>
    <row r="649" spans="1:39" hidden="1" outlineLevel="1">
      <c r="A649" s="521"/>
      <c r="B649" s="288" t="s">
        <v>310</v>
      </c>
      <c r="C649" s="285" t="s">
        <v>163</v>
      </c>
      <c r="D649" s="289"/>
      <c r="E649" s="289"/>
      <c r="F649" s="289"/>
      <c r="G649" s="289"/>
      <c r="H649" s="289"/>
      <c r="I649" s="289"/>
      <c r="J649" s="289"/>
      <c r="K649" s="289"/>
      <c r="L649" s="289"/>
      <c r="M649" s="289"/>
      <c r="N649" s="289">
        <f>N648</f>
        <v>12</v>
      </c>
      <c r="O649" s="289"/>
      <c r="P649" s="289"/>
      <c r="Q649" s="289"/>
      <c r="R649" s="289"/>
      <c r="S649" s="289"/>
      <c r="T649" s="289"/>
      <c r="U649" s="289"/>
      <c r="V649" s="289"/>
      <c r="W649" s="289"/>
      <c r="X649" s="289"/>
      <c r="Y649" s="405">
        <f>Y648</f>
        <v>0</v>
      </c>
      <c r="Z649" s="405">
        <f t="shared" ref="Z649:AL649" si="1737">Z648</f>
        <v>0</v>
      </c>
      <c r="AA649" s="405">
        <f t="shared" si="1737"/>
        <v>0</v>
      </c>
      <c r="AB649" s="405">
        <f t="shared" si="1737"/>
        <v>0</v>
      </c>
      <c r="AC649" s="405">
        <f t="shared" si="1737"/>
        <v>0</v>
      </c>
      <c r="AD649" s="405">
        <f t="shared" si="1737"/>
        <v>0</v>
      </c>
      <c r="AE649" s="405">
        <f t="shared" si="1737"/>
        <v>0</v>
      </c>
      <c r="AF649" s="405">
        <f t="shared" si="1737"/>
        <v>0</v>
      </c>
      <c r="AG649" s="405">
        <f t="shared" si="1737"/>
        <v>0</v>
      </c>
      <c r="AH649" s="405">
        <f t="shared" si="1737"/>
        <v>0</v>
      </c>
      <c r="AI649" s="405">
        <f t="shared" si="1737"/>
        <v>0</v>
      </c>
      <c r="AJ649" s="405">
        <f t="shared" si="1737"/>
        <v>0</v>
      </c>
      <c r="AK649" s="405">
        <f t="shared" si="1737"/>
        <v>0</v>
      </c>
      <c r="AL649" s="405">
        <f t="shared" si="1737"/>
        <v>0</v>
      </c>
      <c r="AM649" s="291"/>
    </row>
    <row r="650" spans="1:39" hidden="1" outlineLevel="1">
      <c r="A650" s="521"/>
      <c r="B650" s="316"/>
      <c r="C650" s="285"/>
      <c r="D650" s="285"/>
      <c r="E650" s="285"/>
      <c r="F650" s="285"/>
      <c r="G650" s="285"/>
      <c r="H650" s="285"/>
      <c r="I650" s="285"/>
      <c r="J650" s="285"/>
      <c r="K650" s="285"/>
      <c r="L650" s="285"/>
      <c r="M650" s="285"/>
      <c r="N650" s="285"/>
      <c r="O650" s="285"/>
      <c r="P650" s="285"/>
      <c r="Q650" s="285"/>
      <c r="R650" s="285"/>
      <c r="S650" s="285"/>
      <c r="T650" s="285"/>
      <c r="U650" s="285"/>
      <c r="V650" s="285"/>
      <c r="W650" s="285"/>
      <c r="X650" s="285"/>
      <c r="Y650" s="406"/>
      <c r="Z650" s="406"/>
      <c r="AA650" s="406"/>
      <c r="AB650" s="406"/>
      <c r="AC650" s="406"/>
      <c r="AD650" s="406"/>
      <c r="AE650" s="406"/>
      <c r="AF650" s="406"/>
      <c r="AG650" s="406"/>
      <c r="AH650" s="406"/>
      <c r="AI650" s="406"/>
      <c r="AJ650" s="406"/>
      <c r="AK650" s="406"/>
      <c r="AL650" s="406"/>
      <c r="AM650" s="300"/>
    </row>
    <row r="651" spans="1:39" hidden="1" outlineLevel="1">
      <c r="A651" s="521">
        <v>20</v>
      </c>
      <c r="B651" s="422" t="s">
        <v>110</v>
      </c>
      <c r="C651" s="285" t="s">
        <v>25</v>
      </c>
      <c r="D651" s="289"/>
      <c r="E651" s="289"/>
      <c r="F651" s="289"/>
      <c r="G651" s="289"/>
      <c r="H651" s="289"/>
      <c r="I651" s="289"/>
      <c r="J651" s="289"/>
      <c r="K651" s="289"/>
      <c r="L651" s="289"/>
      <c r="M651" s="289"/>
      <c r="N651" s="289">
        <v>12</v>
      </c>
      <c r="O651" s="289"/>
      <c r="P651" s="289"/>
      <c r="Q651" s="289"/>
      <c r="R651" s="289"/>
      <c r="S651" s="289"/>
      <c r="T651" s="289"/>
      <c r="U651" s="289"/>
      <c r="V651" s="289"/>
      <c r="W651" s="289"/>
      <c r="X651" s="289"/>
      <c r="Y651" s="420"/>
      <c r="Z651" s="404"/>
      <c r="AA651" s="404"/>
      <c r="AB651" s="404"/>
      <c r="AC651" s="404"/>
      <c r="AD651" s="404"/>
      <c r="AE651" s="404"/>
      <c r="AF651" s="409"/>
      <c r="AG651" s="409"/>
      <c r="AH651" s="409"/>
      <c r="AI651" s="409"/>
      <c r="AJ651" s="409"/>
      <c r="AK651" s="409"/>
      <c r="AL651" s="409"/>
      <c r="AM651" s="290">
        <f>SUM(Y651:AL651)</f>
        <v>0</v>
      </c>
    </row>
    <row r="652" spans="1:39" hidden="1" outlineLevel="1">
      <c r="A652" s="521"/>
      <c r="B652" s="288" t="s">
        <v>310</v>
      </c>
      <c r="C652" s="285" t="s">
        <v>163</v>
      </c>
      <c r="D652" s="289"/>
      <c r="E652" s="289"/>
      <c r="F652" s="289"/>
      <c r="G652" s="289"/>
      <c r="H652" s="289"/>
      <c r="I652" s="289"/>
      <c r="J652" s="289"/>
      <c r="K652" s="289"/>
      <c r="L652" s="289"/>
      <c r="M652" s="289"/>
      <c r="N652" s="289">
        <f>N651</f>
        <v>12</v>
      </c>
      <c r="O652" s="289"/>
      <c r="P652" s="289"/>
      <c r="Q652" s="289"/>
      <c r="R652" s="289"/>
      <c r="S652" s="289"/>
      <c r="T652" s="289"/>
      <c r="U652" s="289"/>
      <c r="V652" s="289"/>
      <c r="W652" s="289"/>
      <c r="X652" s="289"/>
      <c r="Y652" s="405">
        <f>Y651</f>
        <v>0</v>
      </c>
      <c r="Z652" s="405">
        <f t="shared" ref="Z652:AL652" si="1738">Z651</f>
        <v>0</v>
      </c>
      <c r="AA652" s="405">
        <f t="shared" si="1738"/>
        <v>0</v>
      </c>
      <c r="AB652" s="405">
        <f t="shared" si="1738"/>
        <v>0</v>
      </c>
      <c r="AC652" s="405">
        <f t="shared" si="1738"/>
        <v>0</v>
      </c>
      <c r="AD652" s="405">
        <f t="shared" si="1738"/>
        <v>0</v>
      </c>
      <c r="AE652" s="405">
        <f t="shared" si="1738"/>
        <v>0</v>
      </c>
      <c r="AF652" s="405">
        <f t="shared" si="1738"/>
        <v>0</v>
      </c>
      <c r="AG652" s="405">
        <f t="shared" si="1738"/>
        <v>0</v>
      </c>
      <c r="AH652" s="405">
        <f t="shared" si="1738"/>
        <v>0</v>
      </c>
      <c r="AI652" s="405">
        <f t="shared" si="1738"/>
        <v>0</v>
      </c>
      <c r="AJ652" s="405">
        <f t="shared" si="1738"/>
        <v>0</v>
      </c>
      <c r="AK652" s="405">
        <f t="shared" si="1738"/>
        <v>0</v>
      </c>
      <c r="AL652" s="405">
        <f t="shared" si="1738"/>
        <v>0</v>
      </c>
      <c r="AM652" s="300"/>
    </row>
    <row r="653" spans="1:39" ht="15.75" hidden="1" outlineLevel="1">
      <c r="A653" s="521"/>
      <c r="B653" s="317"/>
      <c r="C653" s="294"/>
      <c r="D653" s="285"/>
      <c r="E653" s="285"/>
      <c r="F653" s="285"/>
      <c r="G653" s="285"/>
      <c r="H653" s="285"/>
      <c r="I653" s="285"/>
      <c r="J653" s="285"/>
      <c r="K653" s="285"/>
      <c r="L653" s="285"/>
      <c r="M653" s="285"/>
      <c r="N653" s="294"/>
      <c r="O653" s="285"/>
      <c r="P653" s="285"/>
      <c r="Q653" s="285"/>
      <c r="R653" s="285"/>
      <c r="S653" s="285"/>
      <c r="T653" s="285"/>
      <c r="U653" s="285"/>
      <c r="V653" s="285"/>
      <c r="W653" s="285"/>
      <c r="X653" s="285"/>
      <c r="Y653" s="406"/>
      <c r="Z653" s="406"/>
      <c r="AA653" s="406"/>
      <c r="AB653" s="406"/>
      <c r="AC653" s="406"/>
      <c r="AD653" s="406"/>
      <c r="AE653" s="406"/>
      <c r="AF653" s="406"/>
      <c r="AG653" s="406"/>
      <c r="AH653" s="406"/>
      <c r="AI653" s="406"/>
      <c r="AJ653" s="406"/>
      <c r="AK653" s="406"/>
      <c r="AL653" s="406"/>
      <c r="AM653" s="300"/>
    </row>
    <row r="654" spans="1:39" ht="15.75" hidden="1" outlineLevel="1">
      <c r="A654" s="521"/>
      <c r="B654" s="507" t="s">
        <v>502</v>
      </c>
      <c r="C654" s="285"/>
      <c r="D654" s="285"/>
      <c r="E654" s="285"/>
      <c r="F654" s="285"/>
      <c r="G654" s="285"/>
      <c r="H654" s="285"/>
      <c r="I654" s="285"/>
      <c r="J654" s="285"/>
      <c r="K654" s="285"/>
      <c r="L654" s="285"/>
      <c r="M654" s="285"/>
      <c r="N654" s="285"/>
      <c r="O654" s="285"/>
      <c r="P654" s="285"/>
      <c r="Q654" s="285"/>
      <c r="R654" s="285"/>
      <c r="S654" s="285"/>
      <c r="T654" s="285"/>
      <c r="U654" s="285"/>
      <c r="V654" s="285"/>
      <c r="W654" s="285"/>
      <c r="X654" s="285"/>
      <c r="Y654" s="416"/>
      <c r="Z654" s="419"/>
      <c r="AA654" s="419"/>
      <c r="AB654" s="419"/>
      <c r="AC654" s="419"/>
      <c r="AD654" s="419"/>
      <c r="AE654" s="419"/>
      <c r="AF654" s="419"/>
      <c r="AG654" s="419"/>
      <c r="AH654" s="419"/>
      <c r="AI654" s="419"/>
      <c r="AJ654" s="419"/>
      <c r="AK654" s="419"/>
      <c r="AL654" s="419"/>
      <c r="AM654" s="300"/>
    </row>
    <row r="655" spans="1:39" ht="15.75" hidden="1" outlineLevel="1">
      <c r="A655" s="521"/>
      <c r="B655" s="493" t="s">
        <v>498</v>
      </c>
      <c r="C655" s="285"/>
      <c r="D655" s="285"/>
      <c r="E655" s="285"/>
      <c r="F655" s="285"/>
      <c r="G655" s="285"/>
      <c r="H655" s="285"/>
      <c r="I655" s="285"/>
      <c r="J655" s="285"/>
      <c r="K655" s="285"/>
      <c r="L655" s="285"/>
      <c r="M655" s="285"/>
      <c r="N655" s="285"/>
      <c r="O655" s="285"/>
      <c r="P655" s="285"/>
      <c r="Q655" s="285"/>
      <c r="R655" s="285"/>
      <c r="S655" s="285"/>
      <c r="T655" s="285"/>
      <c r="U655" s="285"/>
      <c r="V655" s="285"/>
      <c r="W655" s="285"/>
      <c r="X655" s="285"/>
      <c r="Y655" s="416"/>
      <c r="Z655" s="419"/>
      <c r="AA655" s="419"/>
      <c r="AB655" s="419"/>
      <c r="AC655" s="419"/>
      <c r="AD655" s="419"/>
      <c r="AE655" s="419"/>
      <c r="AF655" s="419"/>
      <c r="AG655" s="419"/>
      <c r="AH655" s="419"/>
      <c r="AI655" s="419"/>
      <c r="AJ655" s="419"/>
      <c r="AK655" s="419"/>
      <c r="AL655" s="419"/>
      <c r="AM655" s="300"/>
    </row>
    <row r="656" spans="1:39" hidden="1" outlineLevel="1">
      <c r="A656" s="521">
        <v>21</v>
      </c>
      <c r="B656" s="422" t="s">
        <v>113</v>
      </c>
      <c r="C656" s="285" t="s">
        <v>25</v>
      </c>
      <c r="D656" s="289"/>
      <c r="E656" s="289"/>
      <c r="F656" s="289"/>
      <c r="G656" s="289"/>
      <c r="H656" s="289"/>
      <c r="I656" s="289"/>
      <c r="J656" s="289"/>
      <c r="K656" s="289"/>
      <c r="L656" s="289"/>
      <c r="M656" s="289"/>
      <c r="N656" s="285"/>
      <c r="O656" s="289"/>
      <c r="P656" s="289"/>
      <c r="Q656" s="289"/>
      <c r="R656" s="289"/>
      <c r="S656" s="289"/>
      <c r="T656" s="289"/>
      <c r="U656" s="289"/>
      <c r="V656" s="289"/>
      <c r="W656" s="289"/>
      <c r="X656" s="289"/>
      <c r="Y656" s="404"/>
      <c r="Z656" s="404"/>
      <c r="AA656" s="404"/>
      <c r="AB656" s="404"/>
      <c r="AC656" s="404"/>
      <c r="AD656" s="404"/>
      <c r="AE656" s="404"/>
      <c r="AF656" s="404"/>
      <c r="AG656" s="404"/>
      <c r="AH656" s="404"/>
      <c r="AI656" s="404"/>
      <c r="AJ656" s="404"/>
      <c r="AK656" s="404"/>
      <c r="AL656" s="404"/>
      <c r="AM656" s="290">
        <f>SUM(Y656:AL656)</f>
        <v>0</v>
      </c>
    </row>
    <row r="657" spans="1:39" hidden="1" outlineLevel="1">
      <c r="A657" s="521"/>
      <c r="B657" s="288" t="s">
        <v>310</v>
      </c>
      <c r="C657" s="285" t="s">
        <v>163</v>
      </c>
      <c r="D657" s="289"/>
      <c r="E657" s="289"/>
      <c r="F657" s="289"/>
      <c r="G657" s="289"/>
      <c r="H657" s="289"/>
      <c r="I657" s="289"/>
      <c r="J657" s="289"/>
      <c r="K657" s="289"/>
      <c r="L657" s="289"/>
      <c r="M657" s="289"/>
      <c r="N657" s="285"/>
      <c r="O657" s="289"/>
      <c r="P657" s="289"/>
      <c r="Q657" s="289"/>
      <c r="R657" s="289"/>
      <c r="S657" s="289"/>
      <c r="T657" s="289"/>
      <c r="U657" s="289"/>
      <c r="V657" s="289"/>
      <c r="W657" s="289"/>
      <c r="X657" s="289"/>
      <c r="Y657" s="405">
        <f>Y656</f>
        <v>0</v>
      </c>
      <c r="Z657" s="405">
        <f t="shared" ref="Z657" si="1739">Z656</f>
        <v>0</v>
      </c>
      <c r="AA657" s="405">
        <f t="shared" ref="AA657" si="1740">AA656</f>
        <v>0</v>
      </c>
      <c r="AB657" s="405">
        <f t="shared" ref="AB657" si="1741">AB656</f>
        <v>0</v>
      </c>
      <c r="AC657" s="405">
        <f t="shared" ref="AC657" si="1742">AC656</f>
        <v>0</v>
      </c>
      <c r="AD657" s="405">
        <f t="shared" ref="AD657" si="1743">AD656</f>
        <v>0</v>
      </c>
      <c r="AE657" s="405">
        <f t="shared" ref="AE657" si="1744">AE656</f>
        <v>0</v>
      </c>
      <c r="AF657" s="405">
        <f t="shared" ref="AF657" si="1745">AF656</f>
        <v>0</v>
      </c>
      <c r="AG657" s="405">
        <f t="shared" ref="AG657" si="1746">AG656</f>
        <v>0</v>
      </c>
      <c r="AH657" s="405">
        <f t="shared" ref="AH657" si="1747">AH656</f>
        <v>0</v>
      </c>
      <c r="AI657" s="405">
        <f t="shared" ref="AI657" si="1748">AI656</f>
        <v>0</v>
      </c>
      <c r="AJ657" s="405">
        <f t="shared" ref="AJ657" si="1749">AJ656</f>
        <v>0</v>
      </c>
      <c r="AK657" s="405">
        <f t="shared" ref="AK657" si="1750">AK656</f>
        <v>0</v>
      </c>
      <c r="AL657" s="405">
        <f t="shared" ref="AL657" si="1751">AL656</f>
        <v>0</v>
      </c>
      <c r="AM657" s="300"/>
    </row>
    <row r="658" spans="1:39" hidden="1" outlineLevel="1">
      <c r="A658" s="521"/>
      <c r="B658" s="288"/>
      <c r="C658" s="285"/>
      <c r="D658" s="285"/>
      <c r="E658" s="285"/>
      <c r="F658" s="285"/>
      <c r="G658" s="285"/>
      <c r="H658" s="285"/>
      <c r="I658" s="285"/>
      <c r="J658" s="285"/>
      <c r="K658" s="285"/>
      <c r="L658" s="285"/>
      <c r="M658" s="285"/>
      <c r="N658" s="285"/>
      <c r="O658" s="285"/>
      <c r="P658" s="285"/>
      <c r="Q658" s="285"/>
      <c r="R658" s="285"/>
      <c r="S658" s="285"/>
      <c r="T658" s="285"/>
      <c r="U658" s="285"/>
      <c r="V658" s="285"/>
      <c r="W658" s="285"/>
      <c r="X658" s="285"/>
      <c r="Y658" s="416"/>
      <c r="Z658" s="419"/>
      <c r="AA658" s="419"/>
      <c r="AB658" s="419"/>
      <c r="AC658" s="419"/>
      <c r="AD658" s="419"/>
      <c r="AE658" s="419"/>
      <c r="AF658" s="419"/>
      <c r="AG658" s="419"/>
      <c r="AH658" s="419"/>
      <c r="AI658" s="419"/>
      <c r="AJ658" s="419"/>
      <c r="AK658" s="419"/>
      <c r="AL658" s="419"/>
      <c r="AM658" s="300"/>
    </row>
    <row r="659" spans="1:39" ht="30" hidden="1" outlineLevel="1">
      <c r="A659" s="521">
        <v>22</v>
      </c>
      <c r="B659" s="422" t="s">
        <v>114</v>
      </c>
      <c r="C659" s="285" t="s">
        <v>25</v>
      </c>
      <c r="D659" s="289"/>
      <c r="E659" s="289"/>
      <c r="F659" s="289"/>
      <c r="G659" s="289"/>
      <c r="H659" s="289"/>
      <c r="I659" s="289"/>
      <c r="J659" s="289"/>
      <c r="K659" s="289"/>
      <c r="L659" s="289"/>
      <c r="M659" s="289"/>
      <c r="N659" s="285"/>
      <c r="O659" s="289"/>
      <c r="P659" s="289"/>
      <c r="Q659" s="289"/>
      <c r="R659" s="289"/>
      <c r="S659" s="289"/>
      <c r="T659" s="289"/>
      <c r="U659" s="289"/>
      <c r="V659" s="289"/>
      <c r="W659" s="289"/>
      <c r="X659" s="289"/>
      <c r="Y659" s="404"/>
      <c r="Z659" s="404"/>
      <c r="AA659" s="404"/>
      <c r="AB659" s="404"/>
      <c r="AC659" s="404"/>
      <c r="AD659" s="404"/>
      <c r="AE659" s="404"/>
      <c r="AF659" s="404"/>
      <c r="AG659" s="404"/>
      <c r="AH659" s="404"/>
      <c r="AI659" s="404"/>
      <c r="AJ659" s="404"/>
      <c r="AK659" s="404"/>
      <c r="AL659" s="404"/>
      <c r="AM659" s="290">
        <f>SUM(Y659:AL659)</f>
        <v>0</v>
      </c>
    </row>
    <row r="660" spans="1:39" hidden="1" outlineLevel="1">
      <c r="A660" s="521"/>
      <c r="B660" s="288" t="s">
        <v>310</v>
      </c>
      <c r="C660" s="285" t="s">
        <v>163</v>
      </c>
      <c r="D660" s="289"/>
      <c r="E660" s="289"/>
      <c r="F660" s="289"/>
      <c r="G660" s="289"/>
      <c r="H660" s="289"/>
      <c r="I660" s="289"/>
      <c r="J660" s="289"/>
      <c r="K660" s="289"/>
      <c r="L660" s="289"/>
      <c r="M660" s="289"/>
      <c r="N660" s="285"/>
      <c r="O660" s="289"/>
      <c r="P660" s="289"/>
      <c r="Q660" s="289"/>
      <c r="R660" s="289"/>
      <c r="S660" s="289"/>
      <c r="T660" s="289"/>
      <c r="U660" s="289"/>
      <c r="V660" s="289"/>
      <c r="W660" s="289"/>
      <c r="X660" s="289"/>
      <c r="Y660" s="405">
        <f>Y659</f>
        <v>0</v>
      </c>
      <c r="Z660" s="405">
        <f t="shared" ref="Z660" si="1752">Z659</f>
        <v>0</v>
      </c>
      <c r="AA660" s="405">
        <f t="shared" ref="AA660" si="1753">AA659</f>
        <v>0</v>
      </c>
      <c r="AB660" s="405">
        <f t="shared" ref="AB660" si="1754">AB659</f>
        <v>0</v>
      </c>
      <c r="AC660" s="405">
        <f t="shared" ref="AC660" si="1755">AC659</f>
        <v>0</v>
      </c>
      <c r="AD660" s="405">
        <f t="shared" ref="AD660" si="1756">AD659</f>
        <v>0</v>
      </c>
      <c r="AE660" s="405">
        <f t="shared" ref="AE660" si="1757">AE659</f>
        <v>0</v>
      </c>
      <c r="AF660" s="405">
        <f t="shared" ref="AF660" si="1758">AF659</f>
        <v>0</v>
      </c>
      <c r="AG660" s="405">
        <f t="shared" ref="AG660" si="1759">AG659</f>
        <v>0</v>
      </c>
      <c r="AH660" s="405">
        <f t="shared" ref="AH660" si="1760">AH659</f>
        <v>0</v>
      </c>
      <c r="AI660" s="405">
        <f t="shared" ref="AI660" si="1761">AI659</f>
        <v>0</v>
      </c>
      <c r="AJ660" s="405">
        <f t="shared" ref="AJ660" si="1762">AJ659</f>
        <v>0</v>
      </c>
      <c r="AK660" s="405">
        <f t="shared" ref="AK660" si="1763">AK659</f>
        <v>0</v>
      </c>
      <c r="AL660" s="405">
        <f t="shared" ref="AL660" si="1764">AL659</f>
        <v>0</v>
      </c>
      <c r="AM660" s="300"/>
    </row>
    <row r="661" spans="1:39" hidden="1" outlineLevel="1">
      <c r="A661" s="521"/>
      <c r="B661" s="288"/>
      <c r="C661" s="285"/>
      <c r="D661" s="285"/>
      <c r="E661" s="285"/>
      <c r="F661" s="285"/>
      <c r="G661" s="285"/>
      <c r="H661" s="285"/>
      <c r="I661" s="285"/>
      <c r="J661" s="285"/>
      <c r="K661" s="285"/>
      <c r="L661" s="285"/>
      <c r="M661" s="285"/>
      <c r="N661" s="285"/>
      <c r="O661" s="285"/>
      <c r="P661" s="285"/>
      <c r="Q661" s="285"/>
      <c r="R661" s="285"/>
      <c r="S661" s="285"/>
      <c r="T661" s="285"/>
      <c r="U661" s="285"/>
      <c r="V661" s="285"/>
      <c r="W661" s="285"/>
      <c r="X661" s="285"/>
      <c r="Y661" s="416"/>
      <c r="Z661" s="419"/>
      <c r="AA661" s="419"/>
      <c r="AB661" s="419"/>
      <c r="AC661" s="419"/>
      <c r="AD661" s="419"/>
      <c r="AE661" s="419"/>
      <c r="AF661" s="419"/>
      <c r="AG661" s="419"/>
      <c r="AH661" s="419"/>
      <c r="AI661" s="419"/>
      <c r="AJ661" s="419"/>
      <c r="AK661" s="419"/>
      <c r="AL661" s="419"/>
      <c r="AM661" s="300"/>
    </row>
    <row r="662" spans="1:39" ht="30" hidden="1" outlineLevel="1">
      <c r="A662" s="521">
        <v>23</v>
      </c>
      <c r="B662" s="422" t="s">
        <v>115</v>
      </c>
      <c r="C662" s="285" t="s">
        <v>25</v>
      </c>
      <c r="D662" s="289"/>
      <c r="E662" s="289"/>
      <c r="F662" s="289"/>
      <c r="G662" s="289"/>
      <c r="H662" s="289"/>
      <c r="I662" s="289"/>
      <c r="J662" s="289"/>
      <c r="K662" s="289"/>
      <c r="L662" s="289"/>
      <c r="M662" s="289"/>
      <c r="N662" s="285"/>
      <c r="O662" s="289"/>
      <c r="P662" s="289"/>
      <c r="Q662" s="289"/>
      <c r="R662" s="289"/>
      <c r="S662" s="289"/>
      <c r="T662" s="289"/>
      <c r="U662" s="289"/>
      <c r="V662" s="289"/>
      <c r="W662" s="289"/>
      <c r="X662" s="289"/>
      <c r="Y662" s="404"/>
      <c r="Z662" s="404"/>
      <c r="AA662" s="404"/>
      <c r="AB662" s="404"/>
      <c r="AC662" s="404"/>
      <c r="AD662" s="404"/>
      <c r="AE662" s="404"/>
      <c r="AF662" s="404"/>
      <c r="AG662" s="404"/>
      <c r="AH662" s="404"/>
      <c r="AI662" s="404"/>
      <c r="AJ662" s="404"/>
      <c r="AK662" s="404"/>
      <c r="AL662" s="404"/>
      <c r="AM662" s="290">
        <f>SUM(Y662:AL662)</f>
        <v>0</v>
      </c>
    </row>
    <row r="663" spans="1:39" hidden="1" outlineLevel="1">
      <c r="A663" s="521"/>
      <c r="B663" s="288" t="s">
        <v>310</v>
      </c>
      <c r="C663" s="285" t="s">
        <v>163</v>
      </c>
      <c r="D663" s="289"/>
      <c r="E663" s="289"/>
      <c r="F663" s="289"/>
      <c r="G663" s="289"/>
      <c r="H663" s="289"/>
      <c r="I663" s="289"/>
      <c r="J663" s="289"/>
      <c r="K663" s="289"/>
      <c r="L663" s="289"/>
      <c r="M663" s="289"/>
      <c r="N663" s="285"/>
      <c r="O663" s="289"/>
      <c r="P663" s="289"/>
      <c r="Q663" s="289"/>
      <c r="R663" s="289"/>
      <c r="S663" s="289"/>
      <c r="T663" s="289"/>
      <c r="U663" s="289"/>
      <c r="V663" s="289"/>
      <c r="W663" s="289"/>
      <c r="X663" s="289"/>
      <c r="Y663" s="405">
        <f>Y662</f>
        <v>0</v>
      </c>
      <c r="Z663" s="405">
        <f t="shared" ref="Z663" si="1765">Z662</f>
        <v>0</v>
      </c>
      <c r="AA663" s="405">
        <f t="shared" ref="AA663" si="1766">AA662</f>
        <v>0</v>
      </c>
      <c r="AB663" s="405">
        <f t="shared" ref="AB663" si="1767">AB662</f>
        <v>0</v>
      </c>
      <c r="AC663" s="405">
        <f t="shared" ref="AC663" si="1768">AC662</f>
        <v>0</v>
      </c>
      <c r="AD663" s="405">
        <f t="shared" ref="AD663" si="1769">AD662</f>
        <v>0</v>
      </c>
      <c r="AE663" s="405">
        <f t="shared" ref="AE663" si="1770">AE662</f>
        <v>0</v>
      </c>
      <c r="AF663" s="405">
        <f t="shared" ref="AF663" si="1771">AF662</f>
        <v>0</v>
      </c>
      <c r="AG663" s="405">
        <f t="shared" ref="AG663" si="1772">AG662</f>
        <v>0</v>
      </c>
      <c r="AH663" s="405">
        <f t="shared" ref="AH663" si="1773">AH662</f>
        <v>0</v>
      </c>
      <c r="AI663" s="405">
        <f t="shared" ref="AI663" si="1774">AI662</f>
        <v>0</v>
      </c>
      <c r="AJ663" s="405">
        <f t="shared" ref="AJ663" si="1775">AJ662</f>
        <v>0</v>
      </c>
      <c r="AK663" s="405">
        <f t="shared" ref="AK663" si="1776">AK662</f>
        <v>0</v>
      </c>
      <c r="AL663" s="405">
        <f t="shared" ref="AL663" si="1777">AL662</f>
        <v>0</v>
      </c>
      <c r="AM663" s="300"/>
    </row>
    <row r="664" spans="1:39" hidden="1" outlineLevel="1">
      <c r="A664" s="521"/>
      <c r="B664" s="424"/>
      <c r="C664" s="285"/>
      <c r="D664" s="285"/>
      <c r="E664" s="285"/>
      <c r="F664" s="285"/>
      <c r="G664" s="285"/>
      <c r="H664" s="285"/>
      <c r="I664" s="285"/>
      <c r="J664" s="285"/>
      <c r="K664" s="285"/>
      <c r="L664" s="285"/>
      <c r="M664" s="285"/>
      <c r="N664" s="285"/>
      <c r="O664" s="285"/>
      <c r="P664" s="285"/>
      <c r="Q664" s="285"/>
      <c r="R664" s="285"/>
      <c r="S664" s="285"/>
      <c r="T664" s="285"/>
      <c r="U664" s="285"/>
      <c r="V664" s="285"/>
      <c r="W664" s="285"/>
      <c r="X664" s="285"/>
      <c r="Y664" s="416"/>
      <c r="Z664" s="419"/>
      <c r="AA664" s="419"/>
      <c r="AB664" s="419"/>
      <c r="AC664" s="419"/>
      <c r="AD664" s="419"/>
      <c r="AE664" s="419"/>
      <c r="AF664" s="419"/>
      <c r="AG664" s="419"/>
      <c r="AH664" s="419"/>
      <c r="AI664" s="419"/>
      <c r="AJ664" s="419"/>
      <c r="AK664" s="419"/>
      <c r="AL664" s="419"/>
      <c r="AM664" s="300"/>
    </row>
    <row r="665" spans="1:39" ht="30" hidden="1" outlineLevel="1">
      <c r="A665" s="521">
        <v>24</v>
      </c>
      <c r="B665" s="422" t="s">
        <v>116</v>
      </c>
      <c r="C665" s="285" t="s">
        <v>25</v>
      </c>
      <c r="D665" s="289"/>
      <c r="E665" s="289"/>
      <c r="F665" s="289"/>
      <c r="G665" s="289"/>
      <c r="H665" s="289"/>
      <c r="I665" s="289"/>
      <c r="J665" s="289"/>
      <c r="K665" s="289"/>
      <c r="L665" s="289"/>
      <c r="M665" s="289"/>
      <c r="N665" s="285"/>
      <c r="O665" s="289"/>
      <c r="P665" s="289"/>
      <c r="Q665" s="289"/>
      <c r="R665" s="289"/>
      <c r="S665" s="289"/>
      <c r="T665" s="289"/>
      <c r="U665" s="289"/>
      <c r="V665" s="289"/>
      <c r="W665" s="289"/>
      <c r="X665" s="289"/>
      <c r="Y665" s="404"/>
      <c r="Z665" s="404"/>
      <c r="AA665" s="404"/>
      <c r="AB665" s="404"/>
      <c r="AC665" s="404"/>
      <c r="AD665" s="404"/>
      <c r="AE665" s="404"/>
      <c r="AF665" s="404"/>
      <c r="AG665" s="404"/>
      <c r="AH665" s="404"/>
      <c r="AI665" s="404"/>
      <c r="AJ665" s="404"/>
      <c r="AK665" s="404"/>
      <c r="AL665" s="404"/>
      <c r="AM665" s="290">
        <f>SUM(Y665:AL665)</f>
        <v>0</v>
      </c>
    </row>
    <row r="666" spans="1:39" hidden="1" outlineLevel="1">
      <c r="A666" s="521"/>
      <c r="B666" s="288" t="s">
        <v>310</v>
      </c>
      <c r="C666" s="285" t="s">
        <v>163</v>
      </c>
      <c r="D666" s="289"/>
      <c r="E666" s="289"/>
      <c r="F666" s="289"/>
      <c r="G666" s="289"/>
      <c r="H666" s="289"/>
      <c r="I666" s="289"/>
      <c r="J666" s="289"/>
      <c r="K666" s="289"/>
      <c r="L666" s="289"/>
      <c r="M666" s="289"/>
      <c r="N666" s="285"/>
      <c r="O666" s="289"/>
      <c r="P666" s="289"/>
      <c r="Q666" s="289"/>
      <c r="R666" s="289"/>
      <c r="S666" s="289"/>
      <c r="T666" s="289"/>
      <c r="U666" s="289"/>
      <c r="V666" s="289"/>
      <c r="W666" s="289"/>
      <c r="X666" s="289"/>
      <c r="Y666" s="405">
        <f>Y665</f>
        <v>0</v>
      </c>
      <c r="Z666" s="405">
        <f t="shared" ref="Z666" si="1778">Z665</f>
        <v>0</v>
      </c>
      <c r="AA666" s="405">
        <f t="shared" ref="AA666" si="1779">AA665</f>
        <v>0</v>
      </c>
      <c r="AB666" s="405">
        <f t="shared" ref="AB666" si="1780">AB665</f>
        <v>0</v>
      </c>
      <c r="AC666" s="405">
        <f t="shared" ref="AC666" si="1781">AC665</f>
        <v>0</v>
      </c>
      <c r="AD666" s="405">
        <f t="shared" ref="AD666" si="1782">AD665</f>
        <v>0</v>
      </c>
      <c r="AE666" s="405">
        <f t="shared" ref="AE666" si="1783">AE665</f>
        <v>0</v>
      </c>
      <c r="AF666" s="405">
        <f t="shared" ref="AF666" si="1784">AF665</f>
        <v>0</v>
      </c>
      <c r="AG666" s="405">
        <f t="shared" ref="AG666" si="1785">AG665</f>
        <v>0</v>
      </c>
      <c r="AH666" s="405">
        <f t="shared" ref="AH666" si="1786">AH665</f>
        <v>0</v>
      </c>
      <c r="AI666" s="405">
        <f t="shared" ref="AI666" si="1787">AI665</f>
        <v>0</v>
      </c>
      <c r="AJ666" s="405">
        <f t="shared" ref="AJ666" si="1788">AJ665</f>
        <v>0</v>
      </c>
      <c r="AK666" s="405">
        <f t="shared" ref="AK666" si="1789">AK665</f>
        <v>0</v>
      </c>
      <c r="AL666" s="405">
        <f t="shared" ref="AL666" si="1790">AL665</f>
        <v>0</v>
      </c>
      <c r="AM666" s="300"/>
    </row>
    <row r="667" spans="1:39" hidden="1" outlineLevel="1">
      <c r="A667" s="521"/>
      <c r="B667" s="288"/>
      <c r="C667" s="285"/>
      <c r="D667" s="285"/>
      <c r="E667" s="285"/>
      <c r="F667" s="285"/>
      <c r="G667" s="285"/>
      <c r="H667" s="285"/>
      <c r="I667" s="285"/>
      <c r="J667" s="285"/>
      <c r="K667" s="285"/>
      <c r="L667" s="285"/>
      <c r="M667" s="285"/>
      <c r="N667" s="285"/>
      <c r="O667" s="285"/>
      <c r="P667" s="285"/>
      <c r="Q667" s="285"/>
      <c r="R667" s="285"/>
      <c r="S667" s="285"/>
      <c r="T667" s="285"/>
      <c r="U667" s="285"/>
      <c r="V667" s="285"/>
      <c r="W667" s="285"/>
      <c r="X667" s="285"/>
      <c r="Y667" s="406"/>
      <c r="Z667" s="419"/>
      <c r="AA667" s="419"/>
      <c r="AB667" s="419"/>
      <c r="AC667" s="419"/>
      <c r="AD667" s="419"/>
      <c r="AE667" s="419"/>
      <c r="AF667" s="419"/>
      <c r="AG667" s="419"/>
      <c r="AH667" s="419"/>
      <c r="AI667" s="419"/>
      <c r="AJ667" s="419"/>
      <c r="AK667" s="419"/>
      <c r="AL667" s="419"/>
      <c r="AM667" s="300"/>
    </row>
    <row r="668" spans="1:39" ht="15.75" hidden="1" outlineLevel="1">
      <c r="A668" s="521"/>
      <c r="B668" s="282" t="s">
        <v>499</v>
      </c>
      <c r="C668" s="285"/>
      <c r="D668" s="285"/>
      <c r="E668" s="285"/>
      <c r="F668" s="285"/>
      <c r="G668" s="285"/>
      <c r="H668" s="285"/>
      <c r="I668" s="285"/>
      <c r="J668" s="285"/>
      <c r="K668" s="285"/>
      <c r="L668" s="285"/>
      <c r="M668" s="285"/>
      <c r="N668" s="285"/>
      <c r="O668" s="285"/>
      <c r="P668" s="285"/>
      <c r="Q668" s="285"/>
      <c r="R668" s="285"/>
      <c r="S668" s="285"/>
      <c r="T668" s="285"/>
      <c r="U668" s="285"/>
      <c r="V668" s="285"/>
      <c r="W668" s="285"/>
      <c r="X668" s="285"/>
      <c r="Y668" s="406"/>
      <c r="Z668" s="419"/>
      <c r="AA668" s="419"/>
      <c r="AB668" s="419"/>
      <c r="AC668" s="419"/>
      <c r="AD668" s="419"/>
      <c r="AE668" s="419"/>
      <c r="AF668" s="419"/>
      <c r="AG668" s="419"/>
      <c r="AH668" s="419"/>
      <c r="AI668" s="419"/>
      <c r="AJ668" s="419"/>
      <c r="AK668" s="419"/>
      <c r="AL668" s="419"/>
      <c r="AM668" s="300"/>
    </row>
    <row r="669" spans="1:39" hidden="1" outlineLevel="1">
      <c r="A669" s="521">
        <v>25</v>
      </c>
      <c r="B669" s="422" t="s">
        <v>117</v>
      </c>
      <c r="C669" s="285" t="s">
        <v>25</v>
      </c>
      <c r="D669" s="289"/>
      <c r="E669" s="289"/>
      <c r="F669" s="289"/>
      <c r="G669" s="289"/>
      <c r="H669" s="289"/>
      <c r="I669" s="289"/>
      <c r="J669" s="289"/>
      <c r="K669" s="289"/>
      <c r="L669" s="289"/>
      <c r="M669" s="289"/>
      <c r="N669" s="289">
        <v>12</v>
      </c>
      <c r="O669" s="289"/>
      <c r="P669" s="289"/>
      <c r="Q669" s="289"/>
      <c r="R669" s="289"/>
      <c r="S669" s="289"/>
      <c r="T669" s="289"/>
      <c r="U669" s="289"/>
      <c r="V669" s="289"/>
      <c r="W669" s="289"/>
      <c r="X669" s="289"/>
      <c r="Y669" s="420"/>
      <c r="Z669" s="404"/>
      <c r="AA669" s="404"/>
      <c r="AB669" s="404"/>
      <c r="AC669" s="404"/>
      <c r="AD669" s="404"/>
      <c r="AE669" s="404"/>
      <c r="AF669" s="409"/>
      <c r="AG669" s="409"/>
      <c r="AH669" s="409"/>
      <c r="AI669" s="409"/>
      <c r="AJ669" s="409"/>
      <c r="AK669" s="409"/>
      <c r="AL669" s="409"/>
      <c r="AM669" s="290">
        <f>SUM(Y669:AL669)</f>
        <v>0</v>
      </c>
    </row>
    <row r="670" spans="1:39" hidden="1" outlineLevel="1">
      <c r="A670" s="521"/>
      <c r="B670" s="288" t="s">
        <v>310</v>
      </c>
      <c r="C670" s="285" t="s">
        <v>163</v>
      </c>
      <c r="D670" s="289"/>
      <c r="E670" s="289"/>
      <c r="F670" s="289"/>
      <c r="G670" s="289"/>
      <c r="H670" s="289"/>
      <c r="I670" s="289"/>
      <c r="J670" s="289"/>
      <c r="K670" s="289"/>
      <c r="L670" s="289"/>
      <c r="M670" s="289"/>
      <c r="N670" s="289">
        <f>N669</f>
        <v>12</v>
      </c>
      <c r="O670" s="289"/>
      <c r="P670" s="289"/>
      <c r="Q670" s="289"/>
      <c r="R670" s="289"/>
      <c r="S670" s="289"/>
      <c r="T670" s="289"/>
      <c r="U670" s="289"/>
      <c r="V670" s="289"/>
      <c r="W670" s="289"/>
      <c r="X670" s="289"/>
      <c r="Y670" s="405">
        <f>Y669</f>
        <v>0</v>
      </c>
      <c r="Z670" s="405">
        <f t="shared" ref="Z670" si="1791">Z669</f>
        <v>0</v>
      </c>
      <c r="AA670" s="405">
        <f t="shared" ref="AA670" si="1792">AA669</f>
        <v>0</v>
      </c>
      <c r="AB670" s="405">
        <f t="shared" ref="AB670" si="1793">AB669</f>
        <v>0</v>
      </c>
      <c r="AC670" s="405">
        <f t="shared" ref="AC670" si="1794">AC669</f>
        <v>0</v>
      </c>
      <c r="AD670" s="405">
        <f t="shared" ref="AD670" si="1795">AD669</f>
        <v>0</v>
      </c>
      <c r="AE670" s="405">
        <f t="shared" ref="AE670" si="1796">AE669</f>
        <v>0</v>
      </c>
      <c r="AF670" s="405">
        <f t="shared" ref="AF670" si="1797">AF669</f>
        <v>0</v>
      </c>
      <c r="AG670" s="405">
        <f t="shared" ref="AG670" si="1798">AG669</f>
        <v>0</v>
      </c>
      <c r="AH670" s="405">
        <f t="shared" ref="AH670" si="1799">AH669</f>
        <v>0</v>
      </c>
      <c r="AI670" s="405">
        <f t="shared" ref="AI670" si="1800">AI669</f>
        <v>0</v>
      </c>
      <c r="AJ670" s="405">
        <f t="shared" ref="AJ670" si="1801">AJ669</f>
        <v>0</v>
      </c>
      <c r="AK670" s="405">
        <f t="shared" ref="AK670" si="1802">AK669</f>
        <v>0</v>
      </c>
      <c r="AL670" s="405">
        <f t="shared" ref="AL670" si="1803">AL669</f>
        <v>0</v>
      </c>
      <c r="AM670" s="300"/>
    </row>
    <row r="671" spans="1:39" hidden="1" outlineLevel="1">
      <c r="A671" s="521"/>
      <c r="B671" s="288"/>
      <c r="C671" s="285"/>
      <c r="D671" s="285"/>
      <c r="E671" s="285"/>
      <c r="F671" s="285"/>
      <c r="G671" s="285"/>
      <c r="H671" s="285"/>
      <c r="I671" s="285"/>
      <c r="J671" s="285"/>
      <c r="K671" s="285"/>
      <c r="L671" s="285"/>
      <c r="M671" s="285"/>
      <c r="N671" s="285"/>
      <c r="O671" s="285"/>
      <c r="P671" s="285"/>
      <c r="Q671" s="285"/>
      <c r="R671" s="285"/>
      <c r="S671" s="285"/>
      <c r="T671" s="285"/>
      <c r="U671" s="285"/>
      <c r="V671" s="285"/>
      <c r="W671" s="285"/>
      <c r="X671" s="285"/>
      <c r="Y671" s="406"/>
      <c r="Z671" s="419"/>
      <c r="AA671" s="419"/>
      <c r="AB671" s="419"/>
      <c r="AC671" s="419"/>
      <c r="AD671" s="419"/>
      <c r="AE671" s="419"/>
      <c r="AF671" s="419"/>
      <c r="AG671" s="419"/>
      <c r="AH671" s="419"/>
      <c r="AI671" s="419"/>
      <c r="AJ671" s="419"/>
      <c r="AK671" s="419"/>
      <c r="AL671" s="419"/>
      <c r="AM671" s="300"/>
    </row>
    <row r="672" spans="1:39" hidden="1" outlineLevel="1">
      <c r="A672" s="521">
        <v>26</v>
      </c>
      <c r="B672" s="422" t="s">
        <v>118</v>
      </c>
      <c r="C672" s="285" t="s">
        <v>25</v>
      </c>
      <c r="D672" s="289"/>
      <c r="E672" s="289"/>
      <c r="F672" s="289"/>
      <c r="G672" s="289"/>
      <c r="H672" s="289"/>
      <c r="I672" s="289"/>
      <c r="J672" s="289"/>
      <c r="K672" s="289"/>
      <c r="L672" s="289"/>
      <c r="M672" s="289"/>
      <c r="N672" s="289">
        <v>12</v>
      </c>
      <c r="O672" s="289"/>
      <c r="P672" s="289"/>
      <c r="Q672" s="289"/>
      <c r="R672" s="289"/>
      <c r="S672" s="289"/>
      <c r="T672" s="289"/>
      <c r="U672" s="289"/>
      <c r="V672" s="289"/>
      <c r="W672" s="289"/>
      <c r="X672" s="289"/>
      <c r="Y672" s="420"/>
      <c r="Z672" s="404"/>
      <c r="AA672" s="404"/>
      <c r="AB672" s="404"/>
      <c r="AC672" s="404"/>
      <c r="AD672" s="404"/>
      <c r="AE672" s="404"/>
      <c r="AF672" s="409"/>
      <c r="AG672" s="409"/>
      <c r="AH672" s="409"/>
      <c r="AI672" s="409"/>
      <c r="AJ672" s="409"/>
      <c r="AK672" s="409"/>
      <c r="AL672" s="409"/>
      <c r="AM672" s="290">
        <f>SUM(Y672:AL672)</f>
        <v>0</v>
      </c>
    </row>
    <row r="673" spans="1:39" hidden="1" outlineLevel="1">
      <c r="A673" s="521"/>
      <c r="B673" s="288" t="s">
        <v>310</v>
      </c>
      <c r="C673" s="285" t="s">
        <v>163</v>
      </c>
      <c r="D673" s="289"/>
      <c r="E673" s="289"/>
      <c r="F673" s="289"/>
      <c r="G673" s="289"/>
      <c r="H673" s="289"/>
      <c r="I673" s="289"/>
      <c r="J673" s="289"/>
      <c r="K673" s="289"/>
      <c r="L673" s="289"/>
      <c r="M673" s="289"/>
      <c r="N673" s="289">
        <f>N672</f>
        <v>12</v>
      </c>
      <c r="O673" s="289"/>
      <c r="P673" s="289"/>
      <c r="Q673" s="289"/>
      <c r="R673" s="289"/>
      <c r="S673" s="289"/>
      <c r="T673" s="289"/>
      <c r="U673" s="289"/>
      <c r="V673" s="289"/>
      <c r="W673" s="289"/>
      <c r="X673" s="289"/>
      <c r="Y673" s="405">
        <f>Y672</f>
        <v>0</v>
      </c>
      <c r="Z673" s="405">
        <f t="shared" ref="Z673" si="1804">Z672</f>
        <v>0</v>
      </c>
      <c r="AA673" s="405">
        <f t="shared" ref="AA673" si="1805">AA672</f>
        <v>0</v>
      </c>
      <c r="AB673" s="405">
        <f t="shared" ref="AB673" si="1806">AB672</f>
        <v>0</v>
      </c>
      <c r="AC673" s="405">
        <f t="shared" ref="AC673" si="1807">AC672</f>
        <v>0</v>
      </c>
      <c r="AD673" s="405">
        <f t="shared" ref="AD673" si="1808">AD672</f>
        <v>0</v>
      </c>
      <c r="AE673" s="405">
        <f t="shared" ref="AE673" si="1809">AE672</f>
        <v>0</v>
      </c>
      <c r="AF673" s="405">
        <f t="shared" ref="AF673" si="1810">AF672</f>
        <v>0</v>
      </c>
      <c r="AG673" s="405">
        <f t="shared" ref="AG673" si="1811">AG672</f>
        <v>0</v>
      </c>
      <c r="AH673" s="405">
        <f t="shared" ref="AH673" si="1812">AH672</f>
        <v>0</v>
      </c>
      <c r="AI673" s="405">
        <f t="shared" ref="AI673" si="1813">AI672</f>
        <v>0</v>
      </c>
      <c r="AJ673" s="405">
        <f t="shared" ref="AJ673" si="1814">AJ672</f>
        <v>0</v>
      </c>
      <c r="AK673" s="405">
        <f t="shared" ref="AK673" si="1815">AK672</f>
        <v>0</v>
      </c>
      <c r="AL673" s="405">
        <f t="shared" ref="AL673" si="1816">AL672</f>
        <v>0</v>
      </c>
      <c r="AM673" s="300"/>
    </row>
    <row r="674" spans="1:39" hidden="1" outlineLevel="1">
      <c r="A674" s="521"/>
      <c r="B674" s="288"/>
      <c r="C674" s="285"/>
      <c r="D674" s="285"/>
      <c r="E674" s="285"/>
      <c r="F674" s="285"/>
      <c r="G674" s="285"/>
      <c r="H674" s="285"/>
      <c r="I674" s="285"/>
      <c r="J674" s="285"/>
      <c r="K674" s="285"/>
      <c r="L674" s="285"/>
      <c r="M674" s="285"/>
      <c r="N674" s="285"/>
      <c r="O674" s="285"/>
      <c r="P674" s="285"/>
      <c r="Q674" s="285"/>
      <c r="R674" s="285"/>
      <c r="S674" s="285"/>
      <c r="T674" s="285"/>
      <c r="U674" s="285"/>
      <c r="V674" s="285"/>
      <c r="W674" s="285"/>
      <c r="X674" s="285"/>
      <c r="Y674" s="406"/>
      <c r="Z674" s="419"/>
      <c r="AA674" s="419"/>
      <c r="AB674" s="419"/>
      <c r="AC674" s="419"/>
      <c r="AD674" s="419"/>
      <c r="AE674" s="419"/>
      <c r="AF674" s="419"/>
      <c r="AG674" s="419"/>
      <c r="AH674" s="419"/>
      <c r="AI674" s="419"/>
      <c r="AJ674" s="419"/>
      <c r="AK674" s="419"/>
      <c r="AL674" s="419"/>
      <c r="AM674" s="300"/>
    </row>
    <row r="675" spans="1:39" ht="30" hidden="1" outlineLevel="1">
      <c r="A675" s="521">
        <v>27</v>
      </c>
      <c r="B675" s="422" t="s">
        <v>119</v>
      </c>
      <c r="C675" s="285" t="s">
        <v>25</v>
      </c>
      <c r="D675" s="289"/>
      <c r="E675" s="289"/>
      <c r="F675" s="289"/>
      <c r="G675" s="289"/>
      <c r="H675" s="289"/>
      <c r="I675" s="289"/>
      <c r="J675" s="289"/>
      <c r="K675" s="289"/>
      <c r="L675" s="289"/>
      <c r="M675" s="289"/>
      <c r="N675" s="289">
        <v>12</v>
      </c>
      <c r="O675" s="289"/>
      <c r="P675" s="289"/>
      <c r="Q675" s="289"/>
      <c r="R675" s="289"/>
      <c r="S675" s="289"/>
      <c r="T675" s="289"/>
      <c r="U675" s="289"/>
      <c r="V675" s="289"/>
      <c r="W675" s="289"/>
      <c r="X675" s="289"/>
      <c r="Y675" s="420"/>
      <c r="Z675" s="404"/>
      <c r="AA675" s="404"/>
      <c r="AB675" s="404"/>
      <c r="AC675" s="404"/>
      <c r="AD675" s="404"/>
      <c r="AE675" s="404"/>
      <c r="AF675" s="409"/>
      <c r="AG675" s="409"/>
      <c r="AH675" s="409"/>
      <c r="AI675" s="409"/>
      <c r="AJ675" s="409"/>
      <c r="AK675" s="409"/>
      <c r="AL675" s="409"/>
      <c r="AM675" s="290">
        <f>SUM(Y675:AL675)</f>
        <v>0</v>
      </c>
    </row>
    <row r="676" spans="1:39" hidden="1" outlineLevel="1">
      <c r="A676" s="521"/>
      <c r="B676" s="288" t="s">
        <v>310</v>
      </c>
      <c r="C676" s="285" t="s">
        <v>163</v>
      </c>
      <c r="D676" s="289"/>
      <c r="E676" s="289"/>
      <c r="F676" s="289"/>
      <c r="G676" s="289"/>
      <c r="H676" s="289"/>
      <c r="I676" s="289"/>
      <c r="J676" s="289"/>
      <c r="K676" s="289"/>
      <c r="L676" s="289"/>
      <c r="M676" s="289"/>
      <c r="N676" s="289">
        <f>N675</f>
        <v>12</v>
      </c>
      <c r="O676" s="289"/>
      <c r="P676" s="289"/>
      <c r="Q676" s="289"/>
      <c r="R676" s="289"/>
      <c r="S676" s="289"/>
      <c r="T676" s="289"/>
      <c r="U676" s="289"/>
      <c r="V676" s="289"/>
      <c r="W676" s="289"/>
      <c r="X676" s="289"/>
      <c r="Y676" s="405">
        <f>Y675</f>
        <v>0</v>
      </c>
      <c r="Z676" s="405">
        <f t="shared" ref="Z676" si="1817">Z675</f>
        <v>0</v>
      </c>
      <c r="AA676" s="405">
        <f t="shared" ref="AA676" si="1818">AA675</f>
        <v>0</v>
      </c>
      <c r="AB676" s="405">
        <f t="shared" ref="AB676" si="1819">AB675</f>
        <v>0</v>
      </c>
      <c r="AC676" s="405">
        <f t="shared" ref="AC676" si="1820">AC675</f>
        <v>0</v>
      </c>
      <c r="AD676" s="405">
        <f t="shared" ref="AD676" si="1821">AD675</f>
        <v>0</v>
      </c>
      <c r="AE676" s="405">
        <f t="shared" ref="AE676" si="1822">AE675</f>
        <v>0</v>
      </c>
      <c r="AF676" s="405">
        <f t="shared" ref="AF676" si="1823">AF675</f>
        <v>0</v>
      </c>
      <c r="AG676" s="405">
        <f t="shared" ref="AG676" si="1824">AG675</f>
        <v>0</v>
      </c>
      <c r="AH676" s="405">
        <f t="shared" ref="AH676" si="1825">AH675</f>
        <v>0</v>
      </c>
      <c r="AI676" s="405">
        <f t="shared" ref="AI676" si="1826">AI675</f>
        <v>0</v>
      </c>
      <c r="AJ676" s="405">
        <f t="shared" ref="AJ676" si="1827">AJ675</f>
        <v>0</v>
      </c>
      <c r="AK676" s="405">
        <f t="shared" ref="AK676" si="1828">AK675</f>
        <v>0</v>
      </c>
      <c r="AL676" s="405">
        <f t="shared" ref="AL676" si="1829">AL675</f>
        <v>0</v>
      </c>
      <c r="AM676" s="300"/>
    </row>
    <row r="677" spans="1:39" hidden="1" outlineLevel="1">
      <c r="A677" s="521"/>
      <c r="B677" s="288"/>
      <c r="C677" s="285"/>
      <c r="D677" s="285"/>
      <c r="E677" s="285"/>
      <c r="F677" s="285"/>
      <c r="G677" s="285"/>
      <c r="H677" s="285"/>
      <c r="I677" s="285"/>
      <c r="J677" s="285"/>
      <c r="K677" s="285"/>
      <c r="L677" s="285"/>
      <c r="M677" s="285"/>
      <c r="N677" s="285"/>
      <c r="O677" s="285"/>
      <c r="P677" s="285"/>
      <c r="Q677" s="285"/>
      <c r="R677" s="285"/>
      <c r="S677" s="285"/>
      <c r="T677" s="285"/>
      <c r="U677" s="285"/>
      <c r="V677" s="285"/>
      <c r="W677" s="285"/>
      <c r="X677" s="285"/>
      <c r="Y677" s="406"/>
      <c r="Z677" s="419"/>
      <c r="AA677" s="419"/>
      <c r="AB677" s="419"/>
      <c r="AC677" s="419"/>
      <c r="AD677" s="419"/>
      <c r="AE677" s="419"/>
      <c r="AF677" s="419"/>
      <c r="AG677" s="419"/>
      <c r="AH677" s="419"/>
      <c r="AI677" s="419"/>
      <c r="AJ677" s="419"/>
      <c r="AK677" s="419"/>
      <c r="AL677" s="419"/>
      <c r="AM677" s="300"/>
    </row>
    <row r="678" spans="1:39" ht="30" hidden="1" outlineLevel="1">
      <c r="A678" s="521">
        <v>28</v>
      </c>
      <c r="B678" s="422" t="s">
        <v>120</v>
      </c>
      <c r="C678" s="285" t="s">
        <v>25</v>
      </c>
      <c r="D678" s="289"/>
      <c r="E678" s="289"/>
      <c r="F678" s="289"/>
      <c r="G678" s="289"/>
      <c r="H678" s="289"/>
      <c r="I678" s="289"/>
      <c r="J678" s="289"/>
      <c r="K678" s="289"/>
      <c r="L678" s="289"/>
      <c r="M678" s="289"/>
      <c r="N678" s="289">
        <v>12</v>
      </c>
      <c r="O678" s="289"/>
      <c r="P678" s="289"/>
      <c r="Q678" s="289"/>
      <c r="R678" s="289"/>
      <c r="S678" s="289"/>
      <c r="T678" s="289"/>
      <c r="U678" s="289"/>
      <c r="V678" s="289"/>
      <c r="W678" s="289"/>
      <c r="X678" s="289"/>
      <c r="Y678" s="420"/>
      <c r="Z678" s="404"/>
      <c r="AA678" s="404"/>
      <c r="AB678" s="404"/>
      <c r="AC678" s="404"/>
      <c r="AD678" s="404"/>
      <c r="AE678" s="404"/>
      <c r="AF678" s="409"/>
      <c r="AG678" s="409"/>
      <c r="AH678" s="409"/>
      <c r="AI678" s="409"/>
      <c r="AJ678" s="409"/>
      <c r="AK678" s="409"/>
      <c r="AL678" s="409"/>
      <c r="AM678" s="290">
        <f>SUM(Y678:AL678)</f>
        <v>0</v>
      </c>
    </row>
    <row r="679" spans="1:39" hidden="1" outlineLevel="1">
      <c r="A679" s="521"/>
      <c r="B679" s="288" t="s">
        <v>310</v>
      </c>
      <c r="C679" s="285" t="s">
        <v>163</v>
      </c>
      <c r="D679" s="289"/>
      <c r="E679" s="289"/>
      <c r="F679" s="289"/>
      <c r="G679" s="289"/>
      <c r="H679" s="289"/>
      <c r="I679" s="289"/>
      <c r="J679" s="289"/>
      <c r="K679" s="289"/>
      <c r="L679" s="289"/>
      <c r="M679" s="289"/>
      <c r="N679" s="289">
        <f>N678</f>
        <v>12</v>
      </c>
      <c r="O679" s="289"/>
      <c r="P679" s="289"/>
      <c r="Q679" s="289"/>
      <c r="R679" s="289"/>
      <c r="S679" s="289"/>
      <c r="T679" s="289"/>
      <c r="U679" s="289"/>
      <c r="V679" s="289"/>
      <c r="W679" s="289"/>
      <c r="X679" s="289"/>
      <c r="Y679" s="405">
        <f>Y678</f>
        <v>0</v>
      </c>
      <c r="Z679" s="405">
        <f t="shared" ref="Z679" si="1830">Z678</f>
        <v>0</v>
      </c>
      <c r="AA679" s="405">
        <f t="shared" ref="AA679" si="1831">AA678</f>
        <v>0</v>
      </c>
      <c r="AB679" s="405">
        <f t="shared" ref="AB679" si="1832">AB678</f>
        <v>0</v>
      </c>
      <c r="AC679" s="405">
        <f t="shared" ref="AC679" si="1833">AC678</f>
        <v>0</v>
      </c>
      <c r="AD679" s="405">
        <f t="shared" ref="AD679" si="1834">AD678</f>
        <v>0</v>
      </c>
      <c r="AE679" s="405">
        <f t="shared" ref="AE679" si="1835">AE678</f>
        <v>0</v>
      </c>
      <c r="AF679" s="405">
        <f t="shared" ref="AF679" si="1836">AF678</f>
        <v>0</v>
      </c>
      <c r="AG679" s="405">
        <f t="shared" ref="AG679" si="1837">AG678</f>
        <v>0</v>
      </c>
      <c r="AH679" s="405">
        <f t="shared" ref="AH679" si="1838">AH678</f>
        <v>0</v>
      </c>
      <c r="AI679" s="405">
        <f t="shared" ref="AI679" si="1839">AI678</f>
        <v>0</v>
      </c>
      <c r="AJ679" s="405">
        <f t="shared" ref="AJ679" si="1840">AJ678</f>
        <v>0</v>
      </c>
      <c r="AK679" s="405">
        <f t="shared" ref="AK679" si="1841">AK678</f>
        <v>0</v>
      </c>
      <c r="AL679" s="405">
        <f t="shared" ref="AL679" si="1842">AL678</f>
        <v>0</v>
      </c>
      <c r="AM679" s="300"/>
    </row>
    <row r="680" spans="1:39" hidden="1" outlineLevel="1">
      <c r="A680" s="521"/>
      <c r="B680" s="288"/>
      <c r="C680" s="285"/>
      <c r="D680" s="285"/>
      <c r="E680" s="285"/>
      <c r="F680" s="285"/>
      <c r="G680" s="285"/>
      <c r="H680" s="285"/>
      <c r="I680" s="285"/>
      <c r="J680" s="285"/>
      <c r="K680" s="285"/>
      <c r="L680" s="285"/>
      <c r="M680" s="285"/>
      <c r="N680" s="285"/>
      <c r="O680" s="285"/>
      <c r="P680" s="285"/>
      <c r="Q680" s="285"/>
      <c r="R680" s="285"/>
      <c r="S680" s="285"/>
      <c r="T680" s="285"/>
      <c r="U680" s="285"/>
      <c r="V680" s="285"/>
      <c r="W680" s="285"/>
      <c r="X680" s="285"/>
      <c r="Y680" s="406"/>
      <c r="Z680" s="419"/>
      <c r="AA680" s="419"/>
      <c r="AB680" s="419"/>
      <c r="AC680" s="419"/>
      <c r="AD680" s="419"/>
      <c r="AE680" s="419"/>
      <c r="AF680" s="419"/>
      <c r="AG680" s="419"/>
      <c r="AH680" s="419"/>
      <c r="AI680" s="419"/>
      <c r="AJ680" s="419"/>
      <c r="AK680" s="419"/>
      <c r="AL680" s="419"/>
      <c r="AM680" s="300"/>
    </row>
    <row r="681" spans="1:39" ht="30" hidden="1" outlineLevel="1">
      <c r="A681" s="521">
        <v>29</v>
      </c>
      <c r="B681" s="422" t="s">
        <v>121</v>
      </c>
      <c r="C681" s="285" t="s">
        <v>25</v>
      </c>
      <c r="D681" s="289"/>
      <c r="E681" s="289"/>
      <c r="F681" s="289"/>
      <c r="G681" s="289"/>
      <c r="H681" s="289"/>
      <c r="I681" s="289"/>
      <c r="J681" s="289"/>
      <c r="K681" s="289"/>
      <c r="L681" s="289"/>
      <c r="M681" s="289"/>
      <c r="N681" s="289">
        <v>3</v>
      </c>
      <c r="O681" s="289"/>
      <c r="P681" s="289"/>
      <c r="Q681" s="289"/>
      <c r="R681" s="289"/>
      <c r="S681" s="289"/>
      <c r="T681" s="289"/>
      <c r="U681" s="289"/>
      <c r="V681" s="289"/>
      <c r="W681" s="289"/>
      <c r="X681" s="289"/>
      <c r="Y681" s="420"/>
      <c r="Z681" s="404"/>
      <c r="AA681" s="404"/>
      <c r="AB681" s="404"/>
      <c r="AC681" s="404"/>
      <c r="AD681" s="404"/>
      <c r="AE681" s="404"/>
      <c r="AF681" s="409"/>
      <c r="AG681" s="409"/>
      <c r="AH681" s="409"/>
      <c r="AI681" s="409"/>
      <c r="AJ681" s="409"/>
      <c r="AK681" s="409"/>
      <c r="AL681" s="409"/>
      <c r="AM681" s="290">
        <f>SUM(Y681:AL681)</f>
        <v>0</v>
      </c>
    </row>
    <row r="682" spans="1:39" hidden="1" outlineLevel="1">
      <c r="A682" s="521"/>
      <c r="B682" s="288" t="s">
        <v>310</v>
      </c>
      <c r="C682" s="285" t="s">
        <v>163</v>
      </c>
      <c r="D682" s="289"/>
      <c r="E682" s="289"/>
      <c r="F682" s="289"/>
      <c r="G682" s="289"/>
      <c r="H682" s="289"/>
      <c r="I682" s="289"/>
      <c r="J682" s="289"/>
      <c r="K682" s="289"/>
      <c r="L682" s="289"/>
      <c r="M682" s="289"/>
      <c r="N682" s="289">
        <f>N681</f>
        <v>3</v>
      </c>
      <c r="O682" s="289"/>
      <c r="P682" s="289"/>
      <c r="Q682" s="289"/>
      <c r="R682" s="289"/>
      <c r="S682" s="289"/>
      <c r="T682" s="289"/>
      <c r="U682" s="289"/>
      <c r="V682" s="289"/>
      <c r="W682" s="289"/>
      <c r="X682" s="289"/>
      <c r="Y682" s="405">
        <f>Y681</f>
        <v>0</v>
      </c>
      <c r="Z682" s="405">
        <f t="shared" ref="Z682" si="1843">Z681</f>
        <v>0</v>
      </c>
      <c r="AA682" s="405">
        <f t="shared" ref="AA682" si="1844">AA681</f>
        <v>0</v>
      </c>
      <c r="AB682" s="405">
        <f t="shared" ref="AB682" si="1845">AB681</f>
        <v>0</v>
      </c>
      <c r="AC682" s="405">
        <f t="shared" ref="AC682" si="1846">AC681</f>
        <v>0</v>
      </c>
      <c r="AD682" s="405">
        <f t="shared" ref="AD682" si="1847">AD681</f>
        <v>0</v>
      </c>
      <c r="AE682" s="405">
        <f t="shared" ref="AE682" si="1848">AE681</f>
        <v>0</v>
      </c>
      <c r="AF682" s="405">
        <f t="shared" ref="AF682" si="1849">AF681</f>
        <v>0</v>
      </c>
      <c r="AG682" s="405">
        <f t="shared" ref="AG682" si="1850">AG681</f>
        <v>0</v>
      </c>
      <c r="AH682" s="405">
        <f t="shared" ref="AH682" si="1851">AH681</f>
        <v>0</v>
      </c>
      <c r="AI682" s="405">
        <f t="shared" ref="AI682" si="1852">AI681</f>
        <v>0</v>
      </c>
      <c r="AJ682" s="405">
        <f t="shared" ref="AJ682" si="1853">AJ681</f>
        <v>0</v>
      </c>
      <c r="AK682" s="405">
        <f t="shared" ref="AK682" si="1854">AK681</f>
        <v>0</v>
      </c>
      <c r="AL682" s="405">
        <f t="shared" ref="AL682" si="1855">AL681</f>
        <v>0</v>
      </c>
      <c r="AM682" s="300"/>
    </row>
    <row r="683" spans="1:39" hidden="1" outlineLevel="1">
      <c r="A683" s="521"/>
      <c r="B683" s="288"/>
      <c r="C683" s="285"/>
      <c r="D683" s="285"/>
      <c r="E683" s="285"/>
      <c r="F683" s="285"/>
      <c r="G683" s="285"/>
      <c r="H683" s="285"/>
      <c r="I683" s="285"/>
      <c r="J683" s="285"/>
      <c r="K683" s="285"/>
      <c r="L683" s="285"/>
      <c r="M683" s="285"/>
      <c r="N683" s="285"/>
      <c r="O683" s="285"/>
      <c r="P683" s="285"/>
      <c r="Q683" s="285"/>
      <c r="R683" s="285"/>
      <c r="S683" s="285"/>
      <c r="T683" s="285"/>
      <c r="U683" s="285"/>
      <c r="V683" s="285"/>
      <c r="W683" s="285"/>
      <c r="X683" s="285"/>
      <c r="Y683" s="406"/>
      <c r="Z683" s="419"/>
      <c r="AA683" s="419"/>
      <c r="AB683" s="419"/>
      <c r="AC683" s="419"/>
      <c r="AD683" s="419"/>
      <c r="AE683" s="419"/>
      <c r="AF683" s="419"/>
      <c r="AG683" s="419"/>
      <c r="AH683" s="419"/>
      <c r="AI683" s="419"/>
      <c r="AJ683" s="419"/>
      <c r="AK683" s="419"/>
      <c r="AL683" s="419"/>
      <c r="AM683" s="300"/>
    </row>
    <row r="684" spans="1:39" ht="30" hidden="1" outlineLevel="1">
      <c r="A684" s="521">
        <v>30</v>
      </c>
      <c r="B684" s="422" t="s">
        <v>122</v>
      </c>
      <c r="C684" s="285" t="s">
        <v>25</v>
      </c>
      <c r="D684" s="289"/>
      <c r="E684" s="289"/>
      <c r="F684" s="289"/>
      <c r="G684" s="289"/>
      <c r="H684" s="289"/>
      <c r="I684" s="289"/>
      <c r="J684" s="289"/>
      <c r="K684" s="289"/>
      <c r="L684" s="289"/>
      <c r="M684" s="289"/>
      <c r="N684" s="289">
        <v>12</v>
      </c>
      <c r="O684" s="289"/>
      <c r="P684" s="289"/>
      <c r="Q684" s="289"/>
      <c r="R684" s="289"/>
      <c r="S684" s="289"/>
      <c r="T684" s="289"/>
      <c r="U684" s="289"/>
      <c r="V684" s="289"/>
      <c r="W684" s="289"/>
      <c r="X684" s="289"/>
      <c r="Y684" s="420"/>
      <c r="Z684" s="404"/>
      <c r="AA684" s="404"/>
      <c r="AB684" s="404"/>
      <c r="AC684" s="404"/>
      <c r="AD684" s="404"/>
      <c r="AE684" s="404"/>
      <c r="AF684" s="409"/>
      <c r="AG684" s="409"/>
      <c r="AH684" s="409"/>
      <c r="AI684" s="409"/>
      <c r="AJ684" s="409"/>
      <c r="AK684" s="409"/>
      <c r="AL684" s="409"/>
      <c r="AM684" s="290">
        <f>SUM(Y684:AL684)</f>
        <v>0</v>
      </c>
    </row>
    <row r="685" spans="1:39" hidden="1" outlineLevel="1">
      <c r="A685" s="521"/>
      <c r="B685" s="288" t="s">
        <v>310</v>
      </c>
      <c r="C685" s="285" t="s">
        <v>163</v>
      </c>
      <c r="D685" s="289"/>
      <c r="E685" s="289"/>
      <c r="F685" s="289"/>
      <c r="G685" s="289"/>
      <c r="H685" s="289"/>
      <c r="I685" s="289"/>
      <c r="J685" s="289"/>
      <c r="K685" s="289"/>
      <c r="L685" s="289"/>
      <c r="M685" s="289"/>
      <c r="N685" s="289">
        <f>N684</f>
        <v>12</v>
      </c>
      <c r="O685" s="289"/>
      <c r="P685" s="289"/>
      <c r="Q685" s="289"/>
      <c r="R685" s="289"/>
      <c r="S685" s="289"/>
      <c r="T685" s="289"/>
      <c r="U685" s="289"/>
      <c r="V685" s="289"/>
      <c r="W685" s="289"/>
      <c r="X685" s="289"/>
      <c r="Y685" s="405">
        <f>Y684</f>
        <v>0</v>
      </c>
      <c r="Z685" s="405">
        <f t="shared" ref="Z685" si="1856">Z684</f>
        <v>0</v>
      </c>
      <c r="AA685" s="405">
        <f t="shared" ref="AA685" si="1857">AA684</f>
        <v>0</v>
      </c>
      <c r="AB685" s="405">
        <f t="shared" ref="AB685" si="1858">AB684</f>
        <v>0</v>
      </c>
      <c r="AC685" s="405">
        <f t="shared" ref="AC685" si="1859">AC684</f>
        <v>0</v>
      </c>
      <c r="AD685" s="405">
        <f t="shared" ref="AD685" si="1860">AD684</f>
        <v>0</v>
      </c>
      <c r="AE685" s="405">
        <f t="shared" ref="AE685" si="1861">AE684</f>
        <v>0</v>
      </c>
      <c r="AF685" s="405">
        <f t="shared" ref="AF685" si="1862">AF684</f>
        <v>0</v>
      </c>
      <c r="AG685" s="405">
        <f t="shared" ref="AG685" si="1863">AG684</f>
        <v>0</v>
      </c>
      <c r="AH685" s="405">
        <f t="shared" ref="AH685" si="1864">AH684</f>
        <v>0</v>
      </c>
      <c r="AI685" s="405">
        <f t="shared" ref="AI685" si="1865">AI684</f>
        <v>0</v>
      </c>
      <c r="AJ685" s="405">
        <f t="shared" ref="AJ685" si="1866">AJ684</f>
        <v>0</v>
      </c>
      <c r="AK685" s="405">
        <f t="shared" ref="AK685" si="1867">AK684</f>
        <v>0</v>
      </c>
      <c r="AL685" s="405">
        <f t="shared" ref="AL685" si="1868">AL684</f>
        <v>0</v>
      </c>
      <c r="AM685" s="300"/>
    </row>
    <row r="686" spans="1:39" hidden="1" outlineLevel="1">
      <c r="A686" s="521"/>
      <c r="B686" s="288"/>
      <c r="C686" s="285"/>
      <c r="D686" s="285"/>
      <c r="E686" s="285"/>
      <c r="F686" s="285"/>
      <c r="G686" s="285"/>
      <c r="H686" s="285"/>
      <c r="I686" s="285"/>
      <c r="J686" s="285"/>
      <c r="K686" s="285"/>
      <c r="L686" s="285"/>
      <c r="M686" s="285"/>
      <c r="N686" s="285"/>
      <c r="O686" s="285"/>
      <c r="P686" s="285"/>
      <c r="Q686" s="285"/>
      <c r="R686" s="285"/>
      <c r="S686" s="285"/>
      <c r="T686" s="285"/>
      <c r="U686" s="285"/>
      <c r="V686" s="285"/>
      <c r="W686" s="285"/>
      <c r="X686" s="285"/>
      <c r="Y686" s="406"/>
      <c r="Z686" s="419"/>
      <c r="AA686" s="419"/>
      <c r="AB686" s="419"/>
      <c r="AC686" s="419"/>
      <c r="AD686" s="419"/>
      <c r="AE686" s="419"/>
      <c r="AF686" s="419"/>
      <c r="AG686" s="419"/>
      <c r="AH686" s="419"/>
      <c r="AI686" s="419"/>
      <c r="AJ686" s="419"/>
      <c r="AK686" s="419"/>
      <c r="AL686" s="419"/>
      <c r="AM686" s="300"/>
    </row>
    <row r="687" spans="1:39" ht="30" hidden="1" outlineLevel="1">
      <c r="A687" s="521">
        <v>31</v>
      </c>
      <c r="B687" s="422" t="s">
        <v>123</v>
      </c>
      <c r="C687" s="285" t="s">
        <v>25</v>
      </c>
      <c r="D687" s="289"/>
      <c r="E687" s="289"/>
      <c r="F687" s="289"/>
      <c r="G687" s="289"/>
      <c r="H687" s="289"/>
      <c r="I687" s="289"/>
      <c r="J687" s="289"/>
      <c r="K687" s="289"/>
      <c r="L687" s="289"/>
      <c r="M687" s="289"/>
      <c r="N687" s="289">
        <v>12</v>
      </c>
      <c r="O687" s="289"/>
      <c r="P687" s="289"/>
      <c r="Q687" s="289"/>
      <c r="R687" s="289"/>
      <c r="S687" s="289"/>
      <c r="T687" s="289"/>
      <c r="U687" s="289"/>
      <c r="V687" s="289"/>
      <c r="W687" s="289"/>
      <c r="X687" s="289"/>
      <c r="Y687" s="420"/>
      <c r="Z687" s="404"/>
      <c r="AA687" s="404"/>
      <c r="AB687" s="404"/>
      <c r="AC687" s="404"/>
      <c r="AD687" s="404"/>
      <c r="AE687" s="404"/>
      <c r="AF687" s="409"/>
      <c r="AG687" s="409"/>
      <c r="AH687" s="409"/>
      <c r="AI687" s="409"/>
      <c r="AJ687" s="409"/>
      <c r="AK687" s="409"/>
      <c r="AL687" s="409"/>
      <c r="AM687" s="290">
        <f>SUM(Y687:AL687)</f>
        <v>0</v>
      </c>
    </row>
    <row r="688" spans="1:39" hidden="1" outlineLevel="1">
      <c r="A688" s="521"/>
      <c r="B688" s="288" t="s">
        <v>310</v>
      </c>
      <c r="C688" s="285" t="s">
        <v>163</v>
      </c>
      <c r="D688" s="289"/>
      <c r="E688" s="289"/>
      <c r="F688" s="289"/>
      <c r="G688" s="289"/>
      <c r="H688" s="289"/>
      <c r="I688" s="289"/>
      <c r="J688" s="289"/>
      <c r="K688" s="289"/>
      <c r="L688" s="289"/>
      <c r="M688" s="289"/>
      <c r="N688" s="289">
        <f>N687</f>
        <v>12</v>
      </c>
      <c r="O688" s="289"/>
      <c r="P688" s="289"/>
      <c r="Q688" s="289"/>
      <c r="R688" s="289"/>
      <c r="S688" s="289"/>
      <c r="T688" s="289"/>
      <c r="U688" s="289"/>
      <c r="V688" s="289"/>
      <c r="W688" s="289"/>
      <c r="X688" s="289"/>
      <c r="Y688" s="405">
        <f>Y687</f>
        <v>0</v>
      </c>
      <c r="Z688" s="405">
        <f t="shared" ref="Z688" si="1869">Z687</f>
        <v>0</v>
      </c>
      <c r="AA688" s="405">
        <f t="shared" ref="AA688" si="1870">AA687</f>
        <v>0</v>
      </c>
      <c r="AB688" s="405">
        <f t="shared" ref="AB688" si="1871">AB687</f>
        <v>0</v>
      </c>
      <c r="AC688" s="405">
        <f t="shared" ref="AC688" si="1872">AC687</f>
        <v>0</v>
      </c>
      <c r="AD688" s="405">
        <f t="shared" ref="AD688" si="1873">AD687</f>
        <v>0</v>
      </c>
      <c r="AE688" s="405">
        <f t="shared" ref="AE688" si="1874">AE687</f>
        <v>0</v>
      </c>
      <c r="AF688" s="405">
        <f t="shared" ref="AF688" si="1875">AF687</f>
        <v>0</v>
      </c>
      <c r="AG688" s="405">
        <f t="shared" ref="AG688" si="1876">AG687</f>
        <v>0</v>
      </c>
      <c r="AH688" s="405">
        <f t="shared" ref="AH688" si="1877">AH687</f>
        <v>0</v>
      </c>
      <c r="AI688" s="405">
        <f t="shared" ref="AI688" si="1878">AI687</f>
        <v>0</v>
      </c>
      <c r="AJ688" s="405">
        <f t="shared" ref="AJ688" si="1879">AJ687</f>
        <v>0</v>
      </c>
      <c r="AK688" s="405">
        <f t="shared" ref="AK688" si="1880">AK687</f>
        <v>0</v>
      </c>
      <c r="AL688" s="405">
        <f t="shared" ref="AL688" si="1881">AL687</f>
        <v>0</v>
      </c>
      <c r="AM688" s="300"/>
    </row>
    <row r="689" spans="1:39" hidden="1" outlineLevel="1">
      <c r="A689" s="521"/>
      <c r="B689" s="422"/>
      <c r="C689" s="285"/>
      <c r="D689" s="285"/>
      <c r="E689" s="285"/>
      <c r="F689" s="285"/>
      <c r="G689" s="285"/>
      <c r="H689" s="285"/>
      <c r="I689" s="285"/>
      <c r="J689" s="285"/>
      <c r="K689" s="285"/>
      <c r="L689" s="285"/>
      <c r="M689" s="285"/>
      <c r="N689" s="285"/>
      <c r="O689" s="285"/>
      <c r="P689" s="285"/>
      <c r="Q689" s="285"/>
      <c r="R689" s="285"/>
      <c r="S689" s="285"/>
      <c r="T689" s="285"/>
      <c r="U689" s="285"/>
      <c r="V689" s="285"/>
      <c r="W689" s="285"/>
      <c r="X689" s="285"/>
      <c r="Y689" s="406"/>
      <c r="Z689" s="419"/>
      <c r="AA689" s="419"/>
      <c r="AB689" s="419"/>
      <c r="AC689" s="419"/>
      <c r="AD689" s="419"/>
      <c r="AE689" s="419"/>
      <c r="AF689" s="419"/>
      <c r="AG689" s="419"/>
      <c r="AH689" s="419"/>
      <c r="AI689" s="419"/>
      <c r="AJ689" s="419"/>
      <c r="AK689" s="419"/>
      <c r="AL689" s="419"/>
      <c r="AM689" s="300"/>
    </row>
    <row r="690" spans="1:39" ht="30" hidden="1" outlineLevel="1">
      <c r="A690" s="521">
        <v>32</v>
      </c>
      <c r="B690" s="422" t="s">
        <v>124</v>
      </c>
      <c r="C690" s="285" t="s">
        <v>25</v>
      </c>
      <c r="D690" s="289"/>
      <c r="E690" s="289"/>
      <c r="F690" s="289"/>
      <c r="G690" s="289"/>
      <c r="H690" s="289"/>
      <c r="I690" s="289"/>
      <c r="J690" s="289"/>
      <c r="K690" s="289"/>
      <c r="L690" s="289"/>
      <c r="M690" s="289"/>
      <c r="N690" s="289">
        <v>12</v>
      </c>
      <c r="O690" s="289"/>
      <c r="P690" s="289"/>
      <c r="Q690" s="289"/>
      <c r="R690" s="289"/>
      <c r="S690" s="289"/>
      <c r="T690" s="289"/>
      <c r="U690" s="289"/>
      <c r="V690" s="289"/>
      <c r="W690" s="289"/>
      <c r="X690" s="289"/>
      <c r="Y690" s="420"/>
      <c r="Z690" s="404"/>
      <c r="AA690" s="404"/>
      <c r="AB690" s="404"/>
      <c r="AC690" s="404"/>
      <c r="AD690" s="404"/>
      <c r="AE690" s="404"/>
      <c r="AF690" s="409"/>
      <c r="AG690" s="409"/>
      <c r="AH690" s="409"/>
      <c r="AI690" s="409"/>
      <c r="AJ690" s="409"/>
      <c r="AK690" s="409"/>
      <c r="AL690" s="409"/>
      <c r="AM690" s="290">
        <f>SUM(Y690:AL690)</f>
        <v>0</v>
      </c>
    </row>
    <row r="691" spans="1:39" hidden="1" outlineLevel="1">
      <c r="A691" s="521"/>
      <c r="B691" s="288" t="s">
        <v>310</v>
      </c>
      <c r="C691" s="285" t="s">
        <v>163</v>
      </c>
      <c r="D691" s="289"/>
      <c r="E691" s="289"/>
      <c r="F691" s="289"/>
      <c r="G691" s="289"/>
      <c r="H691" s="289"/>
      <c r="I691" s="289"/>
      <c r="J691" s="289"/>
      <c r="K691" s="289"/>
      <c r="L691" s="289"/>
      <c r="M691" s="289"/>
      <c r="N691" s="289">
        <f>N690</f>
        <v>12</v>
      </c>
      <c r="O691" s="289"/>
      <c r="P691" s="289"/>
      <c r="Q691" s="289"/>
      <c r="R691" s="289"/>
      <c r="S691" s="289"/>
      <c r="T691" s="289"/>
      <c r="U691" s="289"/>
      <c r="V691" s="289"/>
      <c r="W691" s="289"/>
      <c r="X691" s="289"/>
      <c r="Y691" s="405">
        <f>Y690</f>
        <v>0</v>
      </c>
      <c r="Z691" s="405">
        <f t="shared" ref="Z691" si="1882">Z690</f>
        <v>0</v>
      </c>
      <c r="AA691" s="405">
        <f t="shared" ref="AA691" si="1883">AA690</f>
        <v>0</v>
      </c>
      <c r="AB691" s="405">
        <f t="shared" ref="AB691" si="1884">AB690</f>
        <v>0</v>
      </c>
      <c r="AC691" s="405">
        <f t="shared" ref="AC691" si="1885">AC690</f>
        <v>0</v>
      </c>
      <c r="AD691" s="405">
        <f t="shared" ref="AD691" si="1886">AD690</f>
        <v>0</v>
      </c>
      <c r="AE691" s="405">
        <f t="shared" ref="AE691" si="1887">AE690</f>
        <v>0</v>
      </c>
      <c r="AF691" s="405">
        <f t="shared" ref="AF691" si="1888">AF690</f>
        <v>0</v>
      </c>
      <c r="AG691" s="405">
        <f t="shared" ref="AG691" si="1889">AG690</f>
        <v>0</v>
      </c>
      <c r="AH691" s="405">
        <f t="shared" ref="AH691" si="1890">AH690</f>
        <v>0</v>
      </c>
      <c r="AI691" s="405">
        <f t="shared" ref="AI691" si="1891">AI690</f>
        <v>0</v>
      </c>
      <c r="AJ691" s="405">
        <f t="shared" ref="AJ691" si="1892">AJ690</f>
        <v>0</v>
      </c>
      <c r="AK691" s="405">
        <f t="shared" ref="AK691" si="1893">AK690</f>
        <v>0</v>
      </c>
      <c r="AL691" s="405">
        <f t="shared" ref="AL691" si="1894">AL690</f>
        <v>0</v>
      </c>
      <c r="AM691" s="300"/>
    </row>
    <row r="692" spans="1:39" hidden="1" outlineLevel="1">
      <c r="A692" s="521"/>
      <c r="B692" s="422"/>
      <c r="C692" s="285"/>
      <c r="D692" s="285"/>
      <c r="E692" s="285"/>
      <c r="F692" s="285"/>
      <c r="G692" s="285"/>
      <c r="H692" s="285"/>
      <c r="I692" s="285"/>
      <c r="J692" s="285"/>
      <c r="K692" s="285"/>
      <c r="L692" s="285"/>
      <c r="M692" s="285"/>
      <c r="N692" s="285"/>
      <c r="O692" s="285"/>
      <c r="P692" s="285"/>
      <c r="Q692" s="285"/>
      <c r="R692" s="285"/>
      <c r="S692" s="285"/>
      <c r="T692" s="285"/>
      <c r="U692" s="285"/>
      <c r="V692" s="285"/>
      <c r="W692" s="285"/>
      <c r="X692" s="285"/>
      <c r="Y692" s="406"/>
      <c r="Z692" s="419"/>
      <c r="AA692" s="419"/>
      <c r="AB692" s="419"/>
      <c r="AC692" s="419"/>
      <c r="AD692" s="419"/>
      <c r="AE692" s="419"/>
      <c r="AF692" s="419"/>
      <c r="AG692" s="419"/>
      <c r="AH692" s="419"/>
      <c r="AI692" s="419"/>
      <c r="AJ692" s="419"/>
      <c r="AK692" s="419"/>
      <c r="AL692" s="419"/>
      <c r="AM692" s="300"/>
    </row>
    <row r="693" spans="1:39" ht="15.75" hidden="1" outlineLevel="1">
      <c r="A693" s="521"/>
      <c r="B693" s="282" t="s">
        <v>500</v>
      </c>
      <c r="C693" s="285"/>
      <c r="D693" s="285"/>
      <c r="E693" s="285"/>
      <c r="F693" s="285"/>
      <c r="G693" s="285"/>
      <c r="H693" s="285"/>
      <c r="I693" s="285"/>
      <c r="J693" s="285"/>
      <c r="K693" s="285"/>
      <c r="L693" s="285"/>
      <c r="M693" s="285"/>
      <c r="N693" s="285"/>
      <c r="O693" s="285"/>
      <c r="P693" s="285"/>
      <c r="Q693" s="285"/>
      <c r="R693" s="285"/>
      <c r="S693" s="285"/>
      <c r="T693" s="285"/>
      <c r="U693" s="285"/>
      <c r="V693" s="285"/>
      <c r="W693" s="285"/>
      <c r="X693" s="285"/>
      <c r="Y693" s="406"/>
      <c r="Z693" s="419"/>
      <c r="AA693" s="419"/>
      <c r="AB693" s="419"/>
      <c r="AC693" s="419"/>
      <c r="AD693" s="419"/>
      <c r="AE693" s="419"/>
      <c r="AF693" s="419"/>
      <c r="AG693" s="419"/>
      <c r="AH693" s="419"/>
      <c r="AI693" s="419"/>
      <c r="AJ693" s="419"/>
      <c r="AK693" s="419"/>
      <c r="AL693" s="419"/>
      <c r="AM693" s="300"/>
    </row>
    <row r="694" spans="1:39" hidden="1" outlineLevel="1">
      <c r="A694" s="521">
        <v>33</v>
      </c>
      <c r="B694" s="422" t="s">
        <v>125</v>
      </c>
      <c r="C694" s="285" t="s">
        <v>25</v>
      </c>
      <c r="D694" s="289"/>
      <c r="E694" s="289"/>
      <c r="F694" s="289"/>
      <c r="G694" s="289"/>
      <c r="H694" s="289"/>
      <c r="I694" s="289"/>
      <c r="J694" s="289"/>
      <c r="K694" s="289"/>
      <c r="L694" s="289"/>
      <c r="M694" s="289"/>
      <c r="N694" s="289">
        <v>0</v>
      </c>
      <c r="O694" s="289"/>
      <c r="P694" s="289"/>
      <c r="Q694" s="289"/>
      <c r="R694" s="289"/>
      <c r="S694" s="289"/>
      <c r="T694" s="289"/>
      <c r="U694" s="289"/>
      <c r="V694" s="289"/>
      <c r="W694" s="289"/>
      <c r="X694" s="289"/>
      <c r="Y694" s="420"/>
      <c r="Z694" s="404"/>
      <c r="AA694" s="404"/>
      <c r="AB694" s="404"/>
      <c r="AC694" s="404"/>
      <c r="AD694" s="404"/>
      <c r="AE694" s="404"/>
      <c r="AF694" s="409"/>
      <c r="AG694" s="409"/>
      <c r="AH694" s="409"/>
      <c r="AI694" s="409"/>
      <c r="AJ694" s="409"/>
      <c r="AK694" s="409"/>
      <c r="AL694" s="409"/>
      <c r="AM694" s="290">
        <f>SUM(Y694:AL694)</f>
        <v>0</v>
      </c>
    </row>
    <row r="695" spans="1:39" hidden="1" outlineLevel="1">
      <c r="A695" s="521"/>
      <c r="B695" s="288" t="s">
        <v>310</v>
      </c>
      <c r="C695" s="285" t="s">
        <v>163</v>
      </c>
      <c r="D695" s="289"/>
      <c r="E695" s="289"/>
      <c r="F695" s="289"/>
      <c r="G695" s="289"/>
      <c r="H695" s="289"/>
      <c r="I695" s="289"/>
      <c r="J695" s="289"/>
      <c r="K695" s="289"/>
      <c r="L695" s="289"/>
      <c r="M695" s="289"/>
      <c r="N695" s="289">
        <f>N694</f>
        <v>0</v>
      </c>
      <c r="O695" s="289"/>
      <c r="P695" s="289"/>
      <c r="Q695" s="289"/>
      <c r="R695" s="289"/>
      <c r="S695" s="289"/>
      <c r="T695" s="289"/>
      <c r="U695" s="289"/>
      <c r="V695" s="289"/>
      <c r="W695" s="289"/>
      <c r="X695" s="289"/>
      <c r="Y695" s="405">
        <f>Y694</f>
        <v>0</v>
      </c>
      <c r="Z695" s="405">
        <f t="shared" ref="Z695" si="1895">Z694</f>
        <v>0</v>
      </c>
      <c r="AA695" s="405">
        <f t="shared" ref="AA695" si="1896">AA694</f>
        <v>0</v>
      </c>
      <c r="AB695" s="405">
        <f t="shared" ref="AB695" si="1897">AB694</f>
        <v>0</v>
      </c>
      <c r="AC695" s="405">
        <f t="shared" ref="AC695" si="1898">AC694</f>
        <v>0</v>
      </c>
      <c r="AD695" s="405">
        <f t="shared" ref="AD695" si="1899">AD694</f>
        <v>0</v>
      </c>
      <c r="AE695" s="405">
        <f t="shared" ref="AE695" si="1900">AE694</f>
        <v>0</v>
      </c>
      <c r="AF695" s="405">
        <f t="shared" ref="AF695" si="1901">AF694</f>
        <v>0</v>
      </c>
      <c r="AG695" s="405">
        <f t="shared" ref="AG695" si="1902">AG694</f>
        <v>0</v>
      </c>
      <c r="AH695" s="405">
        <f t="shared" ref="AH695" si="1903">AH694</f>
        <v>0</v>
      </c>
      <c r="AI695" s="405">
        <f t="shared" ref="AI695" si="1904">AI694</f>
        <v>0</v>
      </c>
      <c r="AJ695" s="405">
        <f t="shared" ref="AJ695" si="1905">AJ694</f>
        <v>0</v>
      </c>
      <c r="AK695" s="405">
        <f t="shared" ref="AK695" si="1906">AK694</f>
        <v>0</v>
      </c>
      <c r="AL695" s="405">
        <f t="shared" ref="AL695" si="1907">AL694</f>
        <v>0</v>
      </c>
      <c r="AM695" s="300"/>
    </row>
    <row r="696" spans="1:39" hidden="1" outlineLevel="1">
      <c r="A696" s="521"/>
      <c r="B696" s="422"/>
      <c r="C696" s="285"/>
      <c r="D696" s="285"/>
      <c r="E696" s="285"/>
      <c r="F696" s="285"/>
      <c r="G696" s="285"/>
      <c r="H696" s="285"/>
      <c r="I696" s="285"/>
      <c r="J696" s="285"/>
      <c r="K696" s="285"/>
      <c r="L696" s="285"/>
      <c r="M696" s="285"/>
      <c r="N696" s="285"/>
      <c r="O696" s="285"/>
      <c r="P696" s="285"/>
      <c r="Q696" s="285"/>
      <c r="R696" s="285"/>
      <c r="S696" s="285"/>
      <c r="T696" s="285"/>
      <c r="U696" s="285"/>
      <c r="V696" s="285"/>
      <c r="W696" s="285"/>
      <c r="X696" s="285"/>
      <c r="Y696" s="406"/>
      <c r="Z696" s="419"/>
      <c r="AA696" s="419"/>
      <c r="AB696" s="419"/>
      <c r="AC696" s="419"/>
      <c r="AD696" s="419"/>
      <c r="AE696" s="419"/>
      <c r="AF696" s="419"/>
      <c r="AG696" s="419"/>
      <c r="AH696" s="419"/>
      <c r="AI696" s="419"/>
      <c r="AJ696" s="419"/>
      <c r="AK696" s="419"/>
      <c r="AL696" s="419"/>
      <c r="AM696" s="300"/>
    </row>
    <row r="697" spans="1:39" hidden="1" outlineLevel="1">
      <c r="A697" s="521">
        <v>34</v>
      </c>
      <c r="B697" s="422" t="s">
        <v>126</v>
      </c>
      <c r="C697" s="285" t="s">
        <v>25</v>
      </c>
      <c r="D697" s="289"/>
      <c r="E697" s="289"/>
      <c r="F697" s="289"/>
      <c r="G697" s="289"/>
      <c r="H697" s="289"/>
      <c r="I697" s="289"/>
      <c r="J697" s="289"/>
      <c r="K697" s="289"/>
      <c r="L697" s="289"/>
      <c r="M697" s="289"/>
      <c r="N697" s="289">
        <v>0</v>
      </c>
      <c r="O697" s="289"/>
      <c r="P697" s="289"/>
      <c r="Q697" s="289"/>
      <c r="R697" s="289"/>
      <c r="S697" s="289"/>
      <c r="T697" s="289"/>
      <c r="U697" s="289"/>
      <c r="V697" s="289"/>
      <c r="W697" s="289"/>
      <c r="X697" s="289"/>
      <c r="Y697" s="420"/>
      <c r="Z697" s="404"/>
      <c r="AA697" s="404"/>
      <c r="AB697" s="404"/>
      <c r="AC697" s="404"/>
      <c r="AD697" s="404"/>
      <c r="AE697" s="404"/>
      <c r="AF697" s="409"/>
      <c r="AG697" s="409"/>
      <c r="AH697" s="409"/>
      <c r="AI697" s="409"/>
      <c r="AJ697" s="409"/>
      <c r="AK697" s="409"/>
      <c r="AL697" s="409"/>
      <c r="AM697" s="290">
        <f>SUM(Y697:AL697)</f>
        <v>0</v>
      </c>
    </row>
    <row r="698" spans="1:39" hidden="1" outlineLevel="1">
      <c r="A698" s="521"/>
      <c r="B698" s="288" t="s">
        <v>310</v>
      </c>
      <c r="C698" s="285" t="s">
        <v>163</v>
      </c>
      <c r="D698" s="289"/>
      <c r="E698" s="289"/>
      <c r="F698" s="289"/>
      <c r="G698" s="289"/>
      <c r="H698" s="289"/>
      <c r="I698" s="289"/>
      <c r="J698" s="289"/>
      <c r="K698" s="289"/>
      <c r="L698" s="289"/>
      <c r="M698" s="289"/>
      <c r="N698" s="289">
        <f>N697</f>
        <v>0</v>
      </c>
      <c r="O698" s="289"/>
      <c r="P698" s="289"/>
      <c r="Q698" s="289"/>
      <c r="R698" s="289"/>
      <c r="S698" s="289"/>
      <c r="T698" s="289"/>
      <c r="U698" s="289"/>
      <c r="V698" s="289"/>
      <c r="W698" s="289"/>
      <c r="X698" s="289"/>
      <c r="Y698" s="405">
        <f>Y697</f>
        <v>0</v>
      </c>
      <c r="Z698" s="405">
        <f t="shared" ref="Z698" si="1908">Z697</f>
        <v>0</v>
      </c>
      <c r="AA698" s="405">
        <f t="shared" ref="AA698" si="1909">AA697</f>
        <v>0</v>
      </c>
      <c r="AB698" s="405">
        <f t="shared" ref="AB698" si="1910">AB697</f>
        <v>0</v>
      </c>
      <c r="AC698" s="405">
        <f t="shared" ref="AC698" si="1911">AC697</f>
        <v>0</v>
      </c>
      <c r="AD698" s="405">
        <f t="shared" ref="AD698" si="1912">AD697</f>
        <v>0</v>
      </c>
      <c r="AE698" s="405">
        <f t="shared" ref="AE698" si="1913">AE697</f>
        <v>0</v>
      </c>
      <c r="AF698" s="405">
        <f t="shared" ref="AF698" si="1914">AF697</f>
        <v>0</v>
      </c>
      <c r="AG698" s="405">
        <f t="shared" ref="AG698" si="1915">AG697</f>
        <v>0</v>
      </c>
      <c r="AH698" s="405">
        <f t="shared" ref="AH698" si="1916">AH697</f>
        <v>0</v>
      </c>
      <c r="AI698" s="405">
        <f t="shared" ref="AI698" si="1917">AI697</f>
        <v>0</v>
      </c>
      <c r="AJ698" s="405">
        <f t="shared" ref="AJ698" si="1918">AJ697</f>
        <v>0</v>
      </c>
      <c r="AK698" s="405">
        <f t="shared" ref="AK698" si="1919">AK697</f>
        <v>0</v>
      </c>
      <c r="AL698" s="405">
        <f t="shared" ref="AL698" si="1920">AL697</f>
        <v>0</v>
      </c>
      <c r="AM698" s="300"/>
    </row>
    <row r="699" spans="1:39" hidden="1" outlineLevel="1">
      <c r="A699" s="521"/>
      <c r="B699" s="422"/>
      <c r="C699" s="285"/>
      <c r="D699" s="285"/>
      <c r="E699" s="285"/>
      <c r="F699" s="285"/>
      <c r="G699" s="285"/>
      <c r="H699" s="285"/>
      <c r="I699" s="285"/>
      <c r="J699" s="285"/>
      <c r="K699" s="285"/>
      <c r="L699" s="285"/>
      <c r="M699" s="285"/>
      <c r="N699" s="285"/>
      <c r="O699" s="285"/>
      <c r="P699" s="285"/>
      <c r="Q699" s="285"/>
      <c r="R699" s="285"/>
      <c r="S699" s="285"/>
      <c r="T699" s="285"/>
      <c r="U699" s="285"/>
      <c r="V699" s="285"/>
      <c r="W699" s="285"/>
      <c r="X699" s="285"/>
      <c r="Y699" s="406"/>
      <c r="Z699" s="419"/>
      <c r="AA699" s="419"/>
      <c r="AB699" s="419"/>
      <c r="AC699" s="419"/>
      <c r="AD699" s="419"/>
      <c r="AE699" s="419"/>
      <c r="AF699" s="419"/>
      <c r="AG699" s="419"/>
      <c r="AH699" s="419"/>
      <c r="AI699" s="419"/>
      <c r="AJ699" s="419"/>
      <c r="AK699" s="419"/>
      <c r="AL699" s="419"/>
      <c r="AM699" s="300"/>
    </row>
    <row r="700" spans="1:39" hidden="1" outlineLevel="1">
      <c r="A700" s="521">
        <v>35</v>
      </c>
      <c r="B700" s="422" t="s">
        <v>127</v>
      </c>
      <c r="C700" s="285" t="s">
        <v>25</v>
      </c>
      <c r="D700" s="289"/>
      <c r="E700" s="289"/>
      <c r="F700" s="289"/>
      <c r="G700" s="289"/>
      <c r="H700" s="289"/>
      <c r="I700" s="289"/>
      <c r="J700" s="289"/>
      <c r="K700" s="289"/>
      <c r="L700" s="289"/>
      <c r="M700" s="289"/>
      <c r="N700" s="289">
        <v>0</v>
      </c>
      <c r="O700" s="289"/>
      <c r="P700" s="289"/>
      <c r="Q700" s="289"/>
      <c r="R700" s="289"/>
      <c r="S700" s="289"/>
      <c r="T700" s="289"/>
      <c r="U700" s="289"/>
      <c r="V700" s="289"/>
      <c r="W700" s="289"/>
      <c r="X700" s="289"/>
      <c r="Y700" s="420"/>
      <c r="Z700" s="404"/>
      <c r="AA700" s="404"/>
      <c r="AB700" s="404"/>
      <c r="AC700" s="404"/>
      <c r="AD700" s="404"/>
      <c r="AE700" s="404"/>
      <c r="AF700" s="409"/>
      <c r="AG700" s="409"/>
      <c r="AH700" s="409"/>
      <c r="AI700" s="409"/>
      <c r="AJ700" s="409"/>
      <c r="AK700" s="409"/>
      <c r="AL700" s="409"/>
      <c r="AM700" s="290">
        <f>SUM(Y700:AL700)</f>
        <v>0</v>
      </c>
    </row>
    <row r="701" spans="1:39" hidden="1" outlineLevel="1">
      <c r="A701" s="521"/>
      <c r="B701" s="288" t="s">
        <v>310</v>
      </c>
      <c r="C701" s="285" t="s">
        <v>163</v>
      </c>
      <c r="D701" s="289"/>
      <c r="E701" s="289"/>
      <c r="F701" s="289"/>
      <c r="G701" s="289"/>
      <c r="H701" s="289"/>
      <c r="I701" s="289"/>
      <c r="J701" s="289"/>
      <c r="K701" s="289"/>
      <c r="L701" s="289"/>
      <c r="M701" s="289"/>
      <c r="N701" s="289">
        <f>N700</f>
        <v>0</v>
      </c>
      <c r="O701" s="289"/>
      <c r="P701" s="289"/>
      <c r="Q701" s="289"/>
      <c r="R701" s="289"/>
      <c r="S701" s="289"/>
      <c r="T701" s="289"/>
      <c r="U701" s="289"/>
      <c r="V701" s="289"/>
      <c r="W701" s="289"/>
      <c r="X701" s="289"/>
      <c r="Y701" s="405">
        <f>Y700</f>
        <v>0</v>
      </c>
      <c r="Z701" s="405">
        <f t="shared" ref="Z701" si="1921">Z700</f>
        <v>0</v>
      </c>
      <c r="AA701" s="405">
        <f t="shared" ref="AA701" si="1922">AA700</f>
        <v>0</v>
      </c>
      <c r="AB701" s="405">
        <f t="shared" ref="AB701" si="1923">AB700</f>
        <v>0</v>
      </c>
      <c r="AC701" s="405">
        <f t="shared" ref="AC701" si="1924">AC700</f>
        <v>0</v>
      </c>
      <c r="AD701" s="405">
        <f t="shared" ref="AD701" si="1925">AD700</f>
        <v>0</v>
      </c>
      <c r="AE701" s="405">
        <f t="shared" ref="AE701" si="1926">AE700</f>
        <v>0</v>
      </c>
      <c r="AF701" s="405">
        <f t="shared" ref="AF701" si="1927">AF700</f>
        <v>0</v>
      </c>
      <c r="AG701" s="405">
        <f t="shared" ref="AG701" si="1928">AG700</f>
        <v>0</v>
      </c>
      <c r="AH701" s="405">
        <f t="shared" ref="AH701" si="1929">AH700</f>
        <v>0</v>
      </c>
      <c r="AI701" s="405">
        <f t="shared" ref="AI701" si="1930">AI700</f>
        <v>0</v>
      </c>
      <c r="AJ701" s="405">
        <f t="shared" ref="AJ701" si="1931">AJ700</f>
        <v>0</v>
      </c>
      <c r="AK701" s="405">
        <f t="shared" ref="AK701" si="1932">AK700</f>
        <v>0</v>
      </c>
      <c r="AL701" s="405">
        <f t="shared" ref="AL701" si="1933">AL700</f>
        <v>0</v>
      </c>
      <c r="AM701" s="300"/>
    </row>
    <row r="702" spans="1:39" hidden="1" outlineLevel="1">
      <c r="A702" s="521"/>
      <c r="B702" s="425"/>
      <c r="C702" s="285"/>
      <c r="D702" s="285"/>
      <c r="E702" s="285"/>
      <c r="F702" s="285"/>
      <c r="G702" s="285"/>
      <c r="H702" s="285"/>
      <c r="I702" s="285"/>
      <c r="J702" s="285"/>
      <c r="K702" s="285"/>
      <c r="L702" s="285"/>
      <c r="M702" s="285"/>
      <c r="N702" s="285"/>
      <c r="O702" s="285"/>
      <c r="P702" s="285"/>
      <c r="Q702" s="285"/>
      <c r="R702" s="285"/>
      <c r="S702" s="285"/>
      <c r="T702" s="285"/>
      <c r="U702" s="285"/>
      <c r="V702" s="285"/>
      <c r="W702" s="285"/>
      <c r="X702" s="285"/>
      <c r="Y702" s="406"/>
      <c r="Z702" s="419"/>
      <c r="AA702" s="419"/>
      <c r="AB702" s="419"/>
      <c r="AC702" s="419"/>
      <c r="AD702" s="419"/>
      <c r="AE702" s="419"/>
      <c r="AF702" s="419"/>
      <c r="AG702" s="419"/>
      <c r="AH702" s="419"/>
      <c r="AI702" s="419"/>
      <c r="AJ702" s="419"/>
      <c r="AK702" s="419"/>
      <c r="AL702" s="419"/>
      <c r="AM702" s="300"/>
    </row>
    <row r="703" spans="1:39" ht="15.75" hidden="1" outlineLevel="1">
      <c r="A703" s="521"/>
      <c r="B703" s="282" t="s">
        <v>501</v>
      </c>
      <c r="C703" s="285"/>
      <c r="D703" s="285"/>
      <c r="E703" s="285"/>
      <c r="F703" s="285"/>
      <c r="G703" s="285"/>
      <c r="H703" s="285"/>
      <c r="I703" s="285"/>
      <c r="J703" s="285"/>
      <c r="K703" s="285"/>
      <c r="L703" s="285"/>
      <c r="M703" s="285"/>
      <c r="N703" s="285"/>
      <c r="O703" s="285"/>
      <c r="P703" s="285"/>
      <c r="Q703" s="285"/>
      <c r="R703" s="285"/>
      <c r="S703" s="285"/>
      <c r="T703" s="285"/>
      <c r="U703" s="285"/>
      <c r="V703" s="285"/>
      <c r="W703" s="285"/>
      <c r="X703" s="285"/>
      <c r="Y703" s="406"/>
      <c r="Z703" s="419"/>
      <c r="AA703" s="419"/>
      <c r="AB703" s="419"/>
      <c r="AC703" s="419"/>
      <c r="AD703" s="419"/>
      <c r="AE703" s="419"/>
      <c r="AF703" s="419"/>
      <c r="AG703" s="419"/>
      <c r="AH703" s="419"/>
      <c r="AI703" s="419"/>
      <c r="AJ703" s="419"/>
      <c r="AK703" s="419"/>
      <c r="AL703" s="419"/>
      <c r="AM703" s="300"/>
    </row>
    <row r="704" spans="1:39" ht="45" hidden="1" outlineLevel="1">
      <c r="A704" s="521">
        <v>36</v>
      </c>
      <c r="B704" s="422" t="s">
        <v>128</v>
      </c>
      <c r="C704" s="285" t="s">
        <v>25</v>
      </c>
      <c r="D704" s="289"/>
      <c r="E704" s="289"/>
      <c r="F704" s="289"/>
      <c r="G704" s="289"/>
      <c r="H704" s="289"/>
      <c r="I704" s="289"/>
      <c r="J704" s="289"/>
      <c r="K704" s="289"/>
      <c r="L704" s="289"/>
      <c r="M704" s="289"/>
      <c r="N704" s="289">
        <v>12</v>
      </c>
      <c r="O704" s="289"/>
      <c r="P704" s="289"/>
      <c r="Q704" s="289"/>
      <c r="R704" s="289"/>
      <c r="S704" s="289"/>
      <c r="T704" s="289"/>
      <c r="U704" s="289"/>
      <c r="V704" s="289"/>
      <c r="W704" s="289"/>
      <c r="X704" s="289"/>
      <c r="Y704" s="420"/>
      <c r="Z704" s="404"/>
      <c r="AA704" s="404"/>
      <c r="AB704" s="404"/>
      <c r="AC704" s="404"/>
      <c r="AD704" s="404"/>
      <c r="AE704" s="404"/>
      <c r="AF704" s="409"/>
      <c r="AG704" s="409"/>
      <c r="AH704" s="409"/>
      <c r="AI704" s="409"/>
      <c r="AJ704" s="409"/>
      <c r="AK704" s="409"/>
      <c r="AL704" s="409"/>
      <c r="AM704" s="290">
        <f>SUM(Y704:AL704)</f>
        <v>0</v>
      </c>
    </row>
    <row r="705" spans="1:39" hidden="1" outlineLevel="1">
      <c r="A705" s="521"/>
      <c r="B705" s="288" t="s">
        <v>310</v>
      </c>
      <c r="C705" s="285" t="s">
        <v>163</v>
      </c>
      <c r="D705" s="289"/>
      <c r="E705" s="289"/>
      <c r="F705" s="289"/>
      <c r="G705" s="289"/>
      <c r="H705" s="289"/>
      <c r="I705" s="289"/>
      <c r="J705" s="289"/>
      <c r="K705" s="289"/>
      <c r="L705" s="289"/>
      <c r="M705" s="289"/>
      <c r="N705" s="289">
        <f>N704</f>
        <v>12</v>
      </c>
      <c r="O705" s="289"/>
      <c r="P705" s="289"/>
      <c r="Q705" s="289"/>
      <c r="R705" s="289"/>
      <c r="S705" s="289"/>
      <c r="T705" s="289"/>
      <c r="U705" s="289"/>
      <c r="V705" s="289"/>
      <c r="W705" s="289"/>
      <c r="X705" s="289"/>
      <c r="Y705" s="405">
        <f>Y704</f>
        <v>0</v>
      </c>
      <c r="Z705" s="405">
        <f t="shared" ref="Z705" si="1934">Z704</f>
        <v>0</v>
      </c>
      <c r="AA705" s="405">
        <f t="shared" ref="AA705" si="1935">AA704</f>
        <v>0</v>
      </c>
      <c r="AB705" s="405">
        <f t="shared" ref="AB705" si="1936">AB704</f>
        <v>0</v>
      </c>
      <c r="AC705" s="405">
        <f t="shared" ref="AC705" si="1937">AC704</f>
        <v>0</v>
      </c>
      <c r="AD705" s="405">
        <f t="shared" ref="AD705" si="1938">AD704</f>
        <v>0</v>
      </c>
      <c r="AE705" s="405">
        <f t="shared" ref="AE705" si="1939">AE704</f>
        <v>0</v>
      </c>
      <c r="AF705" s="405">
        <f t="shared" ref="AF705" si="1940">AF704</f>
        <v>0</v>
      </c>
      <c r="AG705" s="405">
        <f t="shared" ref="AG705" si="1941">AG704</f>
        <v>0</v>
      </c>
      <c r="AH705" s="405">
        <f t="shared" ref="AH705" si="1942">AH704</f>
        <v>0</v>
      </c>
      <c r="AI705" s="405">
        <f t="shared" ref="AI705" si="1943">AI704</f>
        <v>0</v>
      </c>
      <c r="AJ705" s="405">
        <f t="shared" ref="AJ705" si="1944">AJ704</f>
        <v>0</v>
      </c>
      <c r="AK705" s="405">
        <f t="shared" ref="AK705" si="1945">AK704</f>
        <v>0</v>
      </c>
      <c r="AL705" s="405">
        <f t="shared" ref="AL705" si="1946">AL704</f>
        <v>0</v>
      </c>
      <c r="AM705" s="300"/>
    </row>
    <row r="706" spans="1:39" hidden="1" outlineLevel="1">
      <c r="A706" s="521"/>
      <c r="B706" s="422"/>
      <c r="C706" s="285"/>
      <c r="D706" s="285"/>
      <c r="E706" s="285"/>
      <c r="F706" s="285"/>
      <c r="G706" s="285"/>
      <c r="H706" s="285"/>
      <c r="I706" s="285"/>
      <c r="J706" s="285"/>
      <c r="K706" s="285"/>
      <c r="L706" s="285"/>
      <c r="M706" s="285"/>
      <c r="N706" s="285"/>
      <c r="O706" s="285"/>
      <c r="P706" s="285"/>
      <c r="Q706" s="285"/>
      <c r="R706" s="285"/>
      <c r="S706" s="285"/>
      <c r="T706" s="285"/>
      <c r="U706" s="285"/>
      <c r="V706" s="285"/>
      <c r="W706" s="285"/>
      <c r="X706" s="285"/>
      <c r="Y706" s="406"/>
      <c r="Z706" s="419"/>
      <c r="AA706" s="419"/>
      <c r="AB706" s="419"/>
      <c r="AC706" s="419"/>
      <c r="AD706" s="419"/>
      <c r="AE706" s="419"/>
      <c r="AF706" s="419"/>
      <c r="AG706" s="419"/>
      <c r="AH706" s="419"/>
      <c r="AI706" s="419"/>
      <c r="AJ706" s="419"/>
      <c r="AK706" s="419"/>
      <c r="AL706" s="419"/>
      <c r="AM706" s="300"/>
    </row>
    <row r="707" spans="1:39" ht="30" hidden="1" outlineLevel="1">
      <c r="A707" s="521">
        <v>37</v>
      </c>
      <c r="B707" s="422" t="s">
        <v>129</v>
      </c>
      <c r="C707" s="285" t="s">
        <v>25</v>
      </c>
      <c r="D707" s="289"/>
      <c r="E707" s="289"/>
      <c r="F707" s="289"/>
      <c r="G707" s="289"/>
      <c r="H707" s="289"/>
      <c r="I707" s="289"/>
      <c r="J707" s="289"/>
      <c r="K707" s="289"/>
      <c r="L707" s="289"/>
      <c r="M707" s="289"/>
      <c r="N707" s="289">
        <v>12</v>
      </c>
      <c r="O707" s="289"/>
      <c r="P707" s="289"/>
      <c r="Q707" s="289"/>
      <c r="R707" s="289"/>
      <c r="S707" s="289"/>
      <c r="T707" s="289"/>
      <c r="U707" s="289"/>
      <c r="V707" s="289"/>
      <c r="W707" s="289"/>
      <c r="X707" s="289"/>
      <c r="Y707" s="420"/>
      <c r="Z707" s="404"/>
      <c r="AA707" s="404"/>
      <c r="AB707" s="404"/>
      <c r="AC707" s="404"/>
      <c r="AD707" s="404"/>
      <c r="AE707" s="404"/>
      <c r="AF707" s="409"/>
      <c r="AG707" s="409"/>
      <c r="AH707" s="409"/>
      <c r="AI707" s="409"/>
      <c r="AJ707" s="409"/>
      <c r="AK707" s="409"/>
      <c r="AL707" s="409"/>
      <c r="AM707" s="290">
        <f>SUM(Y707:AL707)</f>
        <v>0</v>
      </c>
    </row>
    <row r="708" spans="1:39" hidden="1" outlineLevel="1">
      <c r="A708" s="521"/>
      <c r="B708" s="288" t="s">
        <v>310</v>
      </c>
      <c r="C708" s="285" t="s">
        <v>163</v>
      </c>
      <c r="D708" s="289"/>
      <c r="E708" s="289"/>
      <c r="F708" s="289"/>
      <c r="G708" s="289"/>
      <c r="H708" s="289"/>
      <c r="I708" s="289"/>
      <c r="J708" s="289"/>
      <c r="K708" s="289"/>
      <c r="L708" s="289"/>
      <c r="M708" s="289"/>
      <c r="N708" s="289">
        <f>N707</f>
        <v>12</v>
      </c>
      <c r="O708" s="289"/>
      <c r="P708" s="289"/>
      <c r="Q708" s="289"/>
      <c r="R708" s="289"/>
      <c r="S708" s="289"/>
      <c r="T708" s="289"/>
      <c r="U708" s="289"/>
      <c r="V708" s="289"/>
      <c r="W708" s="289"/>
      <c r="X708" s="289"/>
      <c r="Y708" s="405">
        <f>Y707</f>
        <v>0</v>
      </c>
      <c r="Z708" s="405">
        <f t="shared" ref="Z708" si="1947">Z707</f>
        <v>0</v>
      </c>
      <c r="AA708" s="405">
        <f t="shared" ref="AA708" si="1948">AA707</f>
        <v>0</v>
      </c>
      <c r="AB708" s="405">
        <f t="shared" ref="AB708" si="1949">AB707</f>
        <v>0</v>
      </c>
      <c r="AC708" s="405">
        <f t="shared" ref="AC708" si="1950">AC707</f>
        <v>0</v>
      </c>
      <c r="AD708" s="405">
        <f t="shared" ref="AD708" si="1951">AD707</f>
        <v>0</v>
      </c>
      <c r="AE708" s="405">
        <f t="shared" ref="AE708" si="1952">AE707</f>
        <v>0</v>
      </c>
      <c r="AF708" s="405">
        <f t="shared" ref="AF708" si="1953">AF707</f>
        <v>0</v>
      </c>
      <c r="AG708" s="405">
        <f t="shared" ref="AG708" si="1954">AG707</f>
        <v>0</v>
      </c>
      <c r="AH708" s="405">
        <f t="shared" ref="AH708" si="1955">AH707</f>
        <v>0</v>
      </c>
      <c r="AI708" s="405">
        <f t="shared" ref="AI708" si="1956">AI707</f>
        <v>0</v>
      </c>
      <c r="AJ708" s="405">
        <f t="shared" ref="AJ708" si="1957">AJ707</f>
        <v>0</v>
      </c>
      <c r="AK708" s="405">
        <f t="shared" ref="AK708" si="1958">AK707</f>
        <v>0</v>
      </c>
      <c r="AL708" s="405">
        <f t="shared" ref="AL708" si="1959">AL707</f>
        <v>0</v>
      </c>
      <c r="AM708" s="300"/>
    </row>
    <row r="709" spans="1:39" hidden="1" outlineLevel="1">
      <c r="A709" s="521"/>
      <c r="B709" s="422"/>
      <c r="C709" s="285"/>
      <c r="D709" s="285"/>
      <c r="E709" s="285"/>
      <c r="F709" s="285"/>
      <c r="G709" s="285"/>
      <c r="H709" s="285"/>
      <c r="I709" s="285"/>
      <c r="J709" s="285"/>
      <c r="K709" s="285"/>
      <c r="L709" s="285"/>
      <c r="M709" s="285"/>
      <c r="N709" s="285"/>
      <c r="O709" s="285"/>
      <c r="P709" s="285"/>
      <c r="Q709" s="285"/>
      <c r="R709" s="285"/>
      <c r="S709" s="285"/>
      <c r="T709" s="285"/>
      <c r="U709" s="285"/>
      <c r="V709" s="285"/>
      <c r="W709" s="285"/>
      <c r="X709" s="285"/>
      <c r="Y709" s="406"/>
      <c r="Z709" s="419"/>
      <c r="AA709" s="419"/>
      <c r="AB709" s="419"/>
      <c r="AC709" s="419"/>
      <c r="AD709" s="419"/>
      <c r="AE709" s="419"/>
      <c r="AF709" s="419"/>
      <c r="AG709" s="419"/>
      <c r="AH709" s="419"/>
      <c r="AI709" s="419"/>
      <c r="AJ709" s="419"/>
      <c r="AK709" s="419"/>
      <c r="AL709" s="419"/>
      <c r="AM709" s="300"/>
    </row>
    <row r="710" spans="1:39" hidden="1" outlineLevel="1">
      <c r="A710" s="521">
        <v>38</v>
      </c>
      <c r="B710" s="422" t="s">
        <v>130</v>
      </c>
      <c r="C710" s="285" t="s">
        <v>25</v>
      </c>
      <c r="D710" s="289"/>
      <c r="E710" s="289"/>
      <c r="F710" s="289"/>
      <c r="G710" s="289"/>
      <c r="H710" s="289"/>
      <c r="I710" s="289"/>
      <c r="J710" s="289"/>
      <c r="K710" s="289"/>
      <c r="L710" s="289"/>
      <c r="M710" s="289"/>
      <c r="N710" s="289">
        <v>12</v>
      </c>
      <c r="O710" s="289"/>
      <c r="P710" s="289"/>
      <c r="Q710" s="289"/>
      <c r="R710" s="289"/>
      <c r="S710" s="289"/>
      <c r="T710" s="289"/>
      <c r="U710" s="289"/>
      <c r="V710" s="289"/>
      <c r="W710" s="289"/>
      <c r="X710" s="289"/>
      <c r="Y710" s="420"/>
      <c r="Z710" s="404"/>
      <c r="AA710" s="404"/>
      <c r="AB710" s="404"/>
      <c r="AC710" s="404"/>
      <c r="AD710" s="404"/>
      <c r="AE710" s="404"/>
      <c r="AF710" s="409"/>
      <c r="AG710" s="409"/>
      <c r="AH710" s="409"/>
      <c r="AI710" s="409"/>
      <c r="AJ710" s="409"/>
      <c r="AK710" s="409"/>
      <c r="AL710" s="409"/>
      <c r="AM710" s="290">
        <f>SUM(Y710:AL710)</f>
        <v>0</v>
      </c>
    </row>
    <row r="711" spans="1:39" hidden="1" outlineLevel="1">
      <c r="A711" s="521"/>
      <c r="B711" s="288" t="s">
        <v>310</v>
      </c>
      <c r="C711" s="285" t="s">
        <v>163</v>
      </c>
      <c r="D711" s="289"/>
      <c r="E711" s="289"/>
      <c r="F711" s="289"/>
      <c r="G711" s="289"/>
      <c r="H711" s="289"/>
      <c r="I711" s="289"/>
      <c r="J711" s="289"/>
      <c r="K711" s="289"/>
      <c r="L711" s="289"/>
      <c r="M711" s="289"/>
      <c r="N711" s="289">
        <f>N710</f>
        <v>12</v>
      </c>
      <c r="O711" s="289"/>
      <c r="P711" s="289"/>
      <c r="Q711" s="289"/>
      <c r="R711" s="289"/>
      <c r="S711" s="289"/>
      <c r="T711" s="289"/>
      <c r="U711" s="289"/>
      <c r="V711" s="289"/>
      <c r="W711" s="289"/>
      <c r="X711" s="289"/>
      <c r="Y711" s="405">
        <f>Y710</f>
        <v>0</v>
      </c>
      <c r="Z711" s="405">
        <f t="shared" ref="Z711" si="1960">Z710</f>
        <v>0</v>
      </c>
      <c r="AA711" s="405">
        <f t="shared" ref="AA711" si="1961">AA710</f>
        <v>0</v>
      </c>
      <c r="AB711" s="405">
        <f t="shared" ref="AB711" si="1962">AB710</f>
        <v>0</v>
      </c>
      <c r="AC711" s="405">
        <f t="shared" ref="AC711" si="1963">AC710</f>
        <v>0</v>
      </c>
      <c r="AD711" s="405">
        <f t="shared" ref="AD711" si="1964">AD710</f>
        <v>0</v>
      </c>
      <c r="AE711" s="405">
        <f t="shared" ref="AE711" si="1965">AE710</f>
        <v>0</v>
      </c>
      <c r="AF711" s="405">
        <f t="shared" ref="AF711" si="1966">AF710</f>
        <v>0</v>
      </c>
      <c r="AG711" s="405">
        <f t="shared" ref="AG711" si="1967">AG710</f>
        <v>0</v>
      </c>
      <c r="AH711" s="405">
        <f t="shared" ref="AH711" si="1968">AH710</f>
        <v>0</v>
      </c>
      <c r="AI711" s="405">
        <f t="shared" ref="AI711" si="1969">AI710</f>
        <v>0</v>
      </c>
      <c r="AJ711" s="405">
        <f t="shared" ref="AJ711" si="1970">AJ710</f>
        <v>0</v>
      </c>
      <c r="AK711" s="405">
        <f t="shared" ref="AK711" si="1971">AK710</f>
        <v>0</v>
      </c>
      <c r="AL711" s="405">
        <f t="shared" ref="AL711" si="1972">AL710</f>
        <v>0</v>
      </c>
      <c r="AM711" s="300"/>
    </row>
    <row r="712" spans="1:39" hidden="1" outlineLevel="1">
      <c r="A712" s="521"/>
      <c r="B712" s="422"/>
      <c r="C712" s="285"/>
      <c r="D712" s="285"/>
      <c r="E712" s="285"/>
      <c r="F712" s="285"/>
      <c r="G712" s="285"/>
      <c r="H712" s="285"/>
      <c r="I712" s="285"/>
      <c r="J712" s="285"/>
      <c r="K712" s="285"/>
      <c r="L712" s="285"/>
      <c r="M712" s="285"/>
      <c r="N712" s="285"/>
      <c r="O712" s="285"/>
      <c r="P712" s="285"/>
      <c r="Q712" s="285"/>
      <c r="R712" s="285"/>
      <c r="S712" s="285"/>
      <c r="T712" s="285"/>
      <c r="U712" s="285"/>
      <c r="V712" s="285"/>
      <c r="W712" s="285"/>
      <c r="X712" s="285"/>
      <c r="Y712" s="406"/>
      <c r="Z712" s="419"/>
      <c r="AA712" s="419"/>
      <c r="AB712" s="419"/>
      <c r="AC712" s="419"/>
      <c r="AD712" s="419"/>
      <c r="AE712" s="419"/>
      <c r="AF712" s="419"/>
      <c r="AG712" s="419"/>
      <c r="AH712" s="419"/>
      <c r="AI712" s="419"/>
      <c r="AJ712" s="419"/>
      <c r="AK712" s="419"/>
      <c r="AL712" s="419"/>
      <c r="AM712" s="300"/>
    </row>
    <row r="713" spans="1:39" ht="30" hidden="1" outlineLevel="1">
      <c r="A713" s="521">
        <v>39</v>
      </c>
      <c r="B713" s="422" t="s">
        <v>131</v>
      </c>
      <c r="C713" s="285" t="s">
        <v>25</v>
      </c>
      <c r="D713" s="289"/>
      <c r="E713" s="289"/>
      <c r="F713" s="289"/>
      <c r="G713" s="289"/>
      <c r="H713" s="289"/>
      <c r="I713" s="289"/>
      <c r="J713" s="289"/>
      <c r="K713" s="289"/>
      <c r="L713" s="289"/>
      <c r="M713" s="289"/>
      <c r="N713" s="289">
        <v>12</v>
      </c>
      <c r="O713" s="289"/>
      <c r="P713" s="289"/>
      <c r="Q713" s="289"/>
      <c r="R713" s="289"/>
      <c r="S713" s="289"/>
      <c r="T713" s="289"/>
      <c r="U713" s="289"/>
      <c r="V713" s="289"/>
      <c r="W713" s="289"/>
      <c r="X713" s="289"/>
      <c r="Y713" s="420"/>
      <c r="Z713" s="404"/>
      <c r="AA713" s="404"/>
      <c r="AB713" s="404"/>
      <c r="AC713" s="404"/>
      <c r="AD713" s="404"/>
      <c r="AE713" s="404"/>
      <c r="AF713" s="409"/>
      <c r="AG713" s="409"/>
      <c r="AH713" s="409"/>
      <c r="AI713" s="409"/>
      <c r="AJ713" s="409"/>
      <c r="AK713" s="409"/>
      <c r="AL713" s="409"/>
      <c r="AM713" s="290">
        <f>SUM(Y713:AL713)</f>
        <v>0</v>
      </c>
    </row>
    <row r="714" spans="1:39" hidden="1" outlineLevel="1">
      <c r="A714" s="521"/>
      <c r="B714" s="288" t="s">
        <v>310</v>
      </c>
      <c r="C714" s="285" t="s">
        <v>163</v>
      </c>
      <c r="D714" s="289"/>
      <c r="E714" s="289"/>
      <c r="F714" s="289"/>
      <c r="G714" s="289"/>
      <c r="H714" s="289"/>
      <c r="I714" s="289"/>
      <c r="J714" s="289"/>
      <c r="K714" s="289"/>
      <c r="L714" s="289"/>
      <c r="M714" s="289"/>
      <c r="N714" s="289">
        <f>N713</f>
        <v>12</v>
      </c>
      <c r="O714" s="289"/>
      <c r="P714" s="289"/>
      <c r="Q714" s="289"/>
      <c r="R714" s="289"/>
      <c r="S714" s="289"/>
      <c r="T714" s="289"/>
      <c r="U714" s="289"/>
      <c r="V714" s="289"/>
      <c r="W714" s="289"/>
      <c r="X714" s="289"/>
      <c r="Y714" s="405">
        <f>Y713</f>
        <v>0</v>
      </c>
      <c r="Z714" s="405">
        <f t="shared" ref="Z714" si="1973">Z713</f>
        <v>0</v>
      </c>
      <c r="AA714" s="405">
        <f t="shared" ref="AA714" si="1974">AA713</f>
        <v>0</v>
      </c>
      <c r="AB714" s="405">
        <f t="shared" ref="AB714" si="1975">AB713</f>
        <v>0</v>
      </c>
      <c r="AC714" s="405">
        <f t="shared" ref="AC714" si="1976">AC713</f>
        <v>0</v>
      </c>
      <c r="AD714" s="405">
        <f t="shared" ref="AD714" si="1977">AD713</f>
        <v>0</v>
      </c>
      <c r="AE714" s="405">
        <f t="shared" ref="AE714" si="1978">AE713</f>
        <v>0</v>
      </c>
      <c r="AF714" s="405">
        <f t="shared" ref="AF714" si="1979">AF713</f>
        <v>0</v>
      </c>
      <c r="AG714" s="405">
        <f t="shared" ref="AG714" si="1980">AG713</f>
        <v>0</v>
      </c>
      <c r="AH714" s="405">
        <f t="shared" ref="AH714" si="1981">AH713</f>
        <v>0</v>
      </c>
      <c r="AI714" s="405">
        <f t="shared" ref="AI714" si="1982">AI713</f>
        <v>0</v>
      </c>
      <c r="AJ714" s="405">
        <f t="shared" ref="AJ714" si="1983">AJ713</f>
        <v>0</v>
      </c>
      <c r="AK714" s="405">
        <f t="shared" ref="AK714" si="1984">AK713</f>
        <v>0</v>
      </c>
      <c r="AL714" s="405">
        <f t="shared" ref="AL714" si="1985">AL713</f>
        <v>0</v>
      </c>
      <c r="AM714" s="300"/>
    </row>
    <row r="715" spans="1:39" hidden="1" outlineLevel="1">
      <c r="A715" s="521"/>
      <c r="B715" s="422"/>
      <c r="C715" s="285"/>
      <c r="D715" s="285"/>
      <c r="E715" s="285"/>
      <c r="F715" s="285"/>
      <c r="G715" s="285"/>
      <c r="H715" s="285"/>
      <c r="I715" s="285"/>
      <c r="J715" s="285"/>
      <c r="K715" s="285"/>
      <c r="L715" s="285"/>
      <c r="M715" s="285"/>
      <c r="N715" s="285"/>
      <c r="O715" s="285"/>
      <c r="P715" s="285"/>
      <c r="Q715" s="285"/>
      <c r="R715" s="285"/>
      <c r="S715" s="285"/>
      <c r="T715" s="285"/>
      <c r="U715" s="285"/>
      <c r="V715" s="285"/>
      <c r="W715" s="285"/>
      <c r="X715" s="285"/>
      <c r="Y715" s="406"/>
      <c r="Z715" s="419"/>
      <c r="AA715" s="419"/>
      <c r="AB715" s="419"/>
      <c r="AC715" s="419"/>
      <c r="AD715" s="419"/>
      <c r="AE715" s="419"/>
      <c r="AF715" s="419"/>
      <c r="AG715" s="419"/>
      <c r="AH715" s="419"/>
      <c r="AI715" s="419"/>
      <c r="AJ715" s="419"/>
      <c r="AK715" s="419"/>
      <c r="AL715" s="419"/>
      <c r="AM715" s="300"/>
    </row>
    <row r="716" spans="1:39" ht="30" hidden="1" outlineLevel="1">
      <c r="A716" s="521">
        <v>40</v>
      </c>
      <c r="B716" s="422" t="s">
        <v>132</v>
      </c>
      <c r="C716" s="285" t="s">
        <v>25</v>
      </c>
      <c r="D716" s="289"/>
      <c r="E716" s="289"/>
      <c r="F716" s="289"/>
      <c r="G716" s="289"/>
      <c r="H716" s="289"/>
      <c r="I716" s="289"/>
      <c r="J716" s="289"/>
      <c r="K716" s="289"/>
      <c r="L716" s="289"/>
      <c r="M716" s="289"/>
      <c r="N716" s="289">
        <v>12</v>
      </c>
      <c r="O716" s="289"/>
      <c r="P716" s="289"/>
      <c r="Q716" s="289"/>
      <c r="R716" s="289"/>
      <c r="S716" s="289"/>
      <c r="T716" s="289"/>
      <c r="U716" s="289"/>
      <c r="V716" s="289"/>
      <c r="W716" s="289"/>
      <c r="X716" s="289"/>
      <c r="Y716" s="420"/>
      <c r="Z716" s="404"/>
      <c r="AA716" s="404"/>
      <c r="AB716" s="404"/>
      <c r="AC716" s="404"/>
      <c r="AD716" s="404"/>
      <c r="AE716" s="404"/>
      <c r="AF716" s="409"/>
      <c r="AG716" s="409"/>
      <c r="AH716" s="409"/>
      <c r="AI716" s="409"/>
      <c r="AJ716" s="409"/>
      <c r="AK716" s="409"/>
      <c r="AL716" s="409"/>
      <c r="AM716" s="290">
        <f>SUM(Y716:AL716)</f>
        <v>0</v>
      </c>
    </row>
    <row r="717" spans="1:39" hidden="1" outlineLevel="1">
      <c r="A717" s="521"/>
      <c r="B717" s="288" t="s">
        <v>310</v>
      </c>
      <c r="C717" s="285" t="s">
        <v>163</v>
      </c>
      <c r="D717" s="289"/>
      <c r="E717" s="289"/>
      <c r="F717" s="289"/>
      <c r="G717" s="289"/>
      <c r="H717" s="289"/>
      <c r="I717" s="289"/>
      <c r="J717" s="289"/>
      <c r="K717" s="289"/>
      <c r="L717" s="289"/>
      <c r="M717" s="289"/>
      <c r="N717" s="289">
        <f>N716</f>
        <v>12</v>
      </c>
      <c r="O717" s="289"/>
      <c r="P717" s="289"/>
      <c r="Q717" s="289"/>
      <c r="R717" s="289"/>
      <c r="S717" s="289"/>
      <c r="T717" s="289"/>
      <c r="U717" s="289"/>
      <c r="V717" s="289"/>
      <c r="W717" s="289"/>
      <c r="X717" s="289"/>
      <c r="Y717" s="405">
        <f>Y716</f>
        <v>0</v>
      </c>
      <c r="Z717" s="405">
        <f t="shared" ref="Z717" si="1986">Z716</f>
        <v>0</v>
      </c>
      <c r="AA717" s="405">
        <f t="shared" ref="AA717" si="1987">AA716</f>
        <v>0</v>
      </c>
      <c r="AB717" s="405">
        <f t="shared" ref="AB717" si="1988">AB716</f>
        <v>0</v>
      </c>
      <c r="AC717" s="405">
        <f t="shared" ref="AC717" si="1989">AC716</f>
        <v>0</v>
      </c>
      <c r="AD717" s="405">
        <f t="shared" ref="AD717" si="1990">AD716</f>
        <v>0</v>
      </c>
      <c r="AE717" s="405">
        <f t="shared" ref="AE717" si="1991">AE716</f>
        <v>0</v>
      </c>
      <c r="AF717" s="405">
        <f t="shared" ref="AF717" si="1992">AF716</f>
        <v>0</v>
      </c>
      <c r="AG717" s="405">
        <f t="shared" ref="AG717" si="1993">AG716</f>
        <v>0</v>
      </c>
      <c r="AH717" s="405">
        <f t="shared" ref="AH717" si="1994">AH716</f>
        <v>0</v>
      </c>
      <c r="AI717" s="405">
        <f t="shared" ref="AI717" si="1995">AI716</f>
        <v>0</v>
      </c>
      <c r="AJ717" s="405">
        <f t="shared" ref="AJ717" si="1996">AJ716</f>
        <v>0</v>
      </c>
      <c r="AK717" s="405">
        <f t="shared" ref="AK717" si="1997">AK716</f>
        <v>0</v>
      </c>
      <c r="AL717" s="405">
        <f t="shared" ref="AL717" si="1998">AL716</f>
        <v>0</v>
      </c>
      <c r="AM717" s="300"/>
    </row>
    <row r="718" spans="1:39" hidden="1" outlineLevel="1">
      <c r="A718" s="521"/>
      <c r="B718" s="422"/>
      <c r="C718" s="285"/>
      <c r="D718" s="285"/>
      <c r="E718" s="285"/>
      <c r="F718" s="285"/>
      <c r="G718" s="285"/>
      <c r="H718" s="285"/>
      <c r="I718" s="285"/>
      <c r="J718" s="285"/>
      <c r="K718" s="285"/>
      <c r="L718" s="285"/>
      <c r="M718" s="285"/>
      <c r="N718" s="285"/>
      <c r="O718" s="285"/>
      <c r="P718" s="285"/>
      <c r="Q718" s="285"/>
      <c r="R718" s="285"/>
      <c r="S718" s="285"/>
      <c r="T718" s="285"/>
      <c r="U718" s="285"/>
      <c r="V718" s="285"/>
      <c r="W718" s="285"/>
      <c r="X718" s="285"/>
      <c r="Y718" s="406"/>
      <c r="Z718" s="419"/>
      <c r="AA718" s="419"/>
      <c r="AB718" s="419"/>
      <c r="AC718" s="419"/>
      <c r="AD718" s="419"/>
      <c r="AE718" s="419"/>
      <c r="AF718" s="419"/>
      <c r="AG718" s="419"/>
      <c r="AH718" s="419"/>
      <c r="AI718" s="419"/>
      <c r="AJ718" s="419"/>
      <c r="AK718" s="419"/>
      <c r="AL718" s="419"/>
      <c r="AM718" s="300"/>
    </row>
    <row r="719" spans="1:39" ht="45" hidden="1" outlineLevel="1">
      <c r="A719" s="521">
        <v>41</v>
      </c>
      <c r="B719" s="422" t="s">
        <v>133</v>
      </c>
      <c r="C719" s="285" t="s">
        <v>25</v>
      </c>
      <c r="D719" s="289"/>
      <c r="E719" s="289"/>
      <c r="F719" s="289"/>
      <c r="G719" s="289"/>
      <c r="H719" s="289"/>
      <c r="I719" s="289"/>
      <c r="J719" s="289"/>
      <c r="K719" s="289"/>
      <c r="L719" s="289"/>
      <c r="M719" s="289"/>
      <c r="N719" s="289">
        <v>12</v>
      </c>
      <c r="O719" s="289"/>
      <c r="P719" s="289"/>
      <c r="Q719" s="289"/>
      <c r="R719" s="289"/>
      <c r="S719" s="289"/>
      <c r="T719" s="289"/>
      <c r="U719" s="289"/>
      <c r="V719" s="289"/>
      <c r="W719" s="289"/>
      <c r="X719" s="289"/>
      <c r="Y719" s="420"/>
      <c r="Z719" s="404"/>
      <c r="AA719" s="404"/>
      <c r="AB719" s="404"/>
      <c r="AC719" s="404"/>
      <c r="AD719" s="404"/>
      <c r="AE719" s="404"/>
      <c r="AF719" s="409"/>
      <c r="AG719" s="409"/>
      <c r="AH719" s="409"/>
      <c r="AI719" s="409"/>
      <c r="AJ719" s="409"/>
      <c r="AK719" s="409"/>
      <c r="AL719" s="409"/>
      <c r="AM719" s="290">
        <f>SUM(Y719:AL719)</f>
        <v>0</v>
      </c>
    </row>
    <row r="720" spans="1:39" hidden="1" outlineLevel="1">
      <c r="A720" s="521"/>
      <c r="B720" s="288" t="s">
        <v>310</v>
      </c>
      <c r="C720" s="285" t="s">
        <v>163</v>
      </c>
      <c r="D720" s="289"/>
      <c r="E720" s="289"/>
      <c r="F720" s="289"/>
      <c r="G720" s="289"/>
      <c r="H720" s="289"/>
      <c r="I720" s="289"/>
      <c r="J720" s="289"/>
      <c r="K720" s="289"/>
      <c r="L720" s="289"/>
      <c r="M720" s="289"/>
      <c r="N720" s="289">
        <f>N719</f>
        <v>12</v>
      </c>
      <c r="O720" s="289"/>
      <c r="P720" s="289"/>
      <c r="Q720" s="289"/>
      <c r="R720" s="289"/>
      <c r="S720" s="289"/>
      <c r="T720" s="289"/>
      <c r="U720" s="289"/>
      <c r="V720" s="289"/>
      <c r="W720" s="289"/>
      <c r="X720" s="289"/>
      <c r="Y720" s="405">
        <f>Y719</f>
        <v>0</v>
      </c>
      <c r="Z720" s="405">
        <f t="shared" ref="Z720" si="1999">Z719</f>
        <v>0</v>
      </c>
      <c r="AA720" s="405">
        <f t="shared" ref="AA720" si="2000">AA719</f>
        <v>0</v>
      </c>
      <c r="AB720" s="405">
        <f t="shared" ref="AB720" si="2001">AB719</f>
        <v>0</v>
      </c>
      <c r="AC720" s="405">
        <f t="shared" ref="AC720" si="2002">AC719</f>
        <v>0</v>
      </c>
      <c r="AD720" s="405">
        <f t="shared" ref="AD720" si="2003">AD719</f>
        <v>0</v>
      </c>
      <c r="AE720" s="405">
        <f t="shared" ref="AE720" si="2004">AE719</f>
        <v>0</v>
      </c>
      <c r="AF720" s="405">
        <f t="shared" ref="AF720" si="2005">AF719</f>
        <v>0</v>
      </c>
      <c r="AG720" s="405">
        <f t="shared" ref="AG720" si="2006">AG719</f>
        <v>0</v>
      </c>
      <c r="AH720" s="405">
        <f t="shared" ref="AH720" si="2007">AH719</f>
        <v>0</v>
      </c>
      <c r="AI720" s="405">
        <f t="shared" ref="AI720" si="2008">AI719</f>
        <v>0</v>
      </c>
      <c r="AJ720" s="405">
        <f t="shared" ref="AJ720" si="2009">AJ719</f>
        <v>0</v>
      </c>
      <c r="AK720" s="405">
        <f t="shared" ref="AK720" si="2010">AK719</f>
        <v>0</v>
      </c>
      <c r="AL720" s="405">
        <f t="shared" ref="AL720" si="2011">AL719</f>
        <v>0</v>
      </c>
      <c r="AM720" s="300"/>
    </row>
    <row r="721" spans="1:39" hidden="1" outlineLevel="1">
      <c r="A721" s="521"/>
      <c r="B721" s="422"/>
      <c r="C721" s="285"/>
      <c r="D721" s="285"/>
      <c r="E721" s="285"/>
      <c r="F721" s="285"/>
      <c r="G721" s="285"/>
      <c r="H721" s="285"/>
      <c r="I721" s="285"/>
      <c r="J721" s="285"/>
      <c r="K721" s="285"/>
      <c r="L721" s="285"/>
      <c r="M721" s="285"/>
      <c r="N721" s="285"/>
      <c r="O721" s="285"/>
      <c r="P721" s="285"/>
      <c r="Q721" s="285"/>
      <c r="R721" s="285"/>
      <c r="S721" s="285"/>
      <c r="T721" s="285"/>
      <c r="U721" s="285"/>
      <c r="V721" s="285"/>
      <c r="W721" s="285"/>
      <c r="X721" s="285"/>
      <c r="Y721" s="406"/>
      <c r="Z721" s="419"/>
      <c r="AA721" s="419"/>
      <c r="AB721" s="419"/>
      <c r="AC721" s="419"/>
      <c r="AD721" s="419"/>
      <c r="AE721" s="419"/>
      <c r="AF721" s="419"/>
      <c r="AG721" s="419"/>
      <c r="AH721" s="419"/>
      <c r="AI721" s="419"/>
      <c r="AJ721" s="419"/>
      <c r="AK721" s="419"/>
      <c r="AL721" s="419"/>
      <c r="AM721" s="300"/>
    </row>
    <row r="722" spans="1:39" ht="45" hidden="1" outlineLevel="1">
      <c r="A722" s="521">
        <v>42</v>
      </c>
      <c r="B722" s="422" t="s">
        <v>134</v>
      </c>
      <c r="C722" s="285" t="s">
        <v>25</v>
      </c>
      <c r="D722" s="289"/>
      <c r="E722" s="289"/>
      <c r="F722" s="289"/>
      <c r="G722" s="289"/>
      <c r="H722" s="289"/>
      <c r="I722" s="289"/>
      <c r="J722" s="289"/>
      <c r="K722" s="289"/>
      <c r="L722" s="289"/>
      <c r="M722" s="289"/>
      <c r="N722" s="285"/>
      <c r="O722" s="289"/>
      <c r="P722" s="289"/>
      <c r="Q722" s="289"/>
      <c r="R722" s="289"/>
      <c r="S722" s="289"/>
      <c r="T722" s="289"/>
      <c r="U722" s="289"/>
      <c r="V722" s="289"/>
      <c r="W722" s="289"/>
      <c r="X722" s="289"/>
      <c r="Y722" s="420"/>
      <c r="Z722" s="404"/>
      <c r="AA722" s="404"/>
      <c r="AB722" s="404"/>
      <c r="AC722" s="404"/>
      <c r="AD722" s="404"/>
      <c r="AE722" s="404"/>
      <c r="AF722" s="409"/>
      <c r="AG722" s="409"/>
      <c r="AH722" s="409"/>
      <c r="AI722" s="409"/>
      <c r="AJ722" s="409"/>
      <c r="AK722" s="409"/>
      <c r="AL722" s="409"/>
      <c r="AM722" s="290">
        <f>SUM(Y722:AL722)</f>
        <v>0</v>
      </c>
    </row>
    <row r="723" spans="1:39" hidden="1" outlineLevel="1">
      <c r="A723" s="521"/>
      <c r="B723" s="288" t="s">
        <v>310</v>
      </c>
      <c r="C723" s="285" t="s">
        <v>163</v>
      </c>
      <c r="D723" s="289"/>
      <c r="E723" s="289"/>
      <c r="F723" s="289"/>
      <c r="G723" s="289"/>
      <c r="H723" s="289"/>
      <c r="I723" s="289"/>
      <c r="J723" s="289"/>
      <c r="K723" s="289"/>
      <c r="L723" s="289"/>
      <c r="M723" s="289"/>
      <c r="N723" s="462"/>
      <c r="O723" s="289"/>
      <c r="P723" s="289"/>
      <c r="Q723" s="289"/>
      <c r="R723" s="289"/>
      <c r="S723" s="289"/>
      <c r="T723" s="289"/>
      <c r="U723" s="289"/>
      <c r="V723" s="289"/>
      <c r="W723" s="289"/>
      <c r="X723" s="289"/>
      <c r="Y723" s="405">
        <f>Y722</f>
        <v>0</v>
      </c>
      <c r="Z723" s="405">
        <f t="shared" ref="Z723" si="2012">Z722</f>
        <v>0</v>
      </c>
      <c r="AA723" s="405">
        <f t="shared" ref="AA723" si="2013">AA722</f>
        <v>0</v>
      </c>
      <c r="AB723" s="405">
        <f t="shared" ref="AB723" si="2014">AB722</f>
        <v>0</v>
      </c>
      <c r="AC723" s="405">
        <f t="shared" ref="AC723" si="2015">AC722</f>
        <v>0</v>
      </c>
      <c r="AD723" s="405">
        <f t="shared" ref="AD723" si="2016">AD722</f>
        <v>0</v>
      </c>
      <c r="AE723" s="405">
        <f t="shared" ref="AE723" si="2017">AE722</f>
        <v>0</v>
      </c>
      <c r="AF723" s="405">
        <f t="shared" ref="AF723" si="2018">AF722</f>
        <v>0</v>
      </c>
      <c r="AG723" s="405">
        <f t="shared" ref="AG723" si="2019">AG722</f>
        <v>0</v>
      </c>
      <c r="AH723" s="405">
        <f t="shared" ref="AH723" si="2020">AH722</f>
        <v>0</v>
      </c>
      <c r="AI723" s="405">
        <f t="shared" ref="AI723" si="2021">AI722</f>
        <v>0</v>
      </c>
      <c r="AJ723" s="405">
        <f t="shared" ref="AJ723" si="2022">AJ722</f>
        <v>0</v>
      </c>
      <c r="AK723" s="405">
        <f t="shared" ref="AK723" si="2023">AK722</f>
        <v>0</v>
      </c>
      <c r="AL723" s="405">
        <f t="shared" ref="AL723" si="2024">AL722</f>
        <v>0</v>
      </c>
      <c r="AM723" s="300"/>
    </row>
    <row r="724" spans="1:39" hidden="1" outlineLevel="1">
      <c r="A724" s="521"/>
      <c r="B724" s="422"/>
      <c r="C724" s="285"/>
      <c r="D724" s="285"/>
      <c r="E724" s="285"/>
      <c r="F724" s="285"/>
      <c r="G724" s="285"/>
      <c r="H724" s="285"/>
      <c r="I724" s="285"/>
      <c r="J724" s="285"/>
      <c r="K724" s="285"/>
      <c r="L724" s="285"/>
      <c r="M724" s="285"/>
      <c r="N724" s="285"/>
      <c r="O724" s="285"/>
      <c r="P724" s="285"/>
      <c r="Q724" s="285"/>
      <c r="R724" s="285"/>
      <c r="S724" s="285"/>
      <c r="T724" s="285"/>
      <c r="U724" s="285"/>
      <c r="V724" s="285"/>
      <c r="W724" s="285"/>
      <c r="X724" s="285"/>
      <c r="Y724" s="406"/>
      <c r="Z724" s="419"/>
      <c r="AA724" s="419"/>
      <c r="AB724" s="419"/>
      <c r="AC724" s="419"/>
      <c r="AD724" s="419"/>
      <c r="AE724" s="419"/>
      <c r="AF724" s="419"/>
      <c r="AG724" s="419"/>
      <c r="AH724" s="419"/>
      <c r="AI724" s="419"/>
      <c r="AJ724" s="419"/>
      <c r="AK724" s="419"/>
      <c r="AL724" s="419"/>
      <c r="AM724" s="300"/>
    </row>
    <row r="725" spans="1:39" ht="30" hidden="1" outlineLevel="1">
      <c r="A725" s="521">
        <v>43</v>
      </c>
      <c r="B725" s="422" t="s">
        <v>135</v>
      </c>
      <c r="C725" s="285" t="s">
        <v>25</v>
      </c>
      <c r="D725" s="289"/>
      <c r="E725" s="289"/>
      <c r="F725" s="289"/>
      <c r="G725" s="289"/>
      <c r="H725" s="289"/>
      <c r="I725" s="289"/>
      <c r="J725" s="289"/>
      <c r="K725" s="289"/>
      <c r="L725" s="289"/>
      <c r="M725" s="289"/>
      <c r="N725" s="289">
        <v>12</v>
      </c>
      <c r="O725" s="289"/>
      <c r="P725" s="289"/>
      <c r="Q725" s="289"/>
      <c r="R725" s="289"/>
      <c r="S725" s="289"/>
      <c r="T725" s="289"/>
      <c r="U725" s="289"/>
      <c r="V725" s="289"/>
      <c r="W725" s="289"/>
      <c r="X725" s="289"/>
      <c r="Y725" s="420"/>
      <c r="Z725" s="404"/>
      <c r="AA725" s="404"/>
      <c r="AB725" s="404"/>
      <c r="AC725" s="404"/>
      <c r="AD725" s="404"/>
      <c r="AE725" s="404"/>
      <c r="AF725" s="409"/>
      <c r="AG725" s="409"/>
      <c r="AH725" s="409"/>
      <c r="AI725" s="409"/>
      <c r="AJ725" s="409"/>
      <c r="AK725" s="409"/>
      <c r="AL725" s="409"/>
      <c r="AM725" s="290">
        <f>SUM(Y725:AL725)</f>
        <v>0</v>
      </c>
    </row>
    <row r="726" spans="1:39" hidden="1" outlineLevel="1">
      <c r="A726" s="521"/>
      <c r="B726" s="288" t="s">
        <v>310</v>
      </c>
      <c r="C726" s="285" t="s">
        <v>163</v>
      </c>
      <c r="D726" s="289"/>
      <c r="E726" s="289"/>
      <c r="F726" s="289"/>
      <c r="G726" s="289"/>
      <c r="H726" s="289"/>
      <c r="I726" s="289"/>
      <c r="J726" s="289"/>
      <c r="K726" s="289"/>
      <c r="L726" s="289"/>
      <c r="M726" s="289"/>
      <c r="N726" s="289">
        <f>N725</f>
        <v>12</v>
      </c>
      <c r="O726" s="289"/>
      <c r="P726" s="289"/>
      <c r="Q726" s="289"/>
      <c r="R726" s="289"/>
      <c r="S726" s="289"/>
      <c r="T726" s="289"/>
      <c r="U726" s="289"/>
      <c r="V726" s="289"/>
      <c r="W726" s="289"/>
      <c r="X726" s="289"/>
      <c r="Y726" s="405">
        <f>Y725</f>
        <v>0</v>
      </c>
      <c r="Z726" s="405">
        <f t="shared" ref="Z726" si="2025">Z725</f>
        <v>0</v>
      </c>
      <c r="AA726" s="405">
        <f t="shared" ref="AA726" si="2026">AA725</f>
        <v>0</v>
      </c>
      <c r="AB726" s="405">
        <f t="shared" ref="AB726" si="2027">AB725</f>
        <v>0</v>
      </c>
      <c r="AC726" s="405">
        <f t="shared" ref="AC726" si="2028">AC725</f>
        <v>0</v>
      </c>
      <c r="AD726" s="405">
        <f t="shared" ref="AD726" si="2029">AD725</f>
        <v>0</v>
      </c>
      <c r="AE726" s="405">
        <f t="shared" ref="AE726" si="2030">AE725</f>
        <v>0</v>
      </c>
      <c r="AF726" s="405">
        <f t="shared" ref="AF726" si="2031">AF725</f>
        <v>0</v>
      </c>
      <c r="AG726" s="405">
        <f t="shared" ref="AG726" si="2032">AG725</f>
        <v>0</v>
      </c>
      <c r="AH726" s="405">
        <f t="shared" ref="AH726" si="2033">AH725</f>
        <v>0</v>
      </c>
      <c r="AI726" s="405">
        <f t="shared" ref="AI726" si="2034">AI725</f>
        <v>0</v>
      </c>
      <c r="AJ726" s="405">
        <f t="shared" ref="AJ726" si="2035">AJ725</f>
        <v>0</v>
      </c>
      <c r="AK726" s="405">
        <f t="shared" ref="AK726" si="2036">AK725</f>
        <v>0</v>
      </c>
      <c r="AL726" s="405">
        <f t="shared" ref="AL726" si="2037">AL725</f>
        <v>0</v>
      </c>
      <c r="AM726" s="300"/>
    </row>
    <row r="727" spans="1:39" hidden="1" outlineLevel="1">
      <c r="A727" s="521"/>
      <c r="B727" s="422"/>
      <c r="C727" s="285"/>
      <c r="D727" s="285"/>
      <c r="E727" s="285"/>
      <c r="F727" s="285"/>
      <c r="G727" s="285"/>
      <c r="H727" s="285"/>
      <c r="I727" s="285"/>
      <c r="J727" s="285"/>
      <c r="K727" s="285"/>
      <c r="L727" s="285"/>
      <c r="M727" s="285"/>
      <c r="N727" s="285"/>
      <c r="O727" s="285"/>
      <c r="P727" s="285"/>
      <c r="Q727" s="285"/>
      <c r="R727" s="285"/>
      <c r="S727" s="285"/>
      <c r="T727" s="285"/>
      <c r="U727" s="285"/>
      <c r="V727" s="285"/>
      <c r="W727" s="285"/>
      <c r="X727" s="285"/>
      <c r="Y727" s="406"/>
      <c r="Z727" s="419"/>
      <c r="AA727" s="419"/>
      <c r="AB727" s="419"/>
      <c r="AC727" s="419"/>
      <c r="AD727" s="419"/>
      <c r="AE727" s="419"/>
      <c r="AF727" s="419"/>
      <c r="AG727" s="419"/>
      <c r="AH727" s="419"/>
      <c r="AI727" s="419"/>
      <c r="AJ727" s="419"/>
      <c r="AK727" s="419"/>
      <c r="AL727" s="419"/>
      <c r="AM727" s="300"/>
    </row>
    <row r="728" spans="1:39" ht="45" hidden="1" outlineLevel="1">
      <c r="A728" s="521">
        <v>44</v>
      </c>
      <c r="B728" s="422" t="s">
        <v>136</v>
      </c>
      <c r="C728" s="285" t="s">
        <v>25</v>
      </c>
      <c r="D728" s="289"/>
      <c r="E728" s="289"/>
      <c r="F728" s="289"/>
      <c r="G728" s="289"/>
      <c r="H728" s="289"/>
      <c r="I728" s="289"/>
      <c r="J728" s="289"/>
      <c r="K728" s="289"/>
      <c r="L728" s="289"/>
      <c r="M728" s="289"/>
      <c r="N728" s="289">
        <v>12</v>
      </c>
      <c r="O728" s="289"/>
      <c r="P728" s="289"/>
      <c r="Q728" s="289"/>
      <c r="R728" s="289"/>
      <c r="S728" s="289"/>
      <c r="T728" s="289"/>
      <c r="U728" s="289"/>
      <c r="V728" s="289"/>
      <c r="W728" s="289"/>
      <c r="X728" s="289"/>
      <c r="Y728" s="420"/>
      <c r="Z728" s="404"/>
      <c r="AA728" s="404"/>
      <c r="AB728" s="404"/>
      <c r="AC728" s="404"/>
      <c r="AD728" s="404"/>
      <c r="AE728" s="404"/>
      <c r="AF728" s="409"/>
      <c r="AG728" s="409"/>
      <c r="AH728" s="409"/>
      <c r="AI728" s="409"/>
      <c r="AJ728" s="409"/>
      <c r="AK728" s="409"/>
      <c r="AL728" s="409"/>
      <c r="AM728" s="290">
        <f>SUM(Y728:AL728)</f>
        <v>0</v>
      </c>
    </row>
    <row r="729" spans="1:39" hidden="1" outlineLevel="1">
      <c r="A729" s="521"/>
      <c r="B729" s="288" t="s">
        <v>310</v>
      </c>
      <c r="C729" s="285" t="s">
        <v>163</v>
      </c>
      <c r="D729" s="289"/>
      <c r="E729" s="289"/>
      <c r="F729" s="289"/>
      <c r="G729" s="289"/>
      <c r="H729" s="289"/>
      <c r="I729" s="289"/>
      <c r="J729" s="289"/>
      <c r="K729" s="289"/>
      <c r="L729" s="289"/>
      <c r="M729" s="289"/>
      <c r="N729" s="289">
        <f>N728</f>
        <v>12</v>
      </c>
      <c r="O729" s="289"/>
      <c r="P729" s="289"/>
      <c r="Q729" s="289"/>
      <c r="R729" s="289"/>
      <c r="S729" s="289"/>
      <c r="T729" s="289"/>
      <c r="U729" s="289"/>
      <c r="V729" s="289"/>
      <c r="W729" s="289"/>
      <c r="X729" s="289"/>
      <c r="Y729" s="405">
        <f>Y728</f>
        <v>0</v>
      </c>
      <c r="Z729" s="405">
        <f t="shared" ref="Z729" si="2038">Z728</f>
        <v>0</v>
      </c>
      <c r="AA729" s="405">
        <f t="shared" ref="AA729" si="2039">AA728</f>
        <v>0</v>
      </c>
      <c r="AB729" s="405">
        <f t="shared" ref="AB729" si="2040">AB728</f>
        <v>0</v>
      </c>
      <c r="AC729" s="405">
        <f t="shared" ref="AC729" si="2041">AC728</f>
        <v>0</v>
      </c>
      <c r="AD729" s="405">
        <f t="shared" ref="AD729" si="2042">AD728</f>
        <v>0</v>
      </c>
      <c r="AE729" s="405">
        <f t="shared" ref="AE729" si="2043">AE728</f>
        <v>0</v>
      </c>
      <c r="AF729" s="405">
        <f t="shared" ref="AF729" si="2044">AF728</f>
        <v>0</v>
      </c>
      <c r="AG729" s="405">
        <f t="shared" ref="AG729" si="2045">AG728</f>
        <v>0</v>
      </c>
      <c r="AH729" s="405">
        <f t="shared" ref="AH729" si="2046">AH728</f>
        <v>0</v>
      </c>
      <c r="AI729" s="405">
        <f t="shared" ref="AI729" si="2047">AI728</f>
        <v>0</v>
      </c>
      <c r="AJ729" s="405">
        <f t="shared" ref="AJ729" si="2048">AJ728</f>
        <v>0</v>
      </c>
      <c r="AK729" s="405">
        <f t="shared" ref="AK729" si="2049">AK728</f>
        <v>0</v>
      </c>
      <c r="AL729" s="405">
        <f t="shared" ref="AL729" si="2050">AL728</f>
        <v>0</v>
      </c>
      <c r="AM729" s="300"/>
    </row>
    <row r="730" spans="1:39" hidden="1" outlineLevel="1">
      <c r="A730" s="521"/>
      <c r="B730" s="422"/>
      <c r="C730" s="285"/>
      <c r="D730" s="285"/>
      <c r="E730" s="285"/>
      <c r="F730" s="285"/>
      <c r="G730" s="285"/>
      <c r="H730" s="285"/>
      <c r="I730" s="285"/>
      <c r="J730" s="285"/>
      <c r="K730" s="285"/>
      <c r="L730" s="285"/>
      <c r="M730" s="285"/>
      <c r="N730" s="285"/>
      <c r="O730" s="285"/>
      <c r="P730" s="285"/>
      <c r="Q730" s="285"/>
      <c r="R730" s="285"/>
      <c r="S730" s="285"/>
      <c r="T730" s="285"/>
      <c r="U730" s="285"/>
      <c r="V730" s="285"/>
      <c r="W730" s="285"/>
      <c r="X730" s="285"/>
      <c r="Y730" s="406"/>
      <c r="Z730" s="419"/>
      <c r="AA730" s="419"/>
      <c r="AB730" s="419"/>
      <c r="AC730" s="419"/>
      <c r="AD730" s="419"/>
      <c r="AE730" s="419"/>
      <c r="AF730" s="419"/>
      <c r="AG730" s="419"/>
      <c r="AH730" s="419"/>
      <c r="AI730" s="419"/>
      <c r="AJ730" s="419"/>
      <c r="AK730" s="419"/>
      <c r="AL730" s="419"/>
      <c r="AM730" s="300"/>
    </row>
    <row r="731" spans="1:39" ht="30" hidden="1" outlineLevel="1">
      <c r="A731" s="521">
        <v>45</v>
      </c>
      <c r="B731" s="422" t="s">
        <v>137</v>
      </c>
      <c r="C731" s="285" t="s">
        <v>25</v>
      </c>
      <c r="D731" s="289"/>
      <c r="E731" s="289"/>
      <c r="F731" s="289"/>
      <c r="G731" s="289"/>
      <c r="H731" s="289"/>
      <c r="I731" s="289"/>
      <c r="J731" s="289"/>
      <c r="K731" s="289"/>
      <c r="L731" s="289"/>
      <c r="M731" s="289"/>
      <c r="N731" s="289">
        <v>12</v>
      </c>
      <c r="O731" s="289"/>
      <c r="P731" s="289"/>
      <c r="Q731" s="289"/>
      <c r="R731" s="289"/>
      <c r="S731" s="289"/>
      <c r="T731" s="289"/>
      <c r="U731" s="289"/>
      <c r="V731" s="289"/>
      <c r="W731" s="289"/>
      <c r="X731" s="289"/>
      <c r="Y731" s="420"/>
      <c r="Z731" s="404"/>
      <c r="AA731" s="404"/>
      <c r="AB731" s="404"/>
      <c r="AC731" s="404"/>
      <c r="AD731" s="404"/>
      <c r="AE731" s="404"/>
      <c r="AF731" s="409"/>
      <c r="AG731" s="409"/>
      <c r="AH731" s="409"/>
      <c r="AI731" s="409"/>
      <c r="AJ731" s="409"/>
      <c r="AK731" s="409"/>
      <c r="AL731" s="409"/>
      <c r="AM731" s="290">
        <f>SUM(Y731:AL731)</f>
        <v>0</v>
      </c>
    </row>
    <row r="732" spans="1:39" hidden="1" outlineLevel="1">
      <c r="A732" s="521"/>
      <c r="B732" s="288" t="s">
        <v>310</v>
      </c>
      <c r="C732" s="285" t="s">
        <v>163</v>
      </c>
      <c r="D732" s="289"/>
      <c r="E732" s="289"/>
      <c r="F732" s="289"/>
      <c r="G732" s="289"/>
      <c r="H732" s="289"/>
      <c r="I732" s="289"/>
      <c r="J732" s="289"/>
      <c r="K732" s="289"/>
      <c r="L732" s="289"/>
      <c r="M732" s="289"/>
      <c r="N732" s="289">
        <f>N731</f>
        <v>12</v>
      </c>
      <c r="O732" s="289"/>
      <c r="P732" s="289"/>
      <c r="Q732" s="289"/>
      <c r="R732" s="289"/>
      <c r="S732" s="289"/>
      <c r="T732" s="289"/>
      <c r="U732" s="289"/>
      <c r="V732" s="289"/>
      <c r="W732" s="289"/>
      <c r="X732" s="289"/>
      <c r="Y732" s="405">
        <f>Y731</f>
        <v>0</v>
      </c>
      <c r="Z732" s="405">
        <f t="shared" ref="Z732" si="2051">Z731</f>
        <v>0</v>
      </c>
      <c r="AA732" s="405">
        <f t="shared" ref="AA732" si="2052">AA731</f>
        <v>0</v>
      </c>
      <c r="AB732" s="405">
        <f t="shared" ref="AB732" si="2053">AB731</f>
        <v>0</v>
      </c>
      <c r="AC732" s="405">
        <f t="shared" ref="AC732" si="2054">AC731</f>
        <v>0</v>
      </c>
      <c r="AD732" s="405">
        <f t="shared" ref="AD732" si="2055">AD731</f>
        <v>0</v>
      </c>
      <c r="AE732" s="405">
        <f t="shared" ref="AE732" si="2056">AE731</f>
        <v>0</v>
      </c>
      <c r="AF732" s="405">
        <f t="shared" ref="AF732" si="2057">AF731</f>
        <v>0</v>
      </c>
      <c r="AG732" s="405">
        <f t="shared" ref="AG732" si="2058">AG731</f>
        <v>0</v>
      </c>
      <c r="AH732" s="405">
        <f t="shared" ref="AH732" si="2059">AH731</f>
        <v>0</v>
      </c>
      <c r="AI732" s="405">
        <f t="shared" ref="AI732" si="2060">AI731</f>
        <v>0</v>
      </c>
      <c r="AJ732" s="405">
        <f t="shared" ref="AJ732" si="2061">AJ731</f>
        <v>0</v>
      </c>
      <c r="AK732" s="405">
        <f t="shared" ref="AK732" si="2062">AK731</f>
        <v>0</v>
      </c>
      <c r="AL732" s="405">
        <f t="shared" ref="AL732" si="2063">AL731</f>
        <v>0</v>
      </c>
      <c r="AM732" s="300"/>
    </row>
    <row r="733" spans="1:39" hidden="1" outlineLevel="1">
      <c r="A733" s="521"/>
      <c r="B733" s="422"/>
      <c r="C733" s="285"/>
      <c r="D733" s="285"/>
      <c r="E733" s="285"/>
      <c r="F733" s="285"/>
      <c r="G733" s="285"/>
      <c r="H733" s="285"/>
      <c r="I733" s="285"/>
      <c r="J733" s="285"/>
      <c r="K733" s="285"/>
      <c r="L733" s="285"/>
      <c r="M733" s="285"/>
      <c r="N733" s="285"/>
      <c r="O733" s="285"/>
      <c r="P733" s="285"/>
      <c r="Q733" s="285"/>
      <c r="R733" s="285"/>
      <c r="S733" s="285"/>
      <c r="T733" s="285"/>
      <c r="U733" s="285"/>
      <c r="V733" s="285"/>
      <c r="W733" s="285"/>
      <c r="X733" s="285"/>
      <c r="Y733" s="406"/>
      <c r="Z733" s="419"/>
      <c r="AA733" s="419"/>
      <c r="AB733" s="419"/>
      <c r="AC733" s="419"/>
      <c r="AD733" s="419"/>
      <c r="AE733" s="419"/>
      <c r="AF733" s="419"/>
      <c r="AG733" s="419"/>
      <c r="AH733" s="419"/>
      <c r="AI733" s="419"/>
      <c r="AJ733" s="419"/>
      <c r="AK733" s="419"/>
      <c r="AL733" s="419"/>
      <c r="AM733" s="300"/>
    </row>
    <row r="734" spans="1:39" ht="30" hidden="1" outlineLevel="1">
      <c r="A734" s="521">
        <v>46</v>
      </c>
      <c r="B734" s="422" t="s">
        <v>138</v>
      </c>
      <c r="C734" s="285" t="s">
        <v>25</v>
      </c>
      <c r="D734" s="289"/>
      <c r="E734" s="289"/>
      <c r="F734" s="289"/>
      <c r="G734" s="289"/>
      <c r="H734" s="289"/>
      <c r="I734" s="289"/>
      <c r="J734" s="289"/>
      <c r="K734" s="289"/>
      <c r="L734" s="289"/>
      <c r="M734" s="289"/>
      <c r="N734" s="289">
        <v>12</v>
      </c>
      <c r="O734" s="289"/>
      <c r="P734" s="289"/>
      <c r="Q734" s="289"/>
      <c r="R734" s="289"/>
      <c r="S734" s="289"/>
      <c r="T734" s="289"/>
      <c r="U734" s="289"/>
      <c r="V734" s="289"/>
      <c r="W734" s="289"/>
      <c r="X734" s="289"/>
      <c r="Y734" s="420"/>
      <c r="Z734" s="404"/>
      <c r="AA734" s="404"/>
      <c r="AB734" s="404"/>
      <c r="AC734" s="404"/>
      <c r="AD734" s="404"/>
      <c r="AE734" s="404"/>
      <c r="AF734" s="409"/>
      <c r="AG734" s="409"/>
      <c r="AH734" s="409"/>
      <c r="AI734" s="409"/>
      <c r="AJ734" s="409"/>
      <c r="AK734" s="409"/>
      <c r="AL734" s="409"/>
      <c r="AM734" s="290">
        <f>SUM(Y734:AL734)</f>
        <v>0</v>
      </c>
    </row>
    <row r="735" spans="1:39" hidden="1" outlineLevel="1">
      <c r="A735" s="521"/>
      <c r="B735" s="288" t="s">
        <v>310</v>
      </c>
      <c r="C735" s="285" t="s">
        <v>163</v>
      </c>
      <c r="D735" s="289"/>
      <c r="E735" s="289"/>
      <c r="F735" s="289"/>
      <c r="G735" s="289"/>
      <c r="H735" s="289"/>
      <c r="I735" s="289"/>
      <c r="J735" s="289"/>
      <c r="K735" s="289"/>
      <c r="L735" s="289"/>
      <c r="M735" s="289"/>
      <c r="N735" s="289">
        <f>N734</f>
        <v>12</v>
      </c>
      <c r="O735" s="289"/>
      <c r="P735" s="289"/>
      <c r="Q735" s="289"/>
      <c r="R735" s="289"/>
      <c r="S735" s="289"/>
      <c r="T735" s="289"/>
      <c r="U735" s="289"/>
      <c r="V735" s="289"/>
      <c r="W735" s="289"/>
      <c r="X735" s="289"/>
      <c r="Y735" s="405">
        <f>Y734</f>
        <v>0</v>
      </c>
      <c r="Z735" s="405">
        <f t="shared" ref="Z735" si="2064">Z734</f>
        <v>0</v>
      </c>
      <c r="AA735" s="405">
        <f t="shared" ref="AA735" si="2065">AA734</f>
        <v>0</v>
      </c>
      <c r="AB735" s="405">
        <f t="shared" ref="AB735" si="2066">AB734</f>
        <v>0</v>
      </c>
      <c r="AC735" s="405">
        <f t="shared" ref="AC735" si="2067">AC734</f>
        <v>0</v>
      </c>
      <c r="AD735" s="405">
        <f t="shared" ref="AD735" si="2068">AD734</f>
        <v>0</v>
      </c>
      <c r="AE735" s="405">
        <f t="shared" ref="AE735" si="2069">AE734</f>
        <v>0</v>
      </c>
      <c r="AF735" s="405">
        <f t="shared" ref="AF735" si="2070">AF734</f>
        <v>0</v>
      </c>
      <c r="AG735" s="405">
        <f t="shared" ref="AG735" si="2071">AG734</f>
        <v>0</v>
      </c>
      <c r="AH735" s="405">
        <f t="shared" ref="AH735" si="2072">AH734</f>
        <v>0</v>
      </c>
      <c r="AI735" s="405">
        <f t="shared" ref="AI735" si="2073">AI734</f>
        <v>0</v>
      </c>
      <c r="AJ735" s="405">
        <f t="shared" ref="AJ735" si="2074">AJ734</f>
        <v>0</v>
      </c>
      <c r="AK735" s="405">
        <f t="shared" ref="AK735" si="2075">AK734</f>
        <v>0</v>
      </c>
      <c r="AL735" s="405">
        <f t="shared" ref="AL735" si="2076">AL734</f>
        <v>0</v>
      </c>
      <c r="AM735" s="300"/>
    </row>
    <row r="736" spans="1:39" hidden="1" outlineLevel="1">
      <c r="A736" s="521"/>
      <c r="B736" s="422"/>
      <c r="C736" s="285"/>
      <c r="D736" s="285"/>
      <c r="E736" s="285"/>
      <c r="F736" s="285"/>
      <c r="G736" s="285"/>
      <c r="H736" s="285"/>
      <c r="I736" s="285"/>
      <c r="J736" s="285"/>
      <c r="K736" s="285"/>
      <c r="L736" s="285"/>
      <c r="M736" s="285"/>
      <c r="N736" s="285"/>
      <c r="O736" s="285"/>
      <c r="P736" s="285"/>
      <c r="Q736" s="285"/>
      <c r="R736" s="285"/>
      <c r="S736" s="285"/>
      <c r="T736" s="285"/>
      <c r="U736" s="285"/>
      <c r="V736" s="285"/>
      <c r="W736" s="285"/>
      <c r="X736" s="285"/>
      <c r="Y736" s="406"/>
      <c r="Z736" s="419"/>
      <c r="AA736" s="419"/>
      <c r="AB736" s="419"/>
      <c r="AC736" s="419"/>
      <c r="AD736" s="419"/>
      <c r="AE736" s="419"/>
      <c r="AF736" s="419"/>
      <c r="AG736" s="419"/>
      <c r="AH736" s="419"/>
      <c r="AI736" s="419"/>
      <c r="AJ736" s="419"/>
      <c r="AK736" s="419"/>
      <c r="AL736" s="419"/>
      <c r="AM736" s="300"/>
    </row>
    <row r="737" spans="1:40" ht="30" hidden="1" outlineLevel="1">
      <c r="A737" s="521">
        <v>47</v>
      </c>
      <c r="B737" s="422" t="s">
        <v>139</v>
      </c>
      <c r="C737" s="285" t="s">
        <v>25</v>
      </c>
      <c r="D737" s="289"/>
      <c r="E737" s="289"/>
      <c r="F737" s="289"/>
      <c r="G737" s="289"/>
      <c r="H737" s="289"/>
      <c r="I737" s="289"/>
      <c r="J737" s="289"/>
      <c r="K737" s="289"/>
      <c r="L737" s="289"/>
      <c r="M737" s="289"/>
      <c r="N737" s="289">
        <v>12</v>
      </c>
      <c r="O737" s="289"/>
      <c r="P737" s="289"/>
      <c r="Q737" s="289"/>
      <c r="R737" s="289"/>
      <c r="S737" s="289"/>
      <c r="T737" s="289"/>
      <c r="U737" s="289"/>
      <c r="V737" s="289"/>
      <c r="W737" s="289"/>
      <c r="X737" s="289"/>
      <c r="Y737" s="420"/>
      <c r="Z737" s="404"/>
      <c r="AA737" s="404"/>
      <c r="AB737" s="404"/>
      <c r="AC737" s="404"/>
      <c r="AD737" s="404"/>
      <c r="AE737" s="404"/>
      <c r="AF737" s="409"/>
      <c r="AG737" s="409"/>
      <c r="AH737" s="409"/>
      <c r="AI737" s="409"/>
      <c r="AJ737" s="409"/>
      <c r="AK737" s="409"/>
      <c r="AL737" s="409"/>
      <c r="AM737" s="290">
        <f>SUM(Y737:AL737)</f>
        <v>0</v>
      </c>
    </row>
    <row r="738" spans="1:40" hidden="1" outlineLevel="1">
      <c r="A738" s="521"/>
      <c r="B738" s="288" t="s">
        <v>310</v>
      </c>
      <c r="C738" s="285" t="s">
        <v>163</v>
      </c>
      <c r="D738" s="289"/>
      <c r="E738" s="289"/>
      <c r="F738" s="289"/>
      <c r="G738" s="289"/>
      <c r="H738" s="289"/>
      <c r="I738" s="289"/>
      <c r="J738" s="289"/>
      <c r="K738" s="289"/>
      <c r="L738" s="289"/>
      <c r="M738" s="289"/>
      <c r="N738" s="289">
        <f>N737</f>
        <v>12</v>
      </c>
      <c r="O738" s="289"/>
      <c r="P738" s="289"/>
      <c r="Q738" s="289"/>
      <c r="R738" s="289"/>
      <c r="S738" s="289"/>
      <c r="T738" s="289"/>
      <c r="U738" s="289"/>
      <c r="V738" s="289"/>
      <c r="W738" s="289"/>
      <c r="X738" s="289"/>
      <c r="Y738" s="405">
        <f>Y737</f>
        <v>0</v>
      </c>
      <c r="Z738" s="405">
        <f t="shared" ref="Z738" si="2077">Z737</f>
        <v>0</v>
      </c>
      <c r="AA738" s="405">
        <f t="shared" ref="AA738" si="2078">AA737</f>
        <v>0</v>
      </c>
      <c r="AB738" s="405">
        <f t="shared" ref="AB738" si="2079">AB737</f>
        <v>0</v>
      </c>
      <c r="AC738" s="405">
        <f t="shared" ref="AC738" si="2080">AC737</f>
        <v>0</v>
      </c>
      <c r="AD738" s="405">
        <f t="shared" ref="AD738" si="2081">AD737</f>
        <v>0</v>
      </c>
      <c r="AE738" s="405">
        <f t="shared" ref="AE738" si="2082">AE737</f>
        <v>0</v>
      </c>
      <c r="AF738" s="405">
        <f t="shared" ref="AF738" si="2083">AF737</f>
        <v>0</v>
      </c>
      <c r="AG738" s="405">
        <f t="shared" ref="AG738" si="2084">AG737</f>
        <v>0</v>
      </c>
      <c r="AH738" s="405">
        <f t="shared" ref="AH738" si="2085">AH737</f>
        <v>0</v>
      </c>
      <c r="AI738" s="405">
        <f t="shared" ref="AI738" si="2086">AI737</f>
        <v>0</v>
      </c>
      <c r="AJ738" s="405">
        <f t="shared" ref="AJ738" si="2087">AJ737</f>
        <v>0</v>
      </c>
      <c r="AK738" s="405">
        <f t="shared" ref="AK738" si="2088">AK737</f>
        <v>0</v>
      </c>
      <c r="AL738" s="405">
        <f t="shared" ref="AL738" si="2089">AL737</f>
        <v>0</v>
      </c>
      <c r="AM738" s="300"/>
    </row>
    <row r="739" spans="1:40" hidden="1" outlineLevel="1">
      <c r="A739" s="521"/>
      <c r="B739" s="422"/>
      <c r="C739" s="285"/>
      <c r="D739" s="285"/>
      <c r="E739" s="285"/>
      <c r="F739" s="285"/>
      <c r="G739" s="285"/>
      <c r="H739" s="285"/>
      <c r="I739" s="285"/>
      <c r="J739" s="285"/>
      <c r="K739" s="285"/>
      <c r="L739" s="285"/>
      <c r="M739" s="285"/>
      <c r="N739" s="285"/>
      <c r="O739" s="285"/>
      <c r="P739" s="285"/>
      <c r="Q739" s="285"/>
      <c r="R739" s="285"/>
      <c r="S739" s="285"/>
      <c r="T739" s="285"/>
      <c r="U739" s="285"/>
      <c r="V739" s="285"/>
      <c r="W739" s="285"/>
      <c r="X739" s="285"/>
      <c r="Y739" s="406"/>
      <c r="Z739" s="419"/>
      <c r="AA739" s="419"/>
      <c r="AB739" s="419"/>
      <c r="AC739" s="419"/>
      <c r="AD739" s="419"/>
      <c r="AE739" s="419"/>
      <c r="AF739" s="419"/>
      <c r="AG739" s="419"/>
      <c r="AH739" s="419"/>
      <c r="AI739" s="419"/>
      <c r="AJ739" s="419"/>
      <c r="AK739" s="419"/>
      <c r="AL739" s="419"/>
      <c r="AM739" s="300"/>
    </row>
    <row r="740" spans="1:40" ht="45" hidden="1" outlineLevel="1">
      <c r="A740" s="521">
        <v>48</v>
      </c>
      <c r="B740" s="422" t="s">
        <v>140</v>
      </c>
      <c r="C740" s="285" t="s">
        <v>25</v>
      </c>
      <c r="D740" s="289"/>
      <c r="E740" s="289"/>
      <c r="F740" s="289"/>
      <c r="G740" s="289"/>
      <c r="H740" s="289"/>
      <c r="I740" s="289"/>
      <c r="J740" s="289"/>
      <c r="K740" s="289"/>
      <c r="L740" s="289"/>
      <c r="M740" s="289"/>
      <c r="N740" s="289">
        <v>12</v>
      </c>
      <c r="O740" s="289"/>
      <c r="P740" s="289"/>
      <c r="Q740" s="289"/>
      <c r="R740" s="289"/>
      <c r="S740" s="289"/>
      <c r="T740" s="289"/>
      <c r="U740" s="289"/>
      <c r="V740" s="289"/>
      <c r="W740" s="289"/>
      <c r="X740" s="289"/>
      <c r="Y740" s="420"/>
      <c r="Z740" s="404"/>
      <c r="AA740" s="404"/>
      <c r="AB740" s="404"/>
      <c r="AC740" s="404"/>
      <c r="AD740" s="404"/>
      <c r="AE740" s="404"/>
      <c r="AF740" s="409"/>
      <c r="AG740" s="409"/>
      <c r="AH740" s="409"/>
      <c r="AI740" s="409"/>
      <c r="AJ740" s="409"/>
      <c r="AK740" s="409"/>
      <c r="AL740" s="409"/>
      <c r="AM740" s="290">
        <f>SUM(Y740:AL740)</f>
        <v>0</v>
      </c>
    </row>
    <row r="741" spans="1:40" hidden="1" outlineLevel="1">
      <c r="A741" s="521"/>
      <c r="B741" s="288" t="s">
        <v>310</v>
      </c>
      <c r="C741" s="285" t="s">
        <v>163</v>
      </c>
      <c r="D741" s="289"/>
      <c r="E741" s="289"/>
      <c r="F741" s="289"/>
      <c r="G741" s="289"/>
      <c r="H741" s="289"/>
      <c r="I741" s="289"/>
      <c r="J741" s="289"/>
      <c r="K741" s="289"/>
      <c r="L741" s="289"/>
      <c r="M741" s="289"/>
      <c r="N741" s="289">
        <f>N740</f>
        <v>12</v>
      </c>
      <c r="O741" s="289"/>
      <c r="P741" s="289"/>
      <c r="Q741" s="289"/>
      <c r="R741" s="289"/>
      <c r="S741" s="289"/>
      <c r="T741" s="289"/>
      <c r="U741" s="289"/>
      <c r="V741" s="289"/>
      <c r="W741" s="289"/>
      <c r="X741" s="289"/>
      <c r="Y741" s="405">
        <f>Y740</f>
        <v>0</v>
      </c>
      <c r="Z741" s="405">
        <f t="shared" ref="Z741" si="2090">Z740</f>
        <v>0</v>
      </c>
      <c r="AA741" s="405">
        <f t="shared" ref="AA741" si="2091">AA740</f>
        <v>0</v>
      </c>
      <c r="AB741" s="405">
        <f t="shared" ref="AB741" si="2092">AB740</f>
        <v>0</v>
      </c>
      <c r="AC741" s="405">
        <f t="shared" ref="AC741" si="2093">AC740</f>
        <v>0</v>
      </c>
      <c r="AD741" s="405">
        <f t="shared" ref="AD741" si="2094">AD740</f>
        <v>0</v>
      </c>
      <c r="AE741" s="405">
        <f t="shared" ref="AE741" si="2095">AE740</f>
        <v>0</v>
      </c>
      <c r="AF741" s="405">
        <f t="shared" ref="AF741" si="2096">AF740</f>
        <v>0</v>
      </c>
      <c r="AG741" s="405">
        <f t="shared" ref="AG741" si="2097">AG740</f>
        <v>0</v>
      </c>
      <c r="AH741" s="405">
        <f t="shared" ref="AH741" si="2098">AH740</f>
        <v>0</v>
      </c>
      <c r="AI741" s="405">
        <f t="shared" ref="AI741" si="2099">AI740</f>
        <v>0</v>
      </c>
      <c r="AJ741" s="405">
        <f t="shared" ref="AJ741" si="2100">AJ740</f>
        <v>0</v>
      </c>
      <c r="AK741" s="405">
        <f t="shared" ref="AK741" si="2101">AK740</f>
        <v>0</v>
      </c>
      <c r="AL741" s="405">
        <f t="shared" ref="AL741" si="2102">AL740</f>
        <v>0</v>
      </c>
      <c r="AM741" s="300"/>
    </row>
    <row r="742" spans="1:40" hidden="1" outlineLevel="1">
      <c r="A742" s="521"/>
      <c r="B742" s="422"/>
      <c r="C742" s="285"/>
      <c r="D742" s="285"/>
      <c r="E742" s="285"/>
      <c r="F742" s="285"/>
      <c r="G742" s="285"/>
      <c r="H742" s="285"/>
      <c r="I742" s="285"/>
      <c r="J742" s="285"/>
      <c r="K742" s="285"/>
      <c r="L742" s="285"/>
      <c r="M742" s="285"/>
      <c r="N742" s="285"/>
      <c r="O742" s="285"/>
      <c r="P742" s="285"/>
      <c r="Q742" s="285"/>
      <c r="R742" s="285"/>
      <c r="S742" s="285"/>
      <c r="T742" s="285"/>
      <c r="U742" s="285"/>
      <c r="V742" s="285"/>
      <c r="W742" s="285"/>
      <c r="X742" s="285"/>
      <c r="Y742" s="406"/>
      <c r="Z742" s="419"/>
      <c r="AA742" s="419"/>
      <c r="AB742" s="419"/>
      <c r="AC742" s="419"/>
      <c r="AD742" s="419"/>
      <c r="AE742" s="419"/>
      <c r="AF742" s="419"/>
      <c r="AG742" s="419"/>
      <c r="AH742" s="419"/>
      <c r="AI742" s="419"/>
      <c r="AJ742" s="419"/>
      <c r="AK742" s="419"/>
      <c r="AL742" s="419"/>
      <c r="AM742" s="300"/>
    </row>
    <row r="743" spans="1:40" ht="30" hidden="1" outlineLevel="1">
      <c r="A743" s="521">
        <v>49</v>
      </c>
      <c r="B743" s="422" t="s">
        <v>141</v>
      </c>
      <c r="C743" s="285" t="s">
        <v>25</v>
      </c>
      <c r="D743" s="289"/>
      <c r="E743" s="289"/>
      <c r="F743" s="289"/>
      <c r="G743" s="289"/>
      <c r="H743" s="289"/>
      <c r="I743" s="289"/>
      <c r="J743" s="289"/>
      <c r="K743" s="289"/>
      <c r="L743" s="289"/>
      <c r="M743" s="289"/>
      <c r="N743" s="289">
        <v>12</v>
      </c>
      <c r="O743" s="289"/>
      <c r="P743" s="289"/>
      <c r="Q743" s="289"/>
      <c r="R743" s="289"/>
      <c r="S743" s="289"/>
      <c r="T743" s="289"/>
      <c r="U743" s="289"/>
      <c r="V743" s="289"/>
      <c r="W743" s="289"/>
      <c r="X743" s="289"/>
      <c r="Y743" s="420"/>
      <c r="Z743" s="404"/>
      <c r="AA743" s="404"/>
      <c r="AB743" s="404"/>
      <c r="AC743" s="404"/>
      <c r="AD743" s="404"/>
      <c r="AE743" s="404"/>
      <c r="AF743" s="409"/>
      <c r="AG743" s="409"/>
      <c r="AH743" s="409"/>
      <c r="AI743" s="409"/>
      <c r="AJ743" s="409"/>
      <c r="AK743" s="409"/>
      <c r="AL743" s="409"/>
      <c r="AM743" s="290">
        <f>SUM(Y743:AL743)</f>
        <v>0</v>
      </c>
    </row>
    <row r="744" spans="1:40" hidden="1" outlineLevel="1">
      <c r="A744" s="521"/>
      <c r="B744" s="288" t="s">
        <v>310</v>
      </c>
      <c r="C744" s="285" t="s">
        <v>163</v>
      </c>
      <c r="D744" s="289"/>
      <c r="E744" s="289"/>
      <c r="F744" s="289"/>
      <c r="G744" s="289"/>
      <c r="H744" s="289"/>
      <c r="I744" s="289"/>
      <c r="J744" s="289"/>
      <c r="K744" s="289"/>
      <c r="L744" s="289"/>
      <c r="M744" s="289"/>
      <c r="N744" s="289">
        <f>N743</f>
        <v>12</v>
      </c>
      <c r="O744" s="289"/>
      <c r="P744" s="289"/>
      <c r="Q744" s="289"/>
      <c r="R744" s="289"/>
      <c r="S744" s="289"/>
      <c r="T744" s="289"/>
      <c r="U744" s="289"/>
      <c r="V744" s="289"/>
      <c r="W744" s="289"/>
      <c r="X744" s="289"/>
      <c r="Y744" s="405">
        <f>Y743</f>
        <v>0</v>
      </c>
      <c r="Z744" s="405">
        <f t="shared" ref="Z744" si="2103">Z743</f>
        <v>0</v>
      </c>
      <c r="AA744" s="405">
        <f t="shared" ref="AA744" si="2104">AA743</f>
        <v>0</v>
      </c>
      <c r="AB744" s="405">
        <f t="shared" ref="AB744" si="2105">AB743</f>
        <v>0</v>
      </c>
      <c r="AC744" s="405">
        <f t="shared" ref="AC744" si="2106">AC743</f>
        <v>0</v>
      </c>
      <c r="AD744" s="405">
        <f t="shared" ref="AD744" si="2107">AD743</f>
        <v>0</v>
      </c>
      <c r="AE744" s="405">
        <f t="shared" ref="AE744" si="2108">AE743</f>
        <v>0</v>
      </c>
      <c r="AF744" s="405">
        <f t="shared" ref="AF744" si="2109">AF743</f>
        <v>0</v>
      </c>
      <c r="AG744" s="405">
        <f t="shared" ref="AG744" si="2110">AG743</f>
        <v>0</v>
      </c>
      <c r="AH744" s="405">
        <f t="shared" ref="AH744" si="2111">AH743</f>
        <v>0</v>
      </c>
      <c r="AI744" s="405">
        <f t="shared" ref="AI744" si="2112">AI743</f>
        <v>0</v>
      </c>
      <c r="AJ744" s="405">
        <f t="shared" ref="AJ744" si="2113">AJ743</f>
        <v>0</v>
      </c>
      <c r="AK744" s="405">
        <f t="shared" ref="AK744" si="2114">AK743</f>
        <v>0</v>
      </c>
      <c r="AL744" s="405">
        <f t="shared" ref="AL744" si="2115">AL743</f>
        <v>0</v>
      </c>
      <c r="AM744" s="300"/>
    </row>
    <row r="745" spans="1:40" hidden="1" outlineLevel="1">
      <c r="A745" s="521"/>
      <c r="B745" s="288"/>
      <c r="C745" s="299"/>
      <c r="D745" s="285"/>
      <c r="E745" s="285"/>
      <c r="F745" s="285"/>
      <c r="G745" s="285"/>
      <c r="H745" s="285"/>
      <c r="I745" s="285"/>
      <c r="J745" s="285"/>
      <c r="K745" s="285"/>
      <c r="L745" s="285"/>
      <c r="M745" s="285"/>
      <c r="N745" s="285"/>
      <c r="O745" s="285"/>
      <c r="P745" s="285"/>
      <c r="Q745" s="285"/>
      <c r="R745" s="285"/>
      <c r="S745" s="285"/>
      <c r="T745" s="285"/>
      <c r="U745" s="285"/>
      <c r="V745" s="285"/>
      <c r="W745" s="285"/>
      <c r="X745" s="285"/>
      <c r="Y745" s="406"/>
      <c r="Z745" s="406"/>
      <c r="AA745" s="406"/>
      <c r="AB745" s="406"/>
      <c r="AC745" s="406"/>
      <c r="AD745" s="406"/>
      <c r="AE745" s="406"/>
      <c r="AF745" s="406"/>
      <c r="AG745" s="406"/>
      <c r="AH745" s="406"/>
      <c r="AI745" s="406"/>
      <c r="AJ745" s="406"/>
      <c r="AK745" s="406"/>
      <c r="AL745" s="406"/>
      <c r="AM745" s="300"/>
    </row>
    <row r="746" spans="1:40" ht="15.75" collapsed="1">
      <c r="B746" s="321" t="s">
        <v>311</v>
      </c>
      <c r="C746" s="323"/>
      <c r="D746" s="323">
        <f>SUM(D589:D744)</f>
        <v>0</v>
      </c>
      <c r="E746" s="323"/>
      <c r="F746" s="323"/>
      <c r="G746" s="323"/>
      <c r="H746" s="323"/>
      <c r="I746" s="323"/>
      <c r="J746" s="323"/>
      <c r="K746" s="323"/>
      <c r="L746" s="323"/>
      <c r="M746" s="323"/>
      <c r="N746" s="323"/>
      <c r="O746" s="323">
        <f>SUM(O589:O744)</f>
        <v>0</v>
      </c>
      <c r="P746" s="323"/>
      <c r="Q746" s="323"/>
      <c r="R746" s="323"/>
      <c r="S746" s="323"/>
      <c r="T746" s="323"/>
      <c r="U746" s="323"/>
      <c r="V746" s="323"/>
      <c r="W746" s="323"/>
      <c r="X746" s="323"/>
      <c r="Y746" s="323">
        <f>IF(Y587="kWh",SUMPRODUCT(D589:D744,Y589:Y744))</f>
        <v>0</v>
      </c>
      <c r="Z746" s="323">
        <f>IF(Z587="kWh",SUMPRODUCT(D589:D744,Z589:Z744))</f>
        <v>0</v>
      </c>
      <c r="AA746" s="323">
        <f>IF(AA587="kw",SUMPRODUCT(N589:N744,O589:O744,AA589:AA744),SUMPRODUCT(D589:D744,AA589:AA744))</f>
        <v>0</v>
      </c>
      <c r="AB746" s="323">
        <f>IF(AB587="kw",SUMPRODUCT(N589:N744,O589:O744,AB589:AB744),SUMPRODUCT(D589:D744,AB589:AB744))</f>
        <v>0</v>
      </c>
      <c r="AC746" s="323">
        <f>IF(AC587="kw",SUMPRODUCT(N589:N744,O589:O744,AC589:AC744),SUMPRODUCT(D589:D744,AC589:AC744))</f>
        <v>0</v>
      </c>
      <c r="AD746" s="323">
        <f>IF(AD587="kw",SUMPRODUCT(N589:N744,O589:O744,AD589:AD744),SUMPRODUCT(D589:D744,AD589:AD744))</f>
        <v>0</v>
      </c>
      <c r="AE746" s="323">
        <f>IF(AE587="kw",SUMPRODUCT(N589:N744,O589:O744,AE589:AE744),SUMPRODUCT(D589:D744,AE589:AE744))</f>
        <v>0</v>
      </c>
      <c r="AF746" s="323">
        <f>IF(AF587="kw",SUMPRODUCT(N589:N744,O589:O744,AF589:AF744),SUMPRODUCT(D589:D744,AF589:AF744))</f>
        <v>0</v>
      </c>
      <c r="AG746" s="323">
        <f>IF(AG587="kw",SUMPRODUCT(N589:N744,O589:O744,AG589:AG744),SUMPRODUCT(D589:D744,AG589:AG744))</f>
        <v>0</v>
      </c>
      <c r="AH746" s="323">
        <f>IF(AH587="kw",SUMPRODUCT(N589:N744,O589:O744,AH589:AH744),SUMPRODUCT(D589:D744,AH589:AH744))</f>
        <v>0</v>
      </c>
      <c r="AI746" s="323">
        <f>IF(AI587="kw",SUMPRODUCT(N589:N744,O589:O744,AI589:AI744),SUMPRODUCT(D589:D744,AI589:AI744))</f>
        <v>0</v>
      </c>
      <c r="AJ746" s="323">
        <f>IF(AJ587="kw",SUMPRODUCT(N589:N744,O589:O744,AJ589:AJ744),SUMPRODUCT(D589:D744,AJ589:AJ744))</f>
        <v>0</v>
      </c>
      <c r="AK746" s="323">
        <f>IF(AK587="kw",SUMPRODUCT(N589:N744,O589:O744,AK589:AK744),SUMPRODUCT(D589:D744,AK589:AK744))</f>
        <v>0</v>
      </c>
      <c r="AL746" s="323">
        <f>IF(AL587="kw",SUMPRODUCT(N589:N744,O589:O744,AL589:AL744),SUMPRODUCT(D589:D744,AL589:AL744))</f>
        <v>0</v>
      </c>
      <c r="AM746" s="324"/>
    </row>
    <row r="747" spans="1:40" ht="15.75">
      <c r="B747" s="385" t="s">
        <v>312</v>
      </c>
      <c r="C747" s="386"/>
      <c r="D747" s="386"/>
      <c r="E747" s="386"/>
      <c r="F747" s="386"/>
      <c r="G747" s="386"/>
      <c r="H747" s="386"/>
      <c r="I747" s="386"/>
      <c r="J747" s="386"/>
      <c r="K747" s="386"/>
      <c r="L747" s="386"/>
      <c r="M747" s="386"/>
      <c r="N747" s="386"/>
      <c r="O747" s="386"/>
      <c r="P747" s="386"/>
      <c r="Q747" s="386"/>
      <c r="R747" s="386"/>
      <c r="S747" s="386"/>
      <c r="T747" s="386"/>
      <c r="U747" s="386"/>
      <c r="V747" s="386"/>
      <c r="W747" s="386"/>
      <c r="X747" s="386"/>
      <c r="Y747" s="386">
        <f>HLOOKUP(Y403,'2. LRAMVA Threshold'!$B$42:$Q$53,10,FALSE)</f>
        <v>1674177</v>
      </c>
      <c r="Z747" s="386">
        <f>HLOOKUP(Z403,'2. LRAMVA Threshold'!$B$42:$Q$53,10,FALSE)</f>
        <v>1583440</v>
      </c>
      <c r="AA747" s="386">
        <f>HLOOKUP(AA403,'2. LRAMVA Threshold'!$B$42:$Q$53,10,FALSE)</f>
        <v>5580</v>
      </c>
      <c r="AB747" s="386">
        <f>HLOOKUP(AB403,'2. LRAMVA Threshold'!$B$42:$Q$53,10,FALSE)</f>
        <v>0</v>
      </c>
      <c r="AC747" s="386">
        <f>HLOOKUP(AC403,'2. LRAMVA Threshold'!$B$42:$Q$53,10,FALSE)</f>
        <v>0</v>
      </c>
      <c r="AD747" s="386">
        <f>HLOOKUP(AD403,'2. LRAMVA Threshold'!$B$42:$Q$53,10,FALSE)</f>
        <v>0</v>
      </c>
      <c r="AE747" s="386">
        <f>HLOOKUP(AE403,'2. LRAMVA Threshold'!$B$42:$Q$53,10,FALSE)</f>
        <v>0</v>
      </c>
      <c r="AF747" s="386">
        <f>HLOOKUP(AF403,'2. LRAMVA Threshold'!$B$42:$Q$53,10,FALSE)</f>
        <v>0</v>
      </c>
      <c r="AG747" s="386">
        <f>HLOOKUP(AG403,'2. LRAMVA Threshold'!$B$42:$Q$53,10,FALSE)</f>
        <v>0</v>
      </c>
      <c r="AH747" s="386">
        <f>HLOOKUP(AH403,'2. LRAMVA Threshold'!$B$42:$Q$53,10,FALSE)</f>
        <v>0</v>
      </c>
      <c r="AI747" s="386">
        <f>HLOOKUP(AI403,'2. LRAMVA Threshold'!$B$42:$Q$53,10,FALSE)</f>
        <v>0</v>
      </c>
      <c r="AJ747" s="386">
        <f>HLOOKUP(AJ403,'2. LRAMVA Threshold'!$B$42:$Q$53,10,FALSE)</f>
        <v>0</v>
      </c>
      <c r="AK747" s="386">
        <f>HLOOKUP(AK403,'2. LRAMVA Threshold'!$B$42:$Q$53,10,FALSE)</f>
        <v>0</v>
      </c>
      <c r="AL747" s="386">
        <f>HLOOKUP(AL403,'2. LRAMVA Threshold'!$B$42:$Q$53,10,FALSE)</f>
        <v>0</v>
      </c>
      <c r="AM747" s="436"/>
    </row>
    <row r="748" spans="1:40">
      <c r="B748" s="388"/>
      <c r="C748" s="426"/>
      <c r="D748" s="427"/>
      <c r="E748" s="427"/>
      <c r="F748" s="427"/>
      <c r="G748" s="427"/>
      <c r="H748" s="427"/>
      <c r="I748" s="427"/>
      <c r="J748" s="427"/>
      <c r="K748" s="427"/>
      <c r="L748" s="427"/>
      <c r="M748" s="427"/>
      <c r="N748" s="427"/>
      <c r="O748" s="428"/>
      <c r="P748" s="427"/>
      <c r="Q748" s="427"/>
      <c r="R748" s="427"/>
      <c r="S748" s="429"/>
      <c r="T748" s="429"/>
      <c r="U748" s="429"/>
      <c r="V748" s="429"/>
      <c r="W748" s="427"/>
      <c r="X748" s="427"/>
      <c r="Y748" s="430"/>
      <c r="Z748" s="430"/>
      <c r="AA748" s="430"/>
      <c r="AB748" s="430"/>
      <c r="AC748" s="430"/>
      <c r="AD748" s="430"/>
      <c r="AE748" s="430"/>
      <c r="AF748" s="393"/>
      <c r="AG748" s="393"/>
      <c r="AH748" s="393"/>
      <c r="AI748" s="393"/>
      <c r="AJ748" s="393"/>
      <c r="AK748" s="393"/>
      <c r="AL748" s="393"/>
      <c r="AM748" s="394"/>
    </row>
    <row r="749" spans="1:40">
      <c r="B749" s="318" t="s">
        <v>313</v>
      </c>
      <c r="C749" s="332"/>
      <c r="D749" s="332"/>
      <c r="E749" s="370"/>
      <c r="F749" s="370"/>
      <c r="G749" s="370"/>
      <c r="H749" s="370"/>
      <c r="I749" s="370"/>
      <c r="J749" s="370"/>
      <c r="K749" s="370"/>
      <c r="L749" s="370"/>
      <c r="M749" s="370"/>
      <c r="N749" s="370"/>
      <c r="O749" s="285"/>
      <c r="P749" s="334"/>
      <c r="Q749" s="334"/>
      <c r="R749" s="334"/>
      <c r="S749" s="333"/>
      <c r="T749" s="333"/>
      <c r="U749" s="333"/>
      <c r="V749" s="333"/>
      <c r="W749" s="334"/>
      <c r="X749" s="334"/>
      <c r="Y749" s="335">
        <f>HLOOKUP(Y$35,'3.  Distribution Rates'!$C$122:$P$133,10,FALSE)</f>
        <v>9.7999999999999997E-3</v>
      </c>
      <c r="Z749" s="335">
        <f>HLOOKUP(Z$35,'3.  Distribution Rates'!$C$122:$P$133,10,FALSE)</f>
        <v>1.8800000000000001E-2</v>
      </c>
      <c r="AA749" s="335">
        <f>HLOOKUP(AA$35,'3.  Distribution Rates'!$C$122:$P$133,10,FALSE)</f>
        <v>3.8946000000000001</v>
      </c>
      <c r="AB749" s="335">
        <f>HLOOKUP(AB$35,'3.  Distribution Rates'!$C$122:$P$133,10,FALSE)</f>
        <v>0</v>
      </c>
      <c r="AC749" s="335">
        <f>HLOOKUP(AC$35,'3.  Distribution Rates'!$C$122:$P$133,10,FALSE)</f>
        <v>0</v>
      </c>
      <c r="AD749" s="335">
        <f>HLOOKUP(AD$35,'3.  Distribution Rates'!$C$122:$P$133,10,FALSE)</f>
        <v>0</v>
      </c>
      <c r="AE749" s="335">
        <f>HLOOKUP(AE$35,'3.  Distribution Rates'!$C$122:$P$133,10,FALSE)</f>
        <v>0</v>
      </c>
      <c r="AF749" s="335">
        <f>HLOOKUP(AF$35,'3.  Distribution Rates'!$C$122:$P$133,10,FALSE)</f>
        <v>0</v>
      </c>
      <c r="AG749" s="335">
        <f>HLOOKUP(AG$35,'3.  Distribution Rates'!$C$122:$P$133,10,FALSE)</f>
        <v>0</v>
      </c>
      <c r="AH749" s="335">
        <f>HLOOKUP(AH$35,'3.  Distribution Rates'!$C$122:$P$133,10,FALSE)</f>
        <v>0</v>
      </c>
      <c r="AI749" s="335">
        <f>HLOOKUP(AI$35,'3.  Distribution Rates'!$C$122:$P$133,10,FALSE)</f>
        <v>0</v>
      </c>
      <c r="AJ749" s="335">
        <f>HLOOKUP(AJ$35,'3.  Distribution Rates'!$C$122:$P$133,10,FALSE)</f>
        <v>0</v>
      </c>
      <c r="AK749" s="335">
        <f>HLOOKUP(AK$35,'3.  Distribution Rates'!$C$122:$P$133,10,FALSE)</f>
        <v>0</v>
      </c>
      <c r="AL749" s="335">
        <f>HLOOKUP(AL$35,'3.  Distribution Rates'!$C$122:$P$133,10,FALSE)</f>
        <v>0</v>
      </c>
      <c r="AM749" s="342"/>
      <c r="AN749" s="437"/>
    </row>
    <row r="750" spans="1:40">
      <c r="B750" s="318" t="s">
        <v>314</v>
      </c>
      <c r="C750" s="339"/>
      <c r="D750" s="303"/>
      <c r="E750" s="273"/>
      <c r="F750" s="273"/>
      <c r="G750" s="273"/>
      <c r="H750" s="273"/>
      <c r="I750" s="273"/>
      <c r="J750" s="273"/>
      <c r="K750" s="273"/>
      <c r="L750" s="273"/>
      <c r="M750" s="273"/>
      <c r="N750" s="273"/>
      <c r="O750" s="285"/>
      <c r="P750" s="273"/>
      <c r="Q750" s="273"/>
      <c r="R750" s="273"/>
      <c r="S750" s="303"/>
      <c r="T750" s="303"/>
      <c r="U750" s="303"/>
      <c r="V750" s="303"/>
      <c r="W750" s="273"/>
      <c r="X750" s="273"/>
      <c r="Y750" s="372"/>
      <c r="Z750" s="372"/>
      <c r="AA750" s="372"/>
      <c r="AB750" s="372"/>
      <c r="AC750" s="372"/>
      <c r="AD750" s="372"/>
      <c r="AE750" s="372"/>
      <c r="AF750" s="372"/>
      <c r="AG750" s="372"/>
      <c r="AH750" s="372"/>
      <c r="AI750" s="372"/>
      <c r="AJ750" s="372"/>
      <c r="AK750" s="372"/>
      <c r="AL750" s="372"/>
      <c r="AM750" s="618"/>
      <c r="AN750" s="437"/>
    </row>
    <row r="751" spans="1:40">
      <c r="B751" s="318" t="s">
        <v>315</v>
      </c>
      <c r="C751" s="339"/>
      <c r="D751" s="303"/>
      <c r="E751" s="273"/>
      <c r="F751" s="273"/>
      <c r="G751" s="273"/>
      <c r="H751" s="273"/>
      <c r="I751" s="273"/>
      <c r="J751" s="273"/>
      <c r="K751" s="273"/>
      <c r="L751" s="273"/>
      <c r="M751" s="273"/>
      <c r="N751" s="273"/>
      <c r="O751" s="285"/>
      <c r="P751" s="273"/>
      <c r="Q751" s="273"/>
      <c r="R751" s="273"/>
      <c r="S751" s="303"/>
      <c r="T751" s="303"/>
      <c r="U751" s="303"/>
      <c r="V751" s="303"/>
      <c r="W751" s="273"/>
      <c r="X751" s="273"/>
      <c r="Y751" s="372"/>
      <c r="Z751" s="372"/>
      <c r="AA751" s="372"/>
      <c r="AB751" s="372"/>
      <c r="AC751" s="372"/>
      <c r="AD751" s="372"/>
      <c r="AE751" s="372"/>
      <c r="AF751" s="372"/>
      <c r="AG751" s="372"/>
      <c r="AH751" s="372"/>
      <c r="AI751" s="372"/>
      <c r="AJ751" s="372"/>
      <c r="AK751" s="372"/>
      <c r="AL751" s="372"/>
      <c r="AM751" s="618"/>
      <c r="AN751" s="437"/>
    </row>
    <row r="752" spans="1:40">
      <c r="B752" s="318" t="s">
        <v>316</v>
      </c>
      <c r="C752" s="339"/>
      <c r="D752" s="303"/>
      <c r="E752" s="273"/>
      <c r="F752" s="273"/>
      <c r="G752" s="273"/>
      <c r="H752" s="273"/>
      <c r="I752" s="273"/>
      <c r="J752" s="273"/>
      <c r="K752" s="273"/>
      <c r="L752" s="273"/>
      <c r="M752" s="273"/>
      <c r="N752" s="273"/>
      <c r="O752" s="285"/>
      <c r="P752" s="273"/>
      <c r="Q752" s="273"/>
      <c r="R752" s="273"/>
      <c r="S752" s="303"/>
      <c r="T752" s="303"/>
      <c r="U752" s="303"/>
      <c r="V752" s="303"/>
      <c r="W752" s="273"/>
      <c r="X752" s="273"/>
      <c r="Y752" s="372">
        <f>'4.  2011-2014 LRAM'!AC403*Y749</f>
        <v>4639.867878813553</v>
      </c>
      <c r="Z752" s="372">
        <f>'4.  2011-2014 LRAM'!AD403*Z749</f>
        <v>7117.8138921207192</v>
      </c>
      <c r="AA752" s="372">
        <f>'4.  2011-2014 LRAM'!AE403*AA749</f>
        <v>5254.2463721761987</v>
      </c>
      <c r="AB752" s="372">
        <f>'4.  2011-2014 LRAM'!AF403*AB749</f>
        <v>0</v>
      </c>
      <c r="AC752" s="372">
        <f>'4.  2011-2014 LRAM'!AG403*AC749</f>
        <v>0</v>
      </c>
      <c r="AD752" s="372">
        <f>'4.  2011-2014 LRAM'!AH403*AD749</f>
        <v>0</v>
      </c>
      <c r="AE752" s="372">
        <f>'4.  2011-2014 LRAM'!AI403*AE749</f>
        <v>0</v>
      </c>
      <c r="AF752" s="372">
        <f>'4.  2011-2014 LRAM'!AJ403*AF749</f>
        <v>0</v>
      </c>
      <c r="AG752" s="372">
        <f>'4.  2011-2014 LRAM'!AK403*AG749</f>
        <v>0</v>
      </c>
      <c r="AH752" s="372">
        <f>'4.  2011-2014 LRAM'!AL403*AH749</f>
        <v>0</v>
      </c>
      <c r="AI752" s="372">
        <f>'4.  2011-2014 LRAM'!AM403*AI749</f>
        <v>0</v>
      </c>
      <c r="AJ752" s="372">
        <f>'4.  2011-2014 LRAM'!AN403*AJ749</f>
        <v>0</v>
      </c>
      <c r="AK752" s="372">
        <f>'4.  2011-2014 LRAM'!AO403*AK749</f>
        <v>0</v>
      </c>
      <c r="AL752" s="372">
        <f>'4.  2011-2014 LRAM'!AP403*AL749</f>
        <v>0</v>
      </c>
      <c r="AM752" s="618">
        <f t="shared" ref="AM752:AM757" si="2116">SUM(Y752:AL752)</f>
        <v>17011.928143110472</v>
      </c>
      <c r="AN752" s="437"/>
    </row>
    <row r="753" spans="2:40">
      <c r="B753" s="318" t="s">
        <v>317</v>
      </c>
      <c r="C753" s="339"/>
      <c r="D753" s="303"/>
      <c r="E753" s="273"/>
      <c r="F753" s="273"/>
      <c r="G753" s="273"/>
      <c r="H753" s="273"/>
      <c r="I753" s="273"/>
      <c r="J753" s="273"/>
      <c r="K753" s="273"/>
      <c r="L753" s="273"/>
      <c r="M753" s="273"/>
      <c r="N753" s="273"/>
      <c r="O753" s="285"/>
      <c r="P753" s="273"/>
      <c r="Q753" s="273"/>
      <c r="R753" s="273"/>
      <c r="S753" s="303"/>
      <c r="T753" s="303"/>
      <c r="U753" s="303"/>
      <c r="V753" s="303"/>
      <c r="W753" s="273"/>
      <c r="X753" s="273"/>
      <c r="Y753" s="372">
        <f>'4.  2011-2014 LRAM'!AC535*Y749</f>
        <v>7866.8927110124623</v>
      </c>
      <c r="Z753" s="372">
        <f>'4.  2011-2014 LRAM'!AD535*Z749</f>
        <v>4256.4475349136001</v>
      </c>
      <c r="AA753" s="372">
        <f>'4.  2011-2014 LRAM'!AE535*AA749</f>
        <v>4344.3242405426308</v>
      </c>
      <c r="AB753" s="372">
        <f>'4.  2011-2014 LRAM'!AF535*AB749</f>
        <v>0</v>
      </c>
      <c r="AC753" s="372">
        <f>'4.  2011-2014 LRAM'!AG535*AC749</f>
        <v>0</v>
      </c>
      <c r="AD753" s="372">
        <f>'4.  2011-2014 LRAM'!AH535*AD749</f>
        <v>0</v>
      </c>
      <c r="AE753" s="372">
        <f>'4.  2011-2014 LRAM'!AI535*AE749</f>
        <v>0</v>
      </c>
      <c r="AF753" s="372">
        <f>'4.  2011-2014 LRAM'!AJ535*AF749</f>
        <v>0</v>
      </c>
      <c r="AG753" s="372">
        <f>'4.  2011-2014 LRAM'!AK535*AG749</f>
        <v>0</v>
      </c>
      <c r="AH753" s="372">
        <f>'4.  2011-2014 LRAM'!AL535*AH749</f>
        <v>0</v>
      </c>
      <c r="AI753" s="372">
        <f>'4.  2011-2014 LRAM'!AM535*AI749</f>
        <v>0</v>
      </c>
      <c r="AJ753" s="372">
        <f>'4.  2011-2014 LRAM'!AN535*AJ749</f>
        <v>0</v>
      </c>
      <c r="AK753" s="372">
        <f>'4.  2011-2014 LRAM'!AO535*AK749</f>
        <v>0</v>
      </c>
      <c r="AL753" s="372">
        <f>'4.  2011-2014 LRAM'!AP535*AL749</f>
        <v>0</v>
      </c>
      <c r="AM753" s="618">
        <f t="shared" si="2116"/>
        <v>16467.664486468693</v>
      </c>
      <c r="AN753" s="437"/>
    </row>
    <row r="754" spans="2:40">
      <c r="B754" s="318" t="s">
        <v>318</v>
      </c>
      <c r="C754" s="339"/>
      <c r="D754" s="303"/>
      <c r="E754" s="273"/>
      <c r="F754" s="273"/>
      <c r="G754" s="273"/>
      <c r="H754" s="273"/>
      <c r="I754" s="273"/>
      <c r="J754" s="273"/>
      <c r="K754" s="273"/>
      <c r="L754" s="273"/>
      <c r="M754" s="273"/>
      <c r="N754" s="273"/>
      <c r="O754" s="285"/>
      <c r="P754" s="273"/>
      <c r="Q754" s="273"/>
      <c r="R754" s="273"/>
      <c r="S754" s="303"/>
      <c r="T754" s="303"/>
      <c r="U754" s="303"/>
      <c r="V754" s="303"/>
      <c r="W754" s="273"/>
      <c r="X754" s="273"/>
      <c r="Y754" s="372">
        <f t="shared" ref="Y754:AL754" si="2117">Y210*Y749</f>
        <v>8997.6210800000008</v>
      </c>
      <c r="Z754" s="372">
        <f t="shared" si="2117"/>
        <v>6502.4988800000001</v>
      </c>
      <c r="AA754" s="372">
        <f t="shared" si="2117"/>
        <v>5038.0545599999996</v>
      </c>
      <c r="AB754" s="372">
        <f t="shared" si="2117"/>
        <v>0</v>
      </c>
      <c r="AC754" s="372">
        <f t="shared" si="2117"/>
        <v>0</v>
      </c>
      <c r="AD754" s="372">
        <f t="shared" si="2117"/>
        <v>0</v>
      </c>
      <c r="AE754" s="372">
        <f t="shared" si="2117"/>
        <v>0</v>
      </c>
      <c r="AF754" s="372">
        <f t="shared" si="2117"/>
        <v>0</v>
      </c>
      <c r="AG754" s="372">
        <f t="shared" si="2117"/>
        <v>0</v>
      </c>
      <c r="AH754" s="372">
        <f t="shared" si="2117"/>
        <v>0</v>
      </c>
      <c r="AI754" s="372">
        <f t="shared" si="2117"/>
        <v>0</v>
      </c>
      <c r="AJ754" s="372">
        <f t="shared" si="2117"/>
        <v>0</v>
      </c>
      <c r="AK754" s="372">
        <f t="shared" si="2117"/>
        <v>0</v>
      </c>
      <c r="AL754" s="372">
        <f t="shared" si="2117"/>
        <v>0</v>
      </c>
      <c r="AM754" s="618">
        <f t="shared" si="2116"/>
        <v>20538.17452</v>
      </c>
      <c r="AN754" s="437"/>
    </row>
    <row r="755" spans="2:40">
      <c r="B755" s="318" t="s">
        <v>319</v>
      </c>
      <c r="C755" s="339"/>
      <c r="D755" s="303"/>
      <c r="E755" s="273"/>
      <c r="F755" s="273"/>
      <c r="G755" s="273"/>
      <c r="H755" s="273"/>
      <c r="I755" s="273"/>
      <c r="J755" s="273"/>
      <c r="K755" s="273"/>
      <c r="L755" s="273"/>
      <c r="M755" s="273"/>
      <c r="N755" s="273"/>
      <c r="O755" s="285"/>
      <c r="P755" s="273"/>
      <c r="Q755" s="273"/>
      <c r="R755" s="273"/>
      <c r="S755" s="303"/>
      <c r="T755" s="303"/>
      <c r="U755" s="303"/>
      <c r="V755" s="303"/>
      <c r="W755" s="273"/>
      <c r="X755" s="273"/>
      <c r="Y755" s="372">
        <f t="shared" ref="Y755:AL755" si="2118">Y395*Y749</f>
        <v>0</v>
      </c>
      <c r="Z755" s="372">
        <f t="shared" si="2118"/>
        <v>0</v>
      </c>
      <c r="AA755" s="372">
        <f t="shared" si="2118"/>
        <v>0</v>
      </c>
      <c r="AB755" s="372">
        <f t="shared" si="2118"/>
        <v>0</v>
      </c>
      <c r="AC755" s="372">
        <f t="shared" si="2118"/>
        <v>0</v>
      </c>
      <c r="AD755" s="372">
        <f t="shared" si="2118"/>
        <v>0</v>
      </c>
      <c r="AE755" s="372">
        <f t="shared" si="2118"/>
        <v>0</v>
      </c>
      <c r="AF755" s="372">
        <f t="shared" si="2118"/>
        <v>0</v>
      </c>
      <c r="AG755" s="372">
        <f t="shared" si="2118"/>
        <v>0</v>
      </c>
      <c r="AH755" s="372">
        <f t="shared" si="2118"/>
        <v>0</v>
      </c>
      <c r="AI755" s="372">
        <f t="shared" si="2118"/>
        <v>0</v>
      </c>
      <c r="AJ755" s="372">
        <f t="shared" si="2118"/>
        <v>0</v>
      </c>
      <c r="AK755" s="372">
        <f t="shared" si="2118"/>
        <v>0</v>
      </c>
      <c r="AL755" s="372">
        <f t="shared" si="2118"/>
        <v>0</v>
      </c>
      <c r="AM755" s="618">
        <f t="shared" si="2116"/>
        <v>0</v>
      </c>
      <c r="AN755" s="437"/>
    </row>
    <row r="756" spans="2:40">
      <c r="B756" s="318" t="s">
        <v>320</v>
      </c>
      <c r="C756" s="339"/>
      <c r="D756" s="303"/>
      <c r="E756" s="273"/>
      <c r="F756" s="273"/>
      <c r="G756" s="273"/>
      <c r="H756" s="273"/>
      <c r="I756" s="273"/>
      <c r="J756" s="273"/>
      <c r="K756" s="273"/>
      <c r="L756" s="273"/>
      <c r="M756" s="273"/>
      <c r="N756" s="273"/>
      <c r="O756" s="285"/>
      <c r="P756" s="273"/>
      <c r="Q756" s="273"/>
      <c r="R756" s="273"/>
      <c r="S756" s="303"/>
      <c r="T756" s="303"/>
      <c r="U756" s="303"/>
      <c r="V756" s="303"/>
      <c r="W756" s="273"/>
      <c r="X756" s="273"/>
      <c r="Y756" s="372">
        <f t="shared" ref="Y756:AL756" si="2119">Y578*Y749</f>
        <v>0</v>
      </c>
      <c r="Z756" s="372">
        <f t="shared" si="2119"/>
        <v>0</v>
      </c>
      <c r="AA756" s="372">
        <f t="shared" si="2119"/>
        <v>0</v>
      </c>
      <c r="AB756" s="372">
        <f t="shared" si="2119"/>
        <v>0</v>
      </c>
      <c r="AC756" s="372">
        <f t="shared" si="2119"/>
        <v>0</v>
      </c>
      <c r="AD756" s="372">
        <f t="shared" si="2119"/>
        <v>0</v>
      </c>
      <c r="AE756" s="372">
        <f t="shared" si="2119"/>
        <v>0</v>
      </c>
      <c r="AF756" s="372">
        <f t="shared" si="2119"/>
        <v>0</v>
      </c>
      <c r="AG756" s="372">
        <f t="shared" si="2119"/>
        <v>0</v>
      </c>
      <c r="AH756" s="372">
        <f t="shared" si="2119"/>
        <v>0</v>
      </c>
      <c r="AI756" s="372">
        <f t="shared" si="2119"/>
        <v>0</v>
      </c>
      <c r="AJ756" s="372">
        <f t="shared" si="2119"/>
        <v>0</v>
      </c>
      <c r="AK756" s="372">
        <f t="shared" si="2119"/>
        <v>0</v>
      </c>
      <c r="AL756" s="372">
        <f t="shared" si="2119"/>
        <v>0</v>
      </c>
      <c r="AM756" s="618">
        <f t="shared" si="2116"/>
        <v>0</v>
      </c>
      <c r="AN756" s="437"/>
    </row>
    <row r="757" spans="2:40">
      <c r="B757" s="318" t="s">
        <v>321</v>
      </c>
      <c r="C757" s="339"/>
      <c r="D757" s="303"/>
      <c r="E757" s="273"/>
      <c r="F757" s="273"/>
      <c r="G757" s="273"/>
      <c r="H757" s="273"/>
      <c r="I757" s="273"/>
      <c r="J757" s="273"/>
      <c r="K757" s="273"/>
      <c r="L757" s="273"/>
      <c r="M757" s="273"/>
      <c r="N757" s="273"/>
      <c r="O757" s="285"/>
      <c r="P757" s="273"/>
      <c r="Q757" s="273"/>
      <c r="R757" s="273"/>
      <c r="S757" s="303"/>
      <c r="T757" s="303"/>
      <c r="U757" s="303"/>
      <c r="V757" s="303"/>
      <c r="W757" s="273"/>
      <c r="X757" s="273"/>
      <c r="Y757" s="372">
        <f>Y746*Y749</f>
        <v>0</v>
      </c>
      <c r="Z757" s="372">
        <f t="shared" ref="Z757:AL757" si="2120">Z746*Z749</f>
        <v>0</v>
      </c>
      <c r="AA757" s="372">
        <f t="shared" si="2120"/>
        <v>0</v>
      </c>
      <c r="AB757" s="372">
        <f t="shared" si="2120"/>
        <v>0</v>
      </c>
      <c r="AC757" s="372">
        <f t="shared" si="2120"/>
        <v>0</v>
      </c>
      <c r="AD757" s="372">
        <f t="shared" si="2120"/>
        <v>0</v>
      </c>
      <c r="AE757" s="372">
        <f t="shared" si="2120"/>
        <v>0</v>
      </c>
      <c r="AF757" s="372">
        <f t="shared" si="2120"/>
        <v>0</v>
      </c>
      <c r="AG757" s="372">
        <f t="shared" si="2120"/>
        <v>0</v>
      </c>
      <c r="AH757" s="372">
        <f t="shared" si="2120"/>
        <v>0</v>
      </c>
      <c r="AI757" s="372">
        <f t="shared" si="2120"/>
        <v>0</v>
      </c>
      <c r="AJ757" s="372">
        <f t="shared" si="2120"/>
        <v>0</v>
      </c>
      <c r="AK757" s="372">
        <f t="shared" si="2120"/>
        <v>0</v>
      </c>
      <c r="AL757" s="372">
        <f t="shared" si="2120"/>
        <v>0</v>
      </c>
      <c r="AM757" s="618">
        <f t="shared" si="2116"/>
        <v>0</v>
      </c>
      <c r="AN757" s="437"/>
    </row>
    <row r="758" spans="2:40" ht="15.75">
      <c r="B758" s="343" t="s">
        <v>322</v>
      </c>
      <c r="C758" s="339"/>
      <c r="D758" s="330"/>
      <c r="E758" s="328"/>
      <c r="F758" s="328"/>
      <c r="G758" s="328"/>
      <c r="H758" s="328"/>
      <c r="I758" s="328"/>
      <c r="J758" s="328"/>
      <c r="K758" s="328"/>
      <c r="L758" s="328"/>
      <c r="M758" s="328"/>
      <c r="N758" s="328"/>
      <c r="O758" s="294"/>
      <c r="P758" s="328"/>
      <c r="Q758" s="328"/>
      <c r="R758" s="328"/>
      <c r="S758" s="330"/>
      <c r="T758" s="330"/>
      <c r="U758" s="330"/>
      <c r="V758" s="330"/>
      <c r="W758" s="328"/>
      <c r="X758" s="328"/>
      <c r="Y758" s="340">
        <f>SUM(Y750:Y757)</f>
        <v>21504.381669826016</v>
      </c>
      <c r="Z758" s="340">
        <f>SUM(Z750:Z757)</f>
        <v>17876.760307034318</v>
      </c>
      <c r="AA758" s="340">
        <f t="shared" ref="AA758:AE758" si="2121">SUM(AA750:AA757)</f>
        <v>14636.625172718828</v>
      </c>
      <c r="AB758" s="340">
        <f t="shared" si="2121"/>
        <v>0</v>
      </c>
      <c r="AC758" s="340">
        <f t="shared" si="2121"/>
        <v>0</v>
      </c>
      <c r="AD758" s="340">
        <f t="shared" si="2121"/>
        <v>0</v>
      </c>
      <c r="AE758" s="340">
        <f t="shared" si="2121"/>
        <v>0</v>
      </c>
      <c r="AF758" s="340">
        <f t="shared" ref="AF758:AL758" si="2122">SUM(AF750:AF757)</f>
        <v>0</v>
      </c>
      <c r="AG758" s="340">
        <f t="shared" si="2122"/>
        <v>0</v>
      </c>
      <c r="AH758" s="340">
        <f t="shared" si="2122"/>
        <v>0</v>
      </c>
      <c r="AI758" s="340">
        <f t="shared" si="2122"/>
        <v>0</v>
      </c>
      <c r="AJ758" s="340">
        <f t="shared" si="2122"/>
        <v>0</v>
      </c>
      <c r="AK758" s="340">
        <f t="shared" si="2122"/>
        <v>0</v>
      </c>
      <c r="AL758" s="340">
        <f t="shared" si="2122"/>
        <v>0</v>
      </c>
      <c r="AM758" s="401">
        <f>SUM(AM750:AM757)</f>
        <v>54017.767149579166</v>
      </c>
      <c r="AN758" s="437"/>
    </row>
    <row r="759" spans="2:40" ht="15.75">
      <c r="B759" s="343" t="s">
        <v>323</v>
      </c>
      <c r="C759" s="339"/>
      <c r="D759" s="344"/>
      <c r="E759" s="328"/>
      <c r="F759" s="328"/>
      <c r="G759" s="328"/>
      <c r="H759" s="328"/>
      <c r="I759" s="328"/>
      <c r="J759" s="328"/>
      <c r="K759" s="328"/>
      <c r="L759" s="328"/>
      <c r="M759" s="328"/>
      <c r="N759" s="328"/>
      <c r="O759" s="294"/>
      <c r="P759" s="328"/>
      <c r="Q759" s="328"/>
      <c r="R759" s="328"/>
      <c r="S759" s="330"/>
      <c r="T759" s="330"/>
      <c r="U759" s="330"/>
      <c r="V759" s="330"/>
      <c r="W759" s="328"/>
      <c r="X759" s="328"/>
      <c r="Y759" s="341">
        <f>Y747*Y749</f>
        <v>16406.934600000001</v>
      </c>
      <c r="Z759" s="341">
        <f t="shared" ref="Z759:AE759" si="2123">Z747*Z749</f>
        <v>29768.672000000002</v>
      </c>
      <c r="AA759" s="341">
        <f t="shared" si="2123"/>
        <v>21731.867999999999</v>
      </c>
      <c r="AB759" s="341">
        <f t="shared" si="2123"/>
        <v>0</v>
      </c>
      <c r="AC759" s="341">
        <f t="shared" si="2123"/>
        <v>0</v>
      </c>
      <c r="AD759" s="341">
        <f t="shared" si="2123"/>
        <v>0</v>
      </c>
      <c r="AE759" s="341">
        <f t="shared" si="2123"/>
        <v>0</v>
      </c>
      <c r="AF759" s="341">
        <f t="shared" ref="AF759:AL759" si="2124">AF747*AF749</f>
        <v>0</v>
      </c>
      <c r="AG759" s="341">
        <f t="shared" si="2124"/>
        <v>0</v>
      </c>
      <c r="AH759" s="341">
        <f t="shared" si="2124"/>
        <v>0</v>
      </c>
      <c r="AI759" s="341">
        <f t="shared" si="2124"/>
        <v>0</v>
      </c>
      <c r="AJ759" s="341">
        <f t="shared" si="2124"/>
        <v>0</v>
      </c>
      <c r="AK759" s="341">
        <f t="shared" si="2124"/>
        <v>0</v>
      </c>
      <c r="AL759" s="341">
        <f t="shared" si="2124"/>
        <v>0</v>
      </c>
      <c r="AM759" s="401">
        <f>SUM(Y759:AL759)</f>
        <v>67907.474600000001</v>
      </c>
      <c r="AN759" s="437"/>
    </row>
    <row r="760" spans="2:40" ht="15.75">
      <c r="B760" s="343" t="s">
        <v>324</v>
      </c>
      <c r="C760" s="339"/>
      <c r="D760" s="344"/>
      <c r="E760" s="328"/>
      <c r="F760" s="328"/>
      <c r="G760" s="328"/>
      <c r="H760" s="328"/>
      <c r="I760" s="328"/>
      <c r="J760" s="328"/>
      <c r="K760" s="328"/>
      <c r="L760" s="328"/>
      <c r="M760" s="328"/>
      <c r="N760" s="328"/>
      <c r="O760" s="294"/>
      <c r="P760" s="328"/>
      <c r="Q760" s="328"/>
      <c r="R760" s="328"/>
      <c r="S760" s="344"/>
      <c r="T760" s="344"/>
      <c r="U760" s="344"/>
      <c r="V760" s="344"/>
      <c r="W760" s="328"/>
      <c r="X760" s="328"/>
      <c r="Y760" s="345"/>
      <c r="Z760" s="345"/>
      <c r="AA760" s="345"/>
      <c r="AB760" s="345"/>
      <c r="AC760" s="345"/>
      <c r="AD760" s="345"/>
      <c r="AE760" s="345"/>
      <c r="AF760" s="345"/>
      <c r="AG760" s="345"/>
      <c r="AH760" s="345"/>
      <c r="AI760" s="345"/>
      <c r="AJ760" s="345"/>
      <c r="AK760" s="345"/>
      <c r="AL760" s="345"/>
      <c r="AM760" s="401">
        <f>AM758-AM759</f>
        <v>-13889.707450420836</v>
      </c>
      <c r="AN760" s="437"/>
    </row>
    <row r="761" spans="2:40">
      <c r="B761" s="318"/>
      <c r="C761" s="344"/>
      <c r="D761" s="344"/>
      <c r="E761" s="328"/>
      <c r="F761" s="328"/>
      <c r="G761" s="328"/>
      <c r="H761" s="328"/>
      <c r="I761" s="328"/>
      <c r="J761" s="328"/>
      <c r="K761" s="328"/>
      <c r="L761" s="328"/>
      <c r="M761" s="328"/>
      <c r="N761" s="328"/>
      <c r="O761" s="294"/>
      <c r="P761" s="328"/>
      <c r="Q761" s="328"/>
      <c r="R761" s="328"/>
      <c r="S761" s="344"/>
      <c r="T761" s="339"/>
      <c r="U761" s="344"/>
      <c r="V761" s="344"/>
      <c r="W761" s="328"/>
      <c r="X761" s="328"/>
      <c r="Y761" s="346"/>
      <c r="Z761" s="346"/>
      <c r="AA761" s="346"/>
      <c r="AB761" s="346"/>
      <c r="AC761" s="346"/>
      <c r="AD761" s="346"/>
      <c r="AE761" s="346"/>
      <c r="AF761" s="346"/>
      <c r="AG761" s="346"/>
      <c r="AH761" s="346"/>
      <c r="AI761" s="346"/>
      <c r="AJ761" s="346"/>
      <c r="AK761" s="346"/>
      <c r="AL761" s="346"/>
      <c r="AM761" s="342"/>
      <c r="AN761" s="437"/>
    </row>
    <row r="762" spans="2:40">
      <c r="B762" s="433" t="s">
        <v>325</v>
      </c>
      <c r="C762" s="298"/>
      <c r="D762" s="273"/>
      <c r="E762" s="273"/>
      <c r="F762" s="273"/>
      <c r="G762" s="273"/>
      <c r="H762" s="273"/>
      <c r="I762" s="273"/>
      <c r="J762" s="273"/>
      <c r="K762" s="273"/>
      <c r="L762" s="273"/>
      <c r="M762" s="273"/>
      <c r="N762" s="273"/>
      <c r="O762" s="351"/>
      <c r="P762" s="273"/>
      <c r="Q762" s="273"/>
      <c r="R762" s="273"/>
      <c r="S762" s="298"/>
      <c r="T762" s="303"/>
      <c r="U762" s="303"/>
      <c r="V762" s="273"/>
      <c r="W762" s="273"/>
      <c r="X762" s="303"/>
      <c r="Y762" s="285">
        <f>SUMPRODUCT(E589:E744,Y589:Y744)</f>
        <v>0</v>
      </c>
      <c r="Z762" s="285">
        <f>SUMPRODUCT(E589:E744,Z589:Z744)</f>
        <v>0</v>
      </c>
      <c r="AA762" s="285">
        <f t="shared" ref="AA762:AL762" si="2125">IF(AA587="kw",SUMPRODUCT($N$589:$N$744,$P$589:$P$744,AA589:AA744),SUMPRODUCT($E$589:$E$744,AA589:AA744))</f>
        <v>0</v>
      </c>
      <c r="AB762" s="285">
        <f t="shared" si="2125"/>
        <v>0</v>
      </c>
      <c r="AC762" s="285">
        <f t="shared" si="2125"/>
        <v>0</v>
      </c>
      <c r="AD762" s="285">
        <f t="shared" si="2125"/>
        <v>0</v>
      </c>
      <c r="AE762" s="285">
        <f t="shared" si="2125"/>
        <v>0</v>
      </c>
      <c r="AF762" s="285">
        <f t="shared" si="2125"/>
        <v>0</v>
      </c>
      <c r="AG762" s="285">
        <f t="shared" si="2125"/>
        <v>0</v>
      </c>
      <c r="AH762" s="285">
        <f t="shared" si="2125"/>
        <v>0</v>
      </c>
      <c r="AI762" s="285">
        <f t="shared" si="2125"/>
        <v>0</v>
      </c>
      <c r="AJ762" s="285">
        <f t="shared" si="2125"/>
        <v>0</v>
      </c>
      <c r="AK762" s="285">
        <f t="shared" si="2125"/>
        <v>0</v>
      </c>
      <c r="AL762" s="285">
        <f t="shared" si="2125"/>
        <v>0</v>
      </c>
      <c r="AM762" s="331"/>
    </row>
    <row r="763" spans="2:40">
      <c r="B763" s="434" t="s">
        <v>326</v>
      </c>
      <c r="C763" s="358"/>
      <c r="D763" s="378"/>
      <c r="E763" s="378"/>
      <c r="F763" s="378"/>
      <c r="G763" s="378"/>
      <c r="H763" s="378"/>
      <c r="I763" s="378"/>
      <c r="J763" s="378"/>
      <c r="K763" s="378"/>
      <c r="L763" s="378"/>
      <c r="M763" s="378"/>
      <c r="N763" s="378"/>
      <c r="O763" s="377"/>
      <c r="P763" s="378"/>
      <c r="Q763" s="378"/>
      <c r="R763" s="378"/>
      <c r="S763" s="358"/>
      <c r="T763" s="379"/>
      <c r="U763" s="379"/>
      <c r="V763" s="378"/>
      <c r="W763" s="378"/>
      <c r="X763" s="379"/>
      <c r="Y763" s="320">
        <f>SUMPRODUCT(F589:F744,Y589:Y744)</f>
        <v>0</v>
      </c>
      <c r="Z763" s="320">
        <f>SUMPRODUCT(F589:F744,Z589:Z744)</f>
        <v>0</v>
      </c>
      <c r="AA763" s="320">
        <f t="shared" ref="AA763:AL763" si="2126">IF(AA587="kw",SUMPRODUCT($N$589:$N$744,$Q$589:$Q$744,AA589:AA744),SUMPRODUCT($F$589:$F$744,AA589:AA744))</f>
        <v>0</v>
      </c>
      <c r="AB763" s="320">
        <f t="shared" si="2126"/>
        <v>0</v>
      </c>
      <c r="AC763" s="320">
        <f t="shared" si="2126"/>
        <v>0</v>
      </c>
      <c r="AD763" s="320">
        <f t="shared" si="2126"/>
        <v>0</v>
      </c>
      <c r="AE763" s="320">
        <f t="shared" si="2126"/>
        <v>0</v>
      </c>
      <c r="AF763" s="320">
        <f t="shared" si="2126"/>
        <v>0</v>
      </c>
      <c r="AG763" s="320">
        <f t="shared" si="2126"/>
        <v>0</v>
      </c>
      <c r="AH763" s="320">
        <f t="shared" si="2126"/>
        <v>0</v>
      </c>
      <c r="AI763" s="320">
        <f t="shared" si="2126"/>
        <v>0</v>
      </c>
      <c r="AJ763" s="320">
        <f t="shared" si="2126"/>
        <v>0</v>
      </c>
      <c r="AK763" s="320">
        <f t="shared" si="2126"/>
        <v>0</v>
      </c>
      <c r="AL763" s="320">
        <f t="shared" si="2126"/>
        <v>0</v>
      </c>
      <c r="AM763" s="380"/>
    </row>
    <row r="764" spans="2:40" ht="20.25" customHeight="1">
      <c r="B764" s="362" t="s">
        <v>581</v>
      </c>
      <c r="C764" s="381"/>
      <c r="D764" s="382"/>
      <c r="E764" s="382"/>
      <c r="F764" s="382"/>
      <c r="G764" s="382"/>
      <c r="H764" s="382"/>
      <c r="I764" s="382"/>
      <c r="J764" s="382"/>
      <c r="K764" s="382"/>
      <c r="L764" s="382"/>
      <c r="M764" s="382"/>
      <c r="N764" s="382"/>
      <c r="O764" s="382"/>
      <c r="P764" s="382"/>
      <c r="Q764" s="382"/>
      <c r="R764" s="382"/>
      <c r="S764" s="365"/>
      <c r="T764" s="366"/>
      <c r="U764" s="382"/>
      <c r="V764" s="382"/>
      <c r="W764" s="382"/>
      <c r="X764" s="382"/>
      <c r="Y764" s="403"/>
      <c r="Z764" s="403"/>
      <c r="AA764" s="403"/>
      <c r="AB764" s="403"/>
      <c r="AC764" s="403"/>
      <c r="AD764" s="403"/>
      <c r="AE764" s="403"/>
      <c r="AF764" s="403"/>
      <c r="AG764" s="403"/>
      <c r="AH764" s="403"/>
      <c r="AI764" s="403"/>
      <c r="AJ764" s="403"/>
      <c r="AK764" s="403"/>
      <c r="AL764" s="403"/>
      <c r="AM764" s="383"/>
    </row>
    <row r="767" spans="2:40" ht="15.75">
      <c r="B767" s="274" t="s">
        <v>327</v>
      </c>
      <c r="C767" s="275"/>
      <c r="D767" s="579" t="s">
        <v>525</v>
      </c>
      <c r="E767" s="247"/>
      <c r="F767" s="579"/>
      <c r="G767" s="247"/>
      <c r="H767" s="247"/>
      <c r="I767" s="247"/>
      <c r="J767" s="247"/>
      <c r="K767" s="247"/>
      <c r="L767" s="247"/>
      <c r="M767" s="247"/>
      <c r="N767" s="247"/>
      <c r="O767" s="275"/>
      <c r="P767" s="247"/>
      <c r="Q767" s="247"/>
      <c r="R767" s="247"/>
      <c r="S767" s="247"/>
      <c r="T767" s="247"/>
      <c r="U767" s="247"/>
      <c r="V767" s="247"/>
      <c r="W767" s="247"/>
      <c r="X767" s="247"/>
      <c r="Y767" s="264"/>
      <c r="Z767" s="261"/>
      <c r="AA767" s="261"/>
      <c r="AB767" s="261"/>
      <c r="AC767" s="261"/>
      <c r="AD767" s="261"/>
      <c r="AE767" s="261"/>
      <c r="AF767" s="261"/>
      <c r="AG767" s="261"/>
      <c r="AH767" s="261"/>
      <c r="AI767" s="261"/>
      <c r="AJ767" s="261"/>
      <c r="AK767" s="261"/>
      <c r="AL767" s="261"/>
    </row>
    <row r="768" spans="2:40" ht="33" customHeight="1">
      <c r="B768" s="838" t="s">
        <v>211</v>
      </c>
      <c r="C768" s="840" t="s">
        <v>33</v>
      </c>
      <c r="D768" s="278" t="s">
        <v>421</v>
      </c>
      <c r="E768" s="842" t="s">
        <v>209</v>
      </c>
      <c r="F768" s="843"/>
      <c r="G768" s="843"/>
      <c r="H768" s="843"/>
      <c r="I768" s="843"/>
      <c r="J768" s="843"/>
      <c r="K768" s="843"/>
      <c r="L768" s="843"/>
      <c r="M768" s="844"/>
      <c r="N768" s="848" t="s">
        <v>213</v>
      </c>
      <c r="O768" s="278" t="s">
        <v>422</v>
      </c>
      <c r="P768" s="842" t="s">
        <v>212</v>
      </c>
      <c r="Q768" s="843"/>
      <c r="R768" s="843"/>
      <c r="S768" s="843"/>
      <c r="T768" s="843"/>
      <c r="U768" s="843"/>
      <c r="V768" s="843"/>
      <c r="W768" s="843"/>
      <c r="X768" s="844"/>
      <c r="Y768" s="845" t="s">
        <v>243</v>
      </c>
      <c r="Z768" s="846"/>
      <c r="AA768" s="846"/>
      <c r="AB768" s="846"/>
      <c r="AC768" s="846"/>
      <c r="AD768" s="846"/>
      <c r="AE768" s="846"/>
      <c r="AF768" s="846"/>
      <c r="AG768" s="846"/>
      <c r="AH768" s="846"/>
      <c r="AI768" s="846"/>
      <c r="AJ768" s="846"/>
      <c r="AK768" s="846"/>
      <c r="AL768" s="846"/>
      <c r="AM768" s="847"/>
    </row>
    <row r="769" spans="1:39" ht="65.25" customHeight="1">
      <c r="B769" s="839"/>
      <c r="C769" s="841"/>
      <c r="D769" s="279">
        <v>2019</v>
      </c>
      <c r="E769" s="279">
        <v>2020</v>
      </c>
      <c r="F769" s="279">
        <v>2021</v>
      </c>
      <c r="G769" s="279">
        <v>2022</v>
      </c>
      <c r="H769" s="279">
        <v>2023</v>
      </c>
      <c r="I769" s="279">
        <v>2024</v>
      </c>
      <c r="J769" s="279">
        <v>2025</v>
      </c>
      <c r="K769" s="279">
        <v>2026</v>
      </c>
      <c r="L769" s="279">
        <v>2027</v>
      </c>
      <c r="M769" s="279">
        <v>2028</v>
      </c>
      <c r="N769" s="849"/>
      <c r="O769" s="279">
        <v>2019</v>
      </c>
      <c r="P769" s="279">
        <v>2020</v>
      </c>
      <c r="Q769" s="279">
        <v>2021</v>
      </c>
      <c r="R769" s="279">
        <v>2022</v>
      </c>
      <c r="S769" s="279">
        <v>2023</v>
      </c>
      <c r="T769" s="279">
        <v>2024</v>
      </c>
      <c r="U769" s="279">
        <v>2025</v>
      </c>
      <c r="V769" s="279">
        <v>2026</v>
      </c>
      <c r="W769" s="279">
        <v>2027</v>
      </c>
      <c r="X769" s="279">
        <v>2028</v>
      </c>
      <c r="Y769" s="279" t="str">
        <f>'1.  LRAMVA Summary'!D52</f>
        <v>Residential</v>
      </c>
      <c r="Z769" s="279" t="str">
        <f>'1.  LRAMVA Summary'!E52</f>
        <v>GS&lt;50 kW</v>
      </c>
      <c r="AA769" s="279" t="str">
        <f>'1.  LRAMVA Summary'!F52</f>
        <v>GS 50 to 4,999 kW</v>
      </c>
      <c r="AB769" s="279" t="str">
        <f>'1.  LRAMVA Summary'!G52</f>
        <v/>
      </c>
      <c r="AC769" s="279" t="str">
        <f>'1.  LRAMVA Summary'!H52</f>
        <v/>
      </c>
      <c r="AD769" s="279" t="str">
        <f>'1.  LRAMVA Summary'!I52</f>
        <v/>
      </c>
      <c r="AE769" s="279" t="str">
        <f>'1.  LRAMVA Summary'!J52</f>
        <v/>
      </c>
      <c r="AF769" s="279" t="str">
        <f>'1.  LRAMVA Summary'!K52</f>
        <v/>
      </c>
      <c r="AG769" s="279" t="str">
        <f>'1.  LRAMVA Summary'!L52</f>
        <v/>
      </c>
      <c r="AH769" s="279" t="str">
        <f>'1.  LRAMVA Summary'!M52</f>
        <v/>
      </c>
      <c r="AI769" s="279" t="str">
        <f>'1.  LRAMVA Summary'!N52</f>
        <v/>
      </c>
      <c r="AJ769" s="279" t="str">
        <f>'1.  LRAMVA Summary'!O52</f>
        <v/>
      </c>
      <c r="AK769" s="279" t="str">
        <f>'1.  LRAMVA Summary'!P52</f>
        <v/>
      </c>
      <c r="AL769" s="279" t="str">
        <f>'1.  LRAMVA Summary'!Q52</f>
        <v/>
      </c>
      <c r="AM769" s="281" t="str">
        <f>'1.  LRAMVA Summary'!R52</f>
        <v>Total</v>
      </c>
    </row>
    <row r="770" spans="1:39" ht="15.75" customHeight="1">
      <c r="A770" s="521"/>
      <c r="B770" s="507" t="s">
        <v>503</v>
      </c>
      <c r="C770" s="283"/>
      <c r="D770" s="283"/>
      <c r="E770" s="283"/>
      <c r="F770" s="283"/>
      <c r="G770" s="283"/>
      <c r="H770" s="283"/>
      <c r="I770" s="283"/>
      <c r="J770" s="283"/>
      <c r="K770" s="283"/>
      <c r="L770" s="283"/>
      <c r="M770" s="283"/>
      <c r="N770" s="284"/>
      <c r="O770" s="283"/>
      <c r="P770" s="283"/>
      <c r="Q770" s="283"/>
      <c r="R770" s="283"/>
      <c r="S770" s="283"/>
      <c r="T770" s="283"/>
      <c r="U770" s="283"/>
      <c r="V770" s="283"/>
      <c r="W770" s="283"/>
      <c r="X770" s="283"/>
      <c r="Y770" s="285" t="str">
        <f>'1.  LRAMVA Summary'!D53</f>
        <v>kWh</v>
      </c>
      <c r="Z770" s="285" t="str">
        <f>'1.  LRAMVA Summary'!E53</f>
        <v>kWh</v>
      </c>
      <c r="AA770" s="285" t="str">
        <f>'1.  LRAMVA Summary'!F53</f>
        <v>kW</v>
      </c>
      <c r="AB770" s="285">
        <f>'1.  LRAMVA Summary'!G53</f>
        <v>0</v>
      </c>
      <c r="AC770" s="285">
        <f>'1.  LRAMVA Summary'!H53</f>
        <v>0</v>
      </c>
      <c r="AD770" s="285">
        <f>'1.  LRAMVA Summary'!I53</f>
        <v>0</v>
      </c>
      <c r="AE770" s="285">
        <f>'1.  LRAMVA Summary'!J53</f>
        <v>0</v>
      </c>
      <c r="AF770" s="285">
        <f>'1.  LRAMVA Summary'!K53</f>
        <v>0</v>
      </c>
      <c r="AG770" s="285">
        <f>'1.  LRAMVA Summary'!L53</f>
        <v>0</v>
      </c>
      <c r="AH770" s="285">
        <f>'1.  LRAMVA Summary'!M53</f>
        <v>0</v>
      </c>
      <c r="AI770" s="285">
        <f>'1.  LRAMVA Summary'!N53</f>
        <v>0</v>
      </c>
      <c r="AJ770" s="285">
        <f>'1.  LRAMVA Summary'!O53</f>
        <v>0</v>
      </c>
      <c r="AK770" s="285">
        <f>'1.  LRAMVA Summary'!P53</f>
        <v>0</v>
      </c>
      <c r="AL770" s="285">
        <f>'1.  LRAMVA Summary'!Q53</f>
        <v>0</v>
      </c>
      <c r="AM770" s="286"/>
    </row>
    <row r="771" spans="1:39" ht="15.75" hidden="1" outlineLevel="1">
      <c r="A771" s="521"/>
      <c r="B771" s="493" t="s">
        <v>496</v>
      </c>
      <c r="C771" s="283"/>
      <c r="D771" s="283"/>
      <c r="E771" s="283"/>
      <c r="F771" s="283"/>
      <c r="G771" s="283"/>
      <c r="H771" s="283"/>
      <c r="I771" s="283"/>
      <c r="J771" s="283"/>
      <c r="K771" s="283"/>
      <c r="L771" s="283"/>
      <c r="M771" s="283"/>
      <c r="N771" s="284"/>
      <c r="O771" s="283"/>
      <c r="P771" s="283"/>
      <c r="Q771" s="283"/>
      <c r="R771" s="283"/>
      <c r="S771" s="283"/>
      <c r="T771" s="283"/>
      <c r="U771" s="283"/>
      <c r="V771" s="283"/>
      <c r="W771" s="283"/>
      <c r="X771" s="283"/>
      <c r="Y771" s="285"/>
      <c r="Z771" s="285"/>
      <c r="AA771" s="285"/>
      <c r="AB771" s="285"/>
      <c r="AC771" s="285"/>
      <c r="AD771" s="285"/>
      <c r="AE771" s="285"/>
      <c r="AF771" s="285"/>
      <c r="AG771" s="285"/>
      <c r="AH771" s="285"/>
      <c r="AI771" s="285"/>
      <c r="AJ771" s="285"/>
      <c r="AK771" s="285"/>
      <c r="AL771" s="285"/>
      <c r="AM771" s="286"/>
    </row>
    <row r="772" spans="1:39" hidden="1" outlineLevel="1">
      <c r="A772" s="521">
        <v>1</v>
      </c>
      <c r="B772" s="422" t="s">
        <v>95</v>
      </c>
      <c r="C772" s="285" t="s">
        <v>25</v>
      </c>
      <c r="D772" s="289"/>
      <c r="E772" s="289"/>
      <c r="F772" s="289"/>
      <c r="G772" s="289"/>
      <c r="H772" s="289"/>
      <c r="I772" s="289"/>
      <c r="J772" s="289"/>
      <c r="K772" s="289"/>
      <c r="L772" s="289"/>
      <c r="M772" s="289"/>
      <c r="N772" s="285"/>
      <c r="O772" s="289"/>
      <c r="P772" s="289"/>
      <c r="Q772" s="289"/>
      <c r="R772" s="289"/>
      <c r="S772" s="289"/>
      <c r="T772" s="289"/>
      <c r="U772" s="289"/>
      <c r="V772" s="289"/>
      <c r="W772" s="289"/>
      <c r="X772" s="289"/>
      <c r="Y772" s="404"/>
      <c r="Z772" s="404"/>
      <c r="AA772" s="404"/>
      <c r="AB772" s="404"/>
      <c r="AC772" s="404"/>
      <c r="AD772" s="404"/>
      <c r="AE772" s="404"/>
      <c r="AF772" s="404"/>
      <c r="AG772" s="404"/>
      <c r="AH772" s="404"/>
      <c r="AI772" s="404"/>
      <c r="AJ772" s="404"/>
      <c r="AK772" s="404"/>
      <c r="AL772" s="404"/>
      <c r="AM772" s="290">
        <f>SUM(Y772:AL772)</f>
        <v>0</v>
      </c>
    </row>
    <row r="773" spans="1:39" hidden="1" outlineLevel="1">
      <c r="A773" s="521"/>
      <c r="B773" s="288" t="s">
        <v>342</v>
      </c>
      <c r="C773" s="285" t="s">
        <v>163</v>
      </c>
      <c r="D773" s="289"/>
      <c r="E773" s="289"/>
      <c r="F773" s="289"/>
      <c r="G773" s="289"/>
      <c r="H773" s="289"/>
      <c r="I773" s="289"/>
      <c r="J773" s="289"/>
      <c r="K773" s="289"/>
      <c r="L773" s="289"/>
      <c r="M773" s="289"/>
      <c r="N773" s="462"/>
      <c r="O773" s="289"/>
      <c r="P773" s="289"/>
      <c r="Q773" s="289"/>
      <c r="R773" s="289"/>
      <c r="S773" s="289"/>
      <c r="T773" s="289"/>
      <c r="U773" s="289"/>
      <c r="V773" s="289"/>
      <c r="W773" s="289"/>
      <c r="X773" s="289"/>
      <c r="Y773" s="405">
        <f>Y772</f>
        <v>0</v>
      </c>
      <c r="Z773" s="405">
        <f t="shared" ref="Z773" si="2127">Z772</f>
        <v>0</v>
      </c>
      <c r="AA773" s="405">
        <f t="shared" ref="AA773" si="2128">AA772</f>
        <v>0</v>
      </c>
      <c r="AB773" s="405">
        <f t="shared" ref="AB773" si="2129">AB772</f>
        <v>0</v>
      </c>
      <c r="AC773" s="405">
        <f t="shared" ref="AC773" si="2130">AC772</f>
        <v>0</v>
      </c>
      <c r="AD773" s="405">
        <f t="shared" ref="AD773" si="2131">AD772</f>
        <v>0</v>
      </c>
      <c r="AE773" s="405">
        <f t="shared" ref="AE773" si="2132">AE772</f>
        <v>0</v>
      </c>
      <c r="AF773" s="405">
        <f t="shared" ref="AF773" si="2133">AF772</f>
        <v>0</v>
      </c>
      <c r="AG773" s="405">
        <f t="shared" ref="AG773" si="2134">AG772</f>
        <v>0</v>
      </c>
      <c r="AH773" s="405">
        <f t="shared" ref="AH773" si="2135">AH772</f>
        <v>0</v>
      </c>
      <c r="AI773" s="405">
        <f t="shared" ref="AI773" si="2136">AI772</f>
        <v>0</v>
      </c>
      <c r="AJ773" s="405">
        <f t="shared" ref="AJ773" si="2137">AJ772</f>
        <v>0</v>
      </c>
      <c r="AK773" s="405">
        <f t="shared" ref="AK773" si="2138">AK772</f>
        <v>0</v>
      </c>
      <c r="AL773" s="405">
        <f t="shared" ref="AL773" si="2139">AL772</f>
        <v>0</v>
      </c>
      <c r="AM773" s="291"/>
    </row>
    <row r="774" spans="1:39" ht="15.75" hidden="1" outlineLevel="1">
      <c r="A774" s="521"/>
      <c r="B774" s="292"/>
      <c r="C774" s="293"/>
      <c r="D774" s="293"/>
      <c r="E774" s="293"/>
      <c r="F774" s="293"/>
      <c r="G774" s="293"/>
      <c r="H774" s="293"/>
      <c r="I774" s="293"/>
      <c r="J774" s="293"/>
      <c r="K774" s="293"/>
      <c r="L774" s="293"/>
      <c r="M774" s="293"/>
      <c r="N774" s="294"/>
      <c r="O774" s="293"/>
      <c r="P774" s="293"/>
      <c r="Q774" s="293"/>
      <c r="R774" s="293"/>
      <c r="S774" s="293"/>
      <c r="T774" s="293"/>
      <c r="U774" s="293"/>
      <c r="V774" s="293"/>
      <c r="W774" s="293"/>
      <c r="X774" s="293"/>
      <c r="Y774" s="406"/>
      <c r="Z774" s="407"/>
      <c r="AA774" s="407"/>
      <c r="AB774" s="407"/>
      <c r="AC774" s="407"/>
      <c r="AD774" s="407"/>
      <c r="AE774" s="407"/>
      <c r="AF774" s="407"/>
      <c r="AG774" s="407"/>
      <c r="AH774" s="407"/>
      <c r="AI774" s="407"/>
      <c r="AJ774" s="407"/>
      <c r="AK774" s="407"/>
      <c r="AL774" s="407"/>
      <c r="AM774" s="296"/>
    </row>
    <row r="775" spans="1:39" hidden="1" outlineLevel="1">
      <c r="A775" s="521">
        <v>2</v>
      </c>
      <c r="B775" s="422" t="s">
        <v>96</v>
      </c>
      <c r="C775" s="285" t="s">
        <v>25</v>
      </c>
      <c r="D775" s="289"/>
      <c r="E775" s="289"/>
      <c r="F775" s="289"/>
      <c r="G775" s="289"/>
      <c r="H775" s="289"/>
      <c r="I775" s="289"/>
      <c r="J775" s="289"/>
      <c r="K775" s="289"/>
      <c r="L775" s="289"/>
      <c r="M775" s="289"/>
      <c r="N775" s="285"/>
      <c r="O775" s="289"/>
      <c r="P775" s="289"/>
      <c r="Q775" s="289"/>
      <c r="R775" s="289"/>
      <c r="S775" s="289"/>
      <c r="T775" s="289"/>
      <c r="U775" s="289"/>
      <c r="V775" s="289"/>
      <c r="W775" s="289"/>
      <c r="X775" s="289"/>
      <c r="Y775" s="404"/>
      <c r="Z775" s="404"/>
      <c r="AA775" s="404"/>
      <c r="AB775" s="404"/>
      <c r="AC775" s="404"/>
      <c r="AD775" s="404"/>
      <c r="AE775" s="404"/>
      <c r="AF775" s="404"/>
      <c r="AG775" s="404"/>
      <c r="AH775" s="404"/>
      <c r="AI775" s="404"/>
      <c r="AJ775" s="404"/>
      <c r="AK775" s="404"/>
      <c r="AL775" s="404"/>
      <c r="AM775" s="290">
        <f>SUM(Y775:AL775)</f>
        <v>0</v>
      </c>
    </row>
    <row r="776" spans="1:39" hidden="1" outlineLevel="1">
      <c r="A776" s="521"/>
      <c r="B776" s="288" t="s">
        <v>342</v>
      </c>
      <c r="C776" s="285" t="s">
        <v>163</v>
      </c>
      <c r="D776" s="289"/>
      <c r="E776" s="289"/>
      <c r="F776" s="289"/>
      <c r="G776" s="289"/>
      <c r="H776" s="289"/>
      <c r="I776" s="289"/>
      <c r="J776" s="289"/>
      <c r="K776" s="289"/>
      <c r="L776" s="289"/>
      <c r="M776" s="289"/>
      <c r="N776" s="462"/>
      <c r="O776" s="289"/>
      <c r="P776" s="289"/>
      <c r="Q776" s="289"/>
      <c r="R776" s="289"/>
      <c r="S776" s="289"/>
      <c r="T776" s="289"/>
      <c r="U776" s="289"/>
      <c r="V776" s="289"/>
      <c r="W776" s="289"/>
      <c r="X776" s="289"/>
      <c r="Y776" s="405">
        <f>Y775</f>
        <v>0</v>
      </c>
      <c r="Z776" s="405">
        <f t="shared" ref="Z776" si="2140">Z775</f>
        <v>0</v>
      </c>
      <c r="AA776" s="405">
        <f t="shared" ref="AA776" si="2141">AA775</f>
        <v>0</v>
      </c>
      <c r="AB776" s="405">
        <f t="shared" ref="AB776" si="2142">AB775</f>
        <v>0</v>
      </c>
      <c r="AC776" s="405">
        <f t="shared" ref="AC776" si="2143">AC775</f>
        <v>0</v>
      </c>
      <c r="AD776" s="405">
        <f t="shared" ref="AD776" si="2144">AD775</f>
        <v>0</v>
      </c>
      <c r="AE776" s="405">
        <f t="shared" ref="AE776" si="2145">AE775</f>
        <v>0</v>
      </c>
      <c r="AF776" s="405">
        <f t="shared" ref="AF776" si="2146">AF775</f>
        <v>0</v>
      </c>
      <c r="AG776" s="405">
        <f t="shared" ref="AG776" si="2147">AG775</f>
        <v>0</v>
      </c>
      <c r="AH776" s="405">
        <f t="shared" ref="AH776" si="2148">AH775</f>
        <v>0</v>
      </c>
      <c r="AI776" s="405">
        <f t="shared" ref="AI776" si="2149">AI775</f>
        <v>0</v>
      </c>
      <c r="AJ776" s="405">
        <f t="shared" ref="AJ776" si="2150">AJ775</f>
        <v>0</v>
      </c>
      <c r="AK776" s="405">
        <f t="shared" ref="AK776" si="2151">AK775</f>
        <v>0</v>
      </c>
      <c r="AL776" s="405">
        <f t="shared" ref="AL776" si="2152">AL775</f>
        <v>0</v>
      </c>
      <c r="AM776" s="291"/>
    </row>
    <row r="777" spans="1:39" ht="15.75" hidden="1" outlineLevel="1">
      <c r="A777" s="521"/>
      <c r="B777" s="292"/>
      <c r="C777" s="293"/>
      <c r="D777" s="298"/>
      <c r="E777" s="298"/>
      <c r="F777" s="298"/>
      <c r="G777" s="298"/>
      <c r="H777" s="298"/>
      <c r="I777" s="298"/>
      <c r="J777" s="298"/>
      <c r="K777" s="298"/>
      <c r="L777" s="298"/>
      <c r="M777" s="298"/>
      <c r="N777" s="294"/>
      <c r="O777" s="298"/>
      <c r="P777" s="298"/>
      <c r="Q777" s="298"/>
      <c r="R777" s="298"/>
      <c r="S777" s="298"/>
      <c r="T777" s="298"/>
      <c r="U777" s="298"/>
      <c r="V777" s="298"/>
      <c r="W777" s="298"/>
      <c r="X777" s="298"/>
      <c r="Y777" s="406"/>
      <c r="Z777" s="407"/>
      <c r="AA777" s="407"/>
      <c r="AB777" s="407"/>
      <c r="AC777" s="407"/>
      <c r="AD777" s="407"/>
      <c r="AE777" s="407"/>
      <c r="AF777" s="407"/>
      <c r="AG777" s="407"/>
      <c r="AH777" s="407"/>
      <c r="AI777" s="407"/>
      <c r="AJ777" s="407"/>
      <c r="AK777" s="407"/>
      <c r="AL777" s="407"/>
      <c r="AM777" s="296"/>
    </row>
    <row r="778" spans="1:39" hidden="1" outlineLevel="1">
      <c r="A778" s="521">
        <v>3</v>
      </c>
      <c r="B778" s="422" t="s">
        <v>97</v>
      </c>
      <c r="C778" s="285" t="s">
        <v>25</v>
      </c>
      <c r="D778" s="289"/>
      <c r="E778" s="289"/>
      <c r="F778" s="289"/>
      <c r="G778" s="289"/>
      <c r="H778" s="289"/>
      <c r="I778" s="289"/>
      <c r="J778" s="289"/>
      <c r="K778" s="289"/>
      <c r="L778" s="289"/>
      <c r="M778" s="289"/>
      <c r="N778" s="285"/>
      <c r="O778" s="289"/>
      <c r="P778" s="289"/>
      <c r="Q778" s="289"/>
      <c r="R778" s="289"/>
      <c r="S778" s="289"/>
      <c r="T778" s="289"/>
      <c r="U778" s="289"/>
      <c r="V778" s="289"/>
      <c r="W778" s="289"/>
      <c r="X778" s="289"/>
      <c r="Y778" s="404"/>
      <c r="Z778" s="404"/>
      <c r="AA778" s="404"/>
      <c r="AB778" s="404"/>
      <c r="AC778" s="404"/>
      <c r="AD778" s="404"/>
      <c r="AE778" s="404"/>
      <c r="AF778" s="404"/>
      <c r="AG778" s="404"/>
      <c r="AH778" s="404"/>
      <c r="AI778" s="404"/>
      <c r="AJ778" s="404"/>
      <c r="AK778" s="404"/>
      <c r="AL778" s="404"/>
      <c r="AM778" s="290">
        <f>SUM(Y778:AL778)</f>
        <v>0</v>
      </c>
    </row>
    <row r="779" spans="1:39" hidden="1" outlineLevel="1">
      <c r="A779" s="521"/>
      <c r="B779" s="288" t="s">
        <v>342</v>
      </c>
      <c r="C779" s="285" t="s">
        <v>163</v>
      </c>
      <c r="D779" s="289"/>
      <c r="E779" s="289"/>
      <c r="F779" s="289"/>
      <c r="G779" s="289"/>
      <c r="H779" s="289"/>
      <c r="I779" s="289"/>
      <c r="J779" s="289"/>
      <c r="K779" s="289"/>
      <c r="L779" s="289"/>
      <c r="M779" s="289"/>
      <c r="N779" s="462"/>
      <c r="O779" s="289"/>
      <c r="P779" s="289"/>
      <c r="Q779" s="289"/>
      <c r="R779" s="289"/>
      <c r="S779" s="289"/>
      <c r="T779" s="289"/>
      <c r="U779" s="289"/>
      <c r="V779" s="289"/>
      <c r="W779" s="289"/>
      <c r="X779" s="289"/>
      <c r="Y779" s="405">
        <f>Y778</f>
        <v>0</v>
      </c>
      <c r="Z779" s="405">
        <f t="shared" ref="Z779" si="2153">Z778</f>
        <v>0</v>
      </c>
      <c r="AA779" s="405">
        <f t="shared" ref="AA779" si="2154">AA778</f>
        <v>0</v>
      </c>
      <c r="AB779" s="405">
        <f t="shared" ref="AB779" si="2155">AB778</f>
        <v>0</v>
      </c>
      <c r="AC779" s="405">
        <f t="shared" ref="AC779" si="2156">AC778</f>
        <v>0</v>
      </c>
      <c r="AD779" s="405">
        <f t="shared" ref="AD779" si="2157">AD778</f>
        <v>0</v>
      </c>
      <c r="AE779" s="405">
        <f t="shared" ref="AE779" si="2158">AE778</f>
        <v>0</v>
      </c>
      <c r="AF779" s="405">
        <f t="shared" ref="AF779" si="2159">AF778</f>
        <v>0</v>
      </c>
      <c r="AG779" s="405">
        <f t="shared" ref="AG779" si="2160">AG778</f>
        <v>0</v>
      </c>
      <c r="AH779" s="405">
        <f t="shared" ref="AH779" si="2161">AH778</f>
        <v>0</v>
      </c>
      <c r="AI779" s="405">
        <f t="shared" ref="AI779" si="2162">AI778</f>
        <v>0</v>
      </c>
      <c r="AJ779" s="405">
        <f t="shared" ref="AJ779" si="2163">AJ778</f>
        <v>0</v>
      </c>
      <c r="AK779" s="405">
        <f t="shared" ref="AK779" si="2164">AK778</f>
        <v>0</v>
      </c>
      <c r="AL779" s="405">
        <f t="shared" ref="AL779" si="2165">AL778</f>
        <v>0</v>
      </c>
      <c r="AM779" s="291"/>
    </row>
    <row r="780" spans="1:39" hidden="1" outlineLevel="1">
      <c r="A780" s="521"/>
      <c r="B780" s="288"/>
      <c r="C780" s="299"/>
      <c r="D780" s="285"/>
      <c r="E780" s="285"/>
      <c r="F780" s="285"/>
      <c r="G780" s="285"/>
      <c r="H780" s="285"/>
      <c r="I780" s="285"/>
      <c r="J780" s="285"/>
      <c r="K780" s="285"/>
      <c r="L780" s="285"/>
      <c r="M780" s="285"/>
      <c r="N780" s="285"/>
      <c r="O780" s="285"/>
      <c r="P780" s="285"/>
      <c r="Q780" s="285"/>
      <c r="R780" s="285"/>
      <c r="S780" s="285"/>
      <c r="T780" s="285"/>
      <c r="U780" s="285"/>
      <c r="V780" s="285"/>
      <c r="W780" s="285"/>
      <c r="X780" s="285"/>
      <c r="Y780" s="406"/>
      <c r="Z780" s="406"/>
      <c r="AA780" s="406"/>
      <c r="AB780" s="406"/>
      <c r="AC780" s="406"/>
      <c r="AD780" s="406"/>
      <c r="AE780" s="406"/>
      <c r="AF780" s="406"/>
      <c r="AG780" s="406"/>
      <c r="AH780" s="406"/>
      <c r="AI780" s="406"/>
      <c r="AJ780" s="406"/>
      <c r="AK780" s="406"/>
      <c r="AL780" s="406"/>
      <c r="AM780" s="300"/>
    </row>
    <row r="781" spans="1:39" hidden="1" outlineLevel="1">
      <c r="A781" s="521">
        <v>4</v>
      </c>
      <c r="B781" s="509" t="s">
        <v>665</v>
      </c>
      <c r="C781" s="285" t="s">
        <v>25</v>
      </c>
      <c r="D781" s="289"/>
      <c r="E781" s="289"/>
      <c r="F781" s="289"/>
      <c r="G781" s="289"/>
      <c r="H781" s="289"/>
      <c r="I781" s="289"/>
      <c r="J781" s="289"/>
      <c r="K781" s="289"/>
      <c r="L781" s="289"/>
      <c r="M781" s="289"/>
      <c r="N781" s="285"/>
      <c r="O781" s="289"/>
      <c r="P781" s="289"/>
      <c r="Q781" s="289"/>
      <c r="R781" s="289"/>
      <c r="S781" s="289"/>
      <c r="T781" s="289"/>
      <c r="U781" s="289"/>
      <c r="V781" s="289"/>
      <c r="W781" s="289"/>
      <c r="X781" s="289"/>
      <c r="Y781" s="409"/>
      <c r="Z781" s="409"/>
      <c r="AA781" s="409"/>
      <c r="AB781" s="409"/>
      <c r="AC781" s="409"/>
      <c r="AD781" s="409"/>
      <c r="AE781" s="409"/>
      <c r="AF781" s="404"/>
      <c r="AG781" s="404"/>
      <c r="AH781" s="404"/>
      <c r="AI781" s="404"/>
      <c r="AJ781" s="404"/>
      <c r="AK781" s="404"/>
      <c r="AL781" s="404"/>
      <c r="AM781" s="290">
        <f>SUM(Y781:AL781)</f>
        <v>0</v>
      </c>
    </row>
    <row r="782" spans="1:39" hidden="1" outlineLevel="1">
      <c r="A782" s="521"/>
      <c r="B782" s="288" t="s">
        <v>342</v>
      </c>
      <c r="C782" s="285" t="s">
        <v>163</v>
      </c>
      <c r="D782" s="289"/>
      <c r="E782" s="289"/>
      <c r="F782" s="289"/>
      <c r="G782" s="289"/>
      <c r="H782" s="289"/>
      <c r="I782" s="289"/>
      <c r="J782" s="289"/>
      <c r="K782" s="289"/>
      <c r="L782" s="289"/>
      <c r="M782" s="289"/>
      <c r="N782" s="462"/>
      <c r="O782" s="289"/>
      <c r="P782" s="289"/>
      <c r="Q782" s="289"/>
      <c r="R782" s="289"/>
      <c r="S782" s="289"/>
      <c r="T782" s="289"/>
      <c r="U782" s="289"/>
      <c r="V782" s="289"/>
      <c r="W782" s="289"/>
      <c r="X782" s="289"/>
      <c r="Y782" s="405">
        <f>Y781</f>
        <v>0</v>
      </c>
      <c r="Z782" s="405">
        <f t="shared" ref="Z782" si="2166">Z781</f>
        <v>0</v>
      </c>
      <c r="AA782" s="405">
        <f t="shared" ref="AA782" si="2167">AA781</f>
        <v>0</v>
      </c>
      <c r="AB782" s="405">
        <f t="shared" ref="AB782" si="2168">AB781</f>
        <v>0</v>
      </c>
      <c r="AC782" s="405">
        <f t="shared" ref="AC782" si="2169">AC781</f>
        <v>0</v>
      </c>
      <c r="AD782" s="405">
        <f t="shared" ref="AD782" si="2170">AD781</f>
        <v>0</v>
      </c>
      <c r="AE782" s="405">
        <f t="shared" ref="AE782" si="2171">AE781</f>
        <v>0</v>
      </c>
      <c r="AF782" s="405">
        <f t="shared" ref="AF782" si="2172">AF781</f>
        <v>0</v>
      </c>
      <c r="AG782" s="405">
        <f t="shared" ref="AG782" si="2173">AG781</f>
        <v>0</v>
      </c>
      <c r="AH782" s="405">
        <f t="shared" ref="AH782" si="2174">AH781</f>
        <v>0</v>
      </c>
      <c r="AI782" s="405">
        <f t="shared" ref="AI782" si="2175">AI781</f>
        <v>0</v>
      </c>
      <c r="AJ782" s="405">
        <f t="shared" ref="AJ782" si="2176">AJ781</f>
        <v>0</v>
      </c>
      <c r="AK782" s="405">
        <f t="shared" ref="AK782" si="2177">AK781</f>
        <v>0</v>
      </c>
      <c r="AL782" s="405">
        <f t="shared" ref="AL782" si="2178">AL781</f>
        <v>0</v>
      </c>
      <c r="AM782" s="291"/>
    </row>
    <row r="783" spans="1:39" hidden="1" outlineLevel="1">
      <c r="A783" s="521"/>
      <c r="B783" s="288"/>
      <c r="C783" s="299"/>
      <c r="D783" s="298"/>
      <c r="E783" s="298"/>
      <c r="F783" s="298"/>
      <c r="G783" s="298"/>
      <c r="H783" s="298"/>
      <c r="I783" s="298"/>
      <c r="J783" s="298"/>
      <c r="K783" s="298"/>
      <c r="L783" s="298"/>
      <c r="M783" s="298"/>
      <c r="N783" s="285"/>
      <c r="O783" s="298"/>
      <c r="P783" s="298"/>
      <c r="Q783" s="298"/>
      <c r="R783" s="298"/>
      <c r="S783" s="298"/>
      <c r="T783" s="298"/>
      <c r="U783" s="298"/>
      <c r="V783" s="298"/>
      <c r="W783" s="298"/>
      <c r="X783" s="298"/>
      <c r="Y783" s="406"/>
      <c r="Z783" s="406"/>
      <c r="AA783" s="406"/>
      <c r="AB783" s="406"/>
      <c r="AC783" s="406"/>
      <c r="AD783" s="406"/>
      <c r="AE783" s="406"/>
      <c r="AF783" s="406"/>
      <c r="AG783" s="406"/>
      <c r="AH783" s="406"/>
      <c r="AI783" s="406"/>
      <c r="AJ783" s="406"/>
      <c r="AK783" s="406"/>
      <c r="AL783" s="406"/>
      <c r="AM783" s="300"/>
    </row>
    <row r="784" spans="1:39" ht="15.75" hidden="1" customHeight="1" outlineLevel="1">
      <c r="A784" s="521">
        <v>5</v>
      </c>
      <c r="B784" s="422" t="s">
        <v>98</v>
      </c>
      <c r="C784" s="285" t="s">
        <v>25</v>
      </c>
      <c r="D784" s="289"/>
      <c r="E784" s="289"/>
      <c r="F784" s="289"/>
      <c r="G784" s="289"/>
      <c r="H784" s="289"/>
      <c r="I784" s="289"/>
      <c r="J784" s="289"/>
      <c r="K784" s="289"/>
      <c r="L784" s="289"/>
      <c r="M784" s="289"/>
      <c r="N784" s="285"/>
      <c r="O784" s="289"/>
      <c r="P784" s="289"/>
      <c r="Q784" s="289"/>
      <c r="R784" s="289"/>
      <c r="S784" s="289"/>
      <c r="T784" s="289"/>
      <c r="U784" s="289"/>
      <c r="V784" s="289"/>
      <c r="W784" s="289"/>
      <c r="X784" s="289"/>
      <c r="Y784" s="409"/>
      <c r="Z784" s="409"/>
      <c r="AA784" s="409"/>
      <c r="AB784" s="409"/>
      <c r="AC784" s="409"/>
      <c r="AD784" s="409"/>
      <c r="AE784" s="409"/>
      <c r="AF784" s="404"/>
      <c r="AG784" s="404"/>
      <c r="AH784" s="404"/>
      <c r="AI784" s="404"/>
      <c r="AJ784" s="404"/>
      <c r="AK784" s="404"/>
      <c r="AL784" s="404"/>
      <c r="AM784" s="290">
        <f>SUM(Y784:AL784)</f>
        <v>0</v>
      </c>
    </row>
    <row r="785" spans="1:39" ht="20.25" hidden="1" customHeight="1" outlineLevel="1">
      <c r="A785" s="521"/>
      <c r="B785" s="288" t="s">
        <v>342</v>
      </c>
      <c r="C785" s="285" t="s">
        <v>163</v>
      </c>
      <c r="D785" s="289"/>
      <c r="E785" s="289"/>
      <c r="F785" s="289"/>
      <c r="G785" s="289"/>
      <c r="H785" s="289"/>
      <c r="I785" s="289"/>
      <c r="J785" s="289"/>
      <c r="K785" s="289"/>
      <c r="L785" s="289"/>
      <c r="M785" s="289"/>
      <c r="N785" s="462"/>
      <c r="O785" s="289"/>
      <c r="P785" s="289"/>
      <c r="Q785" s="289"/>
      <c r="R785" s="289"/>
      <c r="S785" s="289"/>
      <c r="T785" s="289"/>
      <c r="U785" s="289"/>
      <c r="V785" s="289"/>
      <c r="W785" s="289"/>
      <c r="X785" s="289"/>
      <c r="Y785" s="405">
        <f>Y784</f>
        <v>0</v>
      </c>
      <c r="Z785" s="405">
        <f t="shared" ref="Z785" si="2179">Z784</f>
        <v>0</v>
      </c>
      <c r="AA785" s="405">
        <f t="shared" ref="AA785" si="2180">AA784</f>
        <v>0</v>
      </c>
      <c r="AB785" s="405">
        <f t="shared" ref="AB785" si="2181">AB784</f>
        <v>0</v>
      </c>
      <c r="AC785" s="405">
        <f t="shared" ref="AC785" si="2182">AC784</f>
        <v>0</v>
      </c>
      <c r="AD785" s="405">
        <f t="shared" ref="AD785" si="2183">AD784</f>
        <v>0</v>
      </c>
      <c r="AE785" s="405">
        <f t="shared" ref="AE785" si="2184">AE784</f>
        <v>0</v>
      </c>
      <c r="AF785" s="405">
        <f t="shared" ref="AF785" si="2185">AF784</f>
        <v>0</v>
      </c>
      <c r="AG785" s="405">
        <f t="shared" ref="AG785" si="2186">AG784</f>
        <v>0</v>
      </c>
      <c r="AH785" s="405">
        <f t="shared" ref="AH785" si="2187">AH784</f>
        <v>0</v>
      </c>
      <c r="AI785" s="405">
        <f t="shared" ref="AI785" si="2188">AI784</f>
        <v>0</v>
      </c>
      <c r="AJ785" s="405">
        <f t="shared" ref="AJ785" si="2189">AJ784</f>
        <v>0</v>
      </c>
      <c r="AK785" s="405">
        <f t="shared" ref="AK785" si="2190">AK784</f>
        <v>0</v>
      </c>
      <c r="AL785" s="405">
        <f t="shared" ref="AL785" si="2191">AL784</f>
        <v>0</v>
      </c>
      <c r="AM785" s="291"/>
    </row>
    <row r="786" spans="1:39" hidden="1" outlineLevel="1">
      <c r="A786" s="521"/>
      <c r="B786" s="288"/>
      <c r="C786" s="285"/>
      <c r="D786" s="285"/>
      <c r="E786" s="285"/>
      <c r="F786" s="285"/>
      <c r="G786" s="285"/>
      <c r="H786" s="285"/>
      <c r="I786" s="285"/>
      <c r="J786" s="285"/>
      <c r="K786" s="285"/>
      <c r="L786" s="285"/>
      <c r="M786" s="285"/>
      <c r="N786" s="285"/>
      <c r="O786" s="285"/>
      <c r="P786" s="285"/>
      <c r="Q786" s="285"/>
      <c r="R786" s="285"/>
      <c r="S786" s="285"/>
      <c r="T786" s="285"/>
      <c r="U786" s="285"/>
      <c r="V786" s="285"/>
      <c r="W786" s="285"/>
      <c r="X786" s="285"/>
      <c r="Y786" s="416"/>
      <c r="Z786" s="417"/>
      <c r="AA786" s="417"/>
      <c r="AB786" s="417"/>
      <c r="AC786" s="417"/>
      <c r="AD786" s="417"/>
      <c r="AE786" s="417"/>
      <c r="AF786" s="417"/>
      <c r="AG786" s="417"/>
      <c r="AH786" s="417"/>
      <c r="AI786" s="417"/>
      <c r="AJ786" s="417"/>
      <c r="AK786" s="417"/>
      <c r="AL786" s="417"/>
      <c r="AM786" s="291"/>
    </row>
    <row r="787" spans="1:39" ht="15.75" hidden="1" outlineLevel="1">
      <c r="A787" s="521"/>
      <c r="B787" s="313" t="s">
        <v>497</v>
      </c>
      <c r="C787" s="283"/>
      <c r="D787" s="283"/>
      <c r="E787" s="283"/>
      <c r="F787" s="283"/>
      <c r="G787" s="283"/>
      <c r="H787" s="283"/>
      <c r="I787" s="283"/>
      <c r="J787" s="283"/>
      <c r="K787" s="283"/>
      <c r="L787" s="283"/>
      <c r="M787" s="283"/>
      <c r="N787" s="284"/>
      <c r="O787" s="283"/>
      <c r="P787" s="283"/>
      <c r="Q787" s="283"/>
      <c r="R787" s="283"/>
      <c r="S787" s="283"/>
      <c r="T787" s="283"/>
      <c r="U787" s="283"/>
      <c r="V787" s="283"/>
      <c r="W787" s="283"/>
      <c r="X787" s="283"/>
      <c r="Y787" s="408"/>
      <c r="Z787" s="408"/>
      <c r="AA787" s="408"/>
      <c r="AB787" s="408"/>
      <c r="AC787" s="408"/>
      <c r="AD787" s="408"/>
      <c r="AE787" s="408"/>
      <c r="AF787" s="408"/>
      <c r="AG787" s="408"/>
      <c r="AH787" s="408"/>
      <c r="AI787" s="408"/>
      <c r="AJ787" s="408"/>
      <c r="AK787" s="408"/>
      <c r="AL787" s="408"/>
      <c r="AM787" s="286"/>
    </row>
    <row r="788" spans="1:39" hidden="1" outlineLevel="1">
      <c r="A788" s="521">
        <v>6</v>
      </c>
      <c r="B788" s="422" t="s">
        <v>99</v>
      </c>
      <c r="C788" s="285" t="s">
        <v>25</v>
      </c>
      <c r="D788" s="289"/>
      <c r="E788" s="289"/>
      <c r="F788" s="289"/>
      <c r="G788" s="289"/>
      <c r="H788" s="289"/>
      <c r="I788" s="289"/>
      <c r="J788" s="289"/>
      <c r="K788" s="289"/>
      <c r="L788" s="289"/>
      <c r="M788" s="289"/>
      <c r="N788" s="289">
        <v>12</v>
      </c>
      <c r="O788" s="289"/>
      <c r="P788" s="289"/>
      <c r="Q788" s="289"/>
      <c r="R788" s="289"/>
      <c r="S788" s="289"/>
      <c r="T788" s="289"/>
      <c r="U788" s="289"/>
      <c r="V788" s="289"/>
      <c r="W788" s="289"/>
      <c r="X788" s="289"/>
      <c r="Y788" s="409"/>
      <c r="Z788" s="409"/>
      <c r="AA788" s="409"/>
      <c r="AB788" s="409"/>
      <c r="AC788" s="409"/>
      <c r="AD788" s="409"/>
      <c r="AE788" s="409"/>
      <c r="AF788" s="409"/>
      <c r="AG788" s="409"/>
      <c r="AH788" s="409"/>
      <c r="AI788" s="409"/>
      <c r="AJ788" s="409"/>
      <c r="AK788" s="409"/>
      <c r="AL788" s="409"/>
      <c r="AM788" s="290">
        <f>SUM(Y788:AL788)</f>
        <v>0</v>
      </c>
    </row>
    <row r="789" spans="1:39" hidden="1" outlineLevel="1">
      <c r="A789" s="521"/>
      <c r="B789" s="288" t="s">
        <v>342</v>
      </c>
      <c r="C789" s="285" t="s">
        <v>163</v>
      </c>
      <c r="D789" s="289"/>
      <c r="E789" s="289"/>
      <c r="F789" s="289"/>
      <c r="G789" s="289"/>
      <c r="H789" s="289"/>
      <c r="I789" s="289"/>
      <c r="J789" s="289"/>
      <c r="K789" s="289"/>
      <c r="L789" s="289"/>
      <c r="M789" s="289"/>
      <c r="N789" s="289">
        <f>N788</f>
        <v>12</v>
      </c>
      <c r="O789" s="289"/>
      <c r="P789" s="289"/>
      <c r="Q789" s="289"/>
      <c r="R789" s="289"/>
      <c r="S789" s="289"/>
      <c r="T789" s="289"/>
      <c r="U789" s="289"/>
      <c r="V789" s="289"/>
      <c r="W789" s="289"/>
      <c r="X789" s="289"/>
      <c r="Y789" s="405">
        <f>Y788</f>
        <v>0</v>
      </c>
      <c r="Z789" s="405">
        <f t="shared" ref="Z789" si="2192">Z788</f>
        <v>0</v>
      </c>
      <c r="AA789" s="405">
        <f t="shared" ref="AA789" si="2193">AA788</f>
        <v>0</v>
      </c>
      <c r="AB789" s="405">
        <f t="shared" ref="AB789" si="2194">AB788</f>
        <v>0</v>
      </c>
      <c r="AC789" s="405">
        <f t="shared" ref="AC789" si="2195">AC788</f>
        <v>0</v>
      </c>
      <c r="AD789" s="405">
        <f t="shared" ref="AD789" si="2196">AD788</f>
        <v>0</v>
      </c>
      <c r="AE789" s="405">
        <f t="shared" ref="AE789" si="2197">AE788</f>
        <v>0</v>
      </c>
      <c r="AF789" s="405">
        <f t="shared" ref="AF789" si="2198">AF788</f>
        <v>0</v>
      </c>
      <c r="AG789" s="405">
        <f t="shared" ref="AG789" si="2199">AG788</f>
        <v>0</v>
      </c>
      <c r="AH789" s="405">
        <f t="shared" ref="AH789" si="2200">AH788</f>
        <v>0</v>
      </c>
      <c r="AI789" s="405">
        <f t="shared" ref="AI789" si="2201">AI788</f>
        <v>0</v>
      </c>
      <c r="AJ789" s="405">
        <f t="shared" ref="AJ789" si="2202">AJ788</f>
        <v>0</v>
      </c>
      <c r="AK789" s="405">
        <f t="shared" ref="AK789" si="2203">AK788</f>
        <v>0</v>
      </c>
      <c r="AL789" s="405">
        <f t="shared" ref="AL789" si="2204">AL788</f>
        <v>0</v>
      </c>
      <c r="AM789" s="305"/>
    </row>
    <row r="790" spans="1:39" hidden="1" outlineLevel="1">
      <c r="A790" s="521"/>
      <c r="B790" s="304"/>
      <c r="C790" s="306"/>
      <c r="D790" s="285"/>
      <c r="E790" s="285"/>
      <c r="F790" s="285"/>
      <c r="G790" s="285"/>
      <c r="H790" s="285"/>
      <c r="I790" s="285"/>
      <c r="J790" s="285"/>
      <c r="K790" s="285"/>
      <c r="L790" s="285"/>
      <c r="M790" s="285"/>
      <c r="N790" s="285"/>
      <c r="O790" s="285"/>
      <c r="P790" s="285"/>
      <c r="Q790" s="285"/>
      <c r="R790" s="285"/>
      <c r="S790" s="285"/>
      <c r="T790" s="285"/>
      <c r="U790" s="285"/>
      <c r="V790" s="285"/>
      <c r="W790" s="285"/>
      <c r="X790" s="285"/>
      <c r="Y790" s="410"/>
      <c r="Z790" s="410"/>
      <c r="AA790" s="410"/>
      <c r="AB790" s="410"/>
      <c r="AC790" s="410"/>
      <c r="AD790" s="410"/>
      <c r="AE790" s="410"/>
      <c r="AF790" s="410"/>
      <c r="AG790" s="410"/>
      <c r="AH790" s="410"/>
      <c r="AI790" s="410"/>
      <c r="AJ790" s="410"/>
      <c r="AK790" s="410"/>
      <c r="AL790" s="410"/>
      <c r="AM790" s="307"/>
    </row>
    <row r="791" spans="1:39" ht="30" hidden="1" outlineLevel="1">
      <c r="A791" s="521">
        <v>7</v>
      </c>
      <c r="B791" s="422" t="s">
        <v>100</v>
      </c>
      <c r="C791" s="285" t="s">
        <v>25</v>
      </c>
      <c r="D791" s="289"/>
      <c r="E791" s="289"/>
      <c r="F791" s="289"/>
      <c r="G791" s="289"/>
      <c r="H791" s="289"/>
      <c r="I791" s="289"/>
      <c r="J791" s="289"/>
      <c r="K791" s="289"/>
      <c r="L791" s="289"/>
      <c r="M791" s="289"/>
      <c r="N791" s="289">
        <v>12</v>
      </c>
      <c r="O791" s="289"/>
      <c r="P791" s="289"/>
      <c r="Q791" s="289"/>
      <c r="R791" s="289"/>
      <c r="S791" s="289"/>
      <c r="T791" s="289"/>
      <c r="U791" s="289"/>
      <c r="V791" s="289"/>
      <c r="W791" s="289"/>
      <c r="X791" s="289"/>
      <c r="Y791" s="409"/>
      <c r="Z791" s="409"/>
      <c r="AA791" s="409"/>
      <c r="AB791" s="409"/>
      <c r="AC791" s="409"/>
      <c r="AD791" s="409"/>
      <c r="AE791" s="409"/>
      <c r="AF791" s="409"/>
      <c r="AG791" s="409"/>
      <c r="AH791" s="409"/>
      <c r="AI791" s="409"/>
      <c r="AJ791" s="409"/>
      <c r="AK791" s="409"/>
      <c r="AL791" s="409"/>
      <c r="AM791" s="290">
        <f>SUM(Y791:AL791)</f>
        <v>0</v>
      </c>
    </row>
    <row r="792" spans="1:39" hidden="1" outlineLevel="1">
      <c r="A792" s="521"/>
      <c r="B792" s="288" t="s">
        <v>342</v>
      </c>
      <c r="C792" s="285" t="s">
        <v>163</v>
      </c>
      <c r="D792" s="289"/>
      <c r="E792" s="289"/>
      <c r="F792" s="289"/>
      <c r="G792" s="289"/>
      <c r="H792" s="289"/>
      <c r="I792" s="289"/>
      <c r="J792" s="289"/>
      <c r="K792" s="289"/>
      <c r="L792" s="289"/>
      <c r="M792" s="289"/>
      <c r="N792" s="289">
        <f>N791</f>
        <v>12</v>
      </c>
      <c r="O792" s="289"/>
      <c r="P792" s="289"/>
      <c r="Q792" s="289"/>
      <c r="R792" s="289"/>
      <c r="S792" s="289"/>
      <c r="T792" s="289"/>
      <c r="U792" s="289"/>
      <c r="V792" s="289"/>
      <c r="W792" s="289"/>
      <c r="X792" s="289"/>
      <c r="Y792" s="405">
        <f>Y791</f>
        <v>0</v>
      </c>
      <c r="Z792" s="405">
        <f t="shared" ref="Z792" si="2205">Z791</f>
        <v>0</v>
      </c>
      <c r="AA792" s="405">
        <f t="shared" ref="AA792" si="2206">AA791</f>
        <v>0</v>
      </c>
      <c r="AB792" s="405">
        <f t="shared" ref="AB792" si="2207">AB791</f>
        <v>0</v>
      </c>
      <c r="AC792" s="405">
        <f t="shared" ref="AC792" si="2208">AC791</f>
        <v>0</v>
      </c>
      <c r="AD792" s="405">
        <f t="shared" ref="AD792" si="2209">AD791</f>
        <v>0</v>
      </c>
      <c r="AE792" s="405">
        <f t="shared" ref="AE792" si="2210">AE791</f>
        <v>0</v>
      </c>
      <c r="AF792" s="405">
        <f t="shared" ref="AF792" si="2211">AF791</f>
        <v>0</v>
      </c>
      <c r="AG792" s="405">
        <f t="shared" ref="AG792" si="2212">AG791</f>
        <v>0</v>
      </c>
      <c r="AH792" s="405">
        <f t="shared" ref="AH792" si="2213">AH791</f>
        <v>0</v>
      </c>
      <c r="AI792" s="405">
        <f t="shared" ref="AI792" si="2214">AI791</f>
        <v>0</v>
      </c>
      <c r="AJ792" s="405">
        <f t="shared" ref="AJ792" si="2215">AJ791</f>
        <v>0</v>
      </c>
      <c r="AK792" s="405">
        <f t="shared" ref="AK792" si="2216">AK791</f>
        <v>0</v>
      </c>
      <c r="AL792" s="405">
        <f t="shared" ref="AL792" si="2217">AL791</f>
        <v>0</v>
      </c>
      <c r="AM792" s="305"/>
    </row>
    <row r="793" spans="1:39" hidden="1" outlineLevel="1">
      <c r="A793" s="521"/>
      <c r="B793" s="308"/>
      <c r="C793" s="306"/>
      <c r="D793" s="285"/>
      <c r="E793" s="285"/>
      <c r="F793" s="285"/>
      <c r="G793" s="285"/>
      <c r="H793" s="285"/>
      <c r="I793" s="285"/>
      <c r="J793" s="285"/>
      <c r="K793" s="285"/>
      <c r="L793" s="285"/>
      <c r="M793" s="285"/>
      <c r="N793" s="285"/>
      <c r="O793" s="285"/>
      <c r="P793" s="285"/>
      <c r="Q793" s="285"/>
      <c r="R793" s="285"/>
      <c r="S793" s="285"/>
      <c r="T793" s="285"/>
      <c r="U793" s="285"/>
      <c r="V793" s="285"/>
      <c r="W793" s="285"/>
      <c r="X793" s="285"/>
      <c r="Y793" s="410"/>
      <c r="Z793" s="411"/>
      <c r="AA793" s="410"/>
      <c r="AB793" s="410"/>
      <c r="AC793" s="410"/>
      <c r="AD793" s="410"/>
      <c r="AE793" s="410"/>
      <c r="AF793" s="410"/>
      <c r="AG793" s="410"/>
      <c r="AH793" s="410"/>
      <c r="AI793" s="410"/>
      <c r="AJ793" s="410"/>
      <c r="AK793" s="410"/>
      <c r="AL793" s="410"/>
      <c r="AM793" s="307"/>
    </row>
    <row r="794" spans="1:39" ht="30" hidden="1" outlineLevel="1">
      <c r="A794" s="521">
        <v>8</v>
      </c>
      <c r="B794" s="422" t="s">
        <v>101</v>
      </c>
      <c r="C794" s="285" t="s">
        <v>25</v>
      </c>
      <c r="D794" s="289"/>
      <c r="E794" s="289"/>
      <c r="F794" s="289"/>
      <c r="G794" s="289"/>
      <c r="H794" s="289"/>
      <c r="I794" s="289"/>
      <c r="J794" s="289"/>
      <c r="K794" s="289"/>
      <c r="L794" s="289"/>
      <c r="M794" s="289"/>
      <c r="N794" s="289">
        <v>12</v>
      </c>
      <c r="O794" s="289"/>
      <c r="P794" s="289"/>
      <c r="Q794" s="289"/>
      <c r="R794" s="289"/>
      <c r="S794" s="289"/>
      <c r="T794" s="289"/>
      <c r="U794" s="289"/>
      <c r="V794" s="289"/>
      <c r="W794" s="289"/>
      <c r="X794" s="289"/>
      <c r="Y794" s="409"/>
      <c r="Z794" s="409"/>
      <c r="AA794" s="409"/>
      <c r="AB794" s="409"/>
      <c r="AC794" s="409"/>
      <c r="AD794" s="409"/>
      <c r="AE794" s="409"/>
      <c r="AF794" s="409"/>
      <c r="AG794" s="409"/>
      <c r="AH794" s="409"/>
      <c r="AI794" s="409"/>
      <c r="AJ794" s="409"/>
      <c r="AK794" s="409"/>
      <c r="AL794" s="409"/>
      <c r="AM794" s="290">
        <f>SUM(Y794:AL794)</f>
        <v>0</v>
      </c>
    </row>
    <row r="795" spans="1:39" hidden="1" outlineLevel="1">
      <c r="A795" s="521"/>
      <c r="B795" s="288" t="s">
        <v>342</v>
      </c>
      <c r="C795" s="285" t="s">
        <v>163</v>
      </c>
      <c r="D795" s="289"/>
      <c r="E795" s="289"/>
      <c r="F795" s="289"/>
      <c r="G795" s="289"/>
      <c r="H795" s="289"/>
      <c r="I795" s="289"/>
      <c r="J795" s="289"/>
      <c r="K795" s="289"/>
      <c r="L795" s="289"/>
      <c r="M795" s="289"/>
      <c r="N795" s="289">
        <f>N794</f>
        <v>12</v>
      </c>
      <c r="O795" s="289"/>
      <c r="P795" s="289"/>
      <c r="Q795" s="289"/>
      <c r="R795" s="289"/>
      <c r="S795" s="289"/>
      <c r="T795" s="289"/>
      <c r="U795" s="289"/>
      <c r="V795" s="289"/>
      <c r="W795" s="289"/>
      <c r="X795" s="289"/>
      <c r="Y795" s="405">
        <f>Y794</f>
        <v>0</v>
      </c>
      <c r="Z795" s="405">
        <f t="shared" ref="Z795" si="2218">Z794</f>
        <v>0</v>
      </c>
      <c r="AA795" s="405">
        <f t="shared" ref="AA795" si="2219">AA794</f>
        <v>0</v>
      </c>
      <c r="AB795" s="405">
        <f t="shared" ref="AB795" si="2220">AB794</f>
        <v>0</v>
      </c>
      <c r="AC795" s="405">
        <f t="shared" ref="AC795" si="2221">AC794</f>
        <v>0</v>
      </c>
      <c r="AD795" s="405">
        <f t="shared" ref="AD795" si="2222">AD794</f>
        <v>0</v>
      </c>
      <c r="AE795" s="405">
        <f t="shared" ref="AE795" si="2223">AE794</f>
        <v>0</v>
      </c>
      <c r="AF795" s="405">
        <f t="shared" ref="AF795" si="2224">AF794</f>
        <v>0</v>
      </c>
      <c r="AG795" s="405">
        <f t="shared" ref="AG795" si="2225">AG794</f>
        <v>0</v>
      </c>
      <c r="AH795" s="405">
        <f t="shared" ref="AH795" si="2226">AH794</f>
        <v>0</v>
      </c>
      <c r="AI795" s="405">
        <f t="shared" ref="AI795" si="2227">AI794</f>
        <v>0</v>
      </c>
      <c r="AJ795" s="405">
        <f t="shared" ref="AJ795" si="2228">AJ794</f>
        <v>0</v>
      </c>
      <c r="AK795" s="405">
        <f t="shared" ref="AK795" si="2229">AK794</f>
        <v>0</v>
      </c>
      <c r="AL795" s="405">
        <f t="shared" ref="AL795" si="2230">AL794</f>
        <v>0</v>
      </c>
      <c r="AM795" s="305"/>
    </row>
    <row r="796" spans="1:39" hidden="1" outlineLevel="1">
      <c r="A796" s="521"/>
      <c r="B796" s="308"/>
      <c r="C796" s="306"/>
      <c r="D796" s="310"/>
      <c r="E796" s="310"/>
      <c r="F796" s="310"/>
      <c r="G796" s="310"/>
      <c r="H796" s="310"/>
      <c r="I796" s="310"/>
      <c r="J796" s="310"/>
      <c r="K796" s="310"/>
      <c r="L796" s="310"/>
      <c r="M796" s="310"/>
      <c r="N796" s="285"/>
      <c r="O796" s="310"/>
      <c r="P796" s="310"/>
      <c r="Q796" s="310"/>
      <c r="R796" s="310"/>
      <c r="S796" s="310"/>
      <c r="T796" s="310"/>
      <c r="U796" s="310"/>
      <c r="V796" s="310"/>
      <c r="W796" s="310"/>
      <c r="X796" s="310"/>
      <c r="Y796" s="410"/>
      <c r="Z796" s="411"/>
      <c r="AA796" s="410"/>
      <c r="AB796" s="410"/>
      <c r="AC796" s="410"/>
      <c r="AD796" s="410"/>
      <c r="AE796" s="410"/>
      <c r="AF796" s="410"/>
      <c r="AG796" s="410"/>
      <c r="AH796" s="410"/>
      <c r="AI796" s="410"/>
      <c r="AJ796" s="410"/>
      <c r="AK796" s="410"/>
      <c r="AL796" s="410"/>
      <c r="AM796" s="307"/>
    </row>
    <row r="797" spans="1:39" ht="30" hidden="1" outlineLevel="1">
      <c r="A797" s="521">
        <v>9</v>
      </c>
      <c r="B797" s="422" t="s">
        <v>102</v>
      </c>
      <c r="C797" s="285" t="s">
        <v>25</v>
      </c>
      <c r="D797" s="289"/>
      <c r="E797" s="289"/>
      <c r="F797" s="289"/>
      <c r="G797" s="289"/>
      <c r="H797" s="289"/>
      <c r="I797" s="289"/>
      <c r="J797" s="289"/>
      <c r="K797" s="289"/>
      <c r="L797" s="289"/>
      <c r="M797" s="289"/>
      <c r="N797" s="289">
        <v>12</v>
      </c>
      <c r="O797" s="289"/>
      <c r="P797" s="289"/>
      <c r="Q797" s="289"/>
      <c r="R797" s="289"/>
      <c r="S797" s="289"/>
      <c r="T797" s="289"/>
      <c r="U797" s="289"/>
      <c r="V797" s="289"/>
      <c r="W797" s="289"/>
      <c r="X797" s="289"/>
      <c r="Y797" s="409"/>
      <c r="Z797" s="409"/>
      <c r="AA797" s="409"/>
      <c r="AB797" s="409"/>
      <c r="AC797" s="409"/>
      <c r="AD797" s="409"/>
      <c r="AE797" s="409"/>
      <c r="AF797" s="409"/>
      <c r="AG797" s="409"/>
      <c r="AH797" s="409"/>
      <c r="AI797" s="409"/>
      <c r="AJ797" s="409"/>
      <c r="AK797" s="409"/>
      <c r="AL797" s="409"/>
      <c r="AM797" s="290">
        <f>SUM(Y797:AL797)</f>
        <v>0</v>
      </c>
    </row>
    <row r="798" spans="1:39" hidden="1" outlineLevel="1">
      <c r="A798" s="521"/>
      <c r="B798" s="288" t="s">
        <v>342</v>
      </c>
      <c r="C798" s="285" t="s">
        <v>163</v>
      </c>
      <c r="D798" s="289"/>
      <c r="E798" s="289"/>
      <c r="F798" s="289"/>
      <c r="G798" s="289"/>
      <c r="H798" s="289"/>
      <c r="I798" s="289"/>
      <c r="J798" s="289"/>
      <c r="K798" s="289"/>
      <c r="L798" s="289"/>
      <c r="M798" s="289"/>
      <c r="N798" s="289">
        <f>N797</f>
        <v>12</v>
      </c>
      <c r="O798" s="289"/>
      <c r="P798" s="289"/>
      <c r="Q798" s="289"/>
      <c r="R798" s="289"/>
      <c r="S798" s="289"/>
      <c r="T798" s="289"/>
      <c r="U798" s="289"/>
      <c r="V798" s="289"/>
      <c r="W798" s="289"/>
      <c r="X798" s="289"/>
      <c r="Y798" s="405">
        <f>Y797</f>
        <v>0</v>
      </c>
      <c r="Z798" s="405">
        <f t="shared" ref="Z798" si="2231">Z797</f>
        <v>0</v>
      </c>
      <c r="AA798" s="405">
        <f t="shared" ref="AA798" si="2232">AA797</f>
        <v>0</v>
      </c>
      <c r="AB798" s="405">
        <f t="shared" ref="AB798" si="2233">AB797</f>
        <v>0</v>
      </c>
      <c r="AC798" s="405">
        <f t="shared" ref="AC798" si="2234">AC797</f>
        <v>0</v>
      </c>
      <c r="AD798" s="405">
        <f t="shared" ref="AD798" si="2235">AD797</f>
        <v>0</v>
      </c>
      <c r="AE798" s="405">
        <f t="shared" ref="AE798" si="2236">AE797</f>
        <v>0</v>
      </c>
      <c r="AF798" s="405">
        <f t="shared" ref="AF798" si="2237">AF797</f>
        <v>0</v>
      </c>
      <c r="AG798" s="405">
        <f t="shared" ref="AG798" si="2238">AG797</f>
        <v>0</v>
      </c>
      <c r="AH798" s="405">
        <f t="shared" ref="AH798" si="2239">AH797</f>
        <v>0</v>
      </c>
      <c r="AI798" s="405">
        <f t="shared" ref="AI798" si="2240">AI797</f>
        <v>0</v>
      </c>
      <c r="AJ798" s="405">
        <f t="shared" ref="AJ798" si="2241">AJ797</f>
        <v>0</v>
      </c>
      <c r="AK798" s="405">
        <f t="shared" ref="AK798" si="2242">AK797</f>
        <v>0</v>
      </c>
      <c r="AL798" s="405">
        <f t="shared" ref="AL798" si="2243">AL797</f>
        <v>0</v>
      </c>
      <c r="AM798" s="305"/>
    </row>
    <row r="799" spans="1:39" hidden="1" outlineLevel="1">
      <c r="A799" s="521"/>
      <c r="B799" s="308"/>
      <c r="C799" s="306"/>
      <c r="D799" s="310"/>
      <c r="E799" s="310"/>
      <c r="F799" s="310"/>
      <c r="G799" s="310"/>
      <c r="H799" s="310"/>
      <c r="I799" s="310"/>
      <c r="J799" s="310"/>
      <c r="K799" s="310"/>
      <c r="L799" s="310"/>
      <c r="M799" s="310"/>
      <c r="N799" s="285"/>
      <c r="O799" s="310"/>
      <c r="P799" s="310"/>
      <c r="Q799" s="310"/>
      <c r="R799" s="310"/>
      <c r="S799" s="310"/>
      <c r="T799" s="310"/>
      <c r="U799" s="310"/>
      <c r="V799" s="310"/>
      <c r="W799" s="310"/>
      <c r="X799" s="310"/>
      <c r="Y799" s="410"/>
      <c r="Z799" s="410"/>
      <c r="AA799" s="410"/>
      <c r="AB799" s="410"/>
      <c r="AC799" s="410"/>
      <c r="AD799" s="410"/>
      <c r="AE799" s="410"/>
      <c r="AF799" s="410"/>
      <c r="AG799" s="410"/>
      <c r="AH799" s="410"/>
      <c r="AI799" s="410"/>
      <c r="AJ799" s="410"/>
      <c r="AK799" s="410"/>
      <c r="AL799" s="410"/>
      <c r="AM799" s="307"/>
    </row>
    <row r="800" spans="1:39" ht="30" hidden="1" outlineLevel="1">
      <c r="A800" s="521">
        <v>10</v>
      </c>
      <c r="B800" s="422" t="s">
        <v>103</v>
      </c>
      <c r="C800" s="285" t="s">
        <v>25</v>
      </c>
      <c r="D800" s="289"/>
      <c r="E800" s="289"/>
      <c r="F800" s="289"/>
      <c r="G800" s="289"/>
      <c r="H800" s="289"/>
      <c r="I800" s="289"/>
      <c r="J800" s="289"/>
      <c r="K800" s="289"/>
      <c r="L800" s="289"/>
      <c r="M800" s="289"/>
      <c r="N800" s="289">
        <v>3</v>
      </c>
      <c r="O800" s="289"/>
      <c r="P800" s="289"/>
      <c r="Q800" s="289"/>
      <c r="R800" s="289"/>
      <c r="S800" s="289"/>
      <c r="T800" s="289"/>
      <c r="U800" s="289"/>
      <c r="V800" s="289"/>
      <c r="W800" s="289"/>
      <c r="X800" s="289"/>
      <c r="Y800" s="409"/>
      <c r="Z800" s="409"/>
      <c r="AA800" s="409"/>
      <c r="AB800" s="409"/>
      <c r="AC800" s="409"/>
      <c r="AD800" s="409"/>
      <c r="AE800" s="409"/>
      <c r="AF800" s="409"/>
      <c r="AG800" s="409"/>
      <c r="AH800" s="409"/>
      <c r="AI800" s="409"/>
      <c r="AJ800" s="409"/>
      <c r="AK800" s="409"/>
      <c r="AL800" s="409"/>
      <c r="AM800" s="290">
        <f>SUM(Y800:AL800)</f>
        <v>0</v>
      </c>
    </row>
    <row r="801" spans="1:39" hidden="1" outlineLevel="1">
      <c r="A801" s="521"/>
      <c r="B801" s="288" t="s">
        <v>342</v>
      </c>
      <c r="C801" s="285" t="s">
        <v>163</v>
      </c>
      <c r="D801" s="289"/>
      <c r="E801" s="289"/>
      <c r="F801" s="289"/>
      <c r="G801" s="289"/>
      <c r="H801" s="289"/>
      <c r="I801" s="289"/>
      <c r="J801" s="289"/>
      <c r="K801" s="289"/>
      <c r="L801" s="289"/>
      <c r="M801" s="289"/>
      <c r="N801" s="289">
        <f>N800</f>
        <v>3</v>
      </c>
      <c r="O801" s="289"/>
      <c r="P801" s="289"/>
      <c r="Q801" s="289"/>
      <c r="R801" s="289"/>
      <c r="S801" s="289"/>
      <c r="T801" s="289"/>
      <c r="U801" s="289"/>
      <c r="V801" s="289"/>
      <c r="W801" s="289"/>
      <c r="X801" s="289"/>
      <c r="Y801" s="405">
        <f>Y800</f>
        <v>0</v>
      </c>
      <c r="Z801" s="405">
        <f t="shared" ref="Z801" si="2244">Z800</f>
        <v>0</v>
      </c>
      <c r="AA801" s="405">
        <f t="shared" ref="AA801" si="2245">AA800</f>
        <v>0</v>
      </c>
      <c r="AB801" s="405">
        <f t="shared" ref="AB801" si="2246">AB800</f>
        <v>0</v>
      </c>
      <c r="AC801" s="405">
        <f t="shared" ref="AC801" si="2247">AC800</f>
        <v>0</v>
      </c>
      <c r="AD801" s="405">
        <f t="shared" ref="AD801" si="2248">AD800</f>
        <v>0</v>
      </c>
      <c r="AE801" s="405">
        <f t="shared" ref="AE801" si="2249">AE800</f>
        <v>0</v>
      </c>
      <c r="AF801" s="405">
        <f t="shared" ref="AF801" si="2250">AF800</f>
        <v>0</v>
      </c>
      <c r="AG801" s="405">
        <f t="shared" ref="AG801" si="2251">AG800</f>
        <v>0</v>
      </c>
      <c r="AH801" s="405">
        <f t="shared" ref="AH801" si="2252">AH800</f>
        <v>0</v>
      </c>
      <c r="AI801" s="405">
        <f t="shared" ref="AI801" si="2253">AI800</f>
        <v>0</v>
      </c>
      <c r="AJ801" s="405">
        <f t="shared" ref="AJ801" si="2254">AJ800</f>
        <v>0</v>
      </c>
      <c r="AK801" s="405">
        <f t="shared" ref="AK801" si="2255">AK800</f>
        <v>0</v>
      </c>
      <c r="AL801" s="405">
        <f t="shared" ref="AL801" si="2256">AL800</f>
        <v>0</v>
      </c>
      <c r="AM801" s="305"/>
    </row>
    <row r="802" spans="1:39" hidden="1" outlineLevel="1">
      <c r="A802" s="521"/>
      <c r="B802" s="308"/>
      <c r="C802" s="306"/>
      <c r="D802" s="310"/>
      <c r="E802" s="310"/>
      <c r="F802" s="310"/>
      <c r="G802" s="310"/>
      <c r="H802" s="310"/>
      <c r="I802" s="310"/>
      <c r="J802" s="310"/>
      <c r="K802" s="310"/>
      <c r="L802" s="310"/>
      <c r="M802" s="310"/>
      <c r="N802" s="285"/>
      <c r="O802" s="310"/>
      <c r="P802" s="310"/>
      <c r="Q802" s="310"/>
      <c r="R802" s="310"/>
      <c r="S802" s="310"/>
      <c r="T802" s="310"/>
      <c r="U802" s="310"/>
      <c r="V802" s="310"/>
      <c r="W802" s="310"/>
      <c r="X802" s="310"/>
      <c r="Y802" s="410"/>
      <c r="Z802" s="411"/>
      <c r="AA802" s="410"/>
      <c r="AB802" s="410"/>
      <c r="AC802" s="410"/>
      <c r="AD802" s="410"/>
      <c r="AE802" s="410"/>
      <c r="AF802" s="410"/>
      <c r="AG802" s="410"/>
      <c r="AH802" s="410"/>
      <c r="AI802" s="410"/>
      <c r="AJ802" s="410"/>
      <c r="AK802" s="410"/>
      <c r="AL802" s="410"/>
      <c r="AM802" s="307"/>
    </row>
    <row r="803" spans="1:39" ht="15.75" hidden="1" outlineLevel="1">
      <c r="A803" s="521"/>
      <c r="B803" s="282" t="s">
        <v>10</v>
      </c>
      <c r="C803" s="283"/>
      <c r="D803" s="283"/>
      <c r="E803" s="283"/>
      <c r="F803" s="283"/>
      <c r="G803" s="283"/>
      <c r="H803" s="283"/>
      <c r="I803" s="283"/>
      <c r="J803" s="283"/>
      <c r="K803" s="283"/>
      <c r="L803" s="283"/>
      <c r="M803" s="283"/>
      <c r="N803" s="284"/>
      <c r="O803" s="283"/>
      <c r="P803" s="283"/>
      <c r="Q803" s="283"/>
      <c r="R803" s="283"/>
      <c r="S803" s="283"/>
      <c r="T803" s="283"/>
      <c r="U803" s="283"/>
      <c r="V803" s="283"/>
      <c r="W803" s="283"/>
      <c r="X803" s="283"/>
      <c r="Y803" s="408"/>
      <c r="Z803" s="408"/>
      <c r="AA803" s="408"/>
      <c r="AB803" s="408"/>
      <c r="AC803" s="408"/>
      <c r="AD803" s="408"/>
      <c r="AE803" s="408"/>
      <c r="AF803" s="408"/>
      <c r="AG803" s="408"/>
      <c r="AH803" s="408"/>
      <c r="AI803" s="408"/>
      <c r="AJ803" s="408"/>
      <c r="AK803" s="408"/>
      <c r="AL803" s="408"/>
      <c r="AM803" s="286"/>
    </row>
    <row r="804" spans="1:39" ht="30" hidden="1" outlineLevel="1">
      <c r="A804" s="521">
        <v>11</v>
      </c>
      <c r="B804" s="422" t="s">
        <v>104</v>
      </c>
      <c r="C804" s="285" t="s">
        <v>25</v>
      </c>
      <c r="D804" s="289"/>
      <c r="E804" s="289"/>
      <c r="F804" s="289"/>
      <c r="G804" s="289"/>
      <c r="H804" s="289"/>
      <c r="I804" s="289"/>
      <c r="J804" s="289"/>
      <c r="K804" s="289"/>
      <c r="L804" s="289"/>
      <c r="M804" s="289"/>
      <c r="N804" s="289">
        <v>12</v>
      </c>
      <c r="O804" s="289"/>
      <c r="P804" s="289"/>
      <c r="Q804" s="289"/>
      <c r="R804" s="289"/>
      <c r="S804" s="289"/>
      <c r="T804" s="289"/>
      <c r="U804" s="289"/>
      <c r="V804" s="289"/>
      <c r="W804" s="289"/>
      <c r="X804" s="289"/>
      <c r="Y804" s="420"/>
      <c r="Z804" s="409"/>
      <c r="AA804" s="409"/>
      <c r="AB804" s="409"/>
      <c r="AC804" s="409"/>
      <c r="AD804" s="409"/>
      <c r="AE804" s="409"/>
      <c r="AF804" s="409"/>
      <c r="AG804" s="409"/>
      <c r="AH804" s="409"/>
      <c r="AI804" s="409"/>
      <c r="AJ804" s="409"/>
      <c r="AK804" s="409"/>
      <c r="AL804" s="409"/>
      <c r="AM804" s="290">
        <f>SUM(Y804:AL804)</f>
        <v>0</v>
      </c>
    </row>
    <row r="805" spans="1:39" hidden="1" outlineLevel="1">
      <c r="A805" s="521"/>
      <c r="B805" s="288" t="s">
        <v>342</v>
      </c>
      <c r="C805" s="285" t="s">
        <v>163</v>
      </c>
      <c r="D805" s="289"/>
      <c r="E805" s="289"/>
      <c r="F805" s="289"/>
      <c r="G805" s="289"/>
      <c r="H805" s="289"/>
      <c r="I805" s="289"/>
      <c r="J805" s="289"/>
      <c r="K805" s="289"/>
      <c r="L805" s="289"/>
      <c r="M805" s="289"/>
      <c r="N805" s="289">
        <f>N804</f>
        <v>12</v>
      </c>
      <c r="O805" s="289"/>
      <c r="P805" s="289"/>
      <c r="Q805" s="289"/>
      <c r="R805" s="289"/>
      <c r="S805" s="289"/>
      <c r="T805" s="289"/>
      <c r="U805" s="289"/>
      <c r="V805" s="289"/>
      <c r="W805" s="289"/>
      <c r="X805" s="289"/>
      <c r="Y805" s="405">
        <f>Y804</f>
        <v>0</v>
      </c>
      <c r="Z805" s="405">
        <f t="shared" ref="Z805" si="2257">Z804</f>
        <v>0</v>
      </c>
      <c r="AA805" s="405">
        <f t="shared" ref="AA805" si="2258">AA804</f>
        <v>0</v>
      </c>
      <c r="AB805" s="405">
        <f t="shared" ref="AB805" si="2259">AB804</f>
        <v>0</v>
      </c>
      <c r="AC805" s="405">
        <f t="shared" ref="AC805" si="2260">AC804</f>
        <v>0</v>
      </c>
      <c r="AD805" s="405">
        <f t="shared" ref="AD805" si="2261">AD804</f>
        <v>0</v>
      </c>
      <c r="AE805" s="405">
        <f t="shared" ref="AE805" si="2262">AE804</f>
        <v>0</v>
      </c>
      <c r="AF805" s="405">
        <f t="shared" ref="AF805" si="2263">AF804</f>
        <v>0</v>
      </c>
      <c r="AG805" s="405">
        <f t="shared" ref="AG805" si="2264">AG804</f>
        <v>0</v>
      </c>
      <c r="AH805" s="405">
        <f t="shared" ref="AH805" si="2265">AH804</f>
        <v>0</v>
      </c>
      <c r="AI805" s="405">
        <f t="shared" ref="AI805" si="2266">AI804</f>
        <v>0</v>
      </c>
      <c r="AJ805" s="405">
        <f t="shared" ref="AJ805" si="2267">AJ804</f>
        <v>0</v>
      </c>
      <c r="AK805" s="405">
        <f t="shared" ref="AK805" si="2268">AK804</f>
        <v>0</v>
      </c>
      <c r="AL805" s="405">
        <f t="shared" ref="AL805" si="2269">AL804</f>
        <v>0</v>
      </c>
      <c r="AM805" s="291"/>
    </row>
    <row r="806" spans="1:39" hidden="1" outlineLevel="1">
      <c r="A806" s="521"/>
      <c r="B806" s="309"/>
      <c r="C806" s="299"/>
      <c r="D806" s="285"/>
      <c r="E806" s="285"/>
      <c r="F806" s="285"/>
      <c r="G806" s="285"/>
      <c r="H806" s="285"/>
      <c r="I806" s="285"/>
      <c r="J806" s="285"/>
      <c r="K806" s="285"/>
      <c r="L806" s="285"/>
      <c r="M806" s="285"/>
      <c r="N806" s="285"/>
      <c r="O806" s="285"/>
      <c r="P806" s="285"/>
      <c r="Q806" s="285"/>
      <c r="R806" s="285"/>
      <c r="S806" s="285"/>
      <c r="T806" s="285"/>
      <c r="U806" s="285"/>
      <c r="V806" s="285"/>
      <c r="W806" s="285"/>
      <c r="X806" s="285"/>
      <c r="Y806" s="406"/>
      <c r="Z806" s="415"/>
      <c r="AA806" s="415"/>
      <c r="AB806" s="415"/>
      <c r="AC806" s="415"/>
      <c r="AD806" s="415"/>
      <c r="AE806" s="415"/>
      <c r="AF806" s="415"/>
      <c r="AG806" s="415"/>
      <c r="AH806" s="415"/>
      <c r="AI806" s="415"/>
      <c r="AJ806" s="415"/>
      <c r="AK806" s="415"/>
      <c r="AL806" s="415"/>
      <c r="AM806" s="300"/>
    </row>
    <row r="807" spans="1:39" ht="45" hidden="1" outlineLevel="1">
      <c r="A807" s="521">
        <v>12</v>
      </c>
      <c r="B807" s="422" t="s">
        <v>105</v>
      </c>
      <c r="C807" s="285" t="s">
        <v>25</v>
      </c>
      <c r="D807" s="289"/>
      <c r="E807" s="289"/>
      <c r="F807" s="289"/>
      <c r="G807" s="289"/>
      <c r="H807" s="289"/>
      <c r="I807" s="289"/>
      <c r="J807" s="289"/>
      <c r="K807" s="289"/>
      <c r="L807" s="289"/>
      <c r="M807" s="289"/>
      <c r="N807" s="289">
        <v>12</v>
      </c>
      <c r="O807" s="289"/>
      <c r="P807" s="289"/>
      <c r="Q807" s="289"/>
      <c r="R807" s="289"/>
      <c r="S807" s="289"/>
      <c r="T807" s="289"/>
      <c r="U807" s="289"/>
      <c r="V807" s="289"/>
      <c r="W807" s="289"/>
      <c r="X807" s="289"/>
      <c r="Y807" s="404"/>
      <c r="Z807" s="409"/>
      <c r="AA807" s="409"/>
      <c r="AB807" s="409"/>
      <c r="AC807" s="409"/>
      <c r="AD807" s="409"/>
      <c r="AE807" s="409"/>
      <c r="AF807" s="409"/>
      <c r="AG807" s="409"/>
      <c r="AH807" s="409"/>
      <c r="AI807" s="409"/>
      <c r="AJ807" s="409"/>
      <c r="AK807" s="409"/>
      <c r="AL807" s="409"/>
      <c r="AM807" s="290">
        <f>SUM(Y807:AL807)</f>
        <v>0</v>
      </c>
    </row>
    <row r="808" spans="1:39" hidden="1" outlineLevel="1">
      <c r="A808" s="521"/>
      <c r="B808" s="288" t="s">
        <v>342</v>
      </c>
      <c r="C808" s="285" t="s">
        <v>163</v>
      </c>
      <c r="D808" s="289"/>
      <c r="E808" s="289"/>
      <c r="F808" s="289"/>
      <c r="G808" s="289"/>
      <c r="H808" s="289"/>
      <c r="I808" s="289"/>
      <c r="J808" s="289"/>
      <c r="K808" s="289"/>
      <c r="L808" s="289"/>
      <c r="M808" s="289"/>
      <c r="N808" s="289">
        <f>N807</f>
        <v>12</v>
      </c>
      <c r="O808" s="289"/>
      <c r="P808" s="289"/>
      <c r="Q808" s="289"/>
      <c r="R808" s="289"/>
      <c r="S808" s="289"/>
      <c r="T808" s="289"/>
      <c r="U808" s="289"/>
      <c r="V808" s="289"/>
      <c r="W808" s="289"/>
      <c r="X808" s="289"/>
      <c r="Y808" s="405">
        <f>Y807</f>
        <v>0</v>
      </c>
      <c r="Z808" s="405">
        <f t="shared" ref="Z808" si="2270">Z807</f>
        <v>0</v>
      </c>
      <c r="AA808" s="405">
        <f t="shared" ref="AA808" si="2271">AA807</f>
        <v>0</v>
      </c>
      <c r="AB808" s="405">
        <f t="shared" ref="AB808" si="2272">AB807</f>
        <v>0</v>
      </c>
      <c r="AC808" s="405">
        <f t="shared" ref="AC808" si="2273">AC807</f>
        <v>0</v>
      </c>
      <c r="AD808" s="405">
        <f t="shared" ref="AD808" si="2274">AD807</f>
        <v>0</v>
      </c>
      <c r="AE808" s="405">
        <f t="shared" ref="AE808" si="2275">AE807</f>
        <v>0</v>
      </c>
      <c r="AF808" s="405">
        <f t="shared" ref="AF808" si="2276">AF807</f>
        <v>0</v>
      </c>
      <c r="AG808" s="405">
        <f t="shared" ref="AG808" si="2277">AG807</f>
        <v>0</v>
      </c>
      <c r="AH808" s="405">
        <f t="shared" ref="AH808" si="2278">AH807</f>
        <v>0</v>
      </c>
      <c r="AI808" s="405">
        <f t="shared" ref="AI808" si="2279">AI807</f>
        <v>0</v>
      </c>
      <c r="AJ808" s="405">
        <f t="shared" ref="AJ808" si="2280">AJ807</f>
        <v>0</v>
      </c>
      <c r="AK808" s="405">
        <f t="shared" ref="AK808" si="2281">AK807</f>
        <v>0</v>
      </c>
      <c r="AL808" s="405">
        <f t="shared" ref="AL808" si="2282">AL807</f>
        <v>0</v>
      </c>
      <c r="AM808" s="291"/>
    </row>
    <row r="809" spans="1:39" hidden="1" outlineLevel="1">
      <c r="A809" s="521"/>
      <c r="B809" s="309"/>
      <c r="C809" s="299"/>
      <c r="D809" s="285"/>
      <c r="E809" s="285"/>
      <c r="F809" s="285"/>
      <c r="G809" s="285"/>
      <c r="H809" s="285"/>
      <c r="I809" s="285"/>
      <c r="J809" s="285"/>
      <c r="K809" s="285"/>
      <c r="L809" s="285"/>
      <c r="M809" s="285"/>
      <c r="N809" s="285"/>
      <c r="O809" s="285"/>
      <c r="P809" s="285"/>
      <c r="Q809" s="285"/>
      <c r="R809" s="285"/>
      <c r="S809" s="285"/>
      <c r="T809" s="285"/>
      <c r="U809" s="285"/>
      <c r="V809" s="285"/>
      <c r="W809" s="285"/>
      <c r="X809" s="285"/>
      <c r="Y809" s="416"/>
      <c r="Z809" s="416"/>
      <c r="AA809" s="406"/>
      <c r="AB809" s="406"/>
      <c r="AC809" s="406"/>
      <c r="AD809" s="406"/>
      <c r="AE809" s="406"/>
      <c r="AF809" s="406"/>
      <c r="AG809" s="406"/>
      <c r="AH809" s="406"/>
      <c r="AI809" s="406"/>
      <c r="AJ809" s="406"/>
      <c r="AK809" s="406"/>
      <c r="AL809" s="406"/>
      <c r="AM809" s="300"/>
    </row>
    <row r="810" spans="1:39" ht="30" hidden="1" outlineLevel="1">
      <c r="A810" s="521">
        <v>13</v>
      </c>
      <c r="B810" s="422" t="s">
        <v>106</v>
      </c>
      <c r="C810" s="285" t="s">
        <v>25</v>
      </c>
      <c r="D810" s="289"/>
      <c r="E810" s="289"/>
      <c r="F810" s="289"/>
      <c r="G810" s="289"/>
      <c r="H810" s="289"/>
      <c r="I810" s="289"/>
      <c r="J810" s="289"/>
      <c r="K810" s="289"/>
      <c r="L810" s="289"/>
      <c r="M810" s="289"/>
      <c r="N810" s="289">
        <v>12</v>
      </c>
      <c r="O810" s="289"/>
      <c r="P810" s="289"/>
      <c r="Q810" s="289"/>
      <c r="R810" s="289"/>
      <c r="S810" s="289"/>
      <c r="T810" s="289"/>
      <c r="U810" s="289"/>
      <c r="V810" s="289"/>
      <c r="W810" s="289"/>
      <c r="X810" s="289"/>
      <c r="Y810" s="404"/>
      <c r="Z810" s="409"/>
      <c r="AA810" s="409"/>
      <c r="AB810" s="409"/>
      <c r="AC810" s="409"/>
      <c r="AD810" s="409"/>
      <c r="AE810" s="409"/>
      <c r="AF810" s="409"/>
      <c r="AG810" s="409"/>
      <c r="AH810" s="409"/>
      <c r="AI810" s="409"/>
      <c r="AJ810" s="409"/>
      <c r="AK810" s="409"/>
      <c r="AL810" s="409"/>
      <c r="AM810" s="290">
        <f>SUM(Y810:AL810)</f>
        <v>0</v>
      </c>
    </row>
    <row r="811" spans="1:39" hidden="1" outlineLevel="1">
      <c r="A811" s="521"/>
      <c r="B811" s="288" t="s">
        <v>342</v>
      </c>
      <c r="C811" s="285" t="s">
        <v>163</v>
      </c>
      <c r="D811" s="289"/>
      <c r="E811" s="289"/>
      <c r="F811" s="289"/>
      <c r="G811" s="289"/>
      <c r="H811" s="289"/>
      <c r="I811" s="289"/>
      <c r="J811" s="289"/>
      <c r="K811" s="289"/>
      <c r="L811" s="289"/>
      <c r="M811" s="289"/>
      <c r="N811" s="289">
        <f>N810</f>
        <v>12</v>
      </c>
      <c r="O811" s="289"/>
      <c r="P811" s="289"/>
      <c r="Q811" s="289"/>
      <c r="R811" s="289"/>
      <c r="S811" s="289"/>
      <c r="T811" s="289"/>
      <c r="U811" s="289"/>
      <c r="V811" s="289"/>
      <c r="W811" s="289"/>
      <c r="X811" s="289"/>
      <c r="Y811" s="405">
        <f>Y810</f>
        <v>0</v>
      </c>
      <c r="Z811" s="405">
        <f t="shared" ref="Z811" si="2283">Z810</f>
        <v>0</v>
      </c>
      <c r="AA811" s="405">
        <f t="shared" ref="AA811" si="2284">AA810</f>
        <v>0</v>
      </c>
      <c r="AB811" s="405">
        <f t="shared" ref="AB811" si="2285">AB810</f>
        <v>0</v>
      </c>
      <c r="AC811" s="405">
        <f t="shared" ref="AC811" si="2286">AC810</f>
        <v>0</v>
      </c>
      <c r="AD811" s="405">
        <f t="shared" ref="AD811" si="2287">AD810</f>
        <v>0</v>
      </c>
      <c r="AE811" s="405">
        <f t="shared" ref="AE811" si="2288">AE810</f>
        <v>0</v>
      </c>
      <c r="AF811" s="405">
        <f t="shared" ref="AF811" si="2289">AF810</f>
        <v>0</v>
      </c>
      <c r="AG811" s="405">
        <f t="shared" ref="AG811" si="2290">AG810</f>
        <v>0</v>
      </c>
      <c r="AH811" s="405">
        <f t="shared" ref="AH811" si="2291">AH810</f>
        <v>0</v>
      </c>
      <c r="AI811" s="405">
        <f t="shared" ref="AI811" si="2292">AI810</f>
        <v>0</v>
      </c>
      <c r="AJ811" s="405">
        <f t="shared" ref="AJ811" si="2293">AJ810</f>
        <v>0</v>
      </c>
      <c r="AK811" s="405">
        <f t="shared" ref="AK811" si="2294">AK810</f>
        <v>0</v>
      </c>
      <c r="AL811" s="405">
        <f t="shared" ref="AL811" si="2295">AL810</f>
        <v>0</v>
      </c>
      <c r="AM811" s="300"/>
    </row>
    <row r="812" spans="1:39" hidden="1" outlineLevel="1">
      <c r="A812" s="521"/>
      <c r="B812" s="309"/>
      <c r="C812" s="299"/>
      <c r="D812" s="285"/>
      <c r="E812" s="285"/>
      <c r="F812" s="285"/>
      <c r="G812" s="285"/>
      <c r="H812" s="285"/>
      <c r="I812" s="285"/>
      <c r="J812" s="285"/>
      <c r="K812" s="285"/>
      <c r="L812" s="285"/>
      <c r="M812" s="285"/>
      <c r="N812" s="285"/>
      <c r="O812" s="285"/>
      <c r="P812" s="285"/>
      <c r="Q812" s="285"/>
      <c r="R812" s="285"/>
      <c r="S812" s="285"/>
      <c r="T812" s="285"/>
      <c r="U812" s="285"/>
      <c r="V812" s="285"/>
      <c r="W812" s="285"/>
      <c r="X812" s="285"/>
      <c r="Y812" s="406"/>
      <c r="Z812" s="406"/>
      <c r="AA812" s="406"/>
      <c r="AB812" s="406"/>
      <c r="AC812" s="406"/>
      <c r="AD812" s="406"/>
      <c r="AE812" s="406"/>
      <c r="AF812" s="406"/>
      <c r="AG812" s="406"/>
      <c r="AH812" s="406"/>
      <c r="AI812" s="406"/>
      <c r="AJ812" s="406"/>
      <c r="AK812" s="406"/>
      <c r="AL812" s="406"/>
      <c r="AM812" s="300"/>
    </row>
    <row r="813" spans="1:39" ht="15.75" hidden="1" outlineLevel="1">
      <c r="A813" s="521"/>
      <c r="B813" s="282" t="s">
        <v>107</v>
      </c>
      <c r="C813" s="283"/>
      <c r="D813" s="284"/>
      <c r="E813" s="284"/>
      <c r="F813" s="284"/>
      <c r="G813" s="284"/>
      <c r="H813" s="284"/>
      <c r="I813" s="284"/>
      <c r="J813" s="284"/>
      <c r="K813" s="284"/>
      <c r="L813" s="284"/>
      <c r="M813" s="284"/>
      <c r="N813" s="284"/>
      <c r="O813" s="284"/>
      <c r="P813" s="283"/>
      <c r="Q813" s="283"/>
      <c r="R813" s="283"/>
      <c r="S813" s="283"/>
      <c r="T813" s="283"/>
      <c r="U813" s="283"/>
      <c r="V813" s="283"/>
      <c r="W813" s="283"/>
      <c r="X813" s="283"/>
      <c r="Y813" s="408"/>
      <c r="Z813" s="408"/>
      <c r="AA813" s="408"/>
      <c r="AB813" s="408"/>
      <c r="AC813" s="408"/>
      <c r="AD813" s="408"/>
      <c r="AE813" s="408"/>
      <c r="AF813" s="408"/>
      <c r="AG813" s="408"/>
      <c r="AH813" s="408"/>
      <c r="AI813" s="408"/>
      <c r="AJ813" s="408"/>
      <c r="AK813" s="408"/>
      <c r="AL813" s="408"/>
      <c r="AM813" s="286"/>
    </row>
    <row r="814" spans="1:39" hidden="1" outlineLevel="1">
      <c r="A814" s="521">
        <v>14</v>
      </c>
      <c r="B814" s="309" t="s">
        <v>108</v>
      </c>
      <c r="C814" s="285" t="s">
        <v>25</v>
      </c>
      <c r="D814" s="289"/>
      <c r="E814" s="289"/>
      <c r="F814" s="289"/>
      <c r="G814" s="289"/>
      <c r="H814" s="289"/>
      <c r="I814" s="289"/>
      <c r="J814" s="289"/>
      <c r="K814" s="289"/>
      <c r="L814" s="289"/>
      <c r="M814" s="289"/>
      <c r="N814" s="289">
        <v>12</v>
      </c>
      <c r="O814" s="289"/>
      <c r="P814" s="289"/>
      <c r="Q814" s="289"/>
      <c r="R814" s="289"/>
      <c r="S814" s="289"/>
      <c r="T814" s="289"/>
      <c r="U814" s="289"/>
      <c r="V814" s="289"/>
      <c r="W814" s="289"/>
      <c r="X814" s="289"/>
      <c r="Y814" s="409"/>
      <c r="Z814" s="409"/>
      <c r="AA814" s="409"/>
      <c r="AB814" s="409"/>
      <c r="AC814" s="409"/>
      <c r="AD814" s="409"/>
      <c r="AE814" s="409"/>
      <c r="AF814" s="404"/>
      <c r="AG814" s="404"/>
      <c r="AH814" s="404"/>
      <c r="AI814" s="404"/>
      <c r="AJ814" s="404"/>
      <c r="AK814" s="404"/>
      <c r="AL814" s="404"/>
      <c r="AM814" s="290">
        <f>SUM(Y814:AL814)</f>
        <v>0</v>
      </c>
    </row>
    <row r="815" spans="1:39" hidden="1" outlineLevel="1">
      <c r="A815" s="521"/>
      <c r="B815" s="288" t="s">
        <v>342</v>
      </c>
      <c r="C815" s="285" t="s">
        <v>163</v>
      </c>
      <c r="D815" s="289"/>
      <c r="E815" s="289"/>
      <c r="F815" s="289"/>
      <c r="G815" s="289"/>
      <c r="H815" s="289"/>
      <c r="I815" s="289"/>
      <c r="J815" s="289"/>
      <c r="K815" s="289"/>
      <c r="L815" s="289"/>
      <c r="M815" s="289"/>
      <c r="N815" s="289">
        <f>N814</f>
        <v>12</v>
      </c>
      <c r="O815" s="289"/>
      <c r="P815" s="289"/>
      <c r="Q815" s="289"/>
      <c r="R815" s="289"/>
      <c r="S815" s="289"/>
      <c r="T815" s="289"/>
      <c r="U815" s="289"/>
      <c r="V815" s="289"/>
      <c r="W815" s="289"/>
      <c r="X815" s="289"/>
      <c r="Y815" s="405">
        <f>Y814</f>
        <v>0</v>
      </c>
      <c r="Z815" s="405">
        <f t="shared" ref="Z815" si="2296">Z814</f>
        <v>0</v>
      </c>
      <c r="AA815" s="405">
        <f t="shared" ref="AA815" si="2297">AA814</f>
        <v>0</v>
      </c>
      <c r="AB815" s="405">
        <f t="shared" ref="AB815" si="2298">AB814</f>
        <v>0</v>
      </c>
      <c r="AC815" s="405">
        <f t="shared" ref="AC815" si="2299">AC814</f>
        <v>0</v>
      </c>
      <c r="AD815" s="405">
        <f t="shared" ref="AD815" si="2300">AD814</f>
        <v>0</v>
      </c>
      <c r="AE815" s="405">
        <f t="shared" ref="AE815" si="2301">AE814</f>
        <v>0</v>
      </c>
      <c r="AF815" s="405">
        <f t="shared" ref="AF815" si="2302">AF814</f>
        <v>0</v>
      </c>
      <c r="AG815" s="405">
        <f t="shared" ref="AG815" si="2303">AG814</f>
        <v>0</v>
      </c>
      <c r="AH815" s="405">
        <f t="shared" ref="AH815" si="2304">AH814</f>
        <v>0</v>
      </c>
      <c r="AI815" s="405">
        <f t="shared" ref="AI815" si="2305">AI814</f>
        <v>0</v>
      </c>
      <c r="AJ815" s="405">
        <f t="shared" ref="AJ815" si="2306">AJ814</f>
        <v>0</v>
      </c>
      <c r="AK815" s="405">
        <f t="shared" ref="AK815" si="2307">AK814</f>
        <v>0</v>
      </c>
      <c r="AL815" s="405">
        <f t="shared" ref="AL815" si="2308">AL814</f>
        <v>0</v>
      </c>
      <c r="AM815" s="291"/>
    </row>
    <row r="816" spans="1:39" hidden="1" outlineLevel="1">
      <c r="A816" s="521"/>
      <c r="B816" s="309"/>
      <c r="C816" s="299"/>
      <c r="D816" s="285"/>
      <c r="E816" s="285"/>
      <c r="F816" s="285"/>
      <c r="G816" s="285"/>
      <c r="H816" s="285"/>
      <c r="I816" s="285"/>
      <c r="J816" s="285"/>
      <c r="K816" s="285"/>
      <c r="L816" s="285"/>
      <c r="M816" s="285"/>
      <c r="N816" s="462"/>
      <c r="O816" s="285"/>
      <c r="P816" s="285"/>
      <c r="Q816" s="285"/>
      <c r="R816" s="285"/>
      <c r="S816" s="285"/>
      <c r="T816" s="285"/>
      <c r="U816" s="285"/>
      <c r="V816" s="285"/>
      <c r="W816" s="285"/>
      <c r="X816" s="285"/>
      <c r="Y816" s="406"/>
      <c r="Z816" s="406"/>
      <c r="AA816" s="406"/>
      <c r="AB816" s="406"/>
      <c r="AC816" s="406"/>
      <c r="AD816" s="406"/>
      <c r="AE816" s="406"/>
      <c r="AF816" s="406"/>
      <c r="AG816" s="406"/>
      <c r="AH816" s="406"/>
      <c r="AI816" s="406"/>
      <c r="AJ816" s="406"/>
      <c r="AK816" s="406"/>
      <c r="AL816" s="406"/>
      <c r="AM816" s="300"/>
    </row>
    <row r="817" spans="1:39" s="303" customFormat="1" ht="15.75" hidden="1" outlineLevel="1">
      <c r="A817" s="521"/>
      <c r="B817" s="282" t="s">
        <v>489</v>
      </c>
      <c r="C817" s="285"/>
      <c r="D817" s="285"/>
      <c r="E817" s="285"/>
      <c r="F817" s="285"/>
      <c r="G817" s="285"/>
      <c r="H817" s="285"/>
      <c r="I817" s="285"/>
      <c r="J817" s="285"/>
      <c r="K817" s="285"/>
      <c r="L817" s="285"/>
      <c r="M817" s="285"/>
      <c r="N817" s="285"/>
      <c r="O817" s="285"/>
      <c r="P817" s="285"/>
      <c r="Q817" s="285"/>
      <c r="R817" s="285"/>
      <c r="S817" s="285"/>
      <c r="T817" s="285"/>
      <c r="U817" s="285"/>
      <c r="V817" s="285"/>
      <c r="W817" s="285"/>
      <c r="X817" s="285"/>
      <c r="Y817" s="406"/>
      <c r="Z817" s="406"/>
      <c r="AA817" s="406"/>
      <c r="AB817" s="406"/>
      <c r="AC817" s="406"/>
      <c r="AD817" s="406"/>
      <c r="AE817" s="410"/>
      <c r="AF817" s="410"/>
      <c r="AG817" s="410"/>
      <c r="AH817" s="410"/>
      <c r="AI817" s="410"/>
      <c r="AJ817" s="410"/>
      <c r="AK817" s="410"/>
      <c r="AL817" s="410"/>
      <c r="AM817" s="506"/>
    </row>
    <row r="818" spans="1:39" hidden="1" outlineLevel="1">
      <c r="A818" s="521">
        <v>15</v>
      </c>
      <c r="B818" s="288" t="s">
        <v>494</v>
      </c>
      <c r="C818" s="285" t="s">
        <v>25</v>
      </c>
      <c r="D818" s="289"/>
      <c r="E818" s="289"/>
      <c r="F818" s="289"/>
      <c r="G818" s="289"/>
      <c r="H818" s="289"/>
      <c r="I818" s="289"/>
      <c r="J818" s="289"/>
      <c r="K818" s="289"/>
      <c r="L818" s="289"/>
      <c r="M818" s="289"/>
      <c r="N818" s="289">
        <v>0</v>
      </c>
      <c r="O818" s="289"/>
      <c r="P818" s="289"/>
      <c r="Q818" s="289"/>
      <c r="R818" s="289"/>
      <c r="S818" s="289"/>
      <c r="T818" s="289"/>
      <c r="U818" s="289"/>
      <c r="V818" s="289"/>
      <c r="W818" s="289"/>
      <c r="X818" s="289"/>
      <c r="Y818" s="409"/>
      <c r="Z818" s="409"/>
      <c r="AA818" s="409"/>
      <c r="AB818" s="409"/>
      <c r="AC818" s="409"/>
      <c r="AD818" s="409"/>
      <c r="AE818" s="409"/>
      <c r="AF818" s="404"/>
      <c r="AG818" s="404"/>
      <c r="AH818" s="404"/>
      <c r="AI818" s="404"/>
      <c r="AJ818" s="404"/>
      <c r="AK818" s="404"/>
      <c r="AL818" s="404"/>
      <c r="AM818" s="290">
        <f>SUM(Y818:AL818)</f>
        <v>0</v>
      </c>
    </row>
    <row r="819" spans="1:39" hidden="1" outlineLevel="1">
      <c r="A819" s="521"/>
      <c r="B819" s="288" t="s">
        <v>342</v>
      </c>
      <c r="C819" s="285" t="s">
        <v>163</v>
      </c>
      <c r="D819" s="289"/>
      <c r="E819" s="289"/>
      <c r="F819" s="289"/>
      <c r="G819" s="289"/>
      <c r="H819" s="289"/>
      <c r="I819" s="289"/>
      <c r="J819" s="289"/>
      <c r="K819" s="289"/>
      <c r="L819" s="289"/>
      <c r="M819" s="289"/>
      <c r="N819" s="289">
        <f>N818</f>
        <v>0</v>
      </c>
      <c r="O819" s="289"/>
      <c r="P819" s="289"/>
      <c r="Q819" s="289"/>
      <c r="R819" s="289"/>
      <c r="S819" s="289"/>
      <c r="T819" s="289"/>
      <c r="U819" s="289"/>
      <c r="V819" s="289"/>
      <c r="W819" s="289"/>
      <c r="X819" s="289"/>
      <c r="Y819" s="405">
        <f>Y818</f>
        <v>0</v>
      </c>
      <c r="Z819" s="405">
        <f t="shared" ref="Z819:AL819" si="2309">Z818</f>
        <v>0</v>
      </c>
      <c r="AA819" s="405">
        <f t="shared" si="2309"/>
        <v>0</v>
      </c>
      <c r="AB819" s="405">
        <f t="shared" si="2309"/>
        <v>0</v>
      </c>
      <c r="AC819" s="405">
        <f t="shared" si="2309"/>
        <v>0</v>
      </c>
      <c r="AD819" s="405">
        <f t="shared" si="2309"/>
        <v>0</v>
      </c>
      <c r="AE819" s="405">
        <f t="shared" si="2309"/>
        <v>0</v>
      </c>
      <c r="AF819" s="405">
        <f t="shared" si="2309"/>
        <v>0</v>
      </c>
      <c r="AG819" s="405">
        <f t="shared" si="2309"/>
        <v>0</v>
      </c>
      <c r="AH819" s="405">
        <f t="shared" si="2309"/>
        <v>0</v>
      </c>
      <c r="AI819" s="405">
        <f t="shared" si="2309"/>
        <v>0</v>
      </c>
      <c r="AJ819" s="405">
        <f t="shared" si="2309"/>
        <v>0</v>
      </c>
      <c r="AK819" s="405">
        <f t="shared" si="2309"/>
        <v>0</v>
      </c>
      <c r="AL819" s="405">
        <f t="shared" si="2309"/>
        <v>0</v>
      </c>
      <c r="AM819" s="291"/>
    </row>
    <row r="820" spans="1:39" hidden="1" outlineLevel="1">
      <c r="A820" s="521"/>
      <c r="B820" s="309"/>
      <c r="C820" s="299"/>
      <c r="D820" s="285"/>
      <c r="E820" s="285"/>
      <c r="F820" s="285"/>
      <c r="G820" s="285"/>
      <c r="H820" s="285"/>
      <c r="I820" s="285"/>
      <c r="J820" s="285"/>
      <c r="K820" s="285"/>
      <c r="L820" s="285"/>
      <c r="M820" s="285"/>
      <c r="N820" s="285"/>
      <c r="O820" s="285"/>
      <c r="P820" s="285"/>
      <c r="Q820" s="285"/>
      <c r="R820" s="285"/>
      <c r="S820" s="285"/>
      <c r="T820" s="285"/>
      <c r="U820" s="285"/>
      <c r="V820" s="285"/>
      <c r="W820" s="285"/>
      <c r="X820" s="285"/>
      <c r="Y820" s="406"/>
      <c r="Z820" s="406"/>
      <c r="AA820" s="406"/>
      <c r="AB820" s="406"/>
      <c r="AC820" s="406"/>
      <c r="AD820" s="406"/>
      <c r="AE820" s="406"/>
      <c r="AF820" s="406"/>
      <c r="AG820" s="406"/>
      <c r="AH820" s="406"/>
      <c r="AI820" s="406"/>
      <c r="AJ820" s="406"/>
      <c r="AK820" s="406"/>
      <c r="AL820" s="406"/>
      <c r="AM820" s="300"/>
    </row>
    <row r="821" spans="1:39" s="277" customFormat="1" hidden="1" outlineLevel="1">
      <c r="A821" s="521">
        <v>16</v>
      </c>
      <c r="B821" s="318" t="s">
        <v>490</v>
      </c>
      <c r="C821" s="285" t="s">
        <v>25</v>
      </c>
      <c r="D821" s="289"/>
      <c r="E821" s="289"/>
      <c r="F821" s="289"/>
      <c r="G821" s="289"/>
      <c r="H821" s="289"/>
      <c r="I821" s="289"/>
      <c r="J821" s="289"/>
      <c r="K821" s="289"/>
      <c r="L821" s="289"/>
      <c r="M821" s="289"/>
      <c r="N821" s="289">
        <v>0</v>
      </c>
      <c r="O821" s="289"/>
      <c r="P821" s="289"/>
      <c r="Q821" s="289"/>
      <c r="R821" s="289"/>
      <c r="S821" s="289"/>
      <c r="T821" s="289"/>
      <c r="U821" s="289"/>
      <c r="V821" s="289"/>
      <c r="W821" s="289"/>
      <c r="X821" s="289"/>
      <c r="Y821" s="409"/>
      <c r="Z821" s="409"/>
      <c r="AA821" s="409"/>
      <c r="AB821" s="409"/>
      <c r="AC821" s="409"/>
      <c r="AD821" s="409"/>
      <c r="AE821" s="409"/>
      <c r="AF821" s="404"/>
      <c r="AG821" s="404"/>
      <c r="AH821" s="404"/>
      <c r="AI821" s="404"/>
      <c r="AJ821" s="404"/>
      <c r="AK821" s="404"/>
      <c r="AL821" s="404"/>
      <c r="AM821" s="290">
        <f>SUM(Y821:AL821)</f>
        <v>0</v>
      </c>
    </row>
    <row r="822" spans="1:39" s="277" customFormat="1" hidden="1" outlineLevel="1">
      <c r="A822" s="521"/>
      <c r="B822" s="288" t="s">
        <v>342</v>
      </c>
      <c r="C822" s="285" t="s">
        <v>163</v>
      </c>
      <c r="D822" s="289"/>
      <c r="E822" s="289"/>
      <c r="F822" s="289"/>
      <c r="G822" s="289"/>
      <c r="H822" s="289"/>
      <c r="I822" s="289"/>
      <c r="J822" s="289"/>
      <c r="K822" s="289"/>
      <c r="L822" s="289"/>
      <c r="M822" s="289"/>
      <c r="N822" s="289">
        <f>N821</f>
        <v>0</v>
      </c>
      <c r="O822" s="289"/>
      <c r="P822" s="289"/>
      <c r="Q822" s="289"/>
      <c r="R822" s="289"/>
      <c r="S822" s="289"/>
      <c r="T822" s="289"/>
      <c r="U822" s="289"/>
      <c r="V822" s="289"/>
      <c r="W822" s="289"/>
      <c r="X822" s="289"/>
      <c r="Y822" s="405">
        <f>Y821</f>
        <v>0</v>
      </c>
      <c r="Z822" s="405">
        <f t="shared" ref="Z822:AL822" si="2310">Z821</f>
        <v>0</v>
      </c>
      <c r="AA822" s="405">
        <f t="shared" si="2310"/>
        <v>0</v>
      </c>
      <c r="AB822" s="405">
        <f t="shared" si="2310"/>
        <v>0</v>
      </c>
      <c r="AC822" s="405">
        <f t="shared" si="2310"/>
        <v>0</v>
      </c>
      <c r="AD822" s="405">
        <f t="shared" si="2310"/>
        <v>0</v>
      </c>
      <c r="AE822" s="405">
        <f t="shared" si="2310"/>
        <v>0</v>
      </c>
      <c r="AF822" s="405">
        <f t="shared" si="2310"/>
        <v>0</v>
      </c>
      <c r="AG822" s="405">
        <f t="shared" si="2310"/>
        <v>0</v>
      </c>
      <c r="AH822" s="405">
        <f t="shared" si="2310"/>
        <v>0</v>
      </c>
      <c r="AI822" s="405">
        <f t="shared" si="2310"/>
        <v>0</v>
      </c>
      <c r="AJ822" s="405">
        <f t="shared" si="2310"/>
        <v>0</v>
      </c>
      <c r="AK822" s="405">
        <f t="shared" si="2310"/>
        <v>0</v>
      </c>
      <c r="AL822" s="405">
        <f t="shared" si="2310"/>
        <v>0</v>
      </c>
      <c r="AM822" s="291"/>
    </row>
    <row r="823" spans="1:39" s="277" customFormat="1" hidden="1" outlineLevel="1">
      <c r="A823" s="521"/>
      <c r="B823" s="318"/>
      <c r="C823" s="285"/>
      <c r="D823" s="285"/>
      <c r="E823" s="285"/>
      <c r="F823" s="285"/>
      <c r="G823" s="285"/>
      <c r="H823" s="285"/>
      <c r="I823" s="285"/>
      <c r="J823" s="285"/>
      <c r="K823" s="285"/>
      <c r="L823" s="285"/>
      <c r="M823" s="285"/>
      <c r="N823" s="285"/>
      <c r="O823" s="285"/>
      <c r="P823" s="285"/>
      <c r="Q823" s="285"/>
      <c r="R823" s="285"/>
      <c r="S823" s="285"/>
      <c r="T823" s="285"/>
      <c r="U823" s="285"/>
      <c r="V823" s="285"/>
      <c r="W823" s="285"/>
      <c r="X823" s="285"/>
      <c r="Y823" s="406"/>
      <c r="Z823" s="406"/>
      <c r="AA823" s="406"/>
      <c r="AB823" s="406"/>
      <c r="AC823" s="406"/>
      <c r="AD823" s="406"/>
      <c r="AE823" s="410"/>
      <c r="AF823" s="410"/>
      <c r="AG823" s="410"/>
      <c r="AH823" s="410"/>
      <c r="AI823" s="410"/>
      <c r="AJ823" s="410"/>
      <c r="AK823" s="410"/>
      <c r="AL823" s="410"/>
      <c r="AM823" s="307"/>
    </row>
    <row r="824" spans="1:39" ht="15.75" hidden="1" outlineLevel="1">
      <c r="A824" s="521"/>
      <c r="B824" s="508" t="s">
        <v>495</v>
      </c>
      <c r="C824" s="314"/>
      <c r="D824" s="284"/>
      <c r="E824" s="283"/>
      <c r="F824" s="283"/>
      <c r="G824" s="283"/>
      <c r="H824" s="283"/>
      <c r="I824" s="283"/>
      <c r="J824" s="283"/>
      <c r="K824" s="283"/>
      <c r="L824" s="283"/>
      <c r="M824" s="283"/>
      <c r="N824" s="284"/>
      <c r="O824" s="283"/>
      <c r="P824" s="283"/>
      <c r="Q824" s="283"/>
      <c r="R824" s="283"/>
      <c r="S824" s="283"/>
      <c r="T824" s="283"/>
      <c r="U824" s="283"/>
      <c r="V824" s="283"/>
      <c r="W824" s="283"/>
      <c r="X824" s="283"/>
      <c r="Y824" s="408"/>
      <c r="Z824" s="408"/>
      <c r="AA824" s="408"/>
      <c r="AB824" s="408"/>
      <c r="AC824" s="408"/>
      <c r="AD824" s="408"/>
      <c r="AE824" s="408"/>
      <c r="AF824" s="408"/>
      <c r="AG824" s="408"/>
      <c r="AH824" s="408"/>
      <c r="AI824" s="408"/>
      <c r="AJ824" s="408"/>
      <c r="AK824" s="408"/>
      <c r="AL824" s="408"/>
      <c r="AM824" s="286"/>
    </row>
    <row r="825" spans="1:39" hidden="1" outlineLevel="1">
      <c r="A825" s="521">
        <v>17</v>
      </c>
      <c r="B825" s="422" t="s">
        <v>112</v>
      </c>
      <c r="C825" s="285" t="s">
        <v>25</v>
      </c>
      <c r="D825" s="289"/>
      <c r="E825" s="289"/>
      <c r="F825" s="289"/>
      <c r="G825" s="289"/>
      <c r="H825" s="289"/>
      <c r="I825" s="289"/>
      <c r="J825" s="289"/>
      <c r="K825" s="289"/>
      <c r="L825" s="289"/>
      <c r="M825" s="289"/>
      <c r="N825" s="289">
        <v>12</v>
      </c>
      <c r="O825" s="289"/>
      <c r="P825" s="289"/>
      <c r="Q825" s="289"/>
      <c r="R825" s="289"/>
      <c r="S825" s="289"/>
      <c r="T825" s="289"/>
      <c r="U825" s="289"/>
      <c r="V825" s="289"/>
      <c r="W825" s="289"/>
      <c r="X825" s="289"/>
      <c r="Y825" s="420"/>
      <c r="Z825" s="404"/>
      <c r="AA825" s="404"/>
      <c r="AB825" s="404"/>
      <c r="AC825" s="404"/>
      <c r="AD825" s="404"/>
      <c r="AE825" s="404"/>
      <c r="AF825" s="409"/>
      <c r="AG825" s="409"/>
      <c r="AH825" s="409"/>
      <c r="AI825" s="409"/>
      <c r="AJ825" s="409"/>
      <c r="AK825" s="409"/>
      <c r="AL825" s="409"/>
      <c r="AM825" s="290">
        <f>SUM(Y825:AL825)</f>
        <v>0</v>
      </c>
    </row>
    <row r="826" spans="1:39" hidden="1" outlineLevel="1">
      <c r="A826" s="521"/>
      <c r="B826" s="288" t="s">
        <v>342</v>
      </c>
      <c r="C826" s="285" t="s">
        <v>163</v>
      </c>
      <c r="D826" s="289"/>
      <c r="E826" s="289"/>
      <c r="F826" s="289"/>
      <c r="G826" s="289"/>
      <c r="H826" s="289"/>
      <c r="I826" s="289"/>
      <c r="J826" s="289"/>
      <c r="K826" s="289"/>
      <c r="L826" s="289"/>
      <c r="M826" s="289"/>
      <c r="N826" s="289">
        <f>N825</f>
        <v>12</v>
      </c>
      <c r="O826" s="289"/>
      <c r="P826" s="289"/>
      <c r="Q826" s="289"/>
      <c r="R826" s="289"/>
      <c r="S826" s="289"/>
      <c r="T826" s="289"/>
      <c r="U826" s="289"/>
      <c r="V826" s="289"/>
      <c r="W826" s="289"/>
      <c r="X826" s="289"/>
      <c r="Y826" s="405">
        <f>Y825</f>
        <v>0</v>
      </c>
      <c r="Z826" s="405">
        <f t="shared" ref="Z826:AL826" si="2311">Z825</f>
        <v>0</v>
      </c>
      <c r="AA826" s="405">
        <f t="shared" si="2311"/>
        <v>0</v>
      </c>
      <c r="AB826" s="405">
        <f t="shared" si="2311"/>
        <v>0</v>
      </c>
      <c r="AC826" s="405">
        <f t="shared" si="2311"/>
        <v>0</v>
      </c>
      <c r="AD826" s="405">
        <f t="shared" si="2311"/>
        <v>0</v>
      </c>
      <c r="AE826" s="405">
        <f t="shared" si="2311"/>
        <v>0</v>
      </c>
      <c r="AF826" s="405">
        <f t="shared" si="2311"/>
        <v>0</v>
      </c>
      <c r="AG826" s="405">
        <f t="shared" si="2311"/>
        <v>0</v>
      </c>
      <c r="AH826" s="405">
        <f t="shared" si="2311"/>
        <v>0</v>
      </c>
      <c r="AI826" s="405">
        <f t="shared" si="2311"/>
        <v>0</v>
      </c>
      <c r="AJ826" s="405">
        <f t="shared" si="2311"/>
        <v>0</v>
      </c>
      <c r="AK826" s="405">
        <f t="shared" si="2311"/>
        <v>0</v>
      </c>
      <c r="AL826" s="405">
        <f t="shared" si="2311"/>
        <v>0</v>
      </c>
      <c r="AM826" s="300"/>
    </row>
    <row r="827" spans="1:39" hidden="1" outlineLevel="1">
      <c r="A827" s="521"/>
      <c r="B827" s="288"/>
      <c r="C827" s="285"/>
      <c r="D827" s="285"/>
      <c r="E827" s="285"/>
      <c r="F827" s="285"/>
      <c r="G827" s="285"/>
      <c r="H827" s="285"/>
      <c r="I827" s="285"/>
      <c r="J827" s="285"/>
      <c r="K827" s="285"/>
      <c r="L827" s="285"/>
      <c r="M827" s="285"/>
      <c r="N827" s="285"/>
      <c r="O827" s="285"/>
      <c r="P827" s="285"/>
      <c r="Q827" s="285"/>
      <c r="R827" s="285"/>
      <c r="S827" s="285"/>
      <c r="T827" s="285"/>
      <c r="U827" s="285"/>
      <c r="V827" s="285"/>
      <c r="W827" s="285"/>
      <c r="X827" s="285"/>
      <c r="Y827" s="416"/>
      <c r="Z827" s="419"/>
      <c r="AA827" s="419"/>
      <c r="AB827" s="419"/>
      <c r="AC827" s="419"/>
      <c r="AD827" s="419"/>
      <c r="AE827" s="419"/>
      <c r="AF827" s="419"/>
      <c r="AG827" s="419"/>
      <c r="AH827" s="419"/>
      <c r="AI827" s="419"/>
      <c r="AJ827" s="419"/>
      <c r="AK827" s="419"/>
      <c r="AL827" s="419"/>
      <c r="AM827" s="300"/>
    </row>
    <row r="828" spans="1:39" hidden="1" outlineLevel="1">
      <c r="A828" s="521">
        <v>18</v>
      </c>
      <c r="B828" s="422" t="s">
        <v>109</v>
      </c>
      <c r="C828" s="285" t="s">
        <v>25</v>
      </c>
      <c r="D828" s="289"/>
      <c r="E828" s="289"/>
      <c r="F828" s="289"/>
      <c r="G828" s="289"/>
      <c r="H828" s="289"/>
      <c r="I828" s="289"/>
      <c r="J828" s="289"/>
      <c r="K828" s="289"/>
      <c r="L828" s="289"/>
      <c r="M828" s="289"/>
      <c r="N828" s="289">
        <v>12</v>
      </c>
      <c r="O828" s="289"/>
      <c r="P828" s="289"/>
      <c r="Q828" s="289"/>
      <c r="R828" s="289"/>
      <c r="S828" s="289"/>
      <c r="T828" s="289"/>
      <c r="U828" s="289"/>
      <c r="V828" s="289"/>
      <c r="W828" s="289"/>
      <c r="X828" s="289"/>
      <c r="Y828" s="420"/>
      <c r="Z828" s="404"/>
      <c r="AA828" s="404"/>
      <c r="AB828" s="404"/>
      <c r="AC828" s="404"/>
      <c r="AD828" s="404"/>
      <c r="AE828" s="404"/>
      <c r="AF828" s="409"/>
      <c r="AG828" s="409"/>
      <c r="AH828" s="409"/>
      <c r="AI828" s="409"/>
      <c r="AJ828" s="409"/>
      <c r="AK828" s="409"/>
      <c r="AL828" s="409"/>
      <c r="AM828" s="290">
        <f>SUM(Y828:AL828)</f>
        <v>0</v>
      </c>
    </row>
    <row r="829" spans="1:39" hidden="1" outlineLevel="1">
      <c r="A829" s="521"/>
      <c r="B829" s="288" t="s">
        <v>342</v>
      </c>
      <c r="C829" s="285" t="s">
        <v>163</v>
      </c>
      <c r="D829" s="289"/>
      <c r="E829" s="289"/>
      <c r="F829" s="289"/>
      <c r="G829" s="289"/>
      <c r="H829" s="289"/>
      <c r="I829" s="289"/>
      <c r="J829" s="289"/>
      <c r="K829" s="289"/>
      <c r="L829" s="289"/>
      <c r="M829" s="289"/>
      <c r="N829" s="289">
        <f>N828</f>
        <v>12</v>
      </c>
      <c r="O829" s="289"/>
      <c r="P829" s="289"/>
      <c r="Q829" s="289"/>
      <c r="R829" s="289"/>
      <c r="S829" s="289"/>
      <c r="T829" s="289"/>
      <c r="U829" s="289"/>
      <c r="V829" s="289"/>
      <c r="W829" s="289"/>
      <c r="X829" s="289"/>
      <c r="Y829" s="405">
        <f>Y828</f>
        <v>0</v>
      </c>
      <c r="Z829" s="405">
        <f t="shared" ref="Z829:AL829" si="2312">Z828</f>
        <v>0</v>
      </c>
      <c r="AA829" s="405">
        <f t="shared" si="2312"/>
        <v>0</v>
      </c>
      <c r="AB829" s="405">
        <f t="shared" si="2312"/>
        <v>0</v>
      </c>
      <c r="AC829" s="405">
        <f t="shared" si="2312"/>
        <v>0</v>
      </c>
      <c r="AD829" s="405">
        <f t="shared" si="2312"/>
        <v>0</v>
      </c>
      <c r="AE829" s="405">
        <f t="shared" si="2312"/>
        <v>0</v>
      </c>
      <c r="AF829" s="405">
        <f t="shared" si="2312"/>
        <v>0</v>
      </c>
      <c r="AG829" s="405">
        <f t="shared" si="2312"/>
        <v>0</v>
      </c>
      <c r="AH829" s="405">
        <f t="shared" si="2312"/>
        <v>0</v>
      </c>
      <c r="AI829" s="405">
        <f t="shared" si="2312"/>
        <v>0</v>
      </c>
      <c r="AJ829" s="405">
        <f t="shared" si="2312"/>
        <v>0</v>
      </c>
      <c r="AK829" s="405">
        <f t="shared" si="2312"/>
        <v>0</v>
      </c>
      <c r="AL829" s="405">
        <f t="shared" si="2312"/>
        <v>0</v>
      </c>
      <c r="AM829" s="300"/>
    </row>
    <row r="830" spans="1:39" hidden="1" outlineLevel="1">
      <c r="A830" s="521"/>
      <c r="B830" s="316"/>
      <c r="C830" s="285"/>
      <c r="D830" s="285"/>
      <c r="E830" s="285"/>
      <c r="F830" s="285"/>
      <c r="G830" s="285"/>
      <c r="H830" s="285"/>
      <c r="I830" s="285"/>
      <c r="J830" s="285"/>
      <c r="K830" s="285"/>
      <c r="L830" s="285"/>
      <c r="M830" s="285"/>
      <c r="N830" s="285"/>
      <c r="O830" s="285"/>
      <c r="P830" s="285"/>
      <c r="Q830" s="285"/>
      <c r="R830" s="285"/>
      <c r="S830" s="285"/>
      <c r="T830" s="285"/>
      <c r="U830" s="285"/>
      <c r="V830" s="285"/>
      <c r="W830" s="285"/>
      <c r="X830" s="285"/>
      <c r="Y830" s="417"/>
      <c r="Z830" s="418"/>
      <c r="AA830" s="418"/>
      <c r="AB830" s="418"/>
      <c r="AC830" s="418"/>
      <c r="AD830" s="418"/>
      <c r="AE830" s="418"/>
      <c r="AF830" s="418"/>
      <c r="AG830" s="418"/>
      <c r="AH830" s="418"/>
      <c r="AI830" s="418"/>
      <c r="AJ830" s="418"/>
      <c r="AK830" s="418"/>
      <c r="AL830" s="418"/>
      <c r="AM830" s="291"/>
    </row>
    <row r="831" spans="1:39" hidden="1" outlineLevel="1">
      <c r="A831" s="521">
        <v>19</v>
      </c>
      <c r="B831" s="422" t="s">
        <v>111</v>
      </c>
      <c r="C831" s="285" t="s">
        <v>25</v>
      </c>
      <c r="D831" s="289"/>
      <c r="E831" s="289"/>
      <c r="F831" s="289"/>
      <c r="G831" s="289"/>
      <c r="H831" s="289"/>
      <c r="I831" s="289"/>
      <c r="J831" s="289"/>
      <c r="K831" s="289"/>
      <c r="L831" s="289"/>
      <c r="M831" s="289"/>
      <c r="N831" s="289">
        <v>12</v>
      </c>
      <c r="O831" s="289"/>
      <c r="P831" s="289"/>
      <c r="Q831" s="289"/>
      <c r="R831" s="289"/>
      <c r="S831" s="289"/>
      <c r="T831" s="289"/>
      <c r="U831" s="289"/>
      <c r="V831" s="289"/>
      <c r="W831" s="289"/>
      <c r="X831" s="289"/>
      <c r="Y831" s="420"/>
      <c r="Z831" s="404"/>
      <c r="AA831" s="404"/>
      <c r="AB831" s="404"/>
      <c r="AC831" s="404"/>
      <c r="AD831" s="404"/>
      <c r="AE831" s="404"/>
      <c r="AF831" s="409"/>
      <c r="AG831" s="409"/>
      <c r="AH831" s="409"/>
      <c r="AI831" s="409"/>
      <c r="AJ831" s="409"/>
      <c r="AK831" s="409"/>
      <c r="AL831" s="409"/>
      <c r="AM831" s="290">
        <f>SUM(Y831:AL831)</f>
        <v>0</v>
      </c>
    </row>
    <row r="832" spans="1:39" hidden="1" outlineLevel="1">
      <c r="A832" s="521"/>
      <c r="B832" s="288" t="s">
        <v>342</v>
      </c>
      <c r="C832" s="285" t="s">
        <v>163</v>
      </c>
      <c r="D832" s="289"/>
      <c r="E832" s="289"/>
      <c r="F832" s="289"/>
      <c r="G832" s="289"/>
      <c r="H832" s="289"/>
      <c r="I832" s="289"/>
      <c r="J832" s="289"/>
      <c r="K832" s="289"/>
      <c r="L832" s="289"/>
      <c r="M832" s="289"/>
      <c r="N832" s="289">
        <f>N831</f>
        <v>12</v>
      </c>
      <c r="O832" s="289"/>
      <c r="P832" s="289"/>
      <c r="Q832" s="289"/>
      <c r="R832" s="289"/>
      <c r="S832" s="289"/>
      <c r="T832" s="289"/>
      <c r="U832" s="289"/>
      <c r="V832" s="289"/>
      <c r="W832" s="289"/>
      <c r="X832" s="289"/>
      <c r="Y832" s="405">
        <f>Y831</f>
        <v>0</v>
      </c>
      <c r="Z832" s="405">
        <f t="shared" ref="Z832:AL832" si="2313">Z831</f>
        <v>0</v>
      </c>
      <c r="AA832" s="405">
        <f t="shared" si="2313"/>
        <v>0</v>
      </c>
      <c r="AB832" s="405">
        <f t="shared" si="2313"/>
        <v>0</v>
      </c>
      <c r="AC832" s="405">
        <f t="shared" si="2313"/>
        <v>0</v>
      </c>
      <c r="AD832" s="405">
        <f t="shared" si="2313"/>
        <v>0</v>
      </c>
      <c r="AE832" s="405">
        <f t="shared" si="2313"/>
        <v>0</v>
      </c>
      <c r="AF832" s="405">
        <f t="shared" si="2313"/>
        <v>0</v>
      </c>
      <c r="AG832" s="405">
        <f t="shared" si="2313"/>
        <v>0</v>
      </c>
      <c r="AH832" s="405">
        <f t="shared" si="2313"/>
        <v>0</v>
      </c>
      <c r="AI832" s="405">
        <f t="shared" si="2313"/>
        <v>0</v>
      </c>
      <c r="AJ832" s="405">
        <f t="shared" si="2313"/>
        <v>0</v>
      </c>
      <c r="AK832" s="405">
        <f t="shared" si="2313"/>
        <v>0</v>
      </c>
      <c r="AL832" s="405">
        <f t="shared" si="2313"/>
        <v>0</v>
      </c>
      <c r="AM832" s="291"/>
    </row>
    <row r="833" spans="1:39" hidden="1" outlineLevel="1">
      <c r="A833" s="521"/>
      <c r="B833" s="316"/>
      <c r="C833" s="285"/>
      <c r="D833" s="285"/>
      <c r="E833" s="285"/>
      <c r="F833" s="285"/>
      <c r="G833" s="285"/>
      <c r="H833" s="285"/>
      <c r="I833" s="285"/>
      <c r="J833" s="285"/>
      <c r="K833" s="285"/>
      <c r="L833" s="285"/>
      <c r="M833" s="285"/>
      <c r="N833" s="285"/>
      <c r="O833" s="285"/>
      <c r="P833" s="285"/>
      <c r="Q833" s="285"/>
      <c r="R833" s="285"/>
      <c r="S833" s="285"/>
      <c r="T833" s="285"/>
      <c r="U833" s="285"/>
      <c r="V833" s="285"/>
      <c r="W833" s="285"/>
      <c r="X833" s="285"/>
      <c r="Y833" s="406"/>
      <c r="Z833" s="406"/>
      <c r="AA833" s="406"/>
      <c r="AB833" s="406"/>
      <c r="AC833" s="406"/>
      <c r="AD833" s="406"/>
      <c r="AE833" s="406"/>
      <c r="AF833" s="406"/>
      <c r="AG833" s="406"/>
      <c r="AH833" s="406"/>
      <c r="AI833" s="406"/>
      <c r="AJ833" s="406"/>
      <c r="AK833" s="406"/>
      <c r="AL833" s="406"/>
      <c r="AM833" s="300"/>
    </row>
    <row r="834" spans="1:39" hidden="1" outlineLevel="1">
      <c r="A834" s="521">
        <v>20</v>
      </c>
      <c r="B834" s="422" t="s">
        <v>110</v>
      </c>
      <c r="C834" s="285" t="s">
        <v>25</v>
      </c>
      <c r="D834" s="289"/>
      <c r="E834" s="289"/>
      <c r="F834" s="289"/>
      <c r="G834" s="289"/>
      <c r="H834" s="289"/>
      <c r="I834" s="289"/>
      <c r="J834" s="289"/>
      <c r="K834" s="289"/>
      <c r="L834" s="289"/>
      <c r="M834" s="289"/>
      <c r="N834" s="289">
        <v>12</v>
      </c>
      <c r="O834" s="289"/>
      <c r="P834" s="289"/>
      <c r="Q834" s="289"/>
      <c r="R834" s="289"/>
      <c r="S834" s="289"/>
      <c r="T834" s="289"/>
      <c r="U834" s="289"/>
      <c r="V834" s="289"/>
      <c r="W834" s="289"/>
      <c r="X834" s="289"/>
      <c r="Y834" s="420"/>
      <c r="Z834" s="404"/>
      <c r="AA834" s="404"/>
      <c r="AB834" s="404"/>
      <c r="AC834" s="404"/>
      <c r="AD834" s="404"/>
      <c r="AE834" s="404"/>
      <c r="AF834" s="409"/>
      <c r="AG834" s="409"/>
      <c r="AH834" s="409"/>
      <c r="AI834" s="409"/>
      <c r="AJ834" s="409"/>
      <c r="AK834" s="409"/>
      <c r="AL834" s="409"/>
      <c r="AM834" s="290">
        <f>SUM(Y834:AL834)</f>
        <v>0</v>
      </c>
    </row>
    <row r="835" spans="1:39" hidden="1" outlineLevel="1">
      <c r="A835" s="521"/>
      <c r="B835" s="288" t="s">
        <v>342</v>
      </c>
      <c r="C835" s="285" t="s">
        <v>163</v>
      </c>
      <c r="D835" s="289"/>
      <c r="E835" s="289"/>
      <c r="F835" s="289"/>
      <c r="G835" s="289"/>
      <c r="H835" s="289"/>
      <c r="I835" s="289"/>
      <c r="J835" s="289"/>
      <c r="K835" s="289"/>
      <c r="L835" s="289"/>
      <c r="M835" s="289"/>
      <c r="N835" s="289">
        <f>N834</f>
        <v>12</v>
      </c>
      <c r="O835" s="289"/>
      <c r="P835" s="289"/>
      <c r="Q835" s="289"/>
      <c r="R835" s="289"/>
      <c r="S835" s="289"/>
      <c r="T835" s="289"/>
      <c r="U835" s="289"/>
      <c r="V835" s="289"/>
      <c r="W835" s="289"/>
      <c r="X835" s="289"/>
      <c r="Y835" s="405">
        <f>Y834</f>
        <v>0</v>
      </c>
      <c r="Z835" s="405">
        <f t="shared" ref="Z835:AL835" si="2314">Z834</f>
        <v>0</v>
      </c>
      <c r="AA835" s="405">
        <f t="shared" si="2314"/>
        <v>0</v>
      </c>
      <c r="AB835" s="405">
        <f t="shared" si="2314"/>
        <v>0</v>
      </c>
      <c r="AC835" s="405">
        <f t="shared" si="2314"/>
        <v>0</v>
      </c>
      <c r="AD835" s="405">
        <f t="shared" si="2314"/>
        <v>0</v>
      </c>
      <c r="AE835" s="405">
        <f t="shared" si="2314"/>
        <v>0</v>
      </c>
      <c r="AF835" s="405">
        <f t="shared" si="2314"/>
        <v>0</v>
      </c>
      <c r="AG835" s="405">
        <f t="shared" si="2314"/>
        <v>0</v>
      </c>
      <c r="AH835" s="405">
        <f t="shared" si="2314"/>
        <v>0</v>
      </c>
      <c r="AI835" s="405">
        <f t="shared" si="2314"/>
        <v>0</v>
      </c>
      <c r="AJ835" s="405">
        <f t="shared" si="2314"/>
        <v>0</v>
      </c>
      <c r="AK835" s="405">
        <f t="shared" si="2314"/>
        <v>0</v>
      </c>
      <c r="AL835" s="405">
        <f t="shared" si="2314"/>
        <v>0</v>
      </c>
      <c r="AM835" s="300"/>
    </row>
    <row r="836" spans="1:39" ht="15.75" hidden="1" outlineLevel="1">
      <c r="A836" s="521"/>
      <c r="B836" s="317"/>
      <c r="C836" s="294"/>
      <c r="D836" s="285"/>
      <c r="E836" s="285"/>
      <c r="F836" s="285"/>
      <c r="G836" s="285"/>
      <c r="H836" s="285"/>
      <c r="I836" s="285"/>
      <c r="J836" s="285"/>
      <c r="K836" s="285"/>
      <c r="L836" s="285"/>
      <c r="M836" s="285"/>
      <c r="N836" s="294"/>
      <c r="O836" s="285"/>
      <c r="P836" s="285"/>
      <c r="Q836" s="285"/>
      <c r="R836" s="285"/>
      <c r="S836" s="285"/>
      <c r="T836" s="285"/>
      <c r="U836" s="285"/>
      <c r="V836" s="285"/>
      <c r="W836" s="285"/>
      <c r="X836" s="285"/>
      <c r="Y836" s="406"/>
      <c r="Z836" s="406"/>
      <c r="AA836" s="406"/>
      <c r="AB836" s="406"/>
      <c r="AC836" s="406"/>
      <c r="AD836" s="406"/>
      <c r="AE836" s="406"/>
      <c r="AF836" s="406"/>
      <c r="AG836" s="406"/>
      <c r="AH836" s="406"/>
      <c r="AI836" s="406"/>
      <c r="AJ836" s="406"/>
      <c r="AK836" s="406"/>
      <c r="AL836" s="406"/>
      <c r="AM836" s="300"/>
    </row>
    <row r="837" spans="1:39" ht="15.75" hidden="1" outlineLevel="1">
      <c r="A837" s="521"/>
      <c r="B837" s="507" t="s">
        <v>502</v>
      </c>
      <c r="C837" s="285"/>
      <c r="D837" s="285"/>
      <c r="E837" s="285"/>
      <c r="F837" s="285"/>
      <c r="G837" s="285"/>
      <c r="H837" s="285"/>
      <c r="I837" s="285"/>
      <c r="J837" s="285"/>
      <c r="K837" s="285"/>
      <c r="L837" s="285"/>
      <c r="M837" s="285"/>
      <c r="N837" s="285"/>
      <c r="O837" s="285"/>
      <c r="P837" s="285"/>
      <c r="Q837" s="285"/>
      <c r="R837" s="285"/>
      <c r="S837" s="285"/>
      <c r="T837" s="285"/>
      <c r="U837" s="285"/>
      <c r="V837" s="285"/>
      <c r="W837" s="285"/>
      <c r="X837" s="285"/>
      <c r="Y837" s="416"/>
      <c r="Z837" s="419"/>
      <c r="AA837" s="419"/>
      <c r="AB837" s="419"/>
      <c r="AC837" s="419"/>
      <c r="AD837" s="419"/>
      <c r="AE837" s="419"/>
      <c r="AF837" s="419"/>
      <c r="AG837" s="419"/>
      <c r="AH837" s="419"/>
      <c r="AI837" s="419"/>
      <c r="AJ837" s="419"/>
      <c r="AK837" s="419"/>
      <c r="AL837" s="419"/>
      <c r="AM837" s="300"/>
    </row>
    <row r="838" spans="1:39" ht="15.75" hidden="1" outlineLevel="1">
      <c r="A838" s="521"/>
      <c r="B838" s="493" t="s">
        <v>498</v>
      </c>
      <c r="C838" s="285"/>
      <c r="D838" s="285"/>
      <c r="E838" s="285"/>
      <c r="F838" s="285"/>
      <c r="G838" s="285"/>
      <c r="H838" s="285"/>
      <c r="I838" s="285"/>
      <c r="J838" s="285"/>
      <c r="K838" s="285"/>
      <c r="L838" s="285"/>
      <c r="M838" s="285"/>
      <c r="N838" s="285"/>
      <c r="O838" s="285"/>
      <c r="P838" s="285"/>
      <c r="Q838" s="285"/>
      <c r="R838" s="285"/>
      <c r="S838" s="285"/>
      <c r="T838" s="285"/>
      <c r="U838" s="285"/>
      <c r="V838" s="285"/>
      <c r="W838" s="285"/>
      <c r="X838" s="285"/>
      <c r="Y838" s="416"/>
      <c r="Z838" s="419"/>
      <c r="AA838" s="419"/>
      <c r="AB838" s="419"/>
      <c r="AC838" s="419"/>
      <c r="AD838" s="419"/>
      <c r="AE838" s="419"/>
      <c r="AF838" s="419"/>
      <c r="AG838" s="419"/>
      <c r="AH838" s="419"/>
      <c r="AI838" s="419"/>
      <c r="AJ838" s="419"/>
      <c r="AK838" s="419"/>
      <c r="AL838" s="419"/>
      <c r="AM838" s="300"/>
    </row>
    <row r="839" spans="1:39" hidden="1" outlineLevel="1">
      <c r="A839" s="521">
        <v>21</v>
      </c>
      <c r="B839" s="422" t="s">
        <v>113</v>
      </c>
      <c r="C839" s="285" t="s">
        <v>25</v>
      </c>
      <c r="D839" s="289"/>
      <c r="E839" s="289"/>
      <c r="F839" s="289"/>
      <c r="G839" s="289"/>
      <c r="H839" s="289"/>
      <c r="I839" s="289"/>
      <c r="J839" s="289"/>
      <c r="K839" s="289"/>
      <c r="L839" s="289"/>
      <c r="M839" s="289"/>
      <c r="N839" s="285"/>
      <c r="O839" s="289"/>
      <c r="P839" s="289"/>
      <c r="Q839" s="289"/>
      <c r="R839" s="289"/>
      <c r="S839" s="289"/>
      <c r="T839" s="289"/>
      <c r="U839" s="289"/>
      <c r="V839" s="289"/>
      <c r="W839" s="289"/>
      <c r="X839" s="289"/>
      <c r="Y839" s="409"/>
      <c r="Z839" s="409"/>
      <c r="AA839" s="409"/>
      <c r="AB839" s="409"/>
      <c r="AC839" s="409"/>
      <c r="AD839" s="409"/>
      <c r="AE839" s="409"/>
      <c r="AF839" s="404"/>
      <c r="AG839" s="404"/>
      <c r="AH839" s="404"/>
      <c r="AI839" s="404"/>
      <c r="AJ839" s="404"/>
      <c r="AK839" s="404"/>
      <c r="AL839" s="404"/>
      <c r="AM839" s="290">
        <f>SUM(Y839:AL839)</f>
        <v>0</v>
      </c>
    </row>
    <row r="840" spans="1:39" hidden="1" outlineLevel="1">
      <c r="A840" s="521"/>
      <c r="B840" s="288" t="s">
        <v>342</v>
      </c>
      <c r="C840" s="285" t="s">
        <v>163</v>
      </c>
      <c r="D840" s="289"/>
      <c r="E840" s="289"/>
      <c r="F840" s="289"/>
      <c r="G840" s="289"/>
      <c r="H840" s="289"/>
      <c r="I840" s="289"/>
      <c r="J840" s="289"/>
      <c r="K840" s="289"/>
      <c r="L840" s="289"/>
      <c r="M840" s="289"/>
      <c r="N840" s="285"/>
      <c r="O840" s="289"/>
      <c r="P840" s="289"/>
      <c r="Q840" s="289"/>
      <c r="R840" s="289"/>
      <c r="S840" s="289"/>
      <c r="T840" s="289"/>
      <c r="U840" s="289"/>
      <c r="V840" s="289"/>
      <c r="W840" s="289"/>
      <c r="X840" s="289"/>
      <c r="Y840" s="405">
        <f>Y839</f>
        <v>0</v>
      </c>
      <c r="Z840" s="405">
        <f t="shared" ref="Z840" si="2315">Z839</f>
        <v>0</v>
      </c>
      <c r="AA840" s="405">
        <f t="shared" ref="AA840" si="2316">AA839</f>
        <v>0</v>
      </c>
      <c r="AB840" s="405">
        <f t="shared" ref="AB840" si="2317">AB839</f>
        <v>0</v>
      </c>
      <c r="AC840" s="405">
        <f t="shared" ref="AC840" si="2318">AC839</f>
        <v>0</v>
      </c>
      <c r="AD840" s="405">
        <f t="shared" ref="AD840" si="2319">AD839</f>
        <v>0</v>
      </c>
      <c r="AE840" s="405">
        <f t="shared" ref="AE840" si="2320">AE839</f>
        <v>0</v>
      </c>
      <c r="AF840" s="405">
        <f t="shared" ref="AF840" si="2321">AF839</f>
        <v>0</v>
      </c>
      <c r="AG840" s="405">
        <f t="shared" ref="AG840" si="2322">AG839</f>
        <v>0</v>
      </c>
      <c r="AH840" s="405">
        <f t="shared" ref="AH840" si="2323">AH839</f>
        <v>0</v>
      </c>
      <c r="AI840" s="405">
        <f t="shared" ref="AI840" si="2324">AI839</f>
        <v>0</v>
      </c>
      <c r="AJ840" s="405">
        <f t="shared" ref="AJ840" si="2325">AJ839</f>
        <v>0</v>
      </c>
      <c r="AK840" s="405">
        <f t="shared" ref="AK840" si="2326">AK839</f>
        <v>0</v>
      </c>
      <c r="AL840" s="405">
        <f t="shared" ref="AL840" si="2327">AL839</f>
        <v>0</v>
      </c>
      <c r="AM840" s="300"/>
    </row>
    <row r="841" spans="1:39" hidden="1" outlineLevel="1">
      <c r="A841" s="521"/>
      <c r="B841" s="288"/>
      <c r="C841" s="285"/>
      <c r="D841" s="285"/>
      <c r="E841" s="285"/>
      <c r="F841" s="285"/>
      <c r="G841" s="285"/>
      <c r="H841" s="285"/>
      <c r="I841" s="285"/>
      <c r="J841" s="285"/>
      <c r="K841" s="285"/>
      <c r="L841" s="285"/>
      <c r="M841" s="285"/>
      <c r="N841" s="285"/>
      <c r="O841" s="285"/>
      <c r="P841" s="285"/>
      <c r="Q841" s="285"/>
      <c r="R841" s="285"/>
      <c r="S841" s="285"/>
      <c r="T841" s="285"/>
      <c r="U841" s="285"/>
      <c r="V841" s="285"/>
      <c r="W841" s="285"/>
      <c r="X841" s="285"/>
      <c r="Y841" s="416"/>
      <c r="Z841" s="419"/>
      <c r="AA841" s="419"/>
      <c r="AB841" s="419"/>
      <c r="AC841" s="419"/>
      <c r="AD841" s="419"/>
      <c r="AE841" s="419"/>
      <c r="AF841" s="419"/>
      <c r="AG841" s="419"/>
      <c r="AH841" s="419"/>
      <c r="AI841" s="419"/>
      <c r="AJ841" s="419"/>
      <c r="AK841" s="419"/>
      <c r="AL841" s="419"/>
      <c r="AM841" s="300"/>
    </row>
    <row r="842" spans="1:39" ht="30" hidden="1" outlineLevel="1">
      <c r="A842" s="521">
        <v>22</v>
      </c>
      <c r="B842" s="422" t="s">
        <v>114</v>
      </c>
      <c r="C842" s="285" t="s">
        <v>25</v>
      </c>
      <c r="D842" s="289"/>
      <c r="E842" s="289"/>
      <c r="F842" s="289"/>
      <c r="G842" s="289"/>
      <c r="H842" s="289"/>
      <c r="I842" s="289"/>
      <c r="J842" s="289"/>
      <c r="K842" s="289"/>
      <c r="L842" s="289"/>
      <c r="M842" s="289"/>
      <c r="N842" s="285"/>
      <c r="O842" s="289"/>
      <c r="P842" s="289"/>
      <c r="Q842" s="289"/>
      <c r="R842" s="289"/>
      <c r="S842" s="289"/>
      <c r="T842" s="289"/>
      <c r="U842" s="289"/>
      <c r="V842" s="289"/>
      <c r="W842" s="289"/>
      <c r="X842" s="289"/>
      <c r="Y842" s="409"/>
      <c r="Z842" s="409"/>
      <c r="AA842" s="409"/>
      <c r="AB842" s="409"/>
      <c r="AC842" s="409"/>
      <c r="AD842" s="409"/>
      <c r="AE842" s="409"/>
      <c r="AF842" s="404"/>
      <c r="AG842" s="404"/>
      <c r="AH842" s="404"/>
      <c r="AI842" s="404"/>
      <c r="AJ842" s="404"/>
      <c r="AK842" s="404"/>
      <c r="AL842" s="404"/>
      <c r="AM842" s="290">
        <f>SUM(Y842:AL842)</f>
        <v>0</v>
      </c>
    </row>
    <row r="843" spans="1:39" hidden="1" outlineLevel="1">
      <c r="A843" s="521"/>
      <c r="B843" s="288" t="s">
        <v>342</v>
      </c>
      <c r="C843" s="285" t="s">
        <v>163</v>
      </c>
      <c r="D843" s="289"/>
      <c r="E843" s="289"/>
      <c r="F843" s="289"/>
      <c r="G843" s="289"/>
      <c r="H843" s="289"/>
      <c r="I843" s="289"/>
      <c r="J843" s="289"/>
      <c r="K843" s="289"/>
      <c r="L843" s="289"/>
      <c r="M843" s="289"/>
      <c r="N843" s="285"/>
      <c r="O843" s="289"/>
      <c r="P843" s="289"/>
      <c r="Q843" s="289"/>
      <c r="R843" s="289"/>
      <c r="S843" s="289"/>
      <c r="T843" s="289"/>
      <c r="U843" s="289"/>
      <c r="V843" s="289"/>
      <c r="W843" s="289"/>
      <c r="X843" s="289"/>
      <c r="Y843" s="405">
        <f>Y842</f>
        <v>0</v>
      </c>
      <c r="Z843" s="405">
        <f t="shared" ref="Z843" si="2328">Z842</f>
        <v>0</v>
      </c>
      <c r="AA843" s="405">
        <f t="shared" ref="AA843" si="2329">AA842</f>
        <v>0</v>
      </c>
      <c r="AB843" s="405">
        <f t="shared" ref="AB843" si="2330">AB842</f>
        <v>0</v>
      </c>
      <c r="AC843" s="405">
        <f t="shared" ref="AC843" si="2331">AC842</f>
        <v>0</v>
      </c>
      <c r="AD843" s="405">
        <f t="shared" ref="AD843" si="2332">AD842</f>
        <v>0</v>
      </c>
      <c r="AE843" s="405">
        <f t="shared" ref="AE843" si="2333">AE842</f>
        <v>0</v>
      </c>
      <c r="AF843" s="405">
        <f t="shared" ref="AF843" si="2334">AF842</f>
        <v>0</v>
      </c>
      <c r="AG843" s="405">
        <f t="shared" ref="AG843" si="2335">AG842</f>
        <v>0</v>
      </c>
      <c r="AH843" s="405">
        <f t="shared" ref="AH843" si="2336">AH842</f>
        <v>0</v>
      </c>
      <c r="AI843" s="405">
        <f t="shared" ref="AI843" si="2337">AI842</f>
        <v>0</v>
      </c>
      <c r="AJ843" s="405">
        <f t="shared" ref="AJ843" si="2338">AJ842</f>
        <v>0</v>
      </c>
      <c r="AK843" s="405">
        <f t="shared" ref="AK843" si="2339">AK842</f>
        <v>0</v>
      </c>
      <c r="AL843" s="405">
        <f t="shared" ref="AL843" si="2340">AL842</f>
        <v>0</v>
      </c>
      <c r="AM843" s="300"/>
    </row>
    <row r="844" spans="1:39" hidden="1" outlineLevel="1">
      <c r="A844" s="521"/>
      <c r="B844" s="288"/>
      <c r="C844" s="285"/>
      <c r="D844" s="285"/>
      <c r="E844" s="285"/>
      <c r="F844" s="285"/>
      <c r="G844" s="285"/>
      <c r="H844" s="285"/>
      <c r="I844" s="285"/>
      <c r="J844" s="285"/>
      <c r="K844" s="285"/>
      <c r="L844" s="285"/>
      <c r="M844" s="285"/>
      <c r="N844" s="285"/>
      <c r="O844" s="285"/>
      <c r="P844" s="285"/>
      <c r="Q844" s="285"/>
      <c r="R844" s="285"/>
      <c r="S844" s="285"/>
      <c r="T844" s="285"/>
      <c r="U844" s="285"/>
      <c r="V844" s="285"/>
      <c r="W844" s="285"/>
      <c r="X844" s="285"/>
      <c r="Y844" s="416"/>
      <c r="Z844" s="419"/>
      <c r="AA844" s="419"/>
      <c r="AB844" s="419"/>
      <c r="AC844" s="419"/>
      <c r="AD844" s="419"/>
      <c r="AE844" s="419"/>
      <c r="AF844" s="419"/>
      <c r="AG844" s="419"/>
      <c r="AH844" s="419"/>
      <c r="AI844" s="419"/>
      <c r="AJ844" s="419"/>
      <c r="AK844" s="419"/>
      <c r="AL844" s="419"/>
      <c r="AM844" s="300"/>
    </row>
    <row r="845" spans="1:39" ht="30" hidden="1" outlineLevel="1">
      <c r="A845" s="521">
        <v>23</v>
      </c>
      <c r="B845" s="422" t="s">
        <v>115</v>
      </c>
      <c r="C845" s="285" t="s">
        <v>25</v>
      </c>
      <c r="D845" s="289"/>
      <c r="E845" s="289"/>
      <c r="F845" s="289"/>
      <c r="G845" s="289"/>
      <c r="H845" s="289"/>
      <c r="I845" s="289"/>
      <c r="J845" s="289"/>
      <c r="K845" s="289"/>
      <c r="L845" s="289"/>
      <c r="M845" s="289"/>
      <c r="N845" s="285"/>
      <c r="O845" s="289"/>
      <c r="P845" s="289"/>
      <c r="Q845" s="289"/>
      <c r="R845" s="289"/>
      <c r="S845" s="289"/>
      <c r="T845" s="289"/>
      <c r="U845" s="289"/>
      <c r="V845" s="289"/>
      <c r="W845" s="289"/>
      <c r="X845" s="289"/>
      <c r="Y845" s="409"/>
      <c r="Z845" s="409"/>
      <c r="AA845" s="409"/>
      <c r="AB845" s="409"/>
      <c r="AC845" s="409"/>
      <c r="AD845" s="409"/>
      <c r="AE845" s="409"/>
      <c r="AF845" s="404"/>
      <c r="AG845" s="404"/>
      <c r="AH845" s="404"/>
      <c r="AI845" s="404"/>
      <c r="AJ845" s="404"/>
      <c r="AK845" s="404"/>
      <c r="AL845" s="404"/>
      <c r="AM845" s="290">
        <f>SUM(Y845:AL845)</f>
        <v>0</v>
      </c>
    </row>
    <row r="846" spans="1:39" hidden="1" outlineLevel="1">
      <c r="A846" s="521"/>
      <c r="B846" s="288" t="s">
        <v>342</v>
      </c>
      <c r="C846" s="285" t="s">
        <v>163</v>
      </c>
      <c r="D846" s="289"/>
      <c r="E846" s="289"/>
      <c r="F846" s="289"/>
      <c r="G846" s="289"/>
      <c r="H846" s="289"/>
      <c r="I846" s="289"/>
      <c r="J846" s="289"/>
      <c r="K846" s="289"/>
      <c r="L846" s="289"/>
      <c r="M846" s="289"/>
      <c r="N846" s="285"/>
      <c r="O846" s="289"/>
      <c r="P846" s="289"/>
      <c r="Q846" s="289"/>
      <c r="R846" s="289"/>
      <c r="S846" s="289"/>
      <c r="T846" s="289"/>
      <c r="U846" s="289"/>
      <c r="V846" s="289"/>
      <c r="W846" s="289"/>
      <c r="X846" s="289"/>
      <c r="Y846" s="405">
        <f>Y845</f>
        <v>0</v>
      </c>
      <c r="Z846" s="405">
        <f t="shared" ref="Z846" si="2341">Z845</f>
        <v>0</v>
      </c>
      <c r="AA846" s="405">
        <f t="shared" ref="AA846" si="2342">AA845</f>
        <v>0</v>
      </c>
      <c r="AB846" s="405">
        <f t="shared" ref="AB846" si="2343">AB845</f>
        <v>0</v>
      </c>
      <c r="AC846" s="405">
        <f t="shared" ref="AC846" si="2344">AC845</f>
        <v>0</v>
      </c>
      <c r="AD846" s="405">
        <f t="shared" ref="AD846" si="2345">AD845</f>
        <v>0</v>
      </c>
      <c r="AE846" s="405">
        <f t="shared" ref="AE846" si="2346">AE845</f>
        <v>0</v>
      </c>
      <c r="AF846" s="405">
        <f t="shared" ref="AF846" si="2347">AF845</f>
        <v>0</v>
      </c>
      <c r="AG846" s="405">
        <f t="shared" ref="AG846" si="2348">AG845</f>
        <v>0</v>
      </c>
      <c r="AH846" s="405">
        <f t="shared" ref="AH846" si="2349">AH845</f>
        <v>0</v>
      </c>
      <c r="AI846" s="405">
        <f t="shared" ref="AI846" si="2350">AI845</f>
        <v>0</v>
      </c>
      <c r="AJ846" s="405">
        <f t="shared" ref="AJ846" si="2351">AJ845</f>
        <v>0</v>
      </c>
      <c r="AK846" s="405">
        <f t="shared" ref="AK846" si="2352">AK845</f>
        <v>0</v>
      </c>
      <c r="AL846" s="405">
        <f t="shared" ref="AL846" si="2353">AL845</f>
        <v>0</v>
      </c>
      <c r="AM846" s="300"/>
    </row>
    <row r="847" spans="1:39" hidden="1" outlineLevel="1">
      <c r="A847" s="521"/>
      <c r="B847" s="424"/>
      <c r="C847" s="285"/>
      <c r="D847" s="285"/>
      <c r="E847" s="285"/>
      <c r="F847" s="285"/>
      <c r="G847" s="285"/>
      <c r="H847" s="285"/>
      <c r="I847" s="285"/>
      <c r="J847" s="285"/>
      <c r="K847" s="285"/>
      <c r="L847" s="285"/>
      <c r="M847" s="285"/>
      <c r="N847" s="285"/>
      <c r="O847" s="285"/>
      <c r="P847" s="285"/>
      <c r="Q847" s="285"/>
      <c r="R847" s="285"/>
      <c r="S847" s="285"/>
      <c r="T847" s="285"/>
      <c r="U847" s="285"/>
      <c r="V847" s="285"/>
      <c r="W847" s="285"/>
      <c r="X847" s="285"/>
      <c r="Y847" s="416"/>
      <c r="Z847" s="419"/>
      <c r="AA847" s="419"/>
      <c r="AB847" s="419"/>
      <c r="AC847" s="419"/>
      <c r="AD847" s="419"/>
      <c r="AE847" s="419"/>
      <c r="AF847" s="419"/>
      <c r="AG847" s="419"/>
      <c r="AH847" s="419"/>
      <c r="AI847" s="419"/>
      <c r="AJ847" s="419"/>
      <c r="AK847" s="419"/>
      <c r="AL847" s="419"/>
      <c r="AM847" s="300"/>
    </row>
    <row r="848" spans="1:39" ht="30" hidden="1" outlineLevel="1">
      <c r="A848" s="521">
        <v>24</v>
      </c>
      <c r="B848" s="422" t="s">
        <v>116</v>
      </c>
      <c r="C848" s="285" t="s">
        <v>25</v>
      </c>
      <c r="D848" s="289"/>
      <c r="E848" s="289"/>
      <c r="F848" s="289"/>
      <c r="G848" s="289"/>
      <c r="H848" s="289"/>
      <c r="I848" s="289"/>
      <c r="J848" s="289"/>
      <c r="K848" s="289"/>
      <c r="L848" s="289"/>
      <c r="M848" s="289"/>
      <c r="N848" s="285"/>
      <c r="O848" s="289"/>
      <c r="P848" s="289"/>
      <c r="Q848" s="289"/>
      <c r="R848" s="289"/>
      <c r="S848" s="289"/>
      <c r="T848" s="289"/>
      <c r="U848" s="289"/>
      <c r="V848" s="289"/>
      <c r="W848" s="289"/>
      <c r="X848" s="289"/>
      <c r="Y848" s="409"/>
      <c r="Z848" s="409"/>
      <c r="AA848" s="409"/>
      <c r="AB848" s="409"/>
      <c r="AC848" s="409"/>
      <c r="AD848" s="409"/>
      <c r="AE848" s="409"/>
      <c r="AF848" s="404"/>
      <c r="AG848" s="404"/>
      <c r="AH848" s="404"/>
      <c r="AI848" s="404"/>
      <c r="AJ848" s="404"/>
      <c r="AK848" s="404"/>
      <c r="AL848" s="404"/>
      <c r="AM848" s="290">
        <f>SUM(Y848:AL848)</f>
        <v>0</v>
      </c>
    </row>
    <row r="849" spans="1:39" hidden="1" outlineLevel="1">
      <c r="A849" s="521"/>
      <c r="B849" s="288" t="s">
        <v>342</v>
      </c>
      <c r="C849" s="285" t="s">
        <v>163</v>
      </c>
      <c r="D849" s="289"/>
      <c r="E849" s="289"/>
      <c r="F849" s="289"/>
      <c r="G849" s="289"/>
      <c r="H849" s="289"/>
      <c r="I849" s="289"/>
      <c r="J849" s="289"/>
      <c r="K849" s="289"/>
      <c r="L849" s="289"/>
      <c r="M849" s="289"/>
      <c r="N849" s="285"/>
      <c r="O849" s="289"/>
      <c r="P849" s="289"/>
      <c r="Q849" s="289"/>
      <c r="R849" s="289"/>
      <c r="S849" s="289"/>
      <c r="T849" s="289"/>
      <c r="U849" s="289"/>
      <c r="V849" s="289"/>
      <c r="W849" s="289"/>
      <c r="X849" s="289"/>
      <c r="Y849" s="405">
        <f>Y848</f>
        <v>0</v>
      </c>
      <c r="Z849" s="405">
        <f t="shared" ref="Z849" si="2354">Z848</f>
        <v>0</v>
      </c>
      <c r="AA849" s="405">
        <f t="shared" ref="AA849" si="2355">AA848</f>
        <v>0</v>
      </c>
      <c r="AB849" s="405">
        <f t="shared" ref="AB849" si="2356">AB848</f>
        <v>0</v>
      </c>
      <c r="AC849" s="405">
        <f t="shared" ref="AC849" si="2357">AC848</f>
        <v>0</v>
      </c>
      <c r="AD849" s="405">
        <f t="shared" ref="AD849" si="2358">AD848</f>
        <v>0</v>
      </c>
      <c r="AE849" s="405">
        <f t="shared" ref="AE849" si="2359">AE848</f>
        <v>0</v>
      </c>
      <c r="AF849" s="405">
        <f t="shared" ref="AF849" si="2360">AF848</f>
        <v>0</v>
      </c>
      <c r="AG849" s="405">
        <f t="shared" ref="AG849" si="2361">AG848</f>
        <v>0</v>
      </c>
      <c r="AH849" s="405">
        <f t="shared" ref="AH849" si="2362">AH848</f>
        <v>0</v>
      </c>
      <c r="AI849" s="405">
        <f t="shared" ref="AI849" si="2363">AI848</f>
        <v>0</v>
      </c>
      <c r="AJ849" s="405">
        <f t="shared" ref="AJ849" si="2364">AJ848</f>
        <v>0</v>
      </c>
      <c r="AK849" s="405">
        <f t="shared" ref="AK849" si="2365">AK848</f>
        <v>0</v>
      </c>
      <c r="AL849" s="405">
        <f t="shared" ref="AL849" si="2366">AL848</f>
        <v>0</v>
      </c>
      <c r="AM849" s="300"/>
    </row>
    <row r="850" spans="1:39" hidden="1" outlineLevel="1">
      <c r="A850" s="521"/>
      <c r="B850" s="288"/>
      <c r="C850" s="285"/>
      <c r="D850" s="285"/>
      <c r="E850" s="285"/>
      <c r="F850" s="285"/>
      <c r="G850" s="285"/>
      <c r="H850" s="285"/>
      <c r="I850" s="285"/>
      <c r="J850" s="285"/>
      <c r="K850" s="285"/>
      <c r="L850" s="285"/>
      <c r="M850" s="285"/>
      <c r="N850" s="285"/>
      <c r="O850" s="285"/>
      <c r="P850" s="285"/>
      <c r="Q850" s="285"/>
      <c r="R850" s="285"/>
      <c r="S850" s="285"/>
      <c r="T850" s="285"/>
      <c r="U850" s="285"/>
      <c r="V850" s="285"/>
      <c r="W850" s="285"/>
      <c r="X850" s="285"/>
      <c r="Y850" s="406"/>
      <c r="Z850" s="419"/>
      <c r="AA850" s="419"/>
      <c r="AB850" s="419"/>
      <c r="AC850" s="419"/>
      <c r="AD850" s="419"/>
      <c r="AE850" s="419"/>
      <c r="AF850" s="419"/>
      <c r="AG850" s="419"/>
      <c r="AH850" s="419"/>
      <c r="AI850" s="419"/>
      <c r="AJ850" s="419"/>
      <c r="AK850" s="419"/>
      <c r="AL850" s="419"/>
      <c r="AM850" s="300"/>
    </row>
    <row r="851" spans="1:39" ht="15.75" hidden="1" outlineLevel="1">
      <c r="A851" s="521"/>
      <c r="B851" s="282" t="s">
        <v>499</v>
      </c>
      <c r="C851" s="285"/>
      <c r="D851" s="285"/>
      <c r="E851" s="285"/>
      <c r="F851" s="285"/>
      <c r="G851" s="285"/>
      <c r="H851" s="285"/>
      <c r="I851" s="285"/>
      <c r="J851" s="285"/>
      <c r="K851" s="285"/>
      <c r="L851" s="285"/>
      <c r="M851" s="285"/>
      <c r="N851" s="285"/>
      <c r="O851" s="285"/>
      <c r="P851" s="285"/>
      <c r="Q851" s="285"/>
      <c r="R851" s="285"/>
      <c r="S851" s="285"/>
      <c r="T851" s="285"/>
      <c r="U851" s="285"/>
      <c r="V851" s="285"/>
      <c r="W851" s="285"/>
      <c r="X851" s="285"/>
      <c r="Y851" s="406"/>
      <c r="Z851" s="419"/>
      <c r="AA851" s="419"/>
      <c r="AB851" s="419"/>
      <c r="AC851" s="419"/>
      <c r="AD851" s="419"/>
      <c r="AE851" s="419"/>
      <c r="AF851" s="419"/>
      <c r="AG851" s="419"/>
      <c r="AH851" s="419"/>
      <c r="AI851" s="419"/>
      <c r="AJ851" s="419"/>
      <c r="AK851" s="419"/>
      <c r="AL851" s="419"/>
      <c r="AM851" s="300"/>
    </row>
    <row r="852" spans="1:39" hidden="1" outlineLevel="1">
      <c r="A852" s="521">
        <v>25</v>
      </c>
      <c r="B852" s="422" t="s">
        <v>117</v>
      </c>
      <c r="C852" s="285" t="s">
        <v>25</v>
      </c>
      <c r="D852" s="289"/>
      <c r="E852" s="289"/>
      <c r="F852" s="289"/>
      <c r="G852" s="289"/>
      <c r="H852" s="289"/>
      <c r="I852" s="289"/>
      <c r="J852" s="289"/>
      <c r="K852" s="289"/>
      <c r="L852" s="289"/>
      <c r="M852" s="289"/>
      <c r="N852" s="289">
        <v>12</v>
      </c>
      <c r="O852" s="289"/>
      <c r="P852" s="289"/>
      <c r="Q852" s="289"/>
      <c r="R852" s="289"/>
      <c r="S852" s="289"/>
      <c r="T852" s="289"/>
      <c r="U852" s="289"/>
      <c r="V852" s="289"/>
      <c r="W852" s="289"/>
      <c r="X852" s="289"/>
      <c r="Y852" s="420"/>
      <c r="Z852" s="409"/>
      <c r="AA852" s="409"/>
      <c r="AB852" s="409"/>
      <c r="AC852" s="409"/>
      <c r="AD852" s="409"/>
      <c r="AE852" s="409"/>
      <c r="AF852" s="409"/>
      <c r="AG852" s="409"/>
      <c r="AH852" s="409"/>
      <c r="AI852" s="409"/>
      <c r="AJ852" s="409"/>
      <c r="AK852" s="409"/>
      <c r="AL852" s="409"/>
      <c r="AM852" s="290">
        <f>SUM(Y852:AL852)</f>
        <v>0</v>
      </c>
    </row>
    <row r="853" spans="1:39" hidden="1" outlineLevel="1">
      <c r="A853" s="521"/>
      <c r="B853" s="288" t="s">
        <v>342</v>
      </c>
      <c r="C853" s="285" t="s">
        <v>163</v>
      </c>
      <c r="D853" s="289"/>
      <c r="E853" s="289"/>
      <c r="F853" s="289"/>
      <c r="G853" s="289"/>
      <c r="H853" s="289"/>
      <c r="I853" s="289"/>
      <c r="J853" s="289"/>
      <c r="K853" s="289"/>
      <c r="L853" s="289"/>
      <c r="M853" s="289"/>
      <c r="N853" s="289">
        <f>N852</f>
        <v>12</v>
      </c>
      <c r="O853" s="289"/>
      <c r="P853" s="289"/>
      <c r="Q853" s="289"/>
      <c r="R853" s="289"/>
      <c r="S853" s="289"/>
      <c r="T853" s="289"/>
      <c r="U853" s="289"/>
      <c r="V853" s="289"/>
      <c r="W853" s="289"/>
      <c r="X853" s="289"/>
      <c r="Y853" s="405">
        <f>Y852</f>
        <v>0</v>
      </c>
      <c r="Z853" s="405">
        <f t="shared" ref="Z853" si="2367">Z852</f>
        <v>0</v>
      </c>
      <c r="AA853" s="405">
        <f t="shared" ref="AA853" si="2368">AA852</f>
        <v>0</v>
      </c>
      <c r="AB853" s="405">
        <f t="shared" ref="AB853" si="2369">AB852</f>
        <v>0</v>
      </c>
      <c r="AC853" s="405">
        <f t="shared" ref="AC853" si="2370">AC852</f>
        <v>0</v>
      </c>
      <c r="AD853" s="405">
        <f t="shared" ref="AD853" si="2371">AD852</f>
        <v>0</v>
      </c>
      <c r="AE853" s="405">
        <f t="shared" ref="AE853" si="2372">AE852</f>
        <v>0</v>
      </c>
      <c r="AF853" s="405">
        <f t="shared" ref="AF853" si="2373">AF852</f>
        <v>0</v>
      </c>
      <c r="AG853" s="405">
        <f t="shared" ref="AG853" si="2374">AG852</f>
        <v>0</v>
      </c>
      <c r="AH853" s="405">
        <f t="shared" ref="AH853" si="2375">AH852</f>
        <v>0</v>
      </c>
      <c r="AI853" s="405">
        <f t="shared" ref="AI853" si="2376">AI852</f>
        <v>0</v>
      </c>
      <c r="AJ853" s="405">
        <f t="shared" ref="AJ853" si="2377">AJ852</f>
        <v>0</v>
      </c>
      <c r="AK853" s="405">
        <f t="shared" ref="AK853" si="2378">AK852</f>
        <v>0</v>
      </c>
      <c r="AL853" s="405">
        <f t="shared" ref="AL853" si="2379">AL852</f>
        <v>0</v>
      </c>
      <c r="AM853" s="300"/>
    </row>
    <row r="854" spans="1:39" hidden="1" outlineLevel="1">
      <c r="A854" s="521"/>
      <c r="B854" s="288"/>
      <c r="C854" s="285"/>
      <c r="D854" s="285"/>
      <c r="E854" s="285"/>
      <c r="F854" s="285"/>
      <c r="G854" s="285"/>
      <c r="H854" s="285"/>
      <c r="I854" s="285"/>
      <c r="J854" s="285"/>
      <c r="K854" s="285"/>
      <c r="L854" s="285"/>
      <c r="M854" s="285"/>
      <c r="N854" s="285"/>
      <c r="O854" s="285"/>
      <c r="P854" s="285"/>
      <c r="Q854" s="285"/>
      <c r="R854" s="285"/>
      <c r="S854" s="285"/>
      <c r="T854" s="285"/>
      <c r="U854" s="285"/>
      <c r="V854" s="285"/>
      <c r="W854" s="285"/>
      <c r="X854" s="285"/>
      <c r="Y854" s="406"/>
      <c r="Z854" s="419"/>
      <c r="AA854" s="419"/>
      <c r="AB854" s="419"/>
      <c r="AC854" s="419"/>
      <c r="AD854" s="419"/>
      <c r="AE854" s="419"/>
      <c r="AF854" s="419"/>
      <c r="AG854" s="419"/>
      <c r="AH854" s="419"/>
      <c r="AI854" s="419"/>
      <c r="AJ854" s="419"/>
      <c r="AK854" s="419"/>
      <c r="AL854" s="419"/>
      <c r="AM854" s="300"/>
    </row>
    <row r="855" spans="1:39" hidden="1" outlineLevel="1">
      <c r="A855" s="521">
        <v>26</v>
      </c>
      <c r="B855" s="422" t="s">
        <v>118</v>
      </c>
      <c r="C855" s="285" t="s">
        <v>25</v>
      </c>
      <c r="D855" s="289"/>
      <c r="E855" s="289"/>
      <c r="F855" s="289"/>
      <c r="G855" s="289"/>
      <c r="H855" s="289"/>
      <c r="I855" s="289"/>
      <c r="J855" s="289"/>
      <c r="K855" s="289"/>
      <c r="L855" s="289"/>
      <c r="M855" s="289"/>
      <c r="N855" s="289">
        <v>12</v>
      </c>
      <c r="O855" s="289"/>
      <c r="P855" s="289"/>
      <c r="Q855" s="289"/>
      <c r="R855" s="289"/>
      <c r="S855" s="289"/>
      <c r="T855" s="289"/>
      <c r="U855" s="289"/>
      <c r="V855" s="289"/>
      <c r="W855" s="289"/>
      <c r="X855" s="289"/>
      <c r="Y855" s="420"/>
      <c r="Z855" s="409"/>
      <c r="AA855" s="409"/>
      <c r="AB855" s="409"/>
      <c r="AC855" s="409"/>
      <c r="AD855" s="409"/>
      <c r="AE855" s="409"/>
      <c r="AF855" s="409"/>
      <c r="AG855" s="409"/>
      <c r="AH855" s="409"/>
      <c r="AI855" s="409"/>
      <c r="AJ855" s="409"/>
      <c r="AK855" s="409"/>
      <c r="AL855" s="409"/>
      <c r="AM855" s="290">
        <f>SUM(Y855:AL855)</f>
        <v>0</v>
      </c>
    </row>
    <row r="856" spans="1:39" hidden="1" outlineLevel="1">
      <c r="A856" s="521"/>
      <c r="B856" s="288" t="s">
        <v>342</v>
      </c>
      <c r="C856" s="285" t="s">
        <v>163</v>
      </c>
      <c r="D856" s="289"/>
      <c r="E856" s="289"/>
      <c r="F856" s="289"/>
      <c r="G856" s="289"/>
      <c r="H856" s="289"/>
      <c r="I856" s="289"/>
      <c r="J856" s="289"/>
      <c r="K856" s="289"/>
      <c r="L856" s="289"/>
      <c r="M856" s="289"/>
      <c r="N856" s="289">
        <f>N855</f>
        <v>12</v>
      </c>
      <c r="O856" s="289"/>
      <c r="P856" s="289"/>
      <c r="Q856" s="289"/>
      <c r="R856" s="289"/>
      <c r="S856" s="289"/>
      <c r="T856" s="289"/>
      <c r="U856" s="289"/>
      <c r="V856" s="289"/>
      <c r="W856" s="289"/>
      <c r="X856" s="289"/>
      <c r="Y856" s="405">
        <f>Y855</f>
        <v>0</v>
      </c>
      <c r="Z856" s="405">
        <f t="shared" ref="Z856" si="2380">Z855</f>
        <v>0</v>
      </c>
      <c r="AA856" s="405">
        <f t="shared" ref="AA856" si="2381">AA855</f>
        <v>0</v>
      </c>
      <c r="AB856" s="405">
        <f t="shared" ref="AB856" si="2382">AB855</f>
        <v>0</v>
      </c>
      <c r="AC856" s="405">
        <f t="shared" ref="AC856" si="2383">AC855</f>
        <v>0</v>
      </c>
      <c r="AD856" s="405">
        <f t="shared" ref="AD856" si="2384">AD855</f>
        <v>0</v>
      </c>
      <c r="AE856" s="405">
        <f t="shared" ref="AE856" si="2385">AE855</f>
        <v>0</v>
      </c>
      <c r="AF856" s="405">
        <f t="shared" ref="AF856" si="2386">AF855</f>
        <v>0</v>
      </c>
      <c r="AG856" s="405">
        <f t="shared" ref="AG856" si="2387">AG855</f>
        <v>0</v>
      </c>
      <c r="AH856" s="405">
        <f t="shared" ref="AH856" si="2388">AH855</f>
        <v>0</v>
      </c>
      <c r="AI856" s="405">
        <f t="shared" ref="AI856" si="2389">AI855</f>
        <v>0</v>
      </c>
      <c r="AJ856" s="405">
        <f t="shared" ref="AJ856" si="2390">AJ855</f>
        <v>0</v>
      </c>
      <c r="AK856" s="405">
        <f t="shared" ref="AK856" si="2391">AK855</f>
        <v>0</v>
      </c>
      <c r="AL856" s="405">
        <f t="shared" ref="AL856" si="2392">AL855</f>
        <v>0</v>
      </c>
      <c r="AM856" s="300"/>
    </row>
    <row r="857" spans="1:39" hidden="1" outlineLevel="1">
      <c r="A857" s="521"/>
      <c r="B857" s="288"/>
      <c r="C857" s="285"/>
      <c r="D857" s="285"/>
      <c r="E857" s="285"/>
      <c r="F857" s="285"/>
      <c r="G857" s="285"/>
      <c r="H857" s="285"/>
      <c r="I857" s="285"/>
      <c r="J857" s="285"/>
      <c r="K857" s="285"/>
      <c r="L857" s="285"/>
      <c r="M857" s="285"/>
      <c r="N857" s="285"/>
      <c r="O857" s="285"/>
      <c r="P857" s="285"/>
      <c r="Q857" s="285"/>
      <c r="R857" s="285"/>
      <c r="S857" s="285"/>
      <c r="T857" s="285"/>
      <c r="U857" s="285"/>
      <c r="V857" s="285"/>
      <c r="W857" s="285"/>
      <c r="X857" s="285"/>
      <c r="Y857" s="406"/>
      <c r="Z857" s="419"/>
      <c r="AA857" s="419"/>
      <c r="AB857" s="419"/>
      <c r="AC857" s="419"/>
      <c r="AD857" s="419"/>
      <c r="AE857" s="419"/>
      <c r="AF857" s="419"/>
      <c r="AG857" s="419"/>
      <c r="AH857" s="419"/>
      <c r="AI857" s="419"/>
      <c r="AJ857" s="419"/>
      <c r="AK857" s="419"/>
      <c r="AL857" s="419"/>
      <c r="AM857" s="300"/>
    </row>
    <row r="858" spans="1:39" ht="30" hidden="1" outlineLevel="1">
      <c r="A858" s="521">
        <v>27</v>
      </c>
      <c r="B858" s="422" t="s">
        <v>119</v>
      </c>
      <c r="C858" s="285" t="s">
        <v>25</v>
      </c>
      <c r="D858" s="289"/>
      <c r="E858" s="289"/>
      <c r="F858" s="289"/>
      <c r="G858" s="289"/>
      <c r="H858" s="289"/>
      <c r="I858" s="289"/>
      <c r="J858" s="289"/>
      <c r="K858" s="289"/>
      <c r="L858" s="289"/>
      <c r="M858" s="289"/>
      <c r="N858" s="289">
        <v>12</v>
      </c>
      <c r="O858" s="289"/>
      <c r="P858" s="289"/>
      <c r="Q858" s="289"/>
      <c r="R858" s="289"/>
      <c r="S858" s="289"/>
      <c r="T858" s="289"/>
      <c r="U858" s="289"/>
      <c r="V858" s="289"/>
      <c r="W858" s="289"/>
      <c r="X858" s="289"/>
      <c r="Y858" s="420"/>
      <c r="Z858" s="409"/>
      <c r="AA858" s="409"/>
      <c r="AB858" s="409"/>
      <c r="AC858" s="409"/>
      <c r="AD858" s="409"/>
      <c r="AE858" s="409"/>
      <c r="AF858" s="409"/>
      <c r="AG858" s="409"/>
      <c r="AH858" s="409"/>
      <c r="AI858" s="409"/>
      <c r="AJ858" s="409"/>
      <c r="AK858" s="409"/>
      <c r="AL858" s="409"/>
      <c r="AM858" s="290">
        <f>SUM(Y858:AL858)</f>
        <v>0</v>
      </c>
    </row>
    <row r="859" spans="1:39" hidden="1" outlineLevel="1">
      <c r="A859" s="521"/>
      <c r="B859" s="288" t="s">
        <v>342</v>
      </c>
      <c r="C859" s="285" t="s">
        <v>163</v>
      </c>
      <c r="D859" s="289"/>
      <c r="E859" s="289"/>
      <c r="F859" s="289"/>
      <c r="G859" s="289"/>
      <c r="H859" s="289"/>
      <c r="I859" s="289"/>
      <c r="J859" s="289"/>
      <c r="K859" s="289"/>
      <c r="L859" s="289"/>
      <c r="M859" s="289"/>
      <c r="N859" s="289">
        <f>N858</f>
        <v>12</v>
      </c>
      <c r="O859" s="289"/>
      <c r="P859" s="289"/>
      <c r="Q859" s="289"/>
      <c r="R859" s="289"/>
      <c r="S859" s="289"/>
      <c r="T859" s="289"/>
      <c r="U859" s="289"/>
      <c r="V859" s="289"/>
      <c r="W859" s="289"/>
      <c r="X859" s="289"/>
      <c r="Y859" s="405">
        <f>Y858</f>
        <v>0</v>
      </c>
      <c r="Z859" s="405">
        <f t="shared" ref="Z859" si="2393">Z858</f>
        <v>0</v>
      </c>
      <c r="AA859" s="405">
        <f t="shared" ref="AA859" si="2394">AA858</f>
        <v>0</v>
      </c>
      <c r="AB859" s="405">
        <f t="shared" ref="AB859" si="2395">AB858</f>
        <v>0</v>
      </c>
      <c r="AC859" s="405">
        <f t="shared" ref="AC859" si="2396">AC858</f>
        <v>0</v>
      </c>
      <c r="AD859" s="405">
        <f t="shared" ref="AD859" si="2397">AD858</f>
        <v>0</v>
      </c>
      <c r="AE859" s="405">
        <f t="shared" ref="AE859" si="2398">AE858</f>
        <v>0</v>
      </c>
      <c r="AF859" s="405">
        <f t="shared" ref="AF859" si="2399">AF858</f>
        <v>0</v>
      </c>
      <c r="AG859" s="405">
        <f t="shared" ref="AG859" si="2400">AG858</f>
        <v>0</v>
      </c>
      <c r="AH859" s="405">
        <f t="shared" ref="AH859" si="2401">AH858</f>
        <v>0</v>
      </c>
      <c r="AI859" s="405">
        <f t="shared" ref="AI859" si="2402">AI858</f>
        <v>0</v>
      </c>
      <c r="AJ859" s="405">
        <f t="shared" ref="AJ859" si="2403">AJ858</f>
        <v>0</v>
      </c>
      <c r="AK859" s="405">
        <f t="shared" ref="AK859" si="2404">AK858</f>
        <v>0</v>
      </c>
      <c r="AL859" s="405">
        <f t="shared" ref="AL859" si="2405">AL858</f>
        <v>0</v>
      </c>
      <c r="AM859" s="300"/>
    </row>
    <row r="860" spans="1:39" hidden="1" outlineLevel="1">
      <c r="A860" s="521"/>
      <c r="B860" s="288"/>
      <c r="C860" s="285"/>
      <c r="D860" s="285"/>
      <c r="E860" s="285"/>
      <c r="F860" s="285"/>
      <c r="G860" s="285"/>
      <c r="H860" s="285"/>
      <c r="I860" s="285"/>
      <c r="J860" s="285"/>
      <c r="K860" s="285"/>
      <c r="L860" s="285"/>
      <c r="M860" s="285"/>
      <c r="N860" s="285"/>
      <c r="O860" s="285"/>
      <c r="P860" s="285"/>
      <c r="Q860" s="285"/>
      <c r="R860" s="285"/>
      <c r="S860" s="285"/>
      <c r="T860" s="285"/>
      <c r="U860" s="285"/>
      <c r="V860" s="285"/>
      <c r="W860" s="285"/>
      <c r="X860" s="285"/>
      <c r="Y860" s="406"/>
      <c r="Z860" s="419"/>
      <c r="AA860" s="419"/>
      <c r="AB860" s="419"/>
      <c r="AC860" s="419"/>
      <c r="AD860" s="419"/>
      <c r="AE860" s="419"/>
      <c r="AF860" s="419"/>
      <c r="AG860" s="419"/>
      <c r="AH860" s="419"/>
      <c r="AI860" s="419"/>
      <c r="AJ860" s="419"/>
      <c r="AK860" s="419"/>
      <c r="AL860" s="419"/>
      <c r="AM860" s="300"/>
    </row>
    <row r="861" spans="1:39" ht="30" hidden="1" outlineLevel="1">
      <c r="A861" s="521">
        <v>28</v>
      </c>
      <c r="B861" s="422" t="s">
        <v>120</v>
      </c>
      <c r="C861" s="285" t="s">
        <v>25</v>
      </c>
      <c r="D861" s="289"/>
      <c r="E861" s="289"/>
      <c r="F861" s="289"/>
      <c r="G861" s="289"/>
      <c r="H861" s="289"/>
      <c r="I861" s="289"/>
      <c r="J861" s="289"/>
      <c r="K861" s="289"/>
      <c r="L861" s="289"/>
      <c r="M861" s="289"/>
      <c r="N861" s="289">
        <v>12</v>
      </c>
      <c r="O861" s="289"/>
      <c r="P861" s="289"/>
      <c r="Q861" s="289"/>
      <c r="R861" s="289"/>
      <c r="S861" s="289"/>
      <c r="T861" s="289"/>
      <c r="U861" s="289"/>
      <c r="V861" s="289"/>
      <c r="W861" s="289"/>
      <c r="X861" s="289"/>
      <c r="Y861" s="420"/>
      <c r="Z861" s="409"/>
      <c r="AA861" s="409"/>
      <c r="AB861" s="409"/>
      <c r="AC861" s="409"/>
      <c r="AD861" s="409"/>
      <c r="AE861" s="409"/>
      <c r="AF861" s="409"/>
      <c r="AG861" s="409"/>
      <c r="AH861" s="409"/>
      <c r="AI861" s="409"/>
      <c r="AJ861" s="409"/>
      <c r="AK861" s="409"/>
      <c r="AL861" s="409"/>
      <c r="AM861" s="290">
        <f>SUM(Y861:AL861)</f>
        <v>0</v>
      </c>
    </row>
    <row r="862" spans="1:39" hidden="1" outlineLevel="1">
      <c r="A862" s="521"/>
      <c r="B862" s="288" t="s">
        <v>342</v>
      </c>
      <c r="C862" s="285" t="s">
        <v>163</v>
      </c>
      <c r="D862" s="289"/>
      <c r="E862" s="289"/>
      <c r="F862" s="289"/>
      <c r="G862" s="289"/>
      <c r="H862" s="289"/>
      <c r="I862" s="289"/>
      <c r="J862" s="289"/>
      <c r="K862" s="289"/>
      <c r="L862" s="289"/>
      <c r="M862" s="289"/>
      <c r="N862" s="289">
        <f>N861</f>
        <v>12</v>
      </c>
      <c r="O862" s="289"/>
      <c r="P862" s="289"/>
      <c r="Q862" s="289"/>
      <c r="R862" s="289"/>
      <c r="S862" s="289"/>
      <c r="T862" s="289"/>
      <c r="U862" s="289"/>
      <c r="V862" s="289"/>
      <c r="W862" s="289"/>
      <c r="X862" s="289"/>
      <c r="Y862" s="405">
        <f>Y861</f>
        <v>0</v>
      </c>
      <c r="Z862" s="405">
        <f t="shared" ref="Z862" si="2406">Z861</f>
        <v>0</v>
      </c>
      <c r="AA862" s="405">
        <f t="shared" ref="AA862" si="2407">AA861</f>
        <v>0</v>
      </c>
      <c r="AB862" s="405">
        <f t="shared" ref="AB862" si="2408">AB861</f>
        <v>0</v>
      </c>
      <c r="AC862" s="405">
        <f t="shared" ref="AC862" si="2409">AC861</f>
        <v>0</v>
      </c>
      <c r="AD862" s="405">
        <f t="shared" ref="AD862" si="2410">AD861</f>
        <v>0</v>
      </c>
      <c r="AE862" s="405">
        <f t="shared" ref="AE862" si="2411">AE861</f>
        <v>0</v>
      </c>
      <c r="AF862" s="405">
        <f t="shared" ref="AF862" si="2412">AF861</f>
        <v>0</v>
      </c>
      <c r="AG862" s="405">
        <f t="shared" ref="AG862" si="2413">AG861</f>
        <v>0</v>
      </c>
      <c r="AH862" s="405">
        <f t="shared" ref="AH862" si="2414">AH861</f>
        <v>0</v>
      </c>
      <c r="AI862" s="405">
        <f t="shared" ref="AI862" si="2415">AI861</f>
        <v>0</v>
      </c>
      <c r="AJ862" s="405">
        <f t="shared" ref="AJ862" si="2416">AJ861</f>
        <v>0</v>
      </c>
      <c r="AK862" s="405">
        <f t="shared" ref="AK862" si="2417">AK861</f>
        <v>0</v>
      </c>
      <c r="AL862" s="405">
        <f t="shared" ref="AL862" si="2418">AL861</f>
        <v>0</v>
      </c>
      <c r="AM862" s="300"/>
    </row>
    <row r="863" spans="1:39" hidden="1" outlineLevel="1">
      <c r="A863" s="521"/>
      <c r="B863" s="288"/>
      <c r="C863" s="285"/>
      <c r="D863" s="285"/>
      <c r="E863" s="285"/>
      <c r="F863" s="285"/>
      <c r="G863" s="285"/>
      <c r="H863" s="285"/>
      <c r="I863" s="285"/>
      <c r="J863" s="285"/>
      <c r="K863" s="285"/>
      <c r="L863" s="285"/>
      <c r="M863" s="285"/>
      <c r="N863" s="285"/>
      <c r="O863" s="285"/>
      <c r="P863" s="285"/>
      <c r="Q863" s="285"/>
      <c r="R863" s="285"/>
      <c r="S863" s="285"/>
      <c r="T863" s="285"/>
      <c r="U863" s="285"/>
      <c r="V863" s="285"/>
      <c r="W863" s="285"/>
      <c r="X863" s="285"/>
      <c r="Y863" s="406"/>
      <c r="Z863" s="419"/>
      <c r="AA863" s="419"/>
      <c r="AB863" s="419"/>
      <c r="AC863" s="419"/>
      <c r="AD863" s="419"/>
      <c r="AE863" s="419"/>
      <c r="AF863" s="419"/>
      <c r="AG863" s="419"/>
      <c r="AH863" s="419"/>
      <c r="AI863" s="419"/>
      <c r="AJ863" s="419"/>
      <c r="AK863" s="419"/>
      <c r="AL863" s="419"/>
      <c r="AM863" s="300"/>
    </row>
    <row r="864" spans="1:39" ht="30" hidden="1" outlineLevel="1">
      <c r="A864" s="521">
        <v>29</v>
      </c>
      <c r="B864" s="422" t="s">
        <v>121</v>
      </c>
      <c r="C864" s="285" t="s">
        <v>25</v>
      </c>
      <c r="D864" s="289"/>
      <c r="E864" s="289"/>
      <c r="F864" s="289"/>
      <c r="G864" s="289"/>
      <c r="H864" s="289"/>
      <c r="I864" s="289"/>
      <c r="J864" s="289"/>
      <c r="K864" s="289"/>
      <c r="L864" s="289"/>
      <c r="M864" s="289"/>
      <c r="N864" s="289">
        <v>3</v>
      </c>
      <c r="O864" s="289"/>
      <c r="P864" s="289"/>
      <c r="Q864" s="289"/>
      <c r="R864" s="289"/>
      <c r="S864" s="289"/>
      <c r="T864" s="289"/>
      <c r="U864" s="289"/>
      <c r="V864" s="289"/>
      <c r="W864" s="289"/>
      <c r="X864" s="289"/>
      <c r="Y864" s="420"/>
      <c r="Z864" s="409"/>
      <c r="AA864" s="409"/>
      <c r="AB864" s="409"/>
      <c r="AC864" s="409"/>
      <c r="AD864" s="409"/>
      <c r="AE864" s="409"/>
      <c r="AF864" s="409"/>
      <c r="AG864" s="409"/>
      <c r="AH864" s="409"/>
      <c r="AI864" s="409"/>
      <c r="AJ864" s="409"/>
      <c r="AK864" s="409"/>
      <c r="AL864" s="409"/>
      <c r="AM864" s="290">
        <f>SUM(Y864:AL864)</f>
        <v>0</v>
      </c>
    </row>
    <row r="865" spans="1:39" hidden="1" outlineLevel="1">
      <c r="A865" s="521"/>
      <c r="B865" s="288" t="s">
        <v>342</v>
      </c>
      <c r="C865" s="285" t="s">
        <v>163</v>
      </c>
      <c r="D865" s="289"/>
      <c r="E865" s="289"/>
      <c r="F865" s="289"/>
      <c r="G865" s="289"/>
      <c r="H865" s="289"/>
      <c r="I865" s="289"/>
      <c r="J865" s="289"/>
      <c r="K865" s="289"/>
      <c r="L865" s="289"/>
      <c r="M865" s="289"/>
      <c r="N865" s="289">
        <f>N864</f>
        <v>3</v>
      </c>
      <c r="O865" s="289"/>
      <c r="P865" s="289"/>
      <c r="Q865" s="289"/>
      <c r="R865" s="289"/>
      <c r="S865" s="289"/>
      <c r="T865" s="289"/>
      <c r="U865" s="289"/>
      <c r="V865" s="289"/>
      <c r="W865" s="289"/>
      <c r="X865" s="289"/>
      <c r="Y865" s="405">
        <f>Y864</f>
        <v>0</v>
      </c>
      <c r="Z865" s="405">
        <f t="shared" ref="Z865" si="2419">Z864</f>
        <v>0</v>
      </c>
      <c r="AA865" s="405">
        <f t="shared" ref="AA865" si="2420">AA864</f>
        <v>0</v>
      </c>
      <c r="AB865" s="405">
        <f t="shared" ref="AB865" si="2421">AB864</f>
        <v>0</v>
      </c>
      <c r="AC865" s="405">
        <f t="shared" ref="AC865" si="2422">AC864</f>
        <v>0</v>
      </c>
      <c r="AD865" s="405">
        <f t="shared" ref="AD865" si="2423">AD864</f>
        <v>0</v>
      </c>
      <c r="AE865" s="405">
        <f t="shared" ref="AE865" si="2424">AE864</f>
        <v>0</v>
      </c>
      <c r="AF865" s="405">
        <f t="shared" ref="AF865" si="2425">AF864</f>
        <v>0</v>
      </c>
      <c r="AG865" s="405">
        <f t="shared" ref="AG865" si="2426">AG864</f>
        <v>0</v>
      </c>
      <c r="AH865" s="405">
        <f t="shared" ref="AH865" si="2427">AH864</f>
        <v>0</v>
      </c>
      <c r="AI865" s="405">
        <f t="shared" ref="AI865" si="2428">AI864</f>
        <v>0</v>
      </c>
      <c r="AJ865" s="405">
        <f t="shared" ref="AJ865" si="2429">AJ864</f>
        <v>0</v>
      </c>
      <c r="AK865" s="405">
        <f t="shared" ref="AK865" si="2430">AK864</f>
        <v>0</v>
      </c>
      <c r="AL865" s="405">
        <f t="shared" ref="AL865" si="2431">AL864</f>
        <v>0</v>
      </c>
      <c r="AM865" s="300"/>
    </row>
    <row r="866" spans="1:39" hidden="1" outlineLevel="1">
      <c r="A866" s="521"/>
      <c r="B866" s="288"/>
      <c r="C866" s="285"/>
      <c r="D866" s="285"/>
      <c r="E866" s="285"/>
      <c r="F866" s="285"/>
      <c r="G866" s="285"/>
      <c r="H866" s="285"/>
      <c r="I866" s="285"/>
      <c r="J866" s="285"/>
      <c r="K866" s="285"/>
      <c r="L866" s="285"/>
      <c r="M866" s="285"/>
      <c r="N866" s="285"/>
      <c r="O866" s="285"/>
      <c r="P866" s="285"/>
      <c r="Q866" s="285"/>
      <c r="R866" s="285"/>
      <c r="S866" s="285"/>
      <c r="T866" s="285"/>
      <c r="U866" s="285"/>
      <c r="V866" s="285"/>
      <c r="W866" s="285"/>
      <c r="X866" s="285"/>
      <c r="Y866" s="406"/>
      <c r="Z866" s="419"/>
      <c r="AA866" s="419"/>
      <c r="AB866" s="419"/>
      <c r="AC866" s="419"/>
      <c r="AD866" s="419"/>
      <c r="AE866" s="419"/>
      <c r="AF866" s="419"/>
      <c r="AG866" s="419"/>
      <c r="AH866" s="419"/>
      <c r="AI866" s="419"/>
      <c r="AJ866" s="419"/>
      <c r="AK866" s="419"/>
      <c r="AL866" s="419"/>
      <c r="AM866" s="300"/>
    </row>
    <row r="867" spans="1:39" ht="30" hidden="1" outlineLevel="1">
      <c r="A867" s="521">
        <v>30</v>
      </c>
      <c r="B867" s="422" t="s">
        <v>122</v>
      </c>
      <c r="C867" s="285" t="s">
        <v>25</v>
      </c>
      <c r="D867" s="289"/>
      <c r="E867" s="289"/>
      <c r="F867" s="289"/>
      <c r="G867" s="289"/>
      <c r="H867" s="289"/>
      <c r="I867" s="289"/>
      <c r="J867" s="289"/>
      <c r="K867" s="289"/>
      <c r="L867" s="289"/>
      <c r="M867" s="289"/>
      <c r="N867" s="289">
        <v>12</v>
      </c>
      <c r="O867" s="289"/>
      <c r="P867" s="289"/>
      <c r="Q867" s="289"/>
      <c r="R867" s="289"/>
      <c r="S867" s="289"/>
      <c r="T867" s="289"/>
      <c r="U867" s="289"/>
      <c r="V867" s="289"/>
      <c r="W867" s="289"/>
      <c r="X867" s="289"/>
      <c r="Y867" s="420"/>
      <c r="Z867" s="409"/>
      <c r="AA867" s="409"/>
      <c r="AB867" s="409"/>
      <c r="AC867" s="409"/>
      <c r="AD867" s="409"/>
      <c r="AE867" s="409"/>
      <c r="AF867" s="409"/>
      <c r="AG867" s="409"/>
      <c r="AH867" s="409"/>
      <c r="AI867" s="409"/>
      <c r="AJ867" s="409"/>
      <c r="AK867" s="409"/>
      <c r="AL867" s="409"/>
      <c r="AM867" s="290">
        <f>SUM(Y867:AL867)</f>
        <v>0</v>
      </c>
    </row>
    <row r="868" spans="1:39" hidden="1" outlineLevel="1">
      <c r="A868" s="521"/>
      <c r="B868" s="288" t="s">
        <v>342</v>
      </c>
      <c r="C868" s="285" t="s">
        <v>163</v>
      </c>
      <c r="D868" s="289"/>
      <c r="E868" s="289"/>
      <c r="F868" s="289"/>
      <c r="G868" s="289"/>
      <c r="H868" s="289"/>
      <c r="I868" s="289"/>
      <c r="J868" s="289"/>
      <c r="K868" s="289"/>
      <c r="L868" s="289"/>
      <c r="M868" s="289"/>
      <c r="N868" s="289">
        <f>N867</f>
        <v>12</v>
      </c>
      <c r="O868" s="289"/>
      <c r="P868" s="289"/>
      <c r="Q868" s="289"/>
      <c r="R868" s="289"/>
      <c r="S868" s="289"/>
      <c r="T868" s="289"/>
      <c r="U868" s="289"/>
      <c r="V868" s="289"/>
      <c r="W868" s="289"/>
      <c r="X868" s="289"/>
      <c r="Y868" s="405">
        <f>Y867</f>
        <v>0</v>
      </c>
      <c r="Z868" s="405">
        <f t="shared" ref="Z868" si="2432">Z867</f>
        <v>0</v>
      </c>
      <c r="AA868" s="405">
        <f t="shared" ref="AA868" si="2433">AA867</f>
        <v>0</v>
      </c>
      <c r="AB868" s="405">
        <f t="shared" ref="AB868" si="2434">AB867</f>
        <v>0</v>
      </c>
      <c r="AC868" s="405">
        <f t="shared" ref="AC868" si="2435">AC867</f>
        <v>0</v>
      </c>
      <c r="AD868" s="405">
        <f t="shared" ref="AD868" si="2436">AD867</f>
        <v>0</v>
      </c>
      <c r="AE868" s="405">
        <f t="shared" ref="AE868" si="2437">AE867</f>
        <v>0</v>
      </c>
      <c r="AF868" s="405">
        <f t="shared" ref="AF868" si="2438">AF867</f>
        <v>0</v>
      </c>
      <c r="AG868" s="405">
        <f t="shared" ref="AG868" si="2439">AG867</f>
        <v>0</v>
      </c>
      <c r="AH868" s="405">
        <f t="shared" ref="AH868" si="2440">AH867</f>
        <v>0</v>
      </c>
      <c r="AI868" s="405">
        <f t="shared" ref="AI868" si="2441">AI867</f>
        <v>0</v>
      </c>
      <c r="AJ868" s="405">
        <f t="shared" ref="AJ868" si="2442">AJ867</f>
        <v>0</v>
      </c>
      <c r="AK868" s="405">
        <f t="shared" ref="AK868" si="2443">AK867</f>
        <v>0</v>
      </c>
      <c r="AL868" s="405">
        <f t="shared" ref="AL868" si="2444">AL867</f>
        <v>0</v>
      </c>
      <c r="AM868" s="300"/>
    </row>
    <row r="869" spans="1:39" hidden="1" outlineLevel="1">
      <c r="A869" s="521"/>
      <c r="B869" s="288"/>
      <c r="C869" s="285"/>
      <c r="D869" s="285"/>
      <c r="E869" s="285"/>
      <c r="F869" s="285"/>
      <c r="G869" s="285"/>
      <c r="H869" s="285"/>
      <c r="I869" s="285"/>
      <c r="J869" s="285"/>
      <c r="K869" s="285"/>
      <c r="L869" s="285"/>
      <c r="M869" s="285"/>
      <c r="N869" s="285"/>
      <c r="O869" s="285"/>
      <c r="P869" s="285"/>
      <c r="Q869" s="285"/>
      <c r="R869" s="285"/>
      <c r="S869" s="285"/>
      <c r="T869" s="285"/>
      <c r="U869" s="285"/>
      <c r="V869" s="285"/>
      <c r="W869" s="285"/>
      <c r="X869" s="285"/>
      <c r="Y869" s="406"/>
      <c r="Z869" s="419"/>
      <c r="AA869" s="419"/>
      <c r="AB869" s="419"/>
      <c r="AC869" s="419"/>
      <c r="AD869" s="419"/>
      <c r="AE869" s="419"/>
      <c r="AF869" s="419"/>
      <c r="AG869" s="419"/>
      <c r="AH869" s="419"/>
      <c r="AI869" s="419"/>
      <c r="AJ869" s="419"/>
      <c r="AK869" s="419"/>
      <c r="AL869" s="419"/>
      <c r="AM869" s="300"/>
    </row>
    <row r="870" spans="1:39" ht="30" hidden="1" outlineLevel="1">
      <c r="A870" s="521">
        <v>31</v>
      </c>
      <c r="B870" s="422" t="s">
        <v>123</v>
      </c>
      <c r="C870" s="285" t="s">
        <v>25</v>
      </c>
      <c r="D870" s="289"/>
      <c r="E870" s="289"/>
      <c r="F870" s="289"/>
      <c r="G870" s="289"/>
      <c r="H870" s="289"/>
      <c r="I870" s="289"/>
      <c r="J870" s="289"/>
      <c r="K870" s="289"/>
      <c r="L870" s="289"/>
      <c r="M870" s="289"/>
      <c r="N870" s="289">
        <v>12</v>
      </c>
      <c r="O870" s="289"/>
      <c r="P870" s="289"/>
      <c r="Q870" s="289"/>
      <c r="R870" s="289"/>
      <c r="S870" s="289"/>
      <c r="T870" s="289"/>
      <c r="U870" s="289"/>
      <c r="V870" s="289"/>
      <c r="W870" s="289"/>
      <c r="X870" s="289"/>
      <c r="Y870" s="420"/>
      <c r="Z870" s="409"/>
      <c r="AA870" s="409"/>
      <c r="AB870" s="409"/>
      <c r="AC870" s="409"/>
      <c r="AD870" s="409"/>
      <c r="AE870" s="409"/>
      <c r="AF870" s="409"/>
      <c r="AG870" s="409"/>
      <c r="AH870" s="409"/>
      <c r="AI870" s="409"/>
      <c r="AJ870" s="409"/>
      <c r="AK870" s="409"/>
      <c r="AL870" s="409"/>
      <c r="AM870" s="290">
        <f>SUM(Y870:AL870)</f>
        <v>0</v>
      </c>
    </row>
    <row r="871" spans="1:39" hidden="1" outlineLevel="1">
      <c r="A871" s="521"/>
      <c r="B871" s="288" t="s">
        <v>342</v>
      </c>
      <c r="C871" s="285" t="s">
        <v>163</v>
      </c>
      <c r="D871" s="289"/>
      <c r="E871" s="289"/>
      <c r="F871" s="289"/>
      <c r="G871" s="289"/>
      <c r="H871" s="289"/>
      <c r="I871" s="289"/>
      <c r="J871" s="289"/>
      <c r="K871" s="289"/>
      <c r="L871" s="289"/>
      <c r="M871" s="289"/>
      <c r="N871" s="289">
        <f>N870</f>
        <v>12</v>
      </c>
      <c r="O871" s="289"/>
      <c r="P871" s="289"/>
      <c r="Q871" s="289"/>
      <c r="R871" s="289"/>
      <c r="S871" s="289"/>
      <c r="T871" s="289"/>
      <c r="U871" s="289"/>
      <c r="V871" s="289"/>
      <c r="W871" s="289"/>
      <c r="X871" s="289"/>
      <c r="Y871" s="405">
        <f>Y870</f>
        <v>0</v>
      </c>
      <c r="Z871" s="405">
        <f t="shared" ref="Z871" si="2445">Z870</f>
        <v>0</v>
      </c>
      <c r="AA871" s="405">
        <f t="shared" ref="AA871" si="2446">AA870</f>
        <v>0</v>
      </c>
      <c r="AB871" s="405">
        <f t="shared" ref="AB871" si="2447">AB870</f>
        <v>0</v>
      </c>
      <c r="AC871" s="405">
        <f t="shared" ref="AC871" si="2448">AC870</f>
        <v>0</v>
      </c>
      <c r="AD871" s="405">
        <f t="shared" ref="AD871" si="2449">AD870</f>
        <v>0</v>
      </c>
      <c r="AE871" s="405">
        <f t="shared" ref="AE871" si="2450">AE870</f>
        <v>0</v>
      </c>
      <c r="AF871" s="405">
        <f t="shared" ref="AF871" si="2451">AF870</f>
        <v>0</v>
      </c>
      <c r="AG871" s="405">
        <f t="shared" ref="AG871" si="2452">AG870</f>
        <v>0</v>
      </c>
      <c r="AH871" s="405">
        <f t="shared" ref="AH871" si="2453">AH870</f>
        <v>0</v>
      </c>
      <c r="AI871" s="405">
        <f t="shared" ref="AI871" si="2454">AI870</f>
        <v>0</v>
      </c>
      <c r="AJ871" s="405">
        <f t="shared" ref="AJ871" si="2455">AJ870</f>
        <v>0</v>
      </c>
      <c r="AK871" s="405">
        <f t="shared" ref="AK871" si="2456">AK870</f>
        <v>0</v>
      </c>
      <c r="AL871" s="405">
        <f t="shared" ref="AL871" si="2457">AL870</f>
        <v>0</v>
      </c>
      <c r="AM871" s="300"/>
    </row>
    <row r="872" spans="1:39" hidden="1" outlineLevel="1">
      <c r="A872" s="521"/>
      <c r="B872" s="422"/>
      <c r="C872" s="285"/>
      <c r="D872" s="285"/>
      <c r="E872" s="285"/>
      <c r="F872" s="285"/>
      <c r="G872" s="285"/>
      <c r="H872" s="285"/>
      <c r="I872" s="285"/>
      <c r="J872" s="285"/>
      <c r="K872" s="285"/>
      <c r="L872" s="285"/>
      <c r="M872" s="285"/>
      <c r="N872" s="285"/>
      <c r="O872" s="285"/>
      <c r="P872" s="285"/>
      <c r="Q872" s="285"/>
      <c r="R872" s="285"/>
      <c r="S872" s="285"/>
      <c r="T872" s="285"/>
      <c r="U872" s="285"/>
      <c r="V872" s="285"/>
      <c r="W872" s="285"/>
      <c r="X872" s="285"/>
      <c r="Y872" s="406"/>
      <c r="Z872" s="419"/>
      <c r="AA872" s="419"/>
      <c r="AB872" s="419"/>
      <c r="AC872" s="419"/>
      <c r="AD872" s="419"/>
      <c r="AE872" s="419"/>
      <c r="AF872" s="419"/>
      <c r="AG872" s="419"/>
      <c r="AH872" s="419"/>
      <c r="AI872" s="419"/>
      <c r="AJ872" s="419"/>
      <c r="AK872" s="419"/>
      <c r="AL872" s="419"/>
      <c r="AM872" s="300"/>
    </row>
    <row r="873" spans="1:39" ht="30" hidden="1" outlineLevel="1">
      <c r="A873" s="521">
        <v>32</v>
      </c>
      <c r="B873" s="422" t="s">
        <v>124</v>
      </c>
      <c r="C873" s="285" t="s">
        <v>25</v>
      </c>
      <c r="D873" s="289"/>
      <c r="E873" s="289"/>
      <c r="F873" s="289"/>
      <c r="G873" s="289"/>
      <c r="H873" s="289"/>
      <c r="I873" s="289"/>
      <c r="J873" s="289"/>
      <c r="K873" s="289"/>
      <c r="L873" s="289"/>
      <c r="M873" s="289"/>
      <c r="N873" s="289">
        <v>12</v>
      </c>
      <c r="O873" s="289"/>
      <c r="P873" s="289"/>
      <c r="Q873" s="289"/>
      <c r="R873" s="289"/>
      <c r="S873" s="289"/>
      <c r="T873" s="289"/>
      <c r="U873" s="289"/>
      <c r="V873" s="289"/>
      <c r="W873" s="289"/>
      <c r="X873" s="289"/>
      <c r="Y873" s="420"/>
      <c r="Z873" s="409"/>
      <c r="AA873" s="409"/>
      <c r="AB873" s="409"/>
      <c r="AC873" s="409"/>
      <c r="AD873" s="409"/>
      <c r="AE873" s="409"/>
      <c r="AF873" s="409"/>
      <c r="AG873" s="409"/>
      <c r="AH873" s="409"/>
      <c r="AI873" s="409"/>
      <c r="AJ873" s="409"/>
      <c r="AK873" s="409"/>
      <c r="AL873" s="409"/>
      <c r="AM873" s="290">
        <f>SUM(Y873:AL873)</f>
        <v>0</v>
      </c>
    </row>
    <row r="874" spans="1:39" hidden="1" outlineLevel="1">
      <c r="A874" s="521"/>
      <c r="B874" s="288" t="s">
        <v>342</v>
      </c>
      <c r="C874" s="285" t="s">
        <v>163</v>
      </c>
      <c r="D874" s="289"/>
      <c r="E874" s="289"/>
      <c r="F874" s="289"/>
      <c r="G874" s="289"/>
      <c r="H874" s="289"/>
      <c r="I874" s="289"/>
      <c r="J874" s="289"/>
      <c r="K874" s="289"/>
      <c r="L874" s="289"/>
      <c r="M874" s="289"/>
      <c r="N874" s="289">
        <f>N873</f>
        <v>12</v>
      </c>
      <c r="O874" s="289"/>
      <c r="P874" s="289"/>
      <c r="Q874" s="289"/>
      <c r="R874" s="289"/>
      <c r="S874" s="289"/>
      <c r="T874" s="289"/>
      <c r="U874" s="289"/>
      <c r="V874" s="289"/>
      <c r="W874" s="289"/>
      <c r="X874" s="289"/>
      <c r="Y874" s="405">
        <f>Y873</f>
        <v>0</v>
      </c>
      <c r="Z874" s="405">
        <f t="shared" ref="Z874" si="2458">Z873</f>
        <v>0</v>
      </c>
      <c r="AA874" s="405">
        <f t="shared" ref="AA874" si="2459">AA873</f>
        <v>0</v>
      </c>
      <c r="AB874" s="405">
        <f t="shared" ref="AB874" si="2460">AB873</f>
        <v>0</v>
      </c>
      <c r="AC874" s="405">
        <f t="shared" ref="AC874" si="2461">AC873</f>
        <v>0</v>
      </c>
      <c r="AD874" s="405">
        <f t="shared" ref="AD874" si="2462">AD873</f>
        <v>0</v>
      </c>
      <c r="AE874" s="405">
        <f t="shared" ref="AE874" si="2463">AE873</f>
        <v>0</v>
      </c>
      <c r="AF874" s="405">
        <f t="shared" ref="AF874" si="2464">AF873</f>
        <v>0</v>
      </c>
      <c r="AG874" s="405">
        <f t="shared" ref="AG874" si="2465">AG873</f>
        <v>0</v>
      </c>
      <c r="AH874" s="405">
        <f t="shared" ref="AH874" si="2466">AH873</f>
        <v>0</v>
      </c>
      <c r="AI874" s="405">
        <f t="shared" ref="AI874" si="2467">AI873</f>
        <v>0</v>
      </c>
      <c r="AJ874" s="405">
        <f t="shared" ref="AJ874" si="2468">AJ873</f>
        <v>0</v>
      </c>
      <c r="AK874" s="405">
        <f t="shared" ref="AK874" si="2469">AK873</f>
        <v>0</v>
      </c>
      <c r="AL874" s="405">
        <f>AL873</f>
        <v>0</v>
      </c>
      <c r="AM874" s="300"/>
    </row>
    <row r="875" spans="1:39" hidden="1" outlineLevel="1">
      <c r="A875" s="521"/>
      <c r="B875" s="422"/>
      <c r="C875" s="285"/>
      <c r="D875" s="285"/>
      <c r="E875" s="285"/>
      <c r="F875" s="285"/>
      <c r="G875" s="285"/>
      <c r="H875" s="285"/>
      <c r="I875" s="285"/>
      <c r="J875" s="285"/>
      <c r="K875" s="285"/>
      <c r="L875" s="285"/>
      <c r="M875" s="285"/>
      <c r="N875" s="285"/>
      <c r="O875" s="285"/>
      <c r="P875" s="285"/>
      <c r="Q875" s="285"/>
      <c r="R875" s="285"/>
      <c r="S875" s="285"/>
      <c r="T875" s="285"/>
      <c r="U875" s="285"/>
      <c r="V875" s="285"/>
      <c r="W875" s="285"/>
      <c r="X875" s="285"/>
      <c r="Y875" s="406"/>
      <c r="Z875" s="419"/>
      <c r="AA875" s="419"/>
      <c r="AB875" s="419"/>
      <c r="AC875" s="419"/>
      <c r="AD875" s="419"/>
      <c r="AE875" s="419"/>
      <c r="AF875" s="419"/>
      <c r="AG875" s="419"/>
      <c r="AH875" s="419"/>
      <c r="AI875" s="419"/>
      <c r="AJ875" s="419"/>
      <c r="AK875" s="419"/>
      <c r="AL875" s="419"/>
      <c r="AM875" s="300"/>
    </row>
    <row r="876" spans="1:39" ht="15.75" hidden="1" outlineLevel="1">
      <c r="A876" s="521"/>
      <c r="B876" s="282" t="s">
        <v>500</v>
      </c>
      <c r="C876" s="285"/>
      <c r="D876" s="285"/>
      <c r="E876" s="285"/>
      <c r="F876" s="285"/>
      <c r="G876" s="285"/>
      <c r="H876" s="285"/>
      <c r="I876" s="285"/>
      <c r="J876" s="285"/>
      <c r="K876" s="285"/>
      <c r="L876" s="285"/>
      <c r="M876" s="285"/>
      <c r="N876" s="285"/>
      <c r="O876" s="285"/>
      <c r="P876" s="285"/>
      <c r="Q876" s="285"/>
      <c r="R876" s="285"/>
      <c r="S876" s="285"/>
      <c r="T876" s="285"/>
      <c r="U876" s="285"/>
      <c r="V876" s="285"/>
      <c r="W876" s="285"/>
      <c r="X876" s="285"/>
      <c r="Y876" s="406"/>
      <c r="Z876" s="419"/>
      <c r="AA876" s="419"/>
      <c r="AB876" s="419"/>
      <c r="AC876" s="419"/>
      <c r="AD876" s="419"/>
      <c r="AE876" s="419"/>
      <c r="AF876" s="419"/>
      <c r="AG876" s="419"/>
      <c r="AH876" s="419"/>
      <c r="AI876" s="419"/>
      <c r="AJ876" s="419"/>
      <c r="AK876" s="419"/>
      <c r="AL876" s="419"/>
      <c r="AM876" s="300"/>
    </row>
    <row r="877" spans="1:39" hidden="1" outlineLevel="1">
      <c r="A877" s="521">
        <v>33</v>
      </c>
      <c r="B877" s="422" t="s">
        <v>125</v>
      </c>
      <c r="C877" s="285" t="s">
        <v>25</v>
      </c>
      <c r="D877" s="289"/>
      <c r="E877" s="289"/>
      <c r="F877" s="289"/>
      <c r="G877" s="289"/>
      <c r="H877" s="289"/>
      <c r="I877" s="289"/>
      <c r="J877" s="289"/>
      <c r="K877" s="289"/>
      <c r="L877" s="289"/>
      <c r="M877" s="289"/>
      <c r="N877" s="289">
        <v>0</v>
      </c>
      <c r="O877" s="289"/>
      <c r="P877" s="289"/>
      <c r="Q877" s="289"/>
      <c r="R877" s="289"/>
      <c r="S877" s="289"/>
      <c r="T877" s="289"/>
      <c r="U877" s="289"/>
      <c r="V877" s="289"/>
      <c r="W877" s="289"/>
      <c r="X877" s="289"/>
      <c r="Y877" s="420"/>
      <c r="Z877" s="409"/>
      <c r="AA877" s="409"/>
      <c r="AB877" s="409"/>
      <c r="AC877" s="409"/>
      <c r="AD877" s="409"/>
      <c r="AE877" s="409"/>
      <c r="AF877" s="409"/>
      <c r="AG877" s="409"/>
      <c r="AH877" s="409"/>
      <c r="AI877" s="409"/>
      <c r="AJ877" s="409"/>
      <c r="AK877" s="409"/>
      <c r="AL877" s="409"/>
      <c r="AM877" s="290">
        <f>SUM(Y877:AL877)</f>
        <v>0</v>
      </c>
    </row>
    <row r="878" spans="1:39" hidden="1" outlineLevel="1">
      <c r="A878" s="521"/>
      <c r="B878" s="288" t="s">
        <v>342</v>
      </c>
      <c r="C878" s="285" t="s">
        <v>163</v>
      </c>
      <c r="D878" s="289"/>
      <c r="E878" s="289"/>
      <c r="F878" s="289"/>
      <c r="G878" s="289"/>
      <c r="H878" s="289"/>
      <c r="I878" s="289"/>
      <c r="J878" s="289"/>
      <c r="K878" s="289"/>
      <c r="L878" s="289"/>
      <c r="M878" s="289"/>
      <c r="N878" s="289">
        <f>N877</f>
        <v>0</v>
      </c>
      <c r="O878" s="289"/>
      <c r="P878" s="289"/>
      <c r="Q878" s="289"/>
      <c r="R878" s="289"/>
      <c r="S878" s="289"/>
      <c r="T878" s="289"/>
      <c r="U878" s="289"/>
      <c r="V878" s="289"/>
      <c r="W878" s="289"/>
      <c r="X878" s="289"/>
      <c r="Y878" s="405">
        <f>Y877</f>
        <v>0</v>
      </c>
      <c r="Z878" s="405">
        <f t="shared" ref="Z878" si="2470">Z877</f>
        <v>0</v>
      </c>
      <c r="AA878" s="405">
        <f t="shared" ref="AA878" si="2471">AA877</f>
        <v>0</v>
      </c>
      <c r="AB878" s="405">
        <f t="shared" ref="AB878" si="2472">AB877</f>
        <v>0</v>
      </c>
      <c r="AC878" s="405">
        <f t="shared" ref="AC878" si="2473">AC877</f>
        <v>0</v>
      </c>
      <c r="AD878" s="405">
        <f t="shared" ref="AD878" si="2474">AD877</f>
        <v>0</v>
      </c>
      <c r="AE878" s="405">
        <f t="shared" ref="AE878" si="2475">AE877</f>
        <v>0</v>
      </c>
      <c r="AF878" s="405">
        <f t="shared" ref="AF878" si="2476">AF877</f>
        <v>0</v>
      </c>
      <c r="AG878" s="405">
        <f t="shared" ref="AG878" si="2477">AG877</f>
        <v>0</v>
      </c>
      <c r="AH878" s="405">
        <f t="shared" ref="AH878" si="2478">AH877</f>
        <v>0</v>
      </c>
      <c r="AI878" s="405">
        <f t="shared" ref="AI878" si="2479">AI877</f>
        <v>0</v>
      </c>
      <c r="AJ878" s="405">
        <f t="shared" ref="AJ878" si="2480">AJ877</f>
        <v>0</v>
      </c>
      <c r="AK878" s="405">
        <f t="shared" ref="AK878" si="2481">AK877</f>
        <v>0</v>
      </c>
      <c r="AL878" s="405">
        <f t="shared" ref="AL878" si="2482">AL877</f>
        <v>0</v>
      </c>
      <c r="AM878" s="300"/>
    </row>
    <row r="879" spans="1:39" hidden="1" outlineLevel="1">
      <c r="A879" s="521"/>
      <c r="B879" s="422"/>
      <c r="C879" s="285"/>
      <c r="D879" s="285"/>
      <c r="E879" s="285"/>
      <c r="F879" s="285"/>
      <c r="G879" s="285"/>
      <c r="H879" s="285"/>
      <c r="I879" s="285"/>
      <c r="J879" s="285"/>
      <c r="K879" s="285"/>
      <c r="L879" s="285"/>
      <c r="M879" s="285"/>
      <c r="N879" s="285"/>
      <c r="O879" s="285"/>
      <c r="P879" s="285"/>
      <c r="Q879" s="285"/>
      <c r="R879" s="285"/>
      <c r="S879" s="285"/>
      <c r="T879" s="285"/>
      <c r="U879" s="285"/>
      <c r="V879" s="285"/>
      <c r="W879" s="285"/>
      <c r="X879" s="285"/>
      <c r="Y879" s="406"/>
      <c r="Z879" s="419"/>
      <c r="AA879" s="419"/>
      <c r="AB879" s="419"/>
      <c r="AC879" s="419"/>
      <c r="AD879" s="419"/>
      <c r="AE879" s="419"/>
      <c r="AF879" s="419"/>
      <c r="AG879" s="419"/>
      <c r="AH879" s="419"/>
      <c r="AI879" s="419"/>
      <c r="AJ879" s="419"/>
      <c r="AK879" s="419"/>
      <c r="AL879" s="419"/>
      <c r="AM879" s="300"/>
    </row>
    <row r="880" spans="1:39" hidden="1" outlineLevel="1">
      <c r="A880" s="521">
        <v>34</v>
      </c>
      <c r="B880" s="422" t="s">
        <v>126</v>
      </c>
      <c r="C880" s="285" t="s">
        <v>25</v>
      </c>
      <c r="D880" s="289"/>
      <c r="E880" s="289"/>
      <c r="F880" s="289"/>
      <c r="G880" s="289"/>
      <c r="H880" s="289"/>
      <c r="I880" s="289"/>
      <c r="J880" s="289"/>
      <c r="K880" s="289"/>
      <c r="L880" s="289"/>
      <c r="M880" s="289"/>
      <c r="N880" s="289">
        <v>0</v>
      </c>
      <c r="O880" s="289"/>
      <c r="P880" s="289"/>
      <c r="Q880" s="289"/>
      <c r="R880" s="289"/>
      <c r="S880" s="289"/>
      <c r="T880" s="289"/>
      <c r="U880" s="289"/>
      <c r="V880" s="289"/>
      <c r="W880" s="289"/>
      <c r="X880" s="289"/>
      <c r="Y880" s="420"/>
      <c r="Z880" s="409"/>
      <c r="AA880" s="409"/>
      <c r="AB880" s="409"/>
      <c r="AC880" s="409"/>
      <c r="AD880" s="409"/>
      <c r="AE880" s="409"/>
      <c r="AF880" s="409"/>
      <c r="AG880" s="409"/>
      <c r="AH880" s="409"/>
      <c r="AI880" s="409"/>
      <c r="AJ880" s="409"/>
      <c r="AK880" s="409"/>
      <c r="AL880" s="409"/>
      <c r="AM880" s="290">
        <f>SUM(Y880:AL880)</f>
        <v>0</v>
      </c>
    </row>
    <row r="881" spans="1:39" hidden="1" outlineLevel="1">
      <c r="A881" s="521"/>
      <c r="B881" s="288" t="s">
        <v>342</v>
      </c>
      <c r="C881" s="285" t="s">
        <v>163</v>
      </c>
      <c r="D881" s="289"/>
      <c r="E881" s="289"/>
      <c r="F881" s="289"/>
      <c r="G881" s="289"/>
      <c r="H881" s="289"/>
      <c r="I881" s="289"/>
      <c r="J881" s="289"/>
      <c r="K881" s="289"/>
      <c r="L881" s="289"/>
      <c r="M881" s="289"/>
      <c r="N881" s="289">
        <f>N880</f>
        <v>0</v>
      </c>
      <c r="O881" s="289"/>
      <c r="P881" s="289"/>
      <c r="Q881" s="289"/>
      <c r="R881" s="289"/>
      <c r="S881" s="289"/>
      <c r="T881" s="289"/>
      <c r="U881" s="289"/>
      <c r="V881" s="289"/>
      <c r="W881" s="289"/>
      <c r="X881" s="289"/>
      <c r="Y881" s="405">
        <f>Y880</f>
        <v>0</v>
      </c>
      <c r="Z881" s="405">
        <f t="shared" ref="Z881" si="2483">Z880</f>
        <v>0</v>
      </c>
      <c r="AA881" s="405">
        <f t="shared" ref="AA881" si="2484">AA880</f>
        <v>0</v>
      </c>
      <c r="AB881" s="405">
        <f t="shared" ref="AB881" si="2485">AB880</f>
        <v>0</v>
      </c>
      <c r="AC881" s="405">
        <f t="shared" ref="AC881" si="2486">AC880</f>
        <v>0</v>
      </c>
      <c r="AD881" s="405">
        <f t="shared" ref="AD881" si="2487">AD880</f>
        <v>0</v>
      </c>
      <c r="AE881" s="405">
        <f t="shared" ref="AE881" si="2488">AE880</f>
        <v>0</v>
      </c>
      <c r="AF881" s="405">
        <f t="shared" ref="AF881" si="2489">AF880</f>
        <v>0</v>
      </c>
      <c r="AG881" s="405">
        <f t="shared" ref="AG881" si="2490">AG880</f>
        <v>0</v>
      </c>
      <c r="AH881" s="405">
        <f t="shared" ref="AH881" si="2491">AH880</f>
        <v>0</v>
      </c>
      <c r="AI881" s="405">
        <f t="shared" ref="AI881" si="2492">AI880</f>
        <v>0</v>
      </c>
      <c r="AJ881" s="405">
        <f t="shared" ref="AJ881" si="2493">AJ880</f>
        <v>0</v>
      </c>
      <c r="AK881" s="405">
        <f t="shared" ref="AK881" si="2494">AK880</f>
        <v>0</v>
      </c>
      <c r="AL881" s="405">
        <f t="shared" ref="AL881" si="2495">AL880</f>
        <v>0</v>
      </c>
      <c r="AM881" s="300"/>
    </row>
    <row r="882" spans="1:39" hidden="1" outlineLevel="1">
      <c r="A882" s="521"/>
      <c r="B882" s="422"/>
      <c r="C882" s="285"/>
      <c r="D882" s="285"/>
      <c r="E882" s="285"/>
      <c r="F882" s="285"/>
      <c r="G882" s="285"/>
      <c r="H882" s="285"/>
      <c r="I882" s="285"/>
      <c r="J882" s="285"/>
      <c r="K882" s="285"/>
      <c r="L882" s="285"/>
      <c r="M882" s="285"/>
      <c r="N882" s="285"/>
      <c r="O882" s="285"/>
      <c r="P882" s="285"/>
      <c r="Q882" s="285"/>
      <c r="R882" s="285"/>
      <c r="S882" s="285"/>
      <c r="T882" s="285"/>
      <c r="U882" s="285"/>
      <c r="V882" s="285"/>
      <c r="W882" s="285"/>
      <c r="X882" s="285"/>
      <c r="Y882" s="406"/>
      <c r="Z882" s="419"/>
      <c r="AA882" s="419"/>
      <c r="AB882" s="419"/>
      <c r="AC882" s="419"/>
      <c r="AD882" s="419"/>
      <c r="AE882" s="419"/>
      <c r="AF882" s="419"/>
      <c r="AG882" s="419"/>
      <c r="AH882" s="419"/>
      <c r="AI882" s="419"/>
      <c r="AJ882" s="419"/>
      <c r="AK882" s="419"/>
      <c r="AL882" s="419"/>
      <c r="AM882" s="300"/>
    </row>
    <row r="883" spans="1:39" hidden="1" outlineLevel="1">
      <c r="A883" s="521">
        <v>35</v>
      </c>
      <c r="B883" s="422" t="s">
        <v>127</v>
      </c>
      <c r="C883" s="285" t="s">
        <v>25</v>
      </c>
      <c r="D883" s="289"/>
      <c r="E883" s="289"/>
      <c r="F883" s="289"/>
      <c r="G883" s="289"/>
      <c r="H883" s="289"/>
      <c r="I883" s="289"/>
      <c r="J883" s="289"/>
      <c r="K883" s="289"/>
      <c r="L883" s="289"/>
      <c r="M883" s="289"/>
      <c r="N883" s="289">
        <v>0</v>
      </c>
      <c r="O883" s="289"/>
      <c r="P883" s="289"/>
      <c r="Q883" s="289"/>
      <c r="R883" s="289"/>
      <c r="S883" s="289"/>
      <c r="T883" s="289"/>
      <c r="U883" s="289"/>
      <c r="V883" s="289"/>
      <c r="W883" s="289"/>
      <c r="X883" s="289"/>
      <c r="Y883" s="420"/>
      <c r="Z883" s="409"/>
      <c r="AA883" s="409"/>
      <c r="AB883" s="409"/>
      <c r="AC883" s="409"/>
      <c r="AD883" s="409"/>
      <c r="AE883" s="409"/>
      <c r="AF883" s="409"/>
      <c r="AG883" s="409"/>
      <c r="AH883" s="409"/>
      <c r="AI883" s="409"/>
      <c r="AJ883" s="409"/>
      <c r="AK883" s="409"/>
      <c r="AL883" s="409"/>
      <c r="AM883" s="290">
        <f>SUM(Y883:AL883)</f>
        <v>0</v>
      </c>
    </row>
    <row r="884" spans="1:39" hidden="1" outlineLevel="1">
      <c r="A884" s="521"/>
      <c r="B884" s="288" t="s">
        <v>342</v>
      </c>
      <c r="C884" s="285" t="s">
        <v>163</v>
      </c>
      <c r="D884" s="289"/>
      <c r="E884" s="289"/>
      <c r="F884" s="289"/>
      <c r="G884" s="289"/>
      <c r="H884" s="289"/>
      <c r="I884" s="289"/>
      <c r="J884" s="289"/>
      <c r="K884" s="289"/>
      <c r="L884" s="289"/>
      <c r="M884" s="289"/>
      <c r="N884" s="289">
        <f>N883</f>
        <v>0</v>
      </c>
      <c r="O884" s="289"/>
      <c r="P884" s="289"/>
      <c r="Q884" s="289"/>
      <c r="R884" s="289"/>
      <c r="S884" s="289"/>
      <c r="T884" s="289"/>
      <c r="U884" s="289"/>
      <c r="V884" s="289"/>
      <c r="W884" s="289"/>
      <c r="X884" s="289"/>
      <c r="Y884" s="405">
        <f>Y883</f>
        <v>0</v>
      </c>
      <c r="Z884" s="405">
        <f t="shared" ref="Z884" si="2496">Z883</f>
        <v>0</v>
      </c>
      <c r="AA884" s="405">
        <f t="shared" ref="AA884" si="2497">AA883</f>
        <v>0</v>
      </c>
      <c r="AB884" s="405">
        <f t="shared" ref="AB884" si="2498">AB883</f>
        <v>0</v>
      </c>
      <c r="AC884" s="405">
        <f t="shared" ref="AC884" si="2499">AC883</f>
        <v>0</v>
      </c>
      <c r="AD884" s="405">
        <f t="shared" ref="AD884" si="2500">AD883</f>
        <v>0</v>
      </c>
      <c r="AE884" s="405">
        <f t="shared" ref="AE884" si="2501">AE883</f>
        <v>0</v>
      </c>
      <c r="AF884" s="405">
        <f t="shared" ref="AF884" si="2502">AF883</f>
        <v>0</v>
      </c>
      <c r="AG884" s="405">
        <f t="shared" ref="AG884" si="2503">AG883</f>
        <v>0</v>
      </c>
      <c r="AH884" s="405">
        <f t="shared" ref="AH884" si="2504">AH883</f>
        <v>0</v>
      </c>
      <c r="AI884" s="405">
        <f t="shared" ref="AI884" si="2505">AI883</f>
        <v>0</v>
      </c>
      <c r="AJ884" s="405">
        <f t="shared" ref="AJ884" si="2506">AJ883</f>
        <v>0</v>
      </c>
      <c r="AK884" s="405">
        <f t="shared" ref="AK884" si="2507">AK883</f>
        <v>0</v>
      </c>
      <c r="AL884" s="405">
        <f t="shared" ref="AL884" si="2508">AL883</f>
        <v>0</v>
      </c>
      <c r="AM884" s="300"/>
    </row>
    <row r="885" spans="1:39" hidden="1" outlineLevel="1">
      <c r="A885" s="521"/>
      <c r="B885" s="425"/>
      <c r="C885" s="285"/>
      <c r="D885" s="285"/>
      <c r="E885" s="285"/>
      <c r="F885" s="285"/>
      <c r="G885" s="285"/>
      <c r="H885" s="285"/>
      <c r="I885" s="285"/>
      <c r="J885" s="285"/>
      <c r="K885" s="285"/>
      <c r="L885" s="285"/>
      <c r="M885" s="285"/>
      <c r="N885" s="285"/>
      <c r="O885" s="285"/>
      <c r="P885" s="285"/>
      <c r="Q885" s="285"/>
      <c r="R885" s="285"/>
      <c r="S885" s="285"/>
      <c r="T885" s="285"/>
      <c r="U885" s="285"/>
      <c r="V885" s="285"/>
      <c r="W885" s="285"/>
      <c r="X885" s="285"/>
      <c r="Y885" s="406"/>
      <c r="Z885" s="419"/>
      <c r="AA885" s="419"/>
      <c r="AB885" s="419"/>
      <c r="AC885" s="419"/>
      <c r="AD885" s="419"/>
      <c r="AE885" s="419"/>
      <c r="AF885" s="419"/>
      <c r="AG885" s="419"/>
      <c r="AH885" s="419"/>
      <c r="AI885" s="419"/>
      <c r="AJ885" s="419"/>
      <c r="AK885" s="419"/>
      <c r="AL885" s="419"/>
      <c r="AM885" s="300"/>
    </row>
    <row r="886" spans="1:39" ht="15.75" hidden="1" outlineLevel="1">
      <c r="A886" s="521"/>
      <c r="B886" s="282" t="s">
        <v>501</v>
      </c>
      <c r="C886" s="285"/>
      <c r="D886" s="285"/>
      <c r="E886" s="285"/>
      <c r="F886" s="285"/>
      <c r="G886" s="285"/>
      <c r="H886" s="285"/>
      <c r="I886" s="285"/>
      <c r="J886" s="285"/>
      <c r="K886" s="285"/>
      <c r="L886" s="285"/>
      <c r="M886" s="285"/>
      <c r="N886" s="285"/>
      <c r="O886" s="285"/>
      <c r="P886" s="285"/>
      <c r="Q886" s="285"/>
      <c r="R886" s="285"/>
      <c r="S886" s="285"/>
      <c r="T886" s="285"/>
      <c r="U886" s="285"/>
      <c r="V886" s="285"/>
      <c r="W886" s="285"/>
      <c r="X886" s="285"/>
      <c r="Y886" s="406"/>
      <c r="Z886" s="419"/>
      <c r="AA886" s="419"/>
      <c r="AB886" s="419"/>
      <c r="AC886" s="419"/>
      <c r="AD886" s="419"/>
      <c r="AE886" s="419"/>
      <c r="AF886" s="419"/>
      <c r="AG886" s="419"/>
      <c r="AH886" s="419"/>
      <c r="AI886" s="419"/>
      <c r="AJ886" s="419"/>
      <c r="AK886" s="419"/>
      <c r="AL886" s="419"/>
      <c r="AM886" s="300"/>
    </row>
    <row r="887" spans="1:39" ht="45" hidden="1" outlineLevel="1">
      <c r="A887" s="521">
        <v>36</v>
      </c>
      <c r="B887" s="422" t="s">
        <v>128</v>
      </c>
      <c r="C887" s="285" t="s">
        <v>25</v>
      </c>
      <c r="D887" s="289"/>
      <c r="E887" s="289"/>
      <c r="F887" s="289"/>
      <c r="G887" s="289"/>
      <c r="H887" s="289"/>
      <c r="I887" s="289"/>
      <c r="J887" s="289"/>
      <c r="K887" s="289"/>
      <c r="L887" s="289"/>
      <c r="M887" s="289"/>
      <c r="N887" s="289">
        <v>12</v>
      </c>
      <c r="O887" s="289"/>
      <c r="P887" s="289"/>
      <c r="Q887" s="289"/>
      <c r="R887" s="289"/>
      <c r="S887" s="289"/>
      <c r="T887" s="289"/>
      <c r="U887" s="289"/>
      <c r="V887" s="289"/>
      <c r="W887" s="289"/>
      <c r="X887" s="289"/>
      <c r="Y887" s="420"/>
      <c r="Z887" s="409"/>
      <c r="AA887" s="409"/>
      <c r="AB887" s="409"/>
      <c r="AC887" s="409"/>
      <c r="AD887" s="409"/>
      <c r="AE887" s="409"/>
      <c r="AF887" s="409"/>
      <c r="AG887" s="409"/>
      <c r="AH887" s="409"/>
      <c r="AI887" s="409"/>
      <c r="AJ887" s="409"/>
      <c r="AK887" s="409"/>
      <c r="AL887" s="409"/>
      <c r="AM887" s="290">
        <f>SUM(Y887:AL887)</f>
        <v>0</v>
      </c>
    </row>
    <row r="888" spans="1:39" hidden="1" outlineLevel="1">
      <c r="A888" s="521"/>
      <c r="B888" s="288" t="s">
        <v>342</v>
      </c>
      <c r="C888" s="285" t="s">
        <v>163</v>
      </c>
      <c r="D888" s="289"/>
      <c r="E888" s="289"/>
      <c r="F888" s="289"/>
      <c r="G888" s="289"/>
      <c r="H888" s="289"/>
      <c r="I888" s="289"/>
      <c r="J888" s="289"/>
      <c r="K888" s="289"/>
      <c r="L888" s="289"/>
      <c r="M888" s="289"/>
      <c r="N888" s="289">
        <f>N887</f>
        <v>12</v>
      </c>
      <c r="O888" s="289"/>
      <c r="P888" s="289"/>
      <c r="Q888" s="289"/>
      <c r="R888" s="289"/>
      <c r="S888" s="289"/>
      <c r="T888" s="289"/>
      <c r="U888" s="289"/>
      <c r="V888" s="289"/>
      <c r="W888" s="289"/>
      <c r="X888" s="289"/>
      <c r="Y888" s="405">
        <f>Y887</f>
        <v>0</v>
      </c>
      <c r="Z888" s="405">
        <f t="shared" ref="Z888" si="2509">Z887</f>
        <v>0</v>
      </c>
      <c r="AA888" s="405">
        <f t="shared" ref="AA888" si="2510">AA887</f>
        <v>0</v>
      </c>
      <c r="AB888" s="405">
        <f t="shared" ref="AB888" si="2511">AB887</f>
        <v>0</v>
      </c>
      <c r="AC888" s="405">
        <f t="shared" ref="AC888" si="2512">AC887</f>
        <v>0</v>
      </c>
      <c r="AD888" s="405">
        <f t="shared" ref="AD888" si="2513">AD887</f>
        <v>0</v>
      </c>
      <c r="AE888" s="405">
        <f t="shared" ref="AE888" si="2514">AE887</f>
        <v>0</v>
      </c>
      <c r="AF888" s="405">
        <f t="shared" ref="AF888" si="2515">AF887</f>
        <v>0</v>
      </c>
      <c r="AG888" s="405">
        <f t="shared" ref="AG888" si="2516">AG887</f>
        <v>0</v>
      </c>
      <c r="AH888" s="405">
        <f t="shared" ref="AH888" si="2517">AH887</f>
        <v>0</v>
      </c>
      <c r="AI888" s="405">
        <f t="shared" ref="AI888" si="2518">AI887</f>
        <v>0</v>
      </c>
      <c r="AJ888" s="405">
        <f t="shared" ref="AJ888" si="2519">AJ887</f>
        <v>0</v>
      </c>
      <c r="AK888" s="405">
        <f t="shared" ref="AK888" si="2520">AK887</f>
        <v>0</v>
      </c>
      <c r="AL888" s="405">
        <f t="shared" ref="AL888" si="2521">AL887</f>
        <v>0</v>
      </c>
      <c r="AM888" s="300"/>
    </row>
    <row r="889" spans="1:39" hidden="1" outlineLevel="1">
      <c r="A889" s="521"/>
      <c r="B889" s="422"/>
      <c r="C889" s="285"/>
      <c r="D889" s="285"/>
      <c r="E889" s="285"/>
      <c r="F889" s="285"/>
      <c r="G889" s="285"/>
      <c r="H889" s="285"/>
      <c r="I889" s="285"/>
      <c r="J889" s="285"/>
      <c r="K889" s="285"/>
      <c r="L889" s="285"/>
      <c r="M889" s="285"/>
      <c r="N889" s="285"/>
      <c r="O889" s="285"/>
      <c r="P889" s="285"/>
      <c r="Q889" s="285"/>
      <c r="R889" s="285"/>
      <c r="S889" s="285"/>
      <c r="T889" s="285"/>
      <c r="U889" s="285"/>
      <c r="V889" s="285"/>
      <c r="W889" s="285"/>
      <c r="X889" s="285"/>
      <c r="Y889" s="406"/>
      <c r="Z889" s="419"/>
      <c r="AA889" s="419"/>
      <c r="AB889" s="419"/>
      <c r="AC889" s="419"/>
      <c r="AD889" s="419"/>
      <c r="AE889" s="419"/>
      <c r="AF889" s="419"/>
      <c r="AG889" s="419"/>
      <c r="AH889" s="419"/>
      <c r="AI889" s="419"/>
      <c r="AJ889" s="419"/>
      <c r="AK889" s="419"/>
      <c r="AL889" s="419"/>
      <c r="AM889" s="300"/>
    </row>
    <row r="890" spans="1:39" ht="30" hidden="1" outlineLevel="1">
      <c r="A890" s="521">
        <v>37</v>
      </c>
      <c r="B890" s="422" t="s">
        <v>129</v>
      </c>
      <c r="C890" s="285" t="s">
        <v>25</v>
      </c>
      <c r="D890" s="289"/>
      <c r="E890" s="289"/>
      <c r="F890" s="289"/>
      <c r="G890" s="289"/>
      <c r="H890" s="289"/>
      <c r="I890" s="289"/>
      <c r="J890" s="289"/>
      <c r="K890" s="289"/>
      <c r="L890" s="289"/>
      <c r="M890" s="289"/>
      <c r="N890" s="289">
        <v>12</v>
      </c>
      <c r="O890" s="289"/>
      <c r="P890" s="289"/>
      <c r="Q890" s="289"/>
      <c r="R890" s="289"/>
      <c r="S890" s="289"/>
      <c r="T890" s="289"/>
      <c r="U890" s="289"/>
      <c r="V890" s="289"/>
      <c r="W890" s="289"/>
      <c r="X890" s="289"/>
      <c r="Y890" s="420"/>
      <c r="Z890" s="409"/>
      <c r="AA890" s="409"/>
      <c r="AB890" s="409"/>
      <c r="AC890" s="409"/>
      <c r="AD890" s="409"/>
      <c r="AE890" s="409"/>
      <c r="AF890" s="409"/>
      <c r="AG890" s="409"/>
      <c r="AH890" s="409"/>
      <c r="AI890" s="409"/>
      <c r="AJ890" s="409"/>
      <c r="AK890" s="409"/>
      <c r="AL890" s="409"/>
      <c r="AM890" s="290">
        <f>SUM(Y890:AL890)</f>
        <v>0</v>
      </c>
    </row>
    <row r="891" spans="1:39" hidden="1" outlineLevel="1">
      <c r="A891" s="521"/>
      <c r="B891" s="288" t="s">
        <v>342</v>
      </c>
      <c r="C891" s="285" t="s">
        <v>163</v>
      </c>
      <c r="D891" s="289"/>
      <c r="E891" s="289"/>
      <c r="F891" s="289"/>
      <c r="G891" s="289"/>
      <c r="H891" s="289"/>
      <c r="I891" s="289"/>
      <c r="J891" s="289"/>
      <c r="K891" s="289"/>
      <c r="L891" s="289"/>
      <c r="M891" s="289"/>
      <c r="N891" s="289">
        <f>N890</f>
        <v>12</v>
      </c>
      <c r="O891" s="289"/>
      <c r="P891" s="289"/>
      <c r="Q891" s="289"/>
      <c r="R891" s="289"/>
      <c r="S891" s="289"/>
      <c r="T891" s="289"/>
      <c r="U891" s="289"/>
      <c r="V891" s="289"/>
      <c r="W891" s="289"/>
      <c r="X891" s="289"/>
      <c r="Y891" s="405">
        <f>Y890</f>
        <v>0</v>
      </c>
      <c r="Z891" s="405">
        <f t="shared" ref="Z891" si="2522">Z890</f>
        <v>0</v>
      </c>
      <c r="AA891" s="405">
        <f t="shared" ref="AA891" si="2523">AA890</f>
        <v>0</v>
      </c>
      <c r="AB891" s="405">
        <f t="shared" ref="AB891" si="2524">AB890</f>
        <v>0</v>
      </c>
      <c r="AC891" s="405">
        <f t="shared" ref="AC891" si="2525">AC890</f>
        <v>0</v>
      </c>
      <c r="AD891" s="405">
        <f t="shared" ref="AD891" si="2526">AD890</f>
        <v>0</v>
      </c>
      <c r="AE891" s="405">
        <f t="shared" ref="AE891" si="2527">AE890</f>
        <v>0</v>
      </c>
      <c r="AF891" s="405">
        <f t="shared" ref="AF891" si="2528">AF890</f>
        <v>0</v>
      </c>
      <c r="AG891" s="405">
        <f t="shared" ref="AG891" si="2529">AG890</f>
        <v>0</v>
      </c>
      <c r="AH891" s="405">
        <f t="shared" ref="AH891" si="2530">AH890</f>
        <v>0</v>
      </c>
      <c r="AI891" s="405">
        <f t="shared" ref="AI891" si="2531">AI890</f>
        <v>0</v>
      </c>
      <c r="AJ891" s="405">
        <f t="shared" ref="AJ891" si="2532">AJ890</f>
        <v>0</v>
      </c>
      <c r="AK891" s="405">
        <f t="shared" ref="AK891" si="2533">AK890</f>
        <v>0</v>
      </c>
      <c r="AL891" s="405">
        <f t="shared" ref="AL891" si="2534">AL890</f>
        <v>0</v>
      </c>
      <c r="AM891" s="300"/>
    </row>
    <row r="892" spans="1:39" hidden="1" outlineLevel="1">
      <c r="A892" s="521"/>
      <c r="B892" s="422"/>
      <c r="C892" s="285"/>
      <c r="D892" s="285"/>
      <c r="E892" s="285"/>
      <c r="F892" s="285"/>
      <c r="G892" s="285"/>
      <c r="H892" s="285"/>
      <c r="I892" s="285"/>
      <c r="J892" s="285"/>
      <c r="K892" s="285"/>
      <c r="L892" s="285"/>
      <c r="M892" s="285"/>
      <c r="N892" s="285"/>
      <c r="O892" s="285"/>
      <c r="P892" s="285"/>
      <c r="Q892" s="285"/>
      <c r="R892" s="285"/>
      <c r="S892" s="285"/>
      <c r="T892" s="285"/>
      <c r="U892" s="285"/>
      <c r="V892" s="285"/>
      <c r="W892" s="285"/>
      <c r="X892" s="285"/>
      <c r="Y892" s="406"/>
      <c r="Z892" s="419"/>
      <c r="AA892" s="419"/>
      <c r="AB892" s="419"/>
      <c r="AC892" s="419"/>
      <c r="AD892" s="419"/>
      <c r="AE892" s="419"/>
      <c r="AF892" s="419"/>
      <c r="AG892" s="419"/>
      <c r="AH892" s="419"/>
      <c r="AI892" s="419"/>
      <c r="AJ892" s="419"/>
      <c r="AK892" s="419"/>
      <c r="AL892" s="419"/>
      <c r="AM892" s="300"/>
    </row>
    <row r="893" spans="1:39" hidden="1" outlineLevel="1">
      <c r="A893" s="521">
        <v>38</v>
      </c>
      <c r="B893" s="422" t="s">
        <v>130</v>
      </c>
      <c r="C893" s="285" t="s">
        <v>25</v>
      </c>
      <c r="D893" s="289"/>
      <c r="E893" s="289"/>
      <c r="F893" s="289"/>
      <c r="G893" s="289"/>
      <c r="H893" s="289"/>
      <c r="I893" s="289"/>
      <c r="J893" s="289"/>
      <c r="K893" s="289"/>
      <c r="L893" s="289"/>
      <c r="M893" s="289"/>
      <c r="N893" s="289">
        <v>12</v>
      </c>
      <c r="O893" s="289"/>
      <c r="P893" s="289"/>
      <c r="Q893" s="289"/>
      <c r="R893" s="289"/>
      <c r="S893" s="289"/>
      <c r="T893" s="289"/>
      <c r="U893" s="289"/>
      <c r="V893" s="289"/>
      <c r="W893" s="289"/>
      <c r="X893" s="289"/>
      <c r="Y893" s="420"/>
      <c r="Z893" s="409"/>
      <c r="AA893" s="409"/>
      <c r="AB893" s="409"/>
      <c r="AC893" s="409"/>
      <c r="AD893" s="409"/>
      <c r="AE893" s="409"/>
      <c r="AF893" s="409"/>
      <c r="AG893" s="409"/>
      <c r="AH893" s="409"/>
      <c r="AI893" s="409"/>
      <c r="AJ893" s="409"/>
      <c r="AK893" s="409"/>
      <c r="AL893" s="409"/>
      <c r="AM893" s="290">
        <f>SUM(Y893:AL893)</f>
        <v>0</v>
      </c>
    </row>
    <row r="894" spans="1:39" hidden="1" outlineLevel="1">
      <c r="A894" s="521"/>
      <c r="B894" s="288" t="s">
        <v>342</v>
      </c>
      <c r="C894" s="285" t="s">
        <v>163</v>
      </c>
      <c r="D894" s="289"/>
      <c r="E894" s="289"/>
      <c r="F894" s="289"/>
      <c r="G894" s="289"/>
      <c r="H894" s="289"/>
      <c r="I894" s="289"/>
      <c r="J894" s="289"/>
      <c r="K894" s="289"/>
      <c r="L894" s="289"/>
      <c r="M894" s="289"/>
      <c r="N894" s="289">
        <f>N893</f>
        <v>12</v>
      </c>
      <c r="O894" s="289"/>
      <c r="P894" s="289"/>
      <c r="Q894" s="289"/>
      <c r="R894" s="289"/>
      <c r="S894" s="289"/>
      <c r="T894" s="289"/>
      <c r="U894" s="289"/>
      <c r="V894" s="289"/>
      <c r="W894" s="289"/>
      <c r="X894" s="289"/>
      <c r="Y894" s="405">
        <f>Y893</f>
        <v>0</v>
      </c>
      <c r="Z894" s="405">
        <f t="shared" ref="Z894" si="2535">Z893</f>
        <v>0</v>
      </c>
      <c r="AA894" s="405">
        <f t="shared" ref="AA894" si="2536">AA893</f>
        <v>0</v>
      </c>
      <c r="AB894" s="405">
        <f t="shared" ref="AB894" si="2537">AB893</f>
        <v>0</v>
      </c>
      <c r="AC894" s="405">
        <f t="shared" ref="AC894" si="2538">AC893</f>
        <v>0</v>
      </c>
      <c r="AD894" s="405">
        <f t="shared" ref="AD894" si="2539">AD893</f>
        <v>0</v>
      </c>
      <c r="AE894" s="405">
        <f t="shared" ref="AE894" si="2540">AE893</f>
        <v>0</v>
      </c>
      <c r="AF894" s="405">
        <f t="shared" ref="AF894" si="2541">AF893</f>
        <v>0</v>
      </c>
      <c r="AG894" s="405">
        <f t="shared" ref="AG894" si="2542">AG893</f>
        <v>0</v>
      </c>
      <c r="AH894" s="405">
        <f t="shared" ref="AH894" si="2543">AH893</f>
        <v>0</v>
      </c>
      <c r="AI894" s="405">
        <f t="shared" ref="AI894" si="2544">AI893</f>
        <v>0</v>
      </c>
      <c r="AJ894" s="405">
        <f t="shared" ref="AJ894" si="2545">AJ893</f>
        <v>0</v>
      </c>
      <c r="AK894" s="405">
        <f t="shared" ref="AK894" si="2546">AK893</f>
        <v>0</v>
      </c>
      <c r="AL894" s="405">
        <f t="shared" ref="AL894" si="2547">AL893</f>
        <v>0</v>
      </c>
      <c r="AM894" s="300"/>
    </row>
    <row r="895" spans="1:39" hidden="1" outlineLevel="1">
      <c r="A895" s="521"/>
      <c r="B895" s="422"/>
      <c r="C895" s="285"/>
      <c r="D895" s="285"/>
      <c r="E895" s="285"/>
      <c r="F895" s="285"/>
      <c r="G895" s="285"/>
      <c r="H895" s="285"/>
      <c r="I895" s="285"/>
      <c r="J895" s="285"/>
      <c r="K895" s="285"/>
      <c r="L895" s="285"/>
      <c r="M895" s="285"/>
      <c r="N895" s="285"/>
      <c r="O895" s="285"/>
      <c r="P895" s="285"/>
      <c r="Q895" s="285"/>
      <c r="R895" s="285"/>
      <c r="S895" s="285"/>
      <c r="T895" s="285"/>
      <c r="U895" s="285"/>
      <c r="V895" s="285"/>
      <c r="W895" s="285"/>
      <c r="X895" s="285"/>
      <c r="Y895" s="406"/>
      <c r="Z895" s="419"/>
      <c r="AA895" s="419"/>
      <c r="AB895" s="419"/>
      <c r="AC895" s="419"/>
      <c r="AD895" s="419"/>
      <c r="AE895" s="419"/>
      <c r="AF895" s="419"/>
      <c r="AG895" s="419"/>
      <c r="AH895" s="419"/>
      <c r="AI895" s="419"/>
      <c r="AJ895" s="419"/>
      <c r="AK895" s="419"/>
      <c r="AL895" s="419"/>
      <c r="AM895" s="300"/>
    </row>
    <row r="896" spans="1:39" ht="30" hidden="1" outlineLevel="1">
      <c r="A896" s="521">
        <v>39</v>
      </c>
      <c r="B896" s="422" t="s">
        <v>131</v>
      </c>
      <c r="C896" s="285" t="s">
        <v>25</v>
      </c>
      <c r="D896" s="289"/>
      <c r="E896" s="289"/>
      <c r="F896" s="289"/>
      <c r="G896" s="289"/>
      <c r="H896" s="289"/>
      <c r="I896" s="289"/>
      <c r="J896" s="289"/>
      <c r="K896" s="289"/>
      <c r="L896" s="289"/>
      <c r="M896" s="289"/>
      <c r="N896" s="289">
        <v>12</v>
      </c>
      <c r="O896" s="289"/>
      <c r="P896" s="289"/>
      <c r="Q896" s="289"/>
      <c r="R896" s="289"/>
      <c r="S896" s="289"/>
      <c r="T896" s="289"/>
      <c r="U896" s="289"/>
      <c r="V896" s="289"/>
      <c r="W896" s="289"/>
      <c r="X896" s="289"/>
      <c r="Y896" s="420"/>
      <c r="Z896" s="409"/>
      <c r="AA896" s="409"/>
      <c r="AB896" s="409"/>
      <c r="AC896" s="409"/>
      <c r="AD896" s="409"/>
      <c r="AE896" s="409"/>
      <c r="AF896" s="409"/>
      <c r="AG896" s="409"/>
      <c r="AH896" s="409"/>
      <c r="AI896" s="409"/>
      <c r="AJ896" s="409"/>
      <c r="AK896" s="409"/>
      <c r="AL896" s="409"/>
      <c r="AM896" s="290">
        <f>SUM(Y896:AL896)</f>
        <v>0</v>
      </c>
    </row>
    <row r="897" spans="1:39" hidden="1" outlineLevel="1">
      <c r="A897" s="521"/>
      <c r="B897" s="288" t="s">
        <v>342</v>
      </c>
      <c r="C897" s="285" t="s">
        <v>163</v>
      </c>
      <c r="D897" s="289"/>
      <c r="E897" s="289"/>
      <c r="F897" s="289"/>
      <c r="G897" s="289"/>
      <c r="H897" s="289"/>
      <c r="I897" s="289"/>
      <c r="J897" s="289"/>
      <c r="K897" s="289"/>
      <c r="L897" s="289"/>
      <c r="M897" s="289"/>
      <c r="N897" s="289">
        <f>N896</f>
        <v>12</v>
      </c>
      <c r="O897" s="289"/>
      <c r="P897" s="289"/>
      <c r="Q897" s="289"/>
      <c r="R897" s="289"/>
      <c r="S897" s="289"/>
      <c r="T897" s="289"/>
      <c r="U897" s="289"/>
      <c r="V897" s="289"/>
      <c r="W897" s="289"/>
      <c r="X897" s="289"/>
      <c r="Y897" s="405">
        <f>Y896</f>
        <v>0</v>
      </c>
      <c r="Z897" s="405">
        <f t="shared" ref="Z897" si="2548">Z896</f>
        <v>0</v>
      </c>
      <c r="AA897" s="405">
        <f t="shared" ref="AA897" si="2549">AA896</f>
        <v>0</v>
      </c>
      <c r="AB897" s="405">
        <f t="shared" ref="AB897" si="2550">AB896</f>
        <v>0</v>
      </c>
      <c r="AC897" s="405">
        <f t="shared" ref="AC897" si="2551">AC896</f>
        <v>0</v>
      </c>
      <c r="AD897" s="405">
        <f t="shared" ref="AD897" si="2552">AD896</f>
        <v>0</v>
      </c>
      <c r="AE897" s="405">
        <f t="shared" ref="AE897" si="2553">AE896</f>
        <v>0</v>
      </c>
      <c r="AF897" s="405">
        <f t="shared" ref="AF897" si="2554">AF896</f>
        <v>0</v>
      </c>
      <c r="AG897" s="405">
        <f t="shared" ref="AG897" si="2555">AG896</f>
        <v>0</v>
      </c>
      <c r="AH897" s="405">
        <f t="shared" ref="AH897" si="2556">AH896</f>
        <v>0</v>
      </c>
      <c r="AI897" s="405">
        <f t="shared" ref="AI897" si="2557">AI896</f>
        <v>0</v>
      </c>
      <c r="AJ897" s="405">
        <f t="shared" ref="AJ897" si="2558">AJ896</f>
        <v>0</v>
      </c>
      <c r="AK897" s="405">
        <f t="shared" ref="AK897" si="2559">AK896</f>
        <v>0</v>
      </c>
      <c r="AL897" s="405">
        <f t="shared" ref="AL897" si="2560">AL896</f>
        <v>0</v>
      </c>
      <c r="AM897" s="300"/>
    </row>
    <row r="898" spans="1:39" hidden="1" outlineLevel="1">
      <c r="A898" s="521"/>
      <c r="B898" s="422"/>
      <c r="C898" s="285"/>
      <c r="D898" s="285"/>
      <c r="E898" s="285"/>
      <c r="F898" s="285"/>
      <c r="G898" s="285"/>
      <c r="H898" s="285"/>
      <c r="I898" s="285"/>
      <c r="J898" s="285"/>
      <c r="K898" s="285"/>
      <c r="L898" s="285"/>
      <c r="M898" s="285"/>
      <c r="N898" s="285"/>
      <c r="O898" s="285"/>
      <c r="P898" s="285"/>
      <c r="Q898" s="285"/>
      <c r="R898" s="285"/>
      <c r="S898" s="285"/>
      <c r="T898" s="285"/>
      <c r="U898" s="285"/>
      <c r="V898" s="285"/>
      <c r="W898" s="285"/>
      <c r="X898" s="285"/>
      <c r="Y898" s="406"/>
      <c r="Z898" s="419"/>
      <c r="AA898" s="419"/>
      <c r="AB898" s="419"/>
      <c r="AC898" s="419"/>
      <c r="AD898" s="419"/>
      <c r="AE898" s="419"/>
      <c r="AF898" s="419"/>
      <c r="AG898" s="419"/>
      <c r="AH898" s="419"/>
      <c r="AI898" s="419"/>
      <c r="AJ898" s="419"/>
      <c r="AK898" s="419"/>
      <c r="AL898" s="419"/>
      <c r="AM898" s="300"/>
    </row>
    <row r="899" spans="1:39" ht="30" hidden="1" outlineLevel="1">
      <c r="A899" s="521">
        <v>40</v>
      </c>
      <c r="B899" s="422" t="s">
        <v>132</v>
      </c>
      <c r="C899" s="285" t="s">
        <v>25</v>
      </c>
      <c r="D899" s="289"/>
      <c r="E899" s="289"/>
      <c r="F899" s="289"/>
      <c r="G899" s="289"/>
      <c r="H899" s="289"/>
      <c r="I899" s="289"/>
      <c r="J899" s="289"/>
      <c r="K899" s="289"/>
      <c r="L899" s="289"/>
      <c r="M899" s="289"/>
      <c r="N899" s="289">
        <v>12</v>
      </c>
      <c r="O899" s="289"/>
      <c r="P899" s="289"/>
      <c r="Q899" s="289"/>
      <c r="R899" s="289"/>
      <c r="S899" s="289"/>
      <c r="T899" s="289"/>
      <c r="U899" s="289"/>
      <c r="V899" s="289"/>
      <c r="W899" s="289"/>
      <c r="X899" s="289"/>
      <c r="Y899" s="420"/>
      <c r="Z899" s="409"/>
      <c r="AA899" s="409"/>
      <c r="AB899" s="409"/>
      <c r="AC899" s="409"/>
      <c r="AD899" s="409"/>
      <c r="AE899" s="409"/>
      <c r="AF899" s="409"/>
      <c r="AG899" s="409"/>
      <c r="AH899" s="409"/>
      <c r="AI899" s="409"/>
      <c r="AJ899" s="409"/>
      <c r="AK899" s="409"/>
      <c r="AL899" s="409"/>
      <c r="AM899" s="290">
        <f>SUM(Y899:AL899)</f>
        <v>0</v>
      </c>
    </row>
    <row r="900" spans="1:39" hidden="1" outlineLevel="1">
      <c r="A900" s="521"/>
      <c r="B900" s="288" t="s">
        <v>342</v>
      </c>
      <c r="C900" s="285" t="s">
        <v>163</v>
      </c>
      <c r="D900" s="289"/>
      <c r="E900" s="289"/>
      <c r="F900" s="289"/>
      <c r="G900" s="289"/>
      <c r="H900" s="289"/>
      <c r="I900" s="289"/>
      <c r="J900" s="289"/>
      <c r="K900" s="289"/>
      <c r="L900" s="289"/>
      <c r="M900" s="289"/>
      <c r="N900" s="289">
        <f>N899</f>
        <v>12</v>
      </c>
      <c r="O900" s="289"/>
      <c r="P900" s="289"/>
      <c r="Q900" s="289"/>
      <c r="R900" s="289"/>
      <c r="S900" s="289"/>
      <c r="T900" s="289"/>
      <c r="U900" s="289"/>
      <c r="V900" s="289"/>
      <c r="W900" s="289"/>
      <c r="X900" s="289"/>
      <c r="Y900" s="405">
        <f>Y899</f>
        <v>0</v>
      </c>
      <c r="Z900" s="405">
        <f t="shared" ref="Z900" si="2561">Z899</f>
        <v>0</v>
      </c>
      <c r="AA900" s="405">
        <f t="shared" ref="AA900" si="2562">AA899</f>
        <v>0</v>
      </c>
      <c r="AB900" s="405">
        <f t="shared" ref="AB900" si="2563">AB899</f>
        <v>0</v>
      </c>
      <c r="AC900" s="405">
        <f t="shared" ref="AC900" si="2564">AC899</f>
        <v>0</v>
      </c>
      <c r="AD900" s="405">
        <f t="shared" ref="AD900" si="2565">AD899</f>
        <v>0</v>
      </c>
      <c r="AE900" s="405">
        <f t="shared" ref="AE900" si="2566">AE899</f>
        <v>0</v>
      </c>
      <c r="AF900" s="405">
        <f t="shared" ref="AF900" si="2567">AF899</f>
        <v>0</v>
      </c>
      <c r="AG900" s="405">
        <f t="shared" ref="AG900" si="2568">AG899</f>
        <v>0</v>
      </c>
      <c r="AH900" s="405">
        <f t="shared" ref="AH900" si="2569">AH899</f>
        <v>0</v>
      </c>
      <c r="AI900" s="405">
        <f t="shared" ref="AI900" si="2570">AI899</f>
        <v>0</v>
      </c>
      <c r="AJ900" s="405">
        <f t="shared" ref="AJ900" si="2571">AJ899</f>
        <v>0</v>
      </c>
      <c r="AK900" s="405">
        <f t="shared" ref="AK900" si="2572">AK899</f>
        <v>0</v>
      </c>
      <c r="AL900" s="405">
        <f t="shared" ref="AL900" si="2573">AL899</f>
        <v>0</v>
      </c>
      <c r="AM900" s="300"/>
    </row>
    <row r="901" spans="1:39" hidden="1" outlineLevel="1">
      <c r="A901" s="521"/>
      <c r="B901" s="422"/>
      <c r="C901" s="285"/>
      <c r="D901" s="285"/>
      <c r="E901" s="285"/>
      <c r="F901" s="285"/>
      <c r="G901" s="285"/>
      <c r="H901" s="285"/>
      <c r="I901" s="285"/>
      <c r="J901" s="285"/>
      <c r="K901" s="285"/>
      <c r="L901" s="285"/>
      <c r="M901" s="285"/>
      <c r="N901" s="285"/>
      <c r="O901" s="285"/>
      <c r="P901" s="285"/>
      <c r="Q901" s="285"/>
      <c r="R901" s="285"/>
      <c r="S901" s="285"/>
      <c r="T901" s="285"/>
      <c r="U901" s="285"/>
      <c r="V901" s="285"/>
      <c r="W901" s="285"/>
      <c r="X901" s="285"/>
      <c r="Y901" s="406"/>
      <c r="Z901" s="419"/>
      <c r="AA901" s="419"/>
      <c r="AB901" s="419"/>
      <c r="AC901" s="419"/>
      <c r="AD901" s="419"/>
      <c r="AE901" s="419"/>
      <c r="AF901" s="419"/>
      <c r="AG901" s="419"/>
      <c r="AH901" s="419"/>
      <c r="AI901" s="419"/>
      <c r="AJ901" s="419"/>
      <c r="AK901" s="419"/>
      <c r="AL901" s="419"/>
      <c r="AM901" s="300"/>
    </row>
    <row r="902" spans="1:39" ht="45" hidden="1" outlineLevel="1">
      <c r="A902" s="521">
        <v>41</v>
      </c>
      <c r="B902" s="422" t="s">
        <v>133</v>
      </c>
      <c r="C902" s="285" t="s">
        <v>25</v>
      </c>
      <c r="D902" s="289"/>
      <c r="E902" s="289"/>
      <c r="F902" s="289"/>
      <c r="G902" s="289"/>
      <c r="H902" s="289"/>
      <c r="I902" s="289"/>
      <c r="J902" s="289"/>
      <c r="K902" s="289"/>
      <c r="L902" s="289"/>
      <c r="M902" s="289"/>
      <c r="N902" s="289">
        <v>12</v>
      </c>
      <c r="O902" s="289"/>
      <c r="P902" s="289"/>
      <c r="Q902" s="289"/>
      <c r="R902" s="289"/>
      <c r="S902" s="289"/>
      <c r="T902" s="289"/>
      <c r="U902" s="289"/>
      <c r="V902" s="289"/>
      <c r="W902" s="289"/>
      <c r="X902" s="289"/>
      <c r="Y902" s="420"/>
      <c r="Z902" s="409"/>
      <c r="AA902" s="409"/>
      <c r="AB902" s="409"/>
      <c r="AC902" s="409"/>
      <c r="AD902" s="409"/>
      <c r="AE902" s="409"/>
      <c r="AF902" s="409"/>
      <c r="AG902" s="409"/>
      <c r="AH902" s="409"/>
      <c r="AI902" s="409"/>
      <c r="AJ902" s="409"/>
      <c r="AK902" s="409"/>
      <c r="AL902" s="409"/>
      <c r="AM902" s="290">
        <f>SUM(Y902:AL902)</f>
        <v>0</v>
      </c>
    </row>
    <row r="903" spans="1:39" hidden="1" outlineLevel="1">
      <c r="A903" s="521"/>
      <c r="B903" s="288" t="s">
        <v>342</v>
      </c>
      <c r="C903" s="285" t="s">
        <v>163</v>
      </c>
      <c r="D903" s="289"/>
      <c r="E903" s="289"/>
      <c r="F903" s="289"/>
      <c r="G903" s="289"/>
      <c r="H903" s="289"/>
      <c r="I903" s="289"/>
      <c r="J903" s="289"/>
      <c r="K903" s="289"/>
      <c r="L903" s="289"/>
      <c r="M903" s="289"/>
      <c r="N903" s="289">
        <f>N902</f>
        <v>12</v>
      </c>
      <c r="O903" s="289"/>
      <c r="P903" s="289"/>
      <c r="Q903" s="289"/>
      <c r="R903" s="289"/>
      <c r="S903" s="289"/>
      <c r="T903" s="289"/>
      <c r="U903" s="289"/>
      <c r="V903" s="289"/>
      <c r="W903" s="289"/>
      <c r="X903" s="289"/>
      <c r="Y903" s="405">
        <f>Y902</f>
        <v>0</v>
      </c>
      <c r="Z903" s="405">
        <f t="shared" ref="Z903" si="2574">Z902</f>
        <v>0</v>
      </c>
      <c r="AA903" s="405">
        <f t="shared" ref="AA903" si="2575">AA902</f>
        <v>0</v>
      </c>
      <c r="AB903" s="405">
        <f t="shared" ref="AB903" si="2576">AB902</f>
        <v>0</v>
      </c>
      <c r="AC903" s="405">
        <f t="shared" ref="AC903" si="2577">AC902</f>
        <v>0</v>
      </c>
      <c r="AD903" s="405">
        <f t="shared" ref="AD903" si="2578">AD902</f>
        <v>0</v>
      </c>
      <c r="AE903" s="405">
        <f t="shared" ref="AE903" si="2579">AE902</f>
        <v>0</v>
      </c>
      <c r="AF903" s="405">
        <f t="shared" ref="AF903" si="2580">AF902</f>
        <v>0</v>
      </c>
      <c r="AG903" s="405">
        <f t="shared" ref="AG903" si="2581">AG902</f>
        <v>0</v>
      </c>
      <c r="AH903" s="405">
        <f t="shared" ref="AH903" si="2582">AH902</f>
        <v>0</v>
      </c>
      <c r="AI903" s="405">
        <f t="shared" ref="AI903" si="2583">AI902</f>
        <v>0</v>
      </c>
      <c r="AJ903" s="405">
        <f t="shared" ref="AJ903" si="2584">AJ902</f>
        <v>0</v>
      </c>
      <c r="AK903" s="405">
        <f t="shared" ref="AK903" si="2585">AK902</f>
        <v>0</v>
      </c>
      <c r="AL903" s="405">
        <f t="shared" ref="AL903" si="2586">AL902</f>
        <v>0</v>
      </c>
      <c r="AM903" s="300"/>
    </row>
    <row r="904" spans="1:39" hidden="1" outlineLevel="1">
      <c r="A904" s="521"/>
      <c r="B904" s="422"/>
      <c r="C904" s="285"/>
      <c r="D904" s="285"/>
      <c r="E904" s="285"/>
      <c r="F904" s="285"/>
      <c r="G904" s="285"/>
      <c r="H904" s="285"/>
      <c r="I904" s="285"/>
      <c r="J904" s="285"/>
      <c r="K904" s="285"/>
      <c r="L904" s="285"/>
      <c r="M904" s="285"/>
      <c r="N904" s="285"/>
      <c r="O904" s="285"/>
      <c r="P904" s="285"/>
      <c r="Q904" s="285"/>
      <c r="R904" s="285"/>
      <c r="S904" s="285"/>
      <c r="T904" s="285"/>
      <c r="U904" s="285"/>
      <c r="V904" s="285"/>
      <c r="W904" s="285"/>
      <c r="X904" s="285"/>
      <c r="Y904" s="406"/>
      <c r="Z904" s="419"/>
      <c r="AA904" s="419"/>
      <c r="AB904" s="419"/>
      <c r="AC904" s="419"/>
      <c r="AD904" s="419"/>
      <c r="AE904" s="419"/>
      <c r="AF904" s="419"/>
      <c r="AG904" s="419"/>
      <c r="AH904" s="419"/>
      <c r="AI904" s="419"/>
      <c r="AJ904" s="419"/>
      <c r="AK904" s="419"/>
      <c r="AL904" s="419"/>
      <c r="AM904" s="300"/>
    </row>
    <row r="905" spans="1:39" ht="45" hidden="1" outlineLevel="1">
      <c r="A905" s="521">
        <v>42</v>
      </c>
      <c r="B905" s="422" t="s">
        <v>134</v>
      </c>
      <c r="C905" s="285" t="s">
        <v>25</v>
      </c>
      <c r="D905" s="289"/>
      <c r="E905" s="289"/>
      <c r="F905" s="289"/>
      <c r="G905" s="289"/>
      <c r="H905" s="289"/>
      <c r="I905" s="289"/>
      <c r="J905" s="289"/>
      <c r="K905" s="289"/>
      <c r="L905" s="289"/>
      <c r="M905" s="289"/>
      <c r="N905" s="285"/>
      <c r="O905" s="289"/>
      <c r="P905" s="289"/>
      <c r="Q905" s="289"/>
      <c r="R905" s="289"/>
      <c r="S905" s="289"/>
      <c r="T905" s="289"/>
      <c r="U905" s="289"/>
      <c r="V905" s="289"/>
      <c r="W905" s="289"/>
      <c r="X905" s="289"/>
      <c r="Y905" s="420"/>
      <c r="Z905" s="409"/>
      <c r="AA905" s="409"/>
      <c r="AB905" s="409"/>
      <c r="AC905" s="409"/>
      <c r="AD905" s="409"/>
      <c r="AE905" s="409"/>
      <c r="AF905" s="409"/>
      <c r="AG905" s="409"/>
      <c r="AH905" s="409"/>
      <c r="AI905" s="409"/>
      <c r="AJ905" s="409"/>
      <c r="AK905" s="409"/>
      <c r="AL905" s="409"/>
      <c r="AM905" s="290">
        <f>SUM(Y905:AL905)</f>
        <v>0</v>
      </c>
    </row>
    <row r="906" spans="1:39" hidden="1" outlineLevel="1">
      <c r="A906" s="521"/>
      <c r="B906" s="288" t="s">
        <v>342</v>
      </c>
      <c r="C906" s="285" t="s">
        <v>163</v>
      </c>
      <c r="D906" s="289"/>
      <c r="E906" s="289"/>
      <c r="F906" s="289"/>
      <c r="G906" s="289"/>
      <c r="H906" s="289"/>
      <c r="I906" s="289"/>
      <c r="J906" s="289"/>
      <c r="K906" s="289"/>
      <c r="L906" s="289"/>
      <c r="M906" s="289"/>
      <c r="N906" s="462"/>
      <c r="O906" s="289"/>
      <c r="P906" s="289"/>
      <c r="Q906" s="289"/>
      <c r="R906" s="289"/>
      <c r="S906" s="289"/>
      <c r="T906" s="289"/>
      <c r="U906" s="289"/>
      <c r="V906" s="289"/>
      <c r="W906" s="289"/>
      <c r="X906" s="289"/>
      <c r="Y906" s="405">
        <f>Y905</f>
        <v>0</v>
      </c>
      <c r="Z906" s="405">
        <f t="shared" ref="Z906" si="2587">Z905</f>
        <v>0</v>
      </c>
      <c r="AA906" s="405">
        <f t="shared" ref="AA906" si="2588">AA905</f>
        <v>0</v>
      </c>
      <c r="AB906" s="405">
        <f t="shared" ref="AB906" si="2589">AB905</f>
        <v>0</v>
      </c>
      <c r="AC906" s="405">
        <f t="shared" ref="AC906" si="2590">AC905</f>
        <v>0</v>
      </c>
      <c r="AD906" s="405">
        <f t="shared" ref="AD906" si="2591">AD905</f>
        <v>0</v>
      </c>
      <c r="AE906" s="405">
        <f t="shared" ref="AE906" si="2592">AE905</f>
        <v>0</v>
      </c>
      <c r="AF906" s="405">
        <f t="shared" ref="AF906" si="2593">AF905</f>
        <v>0</v>
      </c>
      <c r="AG906" s="405">
        <f t="shared" ref="AG906" si="2594">AG905</f>
        <v>0</v>
      </c>
      <c r="AH906" s="405">
        <f t="shared" ref="AH906" si="2595">AH905</f>
        <v>0</v>
      </c>
      <c r="AI906" s="405">
        <f t="shared" ref="AI906" si="2596">AI905</f>
        <v>0</v>
      </c>
      <c r="AJ906" s="405">
        <f t="shared" ref="AJ906" si="2597">AJ905</f>
        <v>0</v>
      </c>
      <c r="AK906" s="405">
        <f t="shared" ref="AK906" si="2598">AK905</f>
        <v>0</v>
      </c>
      <c r="AL906" s="405">
        <f t="shared" ref="AL906" si="2599">AL905</f>
        <v>0</v>
      </c>
      <c r="AM906" s="300"/>
    </row>
    <row r="907" spans="1:39" hidden="1" outlineLevel="1">
      <c r="A907" s="521"/>
      <c r="B907" s="422"/>
      <c r="C907" s="285"/>
      <c r="D907" s="285"/>
      <c r="E907" s="285"/>
      <c r="F907" s="285"/>
      <c r="G907" s="285"/>
      <c r="H907" s="285"/>
      <c r="I907" s="285"/>
      <c r="J907" s="285"/>
      <c r="K907" s="285"/>
      <c r="L907" s="285"/>
      <c r="M907" s="285"/>
      <c r="N907" s="285"/>
      <c r="O907" s="285"/>
      <c r="P907" s="285"/>
      <c r="Q907" s="285"/>
      <c r="R907" s="285"/>
      <c r="S907" s="285"/>
      <c r="T907" s="285"/>
      <c r="U907" s="285"/>
      <c r="V907" s="285"/>
      <c r="W907" s="285"/>
      <c r="X907" s="285"/>
      <c r="Y907" s="406"/>
      <c r="Z907" s="419"/>
      <c r="AA907" s="419"/>
      <c r="AB907" s="419"/>
      <c r="AC907" s="419"/>
      <c r="AD907" s="419"/>
      <c r="AE907" s="419"/>
      <c r="AF907" s="419"/>
      <c r="AG907" s="419"/>
      <c r="AH907" s="419"/>
      <c r="AI907" s="419"/>
      <c r="AJ907" s="419"/>
      <c r="AK907" s="419"/>
      <c r="AL907" s="419"/>
      <c r="AM907" s="300"/>
    </row>
    <row r="908" spans="1:39" ht="30" hidden="1" outlineLevel="1">
      <c r="A908" s="521">
        <v>43</v>
      </c>
      <c r="B908" s="422" t="s">
        <v>135</v>
      </c>
      <c r="C908" s="285" t="s">
        <v>25</v>
      </c>
      <c r="D908" s="289"/>
      <c r="E908" s="289"/>
      <c r="F908" s="289"/>
      <c r="G908" s="289"/>
      <c r="H908" s="289"/>
      <c r="I908" s="289"/>
      <c r="J908" s="289"/>
      <c r="K908" s="289"/>
      <c r="L908" s="289"/>
      <c r="M908" s="289"/>
      <c r="N908" s="289">
        <v>12</v>
      </c>
      <c r="O908" s="289"/>
      <c r="P908" s="289"/>
      <c r="Q908" s="289"/>
      <c r="R908" s="289"/>
      <c r="S908" s="289"/>
      <c r="T908" s="289"/>
      <c r="U908" s="289"/>
      <c r="V908" s="289"/>
      <c r="W908" s="289"/>
      <c r="X908" s="289"/>
      <c r="Y908" s="420"/>
      <c r="Z908" s="409"/>
      <c r="AA908" s="409"/>
      <c r="AB908" s="409"/>
      <c r="AC908" s="409"/>
      <c r="AD908" s="409"/>
      <c r="AE908" s="409"/>
      <c r="AF908" s="409"/>
      <c r="AG908" s="409"/>
      <c r="AH908" s="409"/>
      <c r="AI908" s="409"/>
      <c r="AJ908" s="409"/>
      <c r="AK908" s="409"/>
      <c r="AL908" s="409"/>
      <c r="AM908" s="290">
        <f>SUM(Y908:AL908)</f>
        <v>0</v>
      </c>
    </row>
    <row r="909" spans="1:39" hidden="1" outlineLevel="1">
      <c r="A909" s="521"/>
      <c r="B909" s="288" t="s">
        <v>342</v>
      </c>
      <c r="C909" s="285" t="s">
        <v>163</v>
      </c>
      <c r="D909" s="289"/>
      <c r="E909" s="289"/>
      <c r="F909" s="289"/>
      <c r="G909" s="289"/>
      <c r="H909" s="289"/>
      <c r="I909" s="289"/>
      <c r="J909" s="289"/>
      <c r="K909" s="289"/>
      <c r="L909" s="289"/>
      <c r="M909" s="289"/>
      <c r="N909" s="289">
        <f>N908</f>
        <v>12</v>
      </c>
      <c r="O909" s="289"/>
      <c r="P909" s="289"/>
      <c r="Q909" s="289"/>
      <c r="R909" s="289"/>
      <c r="S909" s="289"/>
      <c r="T909" s="289"/>
      <c r="U909" s="289"/>
      <c r="V909" s="289"/>
      <c r="W909" s="289"/>
      <c r="X909" s="289"/>
      <c r="Y909" s="405">
        <f>Y908</f>
        <v>0</v>
      </c>
      <c r="Z909" s="405">
        <f t="shared" ref="Z909" si="2600">Z908</f>
        <v>0</v>
      </c>
      <c r="AA909" s="405">
        <f t="shared" ref="AA909" si="2601">AA908</f>
        <v>0</v>
      </c>
      <c r="AB909" s="405">
        <f t="shared" ref="AB909" si="2602">AB908</f>
        <v>0</v>
      </c>
      <c r="AC909" s="405">
        <f t="shared" ref="AC909" si="2603">AC908</f>
        <v>0</v>
      </c>
      <c r="AD909" s="405">
        <f t="shared" ref="AD909" si="2604">AD908</f>
        <v>0</v>
      </c>
      <c r="AE909" s="405">
        <f t="shared" ref="AE909" si="2605">AE908</f>
        <v>0</v>
      </c>
      <c r="AF909" s="405">
        <f t="shared" ref="AF909" si="2606">AF908</f>
        <v>0</v>
      </c>
      <c r="AG909" s="405">
        <f t="shared" ref="AG909" si="2607">AG908</f>
        <v>0</v>
      </c>
      <c r="AH909" s="405">
        <f t="shared" ref="AH909" si="2608">AH908</f>
        <v>0</v>
      </c>
      <c r="AI909" s="405">
        <f t="shared" ref="AI909" si="2609">AI908</f>
        <v>0</v>
      </c>
      <c r="AJ909" s="405">
        <f t="shared" ref="AJ909" si="2610">AJ908</f>
        <v>0</v>
      </c>
      <c r="AK909" s="405">
        <f t="shared" ref="AK909" si="2611">AK908</f>
        <v>0</v>
      </c>
      <c r="AL909" s="405">
        <f t="shared" ref="AL909" si="2612">AL908</f>
        <v>0</v>
      </c>
      <c r="AM909" s="300"/>
    </row>
    <row r="910" spans="1:39" hidden="1" outlineLevel="1">
      <c r="A910" s="521"/>
      <c r="B910" s="422"/>
      <c r="C910" s="285"/>
      <c r="D910" s="285"/>
      <c r="E910" s="285"/>
      <c r="F910" s="285"/>
      <c r="G910" s="285"/>
      <c r="H910" s="285"/>
      <c r="I910" s="285"/>
      <c r="J910" s="285"/>
      <c r="K910" s="285"/>
      <c r="L910" s="285"/>
      <c r="M910" s="285"/>
      <c r="N910" s="285"/>
      <c r="O910" s="285"/>
      <c r="P910" s="285"/>
      <c r="Q910" s="285"/>
      <c r="R910" s="285"/>
      <c r="S910" s="285"/>
      <c r="T910" s="285"/>
      <c r="U910" s="285"/>
      <c r="V910" s="285"/>
      <c r="W910" s="285"/>
      <c r="X910" s="285"/>
      <c r="Y910" s="406"/>
      <c r="Z910" s="419"/>
      <c r="AA910" s="419"/>
      <c r="AB910" s="419"/>
      <c r="AC910" s="419"/>
      <c r="AD910" s="419"/>
      <c r="AE910" s="419"/>
      <c r="AF910" s="419"/>
      <c r="AG910" s="419"/>
      <c r="AH910" s="419"/>
      <c r="AI910" s="419"/>
      <c r="AJ910" s="419"/>
      <c r="AK910" s="419"/>
      <c r="AL910" s="419"/>
      <c r="AM910" s="300"/>
    </row>
    <row r="911" spans="1:39" ht="45" hidden="1" outlineLevel="1">
      <c r="A911" s="521">
        <v>44</v>
      </c>
      <c r="B911" s="422" t="s">
        <v>136</v>
      </c>
      <c r="C911" s="285" t="s">
        <v>25</v>
      </c>
      <c r="D911" s="289"/>
      <c r="E911" s="289"/>
      <c r="F911" s="289"/>
      <c r="G911" s="289"/>
      <c r="H911" s="289"/>
      <c r="I911" s="289"/>
      <c r="J911" s="289"/>
      <c r="K911" s="289"/>
      <c r="L911" s="289"/>
      <c r="M911" s="289"/>
      <c r="N911" s="289">
        <v>12</v>
      </c>
      <c r="O911" s="289"/>
      <c r="P911" s="289"/>
      <c r="Q911" s="289"/>
      <c r="R911" s="289"/>
      <c r="S911" s="289"/>
      <c r="T911" s="289"/>
      <c r="U911" s="289"/>
      <c r="V911" s="289"/>
      <c r="W911" s="289"/>
      <c r="X911" s="289"/>
      <c r="Y911" s="420"/>
      <c r="Z911" s="409"/>
      <c r="AA911" s="409"/>
      <c r="AB911" s="409"/>
      <c r="AC911" s="409"/>
      <c r="AD911" s="409"/>
      <c r="AE911" s="409"/>
      <c r="AF911" s="409"/>
      <c r="AG911" s="409"/>
      <c r="AH911" s="409"/>
      <c r="AI911" s="409"/>
      <c r="AJ911" s="409"/>
      <c r="AK911" s="409"/>
      <c r="AL911" s="409"/>
      <c r="AM911" s="290">
        <f>SUM(Y911:AL911)</f>
        <v>0</v>
      </c>
    </row>
    <row r="912" spans="1:39" hidden="1" outlineLevel="1">
      <c r="A912" s="521"/>
      <c r="B912" s="288" t="s">
        <v>342</v>
      </c>
      <c r="C912" s="285" t="s">
        <v>163</v>
      </c>
      <c r="D912" s="289"/>
      <c r="E912" s="289"/>
      <c r="F912" s="289"/>
      <c r="G912" s="289"/>
      <c r="H912" s="289"/>
      <c r="I912" s="289"/>
      <c r="J912" s="289"/>
      <c r="K912" s="289"/>
      <c r="L912" s="289"/>
      <c r="M912" s="289"/>
      <c r="N912" s="289">
        <f>N911</f>
        <v>12</v>
      </c>
      <c r="O912" s="289"/>
      <c r="P912" s="289"/>
      <c r="Q912" s="289"/>
      <c r="R912" s="289"/>
      <c r="S912" s="289"/>
      <c r="T912" s="289"/>
      <c r="U912" s="289"/>
      <c r="V912" s="289"/>
      <c r="W912" s="289"/>
      <c r="X912" s="289"/>
      <c r="Y912" s="405">
        <f>Y911</f>
        <v>0</v>
      </c>
      <c r="Z912" s="405">
        <f t="shared" ref="Z912" si="2613">Z911</f>
        <v>0</v>
      </c>
      <c r="AA912" s="405">
        <f t="shared" ref="AA912" si="2614">AA911</f>
        <v>0</v>
      </c>
      <c r="AB912" s="405">
        <f t="shared" ref="AB912" si="2615">AB911</f>
        <v>0</v>
      </c>
      <c r="AC912" s="405">
        <f t="shared" ref="AC912" si="2616">AC911</f>
        <v>0</v>
      </c>
      <c r="AD912" s="405">
        <f t="shared" ref="AD912" si="2617">AD911</f>
        <v>0</v>
      </c>
      <c r="AE912" s="405">
        <f t="shared" ref="AE912" si="2618">AE911</f>
        <v>0</v>
      </c>
      <c r="AF912" s="405">
        <f t="shared" ref="AF912" si="2619">AF911</f>
        <v>0</v>
      </c>
      <c r="AG912" s="405">
        <f t="shared" ref="AG912" si="2620">AG911</f>
        <v>0</v>
      </c>
      <c r="AH912" s="405">
        <f t="shared" ref="AH912" si="2621">AH911</f>
        <v>0</v>
      </c>
      <c r="AI912" s="405">
        <f t="shared" ref="AI912" si="2622">AI911</f>
        <v>0</v>
      </c>
      <c r="AJ912" s="405">
        <f t="shared" ref="AJ912" si="2623">AJ911</f>
        <v>0</v>
      </c>
      <c r="AK912" s="405">
        <f t="shared" ref="AK912" si="2624">AK911</f>
        <v>0</v>
      </c>
      <c r="AL912" s="405">
        <f t="shared" ref="AL912" si="2625">AL911</f>
        <v>0</v>
      </c>
      <c r="AM912" s="300"/>
    </row>
    <row r="913" spans="1:39" hidden="1" outlineLevel="1">
      <c r="A913" s="521"/>
      <c r="B913" s="422"/>
      <c r="C913" s="285"/>
      <c r="D913" s="285"/>
      <c r="E913" s="285"/>
      <c r="F913" s="285"/>
      <c r="G913" s="285"/>
      <c r="H913" s="285"/>
      <c r="I913" s="285"/>
      <c r="J913" s="285"/>
      <c r="K913" s="285"/>
      <c r="L913" s="285"/>
      <c r="M913" s="285"/>
      <c r="N913" s="285"/>
      <c r="O913" s="285"/>
      <c r="P913" s="285"/>
      <c r="Q913" s="285"/>
      <c r="R913" s="285"/>
      <c r="S913" s="285"/>
      <c r="T913" s="285"/>
      <c r="U913" s="285"/>
      <c r="V913" s="285"/>
      <c r="W913" s="285"/>
      <c r="X913" s="285"/>
      <c r="Y913" s="406"/>
      <c r="Z913" s="419"/>
      <c r="AA913" s="419"/>
      <c r="AB913" s="419"/>
      <c r="AC913" s="419"/>
      <c r="AD913" s="419"/>
      <c r="AE913" s="419"/>
      <c r="AF913" s="419"/>
      <c r="AG913" s="419"/>
      <c r="AH913" s="419"/>
      <c r="AI913" s="419"/>
      <c r="AJ913" s="419"/>
      <c r="AK913" s="419"/>
      <c r="AL913" s="419"/>
      <c r="AM913" s="300"/>
    </row>
    <row r="914" spans="1:39" ht="30" hidden="1" outlineLevel="1">
      <c r="A914" s="521">
        <v>45</v>
      </c>
      <c r="B914" s="422" t="s">
        <v>137</v>
      </c>
      <c r="C914" s="285" t="s">
        <v>25</v>
      </c>
      <c r="D914" s="289"/>
      <c r="E914" s="289"/>
      <c r="F914" s="289"/>
      <c r="G914" s="289"/>
      <c r="H914" s="289"/>
      <c r="I914" s="289"/>
      <c r="J914" s="289"/>
      <c r="K914" s="289"/>
      <c r="L914" s="289"/>
      <c r="M914" s="289"/>
      <c r="N914" s="289">
        <v>12</v>
      </c>
      <c r="O914" s="289"/>
      <c r="P914" s="289"/>
      <c r="Q914" s="289"/>
      <c r="R914" s="289"/>
      <c r="S914" s="289"/>
      <c r="T914" s="289"/>
      <c r="U914" s="289"/>
      <c r="V914" s="289"/>
      <c r="W914" s="289"/>
      <c r="X914" s="289"/>
      <c r="Y914" s="420"/>
      <c r="Z914" s="409"/>
      <c r="AA914" s="409"/>
      <c r="AB914" s="409"/>
      <c r="AC914" s="409"/>
      <c r="AD914" s="409"/>
      <c r="AE914" s="409"/>
      <c r="AF914" s="409"/>
      <c r="AG914" s="409"/>
      <c r="AH914" s="409"/>
      <c r="AI914" s="409"/>
      <c r="AJ914" s="409"/>
      <c r="AK914" s="409"/>
      <c r="AL914" s="409"/>
      <c r="AM914" s="290">
        <f>SUM(Y914:AL914)</f>
        <v>0</v>
      </c>
    </row>
    <row r="915" spans="1:39" hidden="1" outlineLevel="1">
      <c r="A915" s="521"/>
      <c r="B915" s="288" t="s">
        <v>342</v>
      </c>
      <c r="C915" s="285" t="s">
        <v>163</v>
      </c>
      <c r="D915" s="289"/>
      <c r="E915" s="289"/>
      <c r="F915" s="289"/>
      <c r="G915" s="289"/>
      <c r="H915" s="289"/>
      <c r="I915" s="289"/>
      <c r="J915" s="289"/>
      <c r="K915" s="289"/>
      <c r="L915" s="289"/>
      <c r="M915" s="289"/>
      <c r="N915" s="289">
        <f>N914</f>
        <v>12</v>
      </c>
      <c r="O915" s="289"/>
      <c r="P915" s="289"/>
      <c r="Q915" s="289"/>
      <c r="R915" s="289"/>
      <c r="S915" s="289"/>
      <c r="T915" s="289"/>
      <c r="U915" s="289"/>
      <c r="V915" s="289"/>
      <c r="W915" s="289"/>
      <c r="X915" s="289"/>
      <c r="Y915" s="405">
        <f>Y914</f>
        <v>0</v>
      </c>
      <c r="Z915" s="405">
        <f t="shared" ref="Z915" si="2626">Z914</f>
        <v>0</v>
      </c>
      <c r="AA915" s="405">
        <f t="shared" ref="AA915" si="2627">AA914</f>
        <v>0</v>
      </c>
      <c r="AB915" s="405">
        <f t="shared" ref="AB915" si="2628">AB914</f>
        <v>0</v>
      </c>
      <c r="AC915" s="405">
        <f t="shared" ref="AC915" si="2629">AC914</f>
        <v>0</v>
      </c>
      <c r="AD915" s="405">
        <f t="shared" ref="AD915" si="2630">AD914</f>
        <v>0</v>
      </c>
      <c r="AE915" s="405">
        <f t="shared" ref="AE915" si="2631">AE914</f>
        <v>0</v>
      </c>
      <c r="AF915" s="405">
        <f t="shared" ref="AF915" si="2632">AF914</f>
        <v>0</v>
      </c>
      <c r="AG915" s="405">
        <f t="shared" ref="AG915" si="2633">AG914</f>
        <v>0</v>
      </c>
      <c r="AH915" s="405">
        <f t="shared" ref="AH915" si="2634">AH914</f>
        <v>0</v>
      </c>
      <c r="AI915" s="405">
        <f t="shared" ref="AI915" si="2635">AI914</f>
        <v>0</v>
      </c>
      <c r="AJ915" s="405">
        <f t="shared" ref="AJ915" si="2636">AJ914</f>
        <v>0</v>
      </c>
      <c r="AK915" s="405">
        <f t="shared" ref="AK915" si="2637">AK914</f>
        <v>0</v>
      </c>
      <c r="AL915" s="405">
        <f t="shared" ref="AL915" si="2638">AL914</f>
        <v>0</v>
      </c>
      <c r="AM915" s="300"/>
    </row>
    <row r="916" spans="1:39" hidden="1" outlineLevel="1">
      <c r="A916" s="521"/>
      <c r="B916" s="422"/>
      <c r="C916" s="285"/>
      <c r="D916" s="285"/>
      <c r="E916" s="285"/>
      <c r="F916" s="285"/>
      <c r="G916" s="285"/>
      <c r="H916" s="285"/>
      <c r="I916" s="285"/>
      <c r="J916" s="285"/>
      <c r="K916" s="285"/>
      <c r="L916" s="285"/>
      <c r="M916" s="285"/>
      <c r="N916" s="285"/>
      <c r="O916" s="285"/>
      <c r="P916" s="285"/>
      <c r="Q916" s="285"/>
      <c r="R916" s="285"/>
      <c r="S916" s="285"/>
      <c r="T916" s="285"/>
      <c r="U916" s="285"/>
      <c r="V916" s="285"/>
      <c r="W916" s="285"/>
      <c r="X916" s="285"/>
      <c r="Y916" s="406"/>
      <c r="Z916" s="419"/>
      <c r="AA916" s="419"/>
      <c r="AB916" s="419"/>
      <c r="AC916" s="419"/>
      <c r="AD916" s="419"/>
      <c r="AE916" s="419"/>
      <c r="AF916" s="419"/>
      <c r="AG916" s="419"/>
      <c r="AH916" s="419"/>
      <c r="AI916" s="419"/>
      <c r="AJ916" s="419"/>
      <c r="AK916" s="419"/>
      <c r="AL916" s="419"/>
      <c r="AM916" s="300"/>
    </row>
    <row r="917" spans="1:39" ht="30" hidden="1" outlineLevel="1">
      <c r="A917" s="521">
        <v>46</v>
      </c>
      <c r="B917" s="422" t="s">
        <v>138</v>
      </c>
      <c r="C917" s="285" t="s">
        <v>25</v>
      </c>
      <c r="D917" s="289"/>
      <c r="E917" s="289"/>
      <c r="F917" s="289"/>
      <c r="G917" s="289"/>
      <c r="H917" s="289"/>
      <c r="I917" s="289"/>
      <c r="J917" s="289"/>
      <c r="K917" s="289"/>
      <c r="L917" s="289"/>
      <c r="M917" s="289"/>
      <c r="N917" s="289">
        <v>12</v>
      </c>
      <c r="O917" s="289"/>
      <c r="P917" s="289"/>
      <c r="Q917" s="289"/>
      <c r="R917" s="289"/>
      <c r="S917" s="289"/>
      <c r="T917" s="289"/>
      <c r="U917" s="289"/>
      <c r="V917" s="289"/>
      <c r="W917" s="289"/>
      <c r="X917" s="289"/>
      <c r="Y917" s="420"/>
      <c r="Z917" s="409"/>
      <c r="AA917" s="409"/>
      <c r="AB917" s="409"/>
      <c r="AC917" s="409"/>
      <c r="AD917" s="409"/>
      <c r="AE917" s="409"/>
      <c r="AF917" s="409"/>
      <c r="AG917" s="409"/>
      <c r="AH917" s="409"/>
      <c r="AI917" s="409"/>
      <c r="AJ917" s="409"/>
      <c r="AK917" s="409"/>
      <c r="AL917" s="409"/>
      <c r="AM917" s="290">
        <f>SUM(Y917:AL917)</f>
        <v>0</v>
      </c>
    </row>
    <row r="918" spans="1:39" hidden="1" outlineLevel="1">
      <c r="A918" s="521"/>
      <c r="B918" s="288" t="s">
        <v>342</v>
      </c>
      <c r="C918" s="285" t="s">
        <v>163</v>
      </c>
      <c r="D918" s="289"/>
      <c r="E918" s="289"/>
      <c r="F918" s="289"/>
      <c r="G918" s="289"/>
      <c r="H918" s="289"/>
      <c r="I918" s="289"/>
      <c r="J918" s="289"/>
      <c r="K918" s="289"/>
      <c r="L918" s="289"/>
      <c r="M918" s="289"/>
      <c r="N918" s="289">
        <f>N917</f>
        <v>12</v>
      </c>
      <c r="O918" s="289"/>
      <c r="P918" s="289"/>
      <c r="Q918" s="289"/>
      <c r="R918" s="289"/>
      <c r="S918" s="289"/>
      <c r="T918" s="289"/>
      <c r="U918" s="289"/>
      <c r="V918" s="289"/>
      <c r="W918" s="289"/>
      <c r="X918" s="289"/>
      <c r="Y918" s="405">
        <f>Y917</f>
        <v>0</v>
      </c>
      <c r="Z918" s="405">
        <f t="shared" ref="Z918" si="2639">Z917</f>
        <v>0</v>
      </c>
      <c r="AA918" s="405">
        <f t="shared" ref="AA918" si="2640">AA917</f>
        <v>0</v>
      </c>
      <c r="AB918" s="405">
        <f t="shared" ref="AB918" si="2641">AB917</f>
        <v>0</v>
      </c>
      <c r="AC918" s="405">
        <f t="shared" ref="AC918" si="2642">AC917</f>
        <v>0</v>
      </c>
      <c r="AD918" s="405">
        <f t="shared" ref="AD918" si="2643">AD917</f>
        <v>0</v>
      </c>
      <c r="AE918" s="405">
        <f t="shared" ref="AE918" si="2644">AE917</f>
        <v>0</v>
      </c>
      <c r="AF918" s="405">
        <f t="shared" ref="AF918" si="2645">AF917</f>
        <v>0</v>
      </c>
      <c r="AG918" s="405">
        <f t="shared" ref="AG918" si="2646">AG917</f>
        <v>0</v>
      </c>
      <c r="AH918" s="405">
        <f t="shared" ref="AH918" si="2647">AH917</f>
        <v>0</v>
      </c>
      <c r="AI918" s="405">
        <f t="shared" ref="AI918" si="2648">AI917</f>
        <v>0</v>
      </c>
      <c r="AJ918" s="405">
        <f t="shared" ref="AJ918" si="2649">AJ917</f>
        <v>0</v>
      </c>
      <c r="AK918" s="405">
        <f t="shared" ref="AK918" si="2650">AK917</f>
        <v>0</v>
      </c>
      <c r="AL918" s="405">
        <f t="shared" ref="AL918" si="2651">AL917</f>
        <v>0</v>
      </c>
      <c r="AM918" s="300"/>
    </row>
    <row r="919" spans="1:39" hidden="1" outlineLevel="1">
      <c r="A919" s="521"/>
      <c r="B919" s="422"/>
      <c r="C919" s="285"/>
      <c r="D919" s="285"/>
      <c r="E919" s="285"/>
      <c r="F919" s="285"/>
      <c r="G919" s="285"/>
      <c r="H919" s="285"/>
      <c r="I919" s="285"/>
      <c r="J919" s="285"/>
      <c r="K919" s="285"/>
      <c r="L919" s="285"/>
      <c r="M919" s="285"/>
      <c r="N919" s="285"/>
      <c r="O919" s="285"/>
      <c r="P919" s="285"/>
      <c r="Q919" s="285"/>
      <c r="R919" s="285"/>
      <c r="S919" s="285"/>
      <c r="T919" s="285"/>
      <c r="U919" s="285"/>
      <c r="V919" s="285"/>
      <c r="W919" s="285"/>
      <c r="X919" s="285"/>
      <c r="Y919" s="406"/>
      <c r="Z919" s="419"/>
      <c r="AA919" s="419"/>
      <c r="AB919" s="419"/>
      <c r="AC919" s="419"/>
      <c r="AD919" s="419"/>
      <c r="AE919" s="419"/>
      <c r="AF919" s="419"/>
      <c r="AG919" s="419"/>
      <c r="AH919" s="419"/>
      <c r="AI919" s="419"/>
      <c r="AJ919" s="419"/>
      <c r="AK919" s="419"/>
      <c r="AL919" s="419"/>
      <c r="AM919" s="300"/>
    </row>
    <row r="920" spans="1:39" ht="30" hidden="1" outlineLevel="1">
      <c r="A920" s="521">
        <v>47</v>
      </c>
      <c r="B920" s="422" t="s">
        <v>139</v>
      </c>
      <c r="C920" s="285" t="s">
        <v>25</v>
      </c>
      <c r="D920" s="289"/>
      <c r="E920" s="289"/>
      <c r="F920" s="289"/>
      <c r="G920" s="289"/>
      <c r="H920" s="289"/>
      <c r="I920" s="289"/>
      <c r="J920" s="289"/>
      <c r="K920" s="289"/>
      <c r="L920" s="289"/>
      <c r="M920" s="289"/>
      <c r="N920" s="289">
        <v>12</v>
      </c>
      <c r="O920" s="289"/>
      <c r="P920" s="289"/>
      <c r="Q920" s="289"/>
      <c r="R920" s="289"/>
      <c r="S920" s="289"/>
      <c r="T920" s="289"/>
      <c r="U920" s="289"/>
      <c r="V920" s="289"/>
      <c r="W920" s="289"/>
      <c r="X920" s="289"/>
      <c r="Y920" s="420"/>
      <c r="Z920" s="409"/>
      <c r="AA920" s="409"/>
      <c r="AB920" s="409"/>
      <c r="AC920" s="409"/>
      <c r="AD920" s="409"/>
      <c r="AE920" s="409"/>
      <c r="AF920" s="409"/>
      <c r="AG920" s="409"/>
      <c r="AH920" s="409"/>
      <c r="AI920" s="409"/>
      <c r="AJ920" s="409"/>
      <c r="AK920" s="409"/>
      <c r="AL920" s="409"/>
      <c r="AM920" s="290">
        <f>SUM(Y920:AL920)</f>
        <v>0</v>
      </c>
    </row>
    <row r="921" spans="1:39" hidden="1" outlineLevel="1">
      <c r="A921" s="521"/>
      <c r="B921" s="288" t="s">
        <v>342</v>
      </c>
      <c r="C921" s="285" t="s">
        <v>163</v>
      </c>
      <c r="D921" s="289"/>
      <c r="E921" s="289"/>
      <c r="F921" s="289"/>
      <c r="G921" s="289"/>
      <c r="H921" s="289"/>
      <c r="I921" s="289"/>
      <c r="J921" s="289"/>
      <c r="K921" s="289"/>
      <c r="L921" s="289"/>
      <c r="M921" s="289"/>
      <c r="N921" s="289">
        <f>N920</f>
        <v>12</v>
      </c>
      <c r="O921" s="289"/>
      <c r="P921" s="289"/>
      <c r="Q921" s="289"/>
      <c r="R921" s="289"/>
      <c r="S921" s="289"/>
      <c r="T921" s="289"/>
      <c r="U921" s="289"/>
      <c r="V921" s="289"/>
      <c r="W921" s="289"/>
      <c r="X921" s="289"/>
      <c r="Y921" s="405">
        <f>Y920</f>
        <v>0</v>
      </c>
      <c r="Z921" s="405">
        <f t="shared" ref="Z921" si="2652">Z920</f>
        <v>0</v>
      </c>
      <c r="AA921" s="405">
        <f t="shared" ref="AA921" si="2653">AA920</f>
        <v>0</v>
      </c>
      <c r="AB921" s="405">
        <f t="shared" ref="AB921" si="2654">AB920</f>
        <v>0</v>
      </c>
      <c r="AC921" s="405">
        <f t="shared" ref="AC921" si="2655">AC920</f>
        <v>0</v>
      </c>
      <c r="AD921" s="405">
        <f t="shared" ref="AD921" si="2656">AD920</f>
        <v>0</v>
      </c>
      <c r="AE921" s="405">
        <f t="shared" ref="AE921" si="2657">AE920</f>
        <v>0</v>
      </c>
      <c r="AF921" s="405">
        <f t="shared" ref="AF921" si="2658">AF920</f>
        <v>0</v>
      </c>
      <c r="AG921" s="405">
        <f t="shared" ref="AG921" si="2659">AG920</f>
        <v>0</v>
      </c>
      <c r="AH921" s="405">
        <f t="shared" ref="AH921" si="2660">AH920</f>
        <v>0</v>
      </c>
      <c r="AI921" s="405">
        <f t="shared" ref="AI921" si="2661">AI920</f>
        <v>0</v>
      </c>
      <c r="AJ921" s="405">
        <f t="shared" ref="AJ921" si="2662">AJ920</f>
        <v>0</v>
      </c>
      <c r="AK921" s="405">
        <f t="shared" ref="AK921" si="2663">AK920</f>
        <v>0</v>
      </c>
      <c r="AL921" s="405">
        <f t="shared" ref="AL921" si="2664">AL920</f>
        <v>0</v>
      </c>
      <c r="AM921" s="300"/>
    </row>
    <row r="922" spans="1:39" hidden="1" outlineLevel="1">
      <c r="A922" s="521"/>
      <c r="B922" s="422"/>
      <c r="C922" s="285"/>
      <c r="D922" s="285"/>
      <c r="E922" s="285"/>
      <c r="F922" s="285"/>
      <c r="G922" s="285"/>
      <c r="H922" s="285"/>
      <c r="I922" s="285"/>
      <c r="J922" s="285"/>
      <c r="K922" s="285"/>
      <c r="L922" s="285"/>
      <c r="M922" s="285"/>
      <c r="N922" s="285"/>
      <c r="O922" s="285"/>
      <c r="P922" s="285"/>
      <c r="Q922" s="285"/>
      <c r="R922" s="285"/>
      <c r="S922" s="285"/>
      <c r="T922" s="285"/>
      <c r="U922" s="285"/>
      <c r="V922" s="285"/>
      <c r="W922" s="285"/>
      <c r="X922" s="285"/>
      <c r="Y922" s="406"/>
      <c r="Z922" s="419"/>
      <c r="AA922" s="419"/>
      <c r="AB922" s="419"/>
      <c r="AC922" s="419"/>
      <c r="AD922" s="419"/>
      <c r="AE922" s="419"/>
      <c r="AF922" s="419"/>
      <c r="AG922" s="419"/>
      <c r="AH922" s="419"/>
      <c r="AI922" s="419"/>
      <c r="AJ922" s="419"/>
      <c r="AK922" s="419"/>
      <c r="AL922" s="419"/>
      <c r="AM922" s="300"/>
    </row>
    <row r="923" spans="1:39" ht="45" hidden="1" outlineLevel="1">
      <c r="A923" s="521">
        <v>48</v>
      </c>
      <c r="B923" s="422" t="s">
        <v>140</v>
      </c>
      <c r="C923" s="285" t="s">
        <v>25</v>
      </c>
      <c r="D923" s="289"/>
      <c r="E923" s="289"/>
      <c r="F923" s="289"/>
      <c r="G923" s="289"/>
      <c r="H923" s="289"/>
      <c r="I923" s="289"/>
      <c r="J923" s="289"/>
      <c r="K923" s="289"/>
      <c r="L923" s="289"/>
      <c r="M923" s="289"/>
      <c r="N923" s="289">
        <v>12</v>
      </c>
      <c r="O923" s="289"/>
      <c r="P923" s="289"/>
      <c r="Q923" s="289"/>
      <c r="R923" s="289"/>
      <c r="S923" s="289"/>
      <c r="T923" s="289"/>
      <c r="U923" s="289"/>
      <c r="V923" s="289"/>
      <c r="W923" s="289"/>
      <c r="X923" s="289"/>
      <c r="Y923" s="420"/>
      <c r="Z923" s="409"/>
      <c r="AA923" s="409"/>
      <c r="AB923" s="409"/>
      <c r="AC923" s="409"/>
      <c r="AD923" s="409"/>
      <c r="AE923" s="409"/>
      <c r="AF923" s="409"/>
      <c r="AG923" s="409"/>
      <c r="AH923" s="409"/>
      <c r="AI923" s="409"/>
      <c r="AJ923" s="409"/>
      <c r="AK923" s="409"/>
      <c r="AL923" s="409"/>
      <c r="AM923" s="290">
        <f>SUM(Y923:AL923)</f>
        <v>0</v>
      </c>
    </row>
    <row r="924" spans="1:39" hidden="1" outlineLevel="1">
      <c r="A924" s="521"/>
      <c r="B924" s="288" t="s">
        <v>342</v>
      </c>
      <c r="C924" s="285" t="s">
        <v>163</v>
      </c>
      <c r="D924" s="289"/>
      <c r="E924" s="289"/>
      <c r="F924" s="289"/>
      <c r="G924" s="289"/>
      <c r="H924" s="289"/>
      <c r="I924" s="289"/>
      <c r="J924" s="289"/>
      <c r="K924" s="289"/>
      <c r="L924" s="289"/>
      <c r="M924" s="289"/>
      <c r="N924" s="289">
        <f>N923</f>
        <v>12</v>
      </c>
      <c r="O924" s="289"/>
      <c r="P924" s="289"/>
      <c r="Q924" s="289"/>
      <c r="R924" s="289"/>
      <c r="S924" s="289"/>
      <c r="T924" s="289"/>
      <c r="U924" s="289"/>
      <c r="V924" s="289"/>
      <c r="W924" s="289"/>
      <c r="X924" s="289"/>
      <c r="Y924" s="405">
        <f>Y923</f>
        <v>0</v>
      </c>
      <c r="Z924" s="405">
        <f t="shared" ref="Z924" si="2665">Z923</f>
        <v>0</v>
      </c>
      <c r="AA924" s="405">
        <f t="shared" ref="AA924" si="2666">AA923</f>
        <v>0</v>
      </c>
      <c r="AB924" s="405">
        <f t="shared" ref="AB924" si="2667">AB923</f>
        <v>0</v>
      </c>
      <c r="AC924" s="405">
        <f t="shared" ref="AC924" si="2668">AC923</f>
        <v>0</v>
      </c>
      <c r="AD924" s="405">
        <f t="shared" ref="AD924" si="2669">AD923</f>
        <v>0</v>
      </c>
      <c r="AE924" s="405">
        <f t="shared" ref="AE924" si="2670">AE923</f>
        <v>0</v>
      </c>
      <c r="AF924" s="405">
        <f t="shared" ref="AF924" si="2671">AF923</f>
        <v>0</v>
      </c>
      <c r="AG924" s="405">
        <f t="shared" ref="AG924" si="2672">AG923</f>
        <v>0</v>
      </c>
      <c r="AH924" s="405">
        <f t="shared" ref="AH924" si="2673">AH923</f>
        <v>0</v>
      </c>
      <c r="AI924" s="405">
        <f t="shared" ref="AI924" si="2674">AI923</f>
        <v>0</v>
      </c>
      <c r="AJ924" s="405">
        <f t="shared" ref="AJ924" si="2675">AJ923</f>
        <v>0</v>
      </c>
      <c r="AK924" s="405">
        <f t="shared" ref="AK924" si="2676">AK923</f>
        <v>0</v>
      </c>
      <c r="AL924" s="405">
        <f t="shared" ref="AL924" si="2677">AL923</f>
        <v>0</v>
      </c>
      <c r="AM924" s="300"/>
    </row>
    <row r="925" spans="1:39" hidden="1" outlineLevel="1">
      <c r="A925" s="521"/>
      <c r="B925" s="422"/>
      <c r="C925" s="285"/>
      <c r="D925" s="285"/>
      <c r="E925" s="285"/>
      <c r="F925" s="285"/>
      <c r="G925" s="285"/>
      <c r="H925" s="285"/>
      <c r="I925" s="285"/>
      <c r="J925" s="285"/>
      <c r="K925" s="285"/>
      <c r="L925" s="285"/>
      <c r="M925" s="285"/>
      <c r="N925" s="285"/>
      <c r="O925" s="285"/>
      <c r="P925" s="285"/>
      <c r="Q925" s="285"/>
      <c r="R925" s="285"/>
      <c r="S925" s="285"/>
      <c r="T925" s="285"/>
      <c r="U925" s="285"/>
      <c r="V925" s="285"/>
      <c r="W925" s="285"/>
      <c r="X925" s="285"/>
      <c r="Y925" s="406"/>
      <c r="Z925" s="419"/>
      <c r="AA925" s="419"/>
      <c r="AB925" s="419"/>
      <c r="AC925" s="419"/>
      <c r="AD925" s="419"/>
      <c r="AE925" s="419"/>
      <c r="AF925" s="419"/>
      <c r="AG925" s="419"/>
      <c r="AH925" s="419"/>
      <c r="AI925" s="419"/>
      <c r="AJ925" s="419"/>
      <c r="AK925" s="419"/>
      <c r="AL925" s="419"/>
      <c r="AM925" s="300"/>
    </row>
    <row r="926" spans="1:39" ht="30" hidden="1" outlineLevel="1">
      <c r="A926" s="521">
        <v>49</v>
      </c>
      <c r="B926" s="422" t="s">
        <v>141</v>
      </c>
      <c r="C926" s="285" t="s">
        <v>25</v>
      </c>
      <c r="D926" s="289"/>
      <c r="E926" s="289"/>
      <c r="F926" s="289"/>
      <c r="G926" s="289"/>
      <c r="H926" s="289"/>
      <c r="I926" s="289"/>
      <c r="J926" s="289"/>
      <c r="K926" s="289"/>
      <c r="L926" s="289"/>
      <c r="M926" s="289"/>
      <c r="N926" s="289">
        <v>12</v>
      </c>
      <c r="O926" s="289"/>
      <c r="P926" s="289"/>
      <c r="Q926" s="289"/>
      <c r="R926" s="289"/>
      <c r="S926" s="289"/>
      <c r="T926" s="289"/>
      <c r="U926" s="289"/>
      <c r="V926" s="289"/>
      <c r="W926" s="289"/>
      <c r="X926" s="289"/>
      <c r="Y926" s="420"/>
      <c r="Z926" s="409"/>
      <c r="AA926" s="409"/>
      <c r="AB926" s="409"/>
      <c r="AC926" s="409"/>
      <c r="AD926" s="409"/>
      <c r="AE926" s="409"/>
      <c r="AF926" s="409"/>
      <c r="AG926" s="409"/>
      <c r="AH926" s="409"/>
      <c r="AI926" s="409"/>
      <c r="AJ926" s="409"/>
      <c r="AK926" s="409"/>
      <c r="AL926" s="409"/>
      <c r="AM926" s="290">
        <f>SUM(Y926:AL926)</f>
        <v>0</v>
      </c>
    </row>
    <row r="927" spans="1:39" hidden="1" outlineLevel="1">
      <c r="A927" s="521"/>
      <c r="B927" s="288" t="s">
        <v>342</v>
      </c>
      <c r="C927" s="285" t="s">
        <v>163</v>
      </c>
      <c r="D927" s="289"/>
      <c r="E927" s="289"/>
      <c r="F927" s="289"/>
      <c r="G927" s="289"/>
      <c r="H927" s="289"/>
      <c r="I927" s="289"/>
      <c r="J927" s="289"/>
      <c r="K927" s="289"/>
      <c r="L927" s="289"/>
      <c r="M927" s="289"/>
      <c r="N927" s="289">
        <f>N926</f>
        <v>12</v>
      </c>
      <c r="O927" s="289"/>
      <c r="P927" s="289"/>
      <c r="Q927" s="289"/>
      <c r="R927" s="289"/>
      <c r="S927" s="289"/>
      <c r="T927" s="289"/>
      <c r="U927" s="289"/>
      <c r="V927" s="289"/>
      <c r="W927" s="289"/>
      <c r="X927" s="289"/>
      <c r="Y927" s="405">
        <f>Y926</f>
        <v>0</v>
      </c>
      <c r="Z927" s="405">
        <f t="shared" ref="Z927" si="2678">Z926</f>
        <v>0</v>
      </c>
      <c r="AA927" s="405">
        <f t="shared" ref="AA927" si="2679">AA926</f>
        <v>0</v>
      </c>
      <c r="AB927" s="405">
        <f t="shared" ref="AB927" si="2680">AB926</f>
        <v>0</v>
      </c>
      <c r="AC927" s="405">
        <f t="shared" ref="AC927" si="2681">AC926</f>
        <v>0</v>
      </c>
      <c r="AD927" s="405">
        <f t="shared" ref="AD927" si="2682">AD926</f>
        <v>0</v>
      </c>
      <c r="AE927" s="405">
        <f t="shared" ref="AE927" si="2683">AE926</f>
        <v>0</v>
      </c>
      <c r="AF927" s="405">
        <f t="shared" ref="AF927" si="2684">AF926</f>
        <v>0</v>
      </c>
      <c r="AG927" s="405">
        <f t="shared" ref="AG927" si="2685">AG926</f>
        <v>0</v>
      </c>
      <c r="AH927" s="405">
        <f t="shared" ref="AH927" si="2686">AH926</f>
        <v>0</v>
      </c>
      <c r="AI927" s="405">
        <f t="shared" ref="AI927" si="2687">AI926</f>
        <v>0</v>
      </c>
      <c r="AJ927" s="405">
        <f t="shared" ref="AJ927" si="2688">AJ926</f>
        <v>0</v>
      </c>
      <c r="AK927" s="405">
        <f t="shared" ref="AK927" si="2689">AK926</f>
        <v>0</v>
      </c>
      <c r="AL927" s="405">
        <f t="shared" ref="AL927" si="2690">AL926</f>
        <v>0</v>
      </c>
      <c r="AM927" s="300"/>
    </row>
    <row r="928" spans="1:39" hidden="1" outlineLevel="1">
      <c r="A928" s="521"/>
      <c r="B928" s="288"/>
      <c r="C928" s="299"/>
      <c r="D928" s="285"/>
      <c r="E928" s="285"/>
      <c r="F928" s="285"/>
      <c r="G928" s="285"/>
      <c r="H928" s="285"/>
      <c r="I928" s="285"/>
      <c r="J928" s="285"/>
      <c r="K928" s="285"/>
      <c r="L928" s="285"/>
      <c r="M928" s="285"/>
      <c r="N928" s="285"/>
      <c r="O928" s="285"/>
      <c r="P928" s="285"/>
      <c r="Q928" s="285"/>
      <c r="R928" s="285"/>
      <c r="S928" s="285"/>
      <c r="T928" s="285"/>
      <c r="U928" s="285"/>
      <c r="V928" s="285"/>
      <c r="W928" s="285"/>
      <c r="X928" s="285"/>
      <c r="Y928" s="295"/>
      <c r="Z928" s="295"/>
      <c r="AA928" s="295"/>
      <c r="AB928" s="295"/>
      <c r="AC928" s="295"/>
      <c r="AD928" s="295"/>
      <c r="AE928" s="295"/>
      <c r="AF928" s="295"/>
      <c r="AG928" s="295"/>
      <c r="AH928" s="295"/>
      <c r="AI928" s="295"/>
      <c r="AJ928" s="295"/>
      <c r="AK928" s="295"/>
      <c r="AL928" s="295"/>
      <c r="AM928" s="300"/>
    </row>
    <row r="929" spans="2:39" ht="15.75" collapsed="1">
      <c r="B929" s="321" t="s">
        <v>328</v>
      </c>
      <c r="C929" s="323"/>
      <c r="D929" s="323">
        <f>SUM(D772:D927)</f>
        <v>0</v>
      </c>
      <c r="E929" s="323"/>
      <c r="F929" s="323"/>
      <c r="G929" s="323"/>
      <c r="H929" s="323"/>
      <c r="I929" s="323"/>
      <c r="J929" s="323"/>
      <c r="K929" s="323"/>
      <c r="L929" s="323"/>
      <c r="M929" s="323"/>
      <c r="N929" s="323"/>
      <c r="O929" s="323">
        <f>SUM(O772:O927)</f>
        <v>0</v>
      </c>
      <c r="P929" s="323"/>
      <c r="Q929" s="323"/>
      <c r="R929" s="323"/>
      <c r="S929" s="323"/>
      <c r="T929" s="323"/>
      <c r="U929" s="323"/>
      <c r="V929" s="323"/>
      <c r="W929" s="323"/>
      <c r="X929" s="323"/>
      <c r="Y929" s="323">
        <f>IF(Y770="kWh",SUMPRODUCT(D772:D927,Y772:Y927))</f>
        <v>0</v>
      </c>
      <c r="Z929" s="323">
        <f>IF(Z770="kWh",SUMPRODUCT(D772:D927,Z772:Z927))</f>
        <v>0</v>
      </c>
      <c r="AA929" s="323">
        <f>IF(AA770="kw",SUMPRODUCT(N772:N927,O772:O927,AA772:AA927),SUMPRODUCT(D772:D927,AA772:AA927))</f>
        <v>0</v>
      </c>
      <c r="AB929" s="323">
        <f>IF(AB770="kw",SUMPRODUCT(N772:N927,O772:O927,AB772:AB927),SUMPRODUCT(D772:D927,AB772:AB927))</f>
        <v>0</v>
      </c>
      <c r="AC929" s="323">
        <f>IF(AC770="kw",SUMPRODUCT(N772:N927,O772:O927,AC772:AC927),SUMPRODUCT(D772:D927,AC772:AC927))</f>
        <v>0</v>
      </c>
      <c r="AD929" s="323">
        <f>IF(AD770="kw",SUMPRODUCT(N772:N927,O772:O927,AD772:AD927),SUMPRODUCT(D772:D927,AD772:AD927))</f>
        <v>0</v>
      </c>
      <c r="AE929" s="323">
        <f>IF(AE770="kw",SUMPRODUCT(N772:N927,O772:O927,AE772:AE927),SUMPRODUCT(D772:D927,AE772:AE927))</f>
        <v>0</v>
      </c>
      <c r="AF929" s="323">
        <f>IF(AF770="kw",SUMPRODUCT(N772:N927,O772:O927,AF772:AF927),SUMPRODUCT(D772:D927,AF772:AF927))</f>
        <v>0</v>
      </c>
      <c r="AG929" s="323">
        <f>IF(AG770="kw",SUMPRODUCT(N772:N927,O772:O927,AG772:AG927),SUMPRODUCT(D772:D927,AG772:AG927))</f>
        <v>0</v>
      </c>
      <c r="AH929" s="323">
        <f>IF(AH770="kw",SUMPRODUCT(N772:N927,O772:O927,AH772:AH927),SUMPRODUCT(D772:D927,AH772:AH927))</f>
        <v>0</v>
      </c>
      <c r="AI929" s="323">
        <f>IF(AI770="kw",SUMPRODUCT(N772:N927,O772:O927,AI772:AI927),SUMPRODUCT(D772:D927,AI772:AI927))</f>
        <v>0</v>
      </c>
      <c r="AJ929" s="323">
        <f>IF(AJ770="kw",SUMPRODUCT(N772:N927,O772:O927,AJ772:AJ927),SUMPRODUCT(D772:D927,AJ772:AJ927))</f>
        <v>0</v>
      </c>
      <c r="AK929" s="323">
        <f>IF(AK770="kw",SUMPRODUCT(N772:N927,O772:O927,AK772:AK927),SUMPRODUCT(D772:D927,AK772:AK927))</f>
        <v>0</v>
      </c>
      <c r="AL929" s="323">
        <f>IF(AL770="kw",SUMPRODUCT(N772:N927,O772:O927,AL772:AL927),SUMPRODUCT(D772:D927,AL772:AL927))</f>
        <v>0</v>
      </c>
      <c r="AM929" s="324"/>
    </row>
    <row r="930" spans="2:39" ht="15.75">
      <c r="B930" s="385" t="s">
        <v>329</v>
      </c>
      <c r="C930" s="386"/>
      <c r="D930" s="386"/>
      <c r="E930" s="386"/>
      <c r="F930" s="386"/>
      <c r="G930" s="386"/>
      <c r="H930" s="386"/>
      <c r="I930" s="386"/>
      <c r="J930" s="386"/>
      <c r="K930" s="386"/>
      <c r="L930" s="386"/>
      <c r="M930" s="386"/>
      <c r="N930" s="386"/>
      <c r="O930" s="386"/>
      <c r="P930" s="386"/>
      <c r="Q930" s="386"/>
      <c r="R930" s="386"/>
      <c r="S930" s="386"/>
      <c r="T930" s="386"/>
      <c r="U930" s="386"/>
      <c r="V930" s="386"/>
      <c r="W930" s="386"/>
      <c r="X930" s="386"/>
      <c r="Y930" s="386">
        <f>HLOOKUP(Y586,'2. LRAMVA Threshold'!$B$42:$Q$53,11,FALSE)</f>
        <v>1674177</v>
      </c>
      <c r="Z930" s="386">
        <f>HLOOKUP(Z586,'2. LRAMVA Threshold'!$B$42:$Q$53,11,FALSE)</f>
        <v>1583440</v>
      </c>
      <c r="AA930" s="386">
        <f>HLOOKUP(AA586,'2. LRAMVA Threshold'!$B$42:$Q$53,11,FALSE)</f>
        <v>5580</v>
      </c>
      <c r="AB930" s="386">
        <f>HLOOKUP(AB586,'2. LRAMVA Threshold'!$B$42:$Q$53,11,FALSE)</f>
        <v>0</v>
      </c>
      <c r="AC930" s="386">
        <f>HLOOKUP(AC586,'2. LRAMVA Threshold'!$B$42:$Q$53,11,FALSE)</f>
        <v>0</v>
      </c>
      <c r="AD930" s="386">
        <f>HLOOKUP(AD586,'2. LRAMVA Threshold'!$B$42:$Q$53,11,FALSE)</f>
        <v>0</v>
      </c>
      <c r="AE930" s="386">
        <f>HLOOKUP(AE586,'2. LRAMVA Threshold'!$B$42:$Q$53,11,FALSE)</f>
        <v>0</v>
      </c>
      <c r="AF930" s="386">
        <f>HLOOKUP(AF586,'2. LRAMVA Threshold'!$B$42:$Q$53,11,FALSE)</f>
        <v>0</v>
      </c>
      <c r="AG930" s="386">
        <f>HLOOKUP(AG586,'2. LRAMVA Threshold'!$B$42:$Q$53,11,FALSE)</f>
        <v>0</v>
      </c>
      <c r="AH930" s="386">
        <f>HLOOKUP(AH586,'2. LRAMVA Threshold'!$B$42:$Q$53,11,FALSE)</f>
        <v>0</v>
      </c>
      <c r="AI930" s="386">
        <f>HLOOKUP(AI586,'2. LRAMVA Threshold'!$B$42:$Q$53,11,FALSE)</f>
        <v>0</v>
      </c>
      <c r="AJ930" s="386">
        <f>HLOOKUP(AJ586,'2. LRAMVA Threshold'!$B$42:$Q$53,11,FALSE)</f>
        <v>0</v>
      </c>
      <c r="AK930" s="386">
        <f>HLOOKUP(AK586,'2. LRAMVA Threshold'!$B$42:$Q$53,11,FALSE)</f>
        <v>0</v>
      </c>
      <c r="AL930" s="386">
        <f>HLOOKUP(AL586,'2. LRAMVA Threshold'!$B$42:$Q$53,11,FALSE)</f>
        <v>0</v>
      </c>
      <c r="AM930" s="436"/>
    </row>
    <row r="931" spans="2:39">
      <c r="B931" s="388"/>
      <c r="C931" s="426"/>
      <c r="D931" s="427"/>
      <c r="E931" s="427"/>
      <c r="F931" s="427"/>
      <c r="G931" s="427"/>
      <c r="H931" s="427"/>
      <c r="I931" s="427"/>
      <c r="J931" s="427"/>
      <c r="K931" s="427"/>
      <c r="L931" s="427"/>
      <c r="M931" s="427"/>
      <c r="N931" s="427"/>
      <c r="O931" s="428"/>
      <c r="P931" s="427"/>
      <c r="Q931" s="427"/>
      <c r="R931" s="427"/>
      <c r="S931" s="429"/>
      <c r="T931" s="429"/>
      <c r="U931" s="429"/>
      <c r="V931" s="429"/>
      <c r="W931" s="427"/>
      <c r="X931" s="427"/>
      <c r="Y931" s="430"/>
      <c r="Z931" s="430"/>
      <c r="AA931" s="430"/>
      <c r="AB931" s="430"/>
      <c r="AC931" s="430"/>
      <c r="AD931" s="430"/>
      <c r="AE931" s="430"/>
      <c r="AF931" s="393"/>
      <c r="AG931" s="393"/>
      <c r="AH931" s="393"/>
      <c r="AI931" s="393"/>
      <c r="AJ931" s="393"/>
      <c r="AK931" s="393"/>
      <c r="AL931" s="393"/>
      <c r="AM931" s="394"/>
    </row>
    <row r="932" spans="2:39">
      <c r="B932" s="318" t="s">
        <v>330</v>
      </c>
      <c r="C932" s="332"/>
      <c r="D932" s="332"/>
      <c r="E932" s="370"/>
      <c r="F932" s="370"/>
      <c r="G932" s="370"/>
      <c r="H932" s="370"/>
      <c r="I932" s="370"/>
      <c r="J932" s="370"/>
      <c r="K932" s="370"/>
      <c r="L932" s="370"/>
      <c r="M932" s="370"/>
      <c r="N932" s="370"/>
      <c r="O932" s="285"/>
      <c r="P932" s="334"/>
      <c r="Q932" s="334"/>
      <c r="R932" s="334"/>
      <c r="S932" s="333"/>
      <c r="T932" s="333"/>
      <c r="U932" s="333"/>
      <c r="V932" s="333"/>
      <c r="W932" s="334"/>
      <c r="X932" s="334"/>
      <c r="Y932" s="335">
        <f>HLOOKUP(Y$35,'3.  Distribution Rates'!$C$122:$P$133,11,FALSE)</f>
        <v>4.8999999999999998E-3</v>
      </c>
      <c r="Z932" s="335">
        <f>HLOOKUP(Z$35,'3.  Distribution Rates'!$C$122:$P$133,11,FALSE)</f>
        <v>1.8800000000000001E-2</v>
      </c>
      <c r="AA932" s="335">
        <f>HLOOKUP(AA$35,'3.  Distribution Rates'!$C$122:$P$133,11,FALSE)</f>
        <v>3.8946000000000001</v>
      </c>
      <c r="AB932" s="335">
        <f>HLOOKUP(AB$35,'3.  Distribution Rates'!$C$122:$P$133,11,FALSE)</f>
        <v>0</v>
      </c>
      <c r="AC932" s="335">
        <f>HLOOKUP(AC$35,'3.  Distribution Rates'!$C$122:$P$133,11,FALSE)</f>
        <v>0</v>
      </c>
      <c r="AD932" s="335">
        <f>HLOOKUP(AD$35,'3.  Distribution Rates'!$C$122:$P$133,11,FALSE)</f>
        <v>0</v>
      </c>
      <c r="AE932" s="335">
        <f>HLOOKUP(AE$35,'3.  Distribution Rates'!$C$122:$P$133,11,FALSE)</f>
        <v>0</v>
      </c>
      <c r="AF932" s="335">
        <f>HLOOKUP(AF$35,'3.  Distribution Rates'!$C$122:$P$133,11,FALSE)</f>
        <v>0</v>
      </c>
      <c r="AG932" s="335">
        <f>HLOOKUP(AG$35,'3.  Distribution Rates'!$C$122:$P$133,11,FALSE)</f>
        <v>0</v>
      </c>
      <c r="AH932" s="335">
        <f>HLOOKUP(AH$35,'3.  Distribution Rates'!$C$122:$P$133,11,FALSE)</f>
        <v>0</v>
      </c>
      <c r="AI932" s="335">
        <f>HLOOKUP(AI$35,'3.  Distribution Rates'!$C$122:$P$133,11,FALSE)</f>
        <v>0</v>
      </c>
      <c r="AJ932" s="335">
        <f>HLOOKUP(AJ$35,'3.  Distribution Rates'!$C$122:$P$133,11,FALSE)</f>
        <v>0</v>
      </c>
      <c r="AK932" s="335">
        <f>HLOOKUP(AK$35,'3.  Distribution Rates'!$C$122:$P$133,11,FALSE)</f>
        <v>0</v>
      </c>
      <c r="AL932" s="335">
        <f>HLOOKUP(AL$35,'3.  Distribution Rates'!$C$122:$P$133,11,FALSE)</f>
        <v>0</v>
      </c>
      <c r="AM932" s="371"/>
    </row>
    <row r="933" spans="2:39">
      <c r="B933" s="318" t="s">
        <v>331</v>
      </c>
      <c r="C933" s="339"/>
      <c r="D933" s="303"/>
      <c r="E933" s="273"/>
      <c r="F933" s="273"/>
      <c r="G933" s="273"/>
      <c r="H933" s="273"/>
      <c r="I933" s="273"/>
      <c r="J933" s="273"/>
      <c r="K933" s="273"/>
      <c r="L933" s="273"/>
      <c r="M933" s="273"/>
      <c r="N933" s="273"/>
      <c r="O933" s="285"/>
      <c r="P933" s="273"/>
      <c r="Q933" s="273"/>
      <c r="R933" s="273"/>
      <c r="S933" s="303"/>
      <c r="T933" s="303"/>
      <c r="U933" s="303"/>
      <c r="V933" s="303"/>
      <c r="W933" s="273"/>
      <c r="X933" s="273"/>
      <c r="Y933" s="372"/>
      <c r="Z933" s="372"/>
      <c r="AA933" s="372"/>
      <c r="AB933" s="372"/>
      <c r="AC933" s="372"/>
      <c r="AD933" s="372"/>
      <c r="AE933" s="372"/>
      <c r="AF933" s="372"/>
      <c r="AG933" s="372"/>
      <c r="AH933" s="372"/>
      <c r="AI933" s="372"/>
      <c r="AJ933" s="372"/>
      <c r="AK933" s="372"/>
      <c r="AL933" s="372"/>
      <c r="AM933" s="618"/>
    </row>
    <row r="934" spans="2:39">
      <c r="B934" s="318" t="s">
        <v>332</v>
      </c>
      <c r="C934" s="339"/>
      <c r="D934" s="303"/>
      <c r="E934" s="273"/>
      <c r="F934" s="273"/>
      <c r="G934" s="273"/>
      <c r="H934" s="273"/>
      <c r="I934" s="273"/>
      <c r="J934" s="273"/>
      <c r="K934" s="273"/>
      <c r="L934" s="273"/>
      <c r="M934" s="273"/>
      <c r="N934" s="273"/>
      <c r="O934" s="285"/>
      <c r="P934" s="273"/>
      <c r="Q934" s="273"/>
      <c r="R934" s="273"/>
      <c r="S934" s="303"/>
      <c r="T934" s="303"/>
      <c r="U934" s="303"/>
      <c r="V934" s="303"/>
      <c r="W934" s="273"/>
      <c r="X934" s="273"/>
      <c r="Y934" s="372"/>
      <c r="Z934" s="372"/>
      <c r="AA934" s="372"/>
      <c r="AB934" s="372"/>
      <c r="AC934" s="372"/>
      <c r="AD934" s="372"/>
      <c r="AE934" s="372"/>
      <c r="AF934" s="372"/>
      <c r="AG934" s="372"/>
      <c r="AH934" s="372"/>
      <c r="AI934" s="372"/>
      <c r="AJ934" s="372"/>
      <c r="AK934" s="372"/>
      <c r="AL934" s="372"/>
      <c r="AM934" s="618"/>
    </row>
    <row r="935" spans="2:39">
      <c r="B935" s="318" t="s">
        <v>333</v>
      </c>
      <c r="C935" s="339"/>
      <c r="D935" s="303"/>
      <c r="E935" s="273"/>
      <c r="F935" s="273"/>
      <c r="G935" s="273"/>
      <c r="H935" s="273"/>
      <c r="I935" s="273"/>
      <c r="J935" s="273"/>
      <c r="K935" s="273"/>
      <c r="L935" s="273"/>
      <c r="M935" s="273"/>
      <c r="N935" s="273"/>
      <c r="O935" s="285"/>
      <c r="P935" s="273"/>
      <c r="Q935" s="273"/>
      <c r="R935" s="273"/>
      <c r="S935" s="303"/>
      <c r="T935" s="303"/>
      <c r="U935" s="303"/>
      <c r="V935" s="303"/>
      <c r="W935" s="273"/>
      <c r="X935" s="273"/>
      <c r="Y935" s="372">
        <f>'4.  2011-2014 LRAM'!AC404*Y932</f>
        <v>2306.1839368509295</v>
      </c>
      <c r="Z935" s="372">
        <f>'4.  2011-2014 LRAM'!AD404*Z932</f>
        <v>7117.8138921207192</v>
      </c>
      <c r="AA935" s="372">
        <f>'4.  2011-2014 LRAM'!AE404*AA932</f>
        <v>5254.2463721761987</v>
      </c>
      <c r="AB935" s="372">
        <f>'4.  2011-2014 LRAM'!AF404*AB932</f>
        <v>0</v>
      </c>
      <c r="AC935" s="372">
        <f>'4.  2011-2014 LRAM'!AG404*AC932</f>
        <v>0</v>
      </c>
      <c r="AD935" s="372">
        <f>'4.  2011-2014 LRAM'!AH404*AD932</f>
        <v>0</v>
      </c>
      <c r="AE935" s="372">
        <f>'4.  2011-2014 LRAM'!AI404*AE932</f>
        <v>0</v>
      </c>
      <c r="AF935" s="372">
        <f>'4.  2011-2014 LRAM'!AJ404*AF932</f>
        <v>0</v>
      </c>
      <c r="AG935" s="372">
        <f>'4.  2011-2014 LRAM'!AK404*AG932</f>
        <v>0</v>
      </c>
      <c r="AH935" s="372">
        <f>'4.  2011-2014 LRAM'!AL404*AH932</f>
        <v>0</v>
      </c>
      <c r="AI935" s="372">
        <f>'4.  2011-2014 LRAM'!AM404*AI932</f>
        <v>0</v>
      </c>
      <c r="AJ935" s="372">
        <f>'4.  2011-2014 LRAM'!AN404*AJ932</f>
        <v>0</v>
      </c>
      <c r="AK935" s="372">
        <f>'4.  2011-2014 LRAM'!AO404*AK932</f>
        <v>0</v>
      </c>
      <c r="AL935" s="372">
        <f>'4.  2011-2014 LRAM'!AP404*AL932</f>
        <v>0</v>
      </c>
      <c r="AM935" s="618">
        <f t="shared" ref="AM935:AM941" si="2691">SUM(Y935:AL935)</f>
        <v>14678.244201147849</v>
      </c>
    </row>
    <row r="936" spans="2:39">
      <c r="B936" s="318" t="s">
        <v>334</v>
      </c>
      <c r="C936" s="339"/>
      <c r="D936" s="303"/>
      <c r="E936" s="273"/>
      <c r="F936" s="273"/>
      <c r="G936" s="273"/>
      <c r="H936" s="273"/>
      <c r="I936" s="273"/>
      <c r="J936" s="273"/>
      <c r="K936" s="273"/>
      <c r="L936" s="273"/>
      <c r="M936" s="273"/>
      <c r="N936" s="273"/>
      <c r="O936" s="285"/>
      <c r="P936" s="273"/>
      <c r="Q936" s="273"/>
      <c r="R936" s="273"/>
      <c r="S936" s="303"/>
      <c r="T936" s="303"/>
      <c r="U936" s="303"/>
      <c r="V936" s="303"/>
      <c r="W936" s="273"/>
      <c r="X936" s="273"/>
      <c r="Y936" s="372">
        <f>'4.  2011-2014 LRAM'!AC536*Y932</f>
        <v>3811.3489081185699</v>
      </c>
      <c r="Z936" s="372">
        <f>'4.  2011-2014 LRAM'!AD536*Z932</f>
        <v>4256.4475349136001</v>
      </c>
      <c r="AA936" s="372">
        <f>'4.  2011-2014 LRAM'!AE536*AA932</f>
        <v>4344.3242405426308</v>
      </c>
      <c r="AB936" s="372">
        <f>'4.  2011-2014 LRAM'!AF536*AB932</f>
        <v>0</v>
      </c>
      <c r="AC936" s="372">
        <f>'4.  2011-2014 LRAM'!AG536*AC932</f>
        <v>0</v>
      </c>
      <c r="AD936" s="372">
        <f>'4.  2011-2014 LRAM'!AH536*AD932</f>
        <v>0</v>
      </c>
      <c r="AE936" s="372">
        <f>'4.  2011-2014 LRAM'!AI536*AE932</f>
        <v>0</v>
      </c>
      <c r="AF936" s="372">
        <f>'4.  2011-2014 LRAM'!AJ536*AF932</f>
        <v>0</v>
      </c>
      <c r="AG936" s="372">
        <f>'4.  2011-2014 LRAM'!AK536*AG932</f>
        <v>0</v>
      </c>
      <c r="AH936" s="372">
        <f>'4.  2011-2014 LRAM'!AL536*AH932</f>
        <v>0</v>
      </c>
      <c r="AI936" s="372">
        <f>'4.  2011-2014 LRAM'!AM536*AI932</f>
        <v>0</v>
      </c>
      <c r="AJ936" s="372">
        <f>'4.  2011-2014 LRAM'!AN536*AJ932</f>
        <v>0</v>
      </c>
      <c r="AK936" s="372">
        <f>'4.  2011-2014 LRAM'!AO536*AK932</f>
        <v>0</v>
      </c>
      <c r="AL936" s="372">
        <f>'4.  2011-2014 LRAM'!AP536*AL932</f>
        <v>0</v>
      </c>
      <c r="AM936" s="618">
        <f t="shared" si="2691"/>
        <v>12412.120683574802</v>
      </c>
    </row>
    <row r="937" spans="2:39">
      <c r="B937" s="318" t="s">
        <v>335</v>
      </c>
      <c r="C937" s="339"/>
      <c r="D937" s="303"/>
      <c r="E937" s="273"/>
      <c r="F937" s="273"/>
      <c r="G937" s="273"/>
      <c r="H937" s="273"/>
      <c r="I937" s="273"/>
      <c r="J937" s="273"/>
      <c r="K937" s="273"/>
      <c r="L937" s="273"/>
      <c r="M937" s="273"/>
      <c r="N937" s="273"/>
      <c r="O937" s="285"/>
      <c r="P937" s="273"/>
      <c r="Q937" s="273"/>
      <c r="R937" s="273"/>
      <c r="S937" s="303"/>
      <c r="T937" s="303"/>
      <c r="U937" s="303"/>
      <c r="V937" s="303"/>
      <c r="W937" s="273"/>
      <c r="X937" s="273"/>
      <c r="Y937" s="372">
        <f t="shared" ref="Y937:AL937" si="2692">Y211*Y932</f>
        <v>4436.4433400000007</v>
      </c>
      <c r="Z937" s="372">
        <f t="shared" si="2692"/>
        <v>6502.4988800000001</v>
      </c>
      <c r="AA937" s="372">
        <f t="shared" si="2692"/>
        <v>5038.0545599999996</v>
      </c>
      <c r="AB937" s="372">
        <f t="shared" si="2692"/>
        <v>0</v>
      </c>
      <c r="AC937" s="372">
        <f t="shared" si="2692"/>
        <v>0</v>
      </c>
      <c r="AD937" s="372">
        <f t="shared" si="2692"/>
        <v>0</v>
      </c>
      <c r="AE937" s="372">
        <f t="shared" si="2692"/>
        <v>0</v>
      </c>
      <c r="AF937" s="372">
        <f t="shared" si="2692"/>
        <v>0</v>
      </c>
      <c r="AG937" s="372">
        <f t="shared" si="2692"/>
        <v>0</v>
      </c>
      <c r="AH937" s="372">
        <f t="shared" si="2692"/>
        <v>0</v>
      </c>
      <c r="AI937" s="372">
        <f t="shared" si="2692"/>
        <v>0</v>
      </c>
      <c r="AJ937" s="372">
        <f t="shared" si="2692"/>
        <v>0</v>
      </c>
      <c r="AK937" s="372">
        <f t="shared" si="2692"/>
        <v>0</v>
      </c>
      <c r="AL937" s="372">
        <f t="shared" si="2692"/>
        <v>0</v>
      </c>
      <c r="AM937" s="618">
        <f t="shared" si="2691"/>
        <v>15976.996780000001</v>
      </c>
    </row>
    <row r="938" spans="2:39">
      <c r="B938" s="318" t="s">
        <v>336</v>
      </c>
      <c r="C938" s="339"/>
      <c r="D938" s="303"/>
      <c r="E938" s="273"/>
      <c r="F938" s="273"/>
      <c r="G938" s="273"/>
      <c r="H938" s="273"/>
      <c r="I938" s="273"/>
      <c r="J938" s="273"/>
      <c r="K938" s="273"/>
      <c r="L938" s="273"/>
      <c r="M938" s="273"/>
      <c r="N938" s="273"/>
      <c r="O938" s="285"/>
      <c r="P938" s="273"/>
      <c r="Q938" s="273"/>
      <c r="R938" s="273"/>
      <c r="S938" s="303"/>
      <c r="T938" s="303"/>
      <c r="U938" s="303"/>
      <c r="V938" s="303"/>
      <c r="W938" s="273"/>
      <c r="X938" s="273"/>
      <c r="Y938" s="372">
        <f t="shared" ref="Y938:AL938" si="2693">Y396*Y932</f>
        <v>0</v>
      </c>
      <c r="Z938" s="372">
        <f t="shared" si="2693"/>
        <v>0</v>
      </c>
      <c r="AA938" s="372">
        <f t="shared" si="2693"/>
        <v>0</v>
      </c>
      <c r="AB938" s="372">
        <f t="shared" si="2693"/>
        <v>0</v>
      </c>
      <c r="AC938" s="372">
        <f t="shared" si="2693"/>
        <v>0</v>
      </c>
      <c r="AD938" s="372">
        <f t="shared" si="2693"/>
        <v>0</v>
      </c>
      <c r="AE938" s="372">
        <f t="shared" si="2693"/>
        <v>0</v>
      </c>
      <c r="AF938" s="372">
        <f t="shared" si="2693"/>
        <v>0</v>
      </c>
      <c r="AG938" s="372">
        <f t="shared" si="2693"/>
        <v>0</v>
      </c>
      <c r="AH938" s="372">
        <f t="shared" si="2693"/>
        <v>0</v>
      </c>
      <c r="AI938" s="372">
        <f t="shared" si="2693"/>
        <v>0</v>
      </c>
      <c r="AJ938" s="372">
        <f t="shared" si="2693"/>
        <v>0</v>
      </c>
      <c r="AK938" s="372">
        <f t="shared" si="2693"/>
        <v>0</v>
      </c>
      <c r="AL938" s="372">
        <f t="shared" si="2693"/>
        <v>0</v>
      </c>
      <c r="AM938" s="618">
        <f t="shared" si="2691"/>
        <v>0</v>
      </c>
    </row>
    <row r="939" spans="2:39">
      <c r="B939" s="318" t="s">
        <v>337</v>
      </c>
      <c r="C939" s="339"/>
      <c r="D939" s="303"/>
      <c r="E939" s="273"/>
      <c r="F939" s="273"/>
      <c r="G939" s="273"/>
      <c r="H939" s="273"/>
      <c r="I939" s="273"/>
      <c r="J939" s="273"/>
      <c r="K939" s="273"/>
      <c r="L939" s="273"/>
      <c r="M939" s="273"/>
      <c r="N939" s="273"/>
      <c r="O939" s="285"/>
      <c r="P939" s="273"/>
      <c r="Q939" s="273"/>
      <c r="R939" s="273"/>
      <c r="S939" s="303"/>
      <c r="T939" s="303"/>
      <c r="U939" s="303"/>
      <c r="V939" s="303"/>
      <c r="W939" s="273"/>
      <c r="X939" s="273"/>
      <c r="Y939" s="372">
        <f t="shared" ref="Y939:AL939" si="2694">Y579*Y932</f>
        <v>0</v>
      </c>
      <c r="Z939" s="372">
        <f t="shared" si="2694"/>
        <v>0</v>
      </c>
      <c r="AA939" s="372">
        <f t="shared" si="2694"/>
        <v>0</v>
      </c>
      <c r="AB939" s="372">
        <f t="shared" si="2694"/>
        <v>0</v>
      </c>
      <c r="AC939" s="372">
        <f t="shared" si="2694"/>
        <v>0</v>
      </c>
      <c r="AD939" s="372">
        <f t="shared" si="2694"/>
        <v>0</v>
      </c>
      <c r="AE939" s="372">
        <f t="shared" si="2694"/>
        <v>0</v>
      </c>
      <c r="AF939" s="372">
        <f t="shared" si="2694"/>
        <v>0</v>
      </c>
      <c r="AG939" s="372">
        <f t="shared" si="2694"/>
        <v>0</v>
      </c>
      <c r="AH939" s="372">
        <f t="shared" si="2694"/>
        <v>0</v>
      </c>
      <c r="AI939" s="372">
        <f t="shared" si="2694"/>
        <v>0</v>
      </c>
      <c r="AJ939" s="372">
        <f t="shared" si="2694"/>
        <v>0</v>
      </c>
      <c r="AK939" s="372">
        <f t="shared" si="2694"/>
        <v>0</v>
      </c>
      <c r="AL939" s="372">
        <f t="shared" si="2694"/>
        <v>0</v>
      </c>
      <c r="AM939" s="618">
        <f t="shared" si="2691"/>
        <v>0</v>
      </c>
    </row>
    <row r="940" spans="2:39">
      <c r="B940" s="318" t="s">
        <v>338</v>
      </c>
      <c r="C940" s="339"/>
      <c r="D940" s="303"/>
      <c r="E940" s="273"/>
      <c r="F940" s="273"/>
      <c r="G940" s="273"/>
      <c r="H940" s="273"/>
      <c r="I940" s="273"/>
      <c r="J940" s="273"/>
      <c r="K940" s="273"/>
      <c r="L940" s="273"/>
      <c r="M940" s="273"/>
      <c r="N940" s="273"/>
      <c r="O940" s="285"/>
      <c r="P940" s="273"/>
      <c r="Q940" s="273"/>
      <c r="R940" s="273"/>
      <c r="S940" s="303"/>
      <c r="T940" s="303"/>
      <c r="U940" s="303"/>
      <c r="V940" s="303"/>
      <c r="W940" s="273"/>
      <c r="X940" s="273"/>
      <c r="Y940" s="372">
        <f t="shared" ref="Y940:AL940" si="2695">Y762*Y932</f>
        <v>0</v>
      </c>
      <c r="Z940" s="372">
        <f t="shared" si="2695"/>
        <v>0</v>
      </c>
      <c r="AA940" s="372">
        <f t="shared" si="2695"/>
        <v>0</v>
      </c>
      <c r="AB940" s="372">
        <f t="shared" si="2695"/>
        <v>0</v>
      </c>
      <c r="AC940" s="372">
        <f t="shared" si="2695"/>
        <v>0</v>
      </c>
      <c r="AD940" s="372">
        <f t="shared" si="2695"/>
        <v>0</v>
      </c>
      <c r="AE940" s="372">
        <f t="shared" si="2695"/>
        <v>0</v>
      </c>
      <c r="AF940" s="372">
        <f t="shared" si="2695"/>
        <v>0</v>
      </c>
      <c r="AG940" s="372">
        <f t="shared" si="2695"/>
        <v>0</v>
      </c>
      <c r="AH940" s="372">
        <f t="shared" si="2695"/>
        <v>0</v>
      </c>
      <c r="AI940" s="372">
        <f t="shared" si="2695"/>
        <v>0</v>
      </c>
      <c r="AJ940" s="372">
        <f t="shared" si="2695"/>
        <v>0</v>
      </c>
      <c r="AK940" s="372">
        <f t="shared" si="2695"/>
        <v>0</v>
      </c>
      <c r="AL940" s="372">
        <f t="shared" si="2695"/>
        <v>0</v>
      </c>
      <c r="AM940" s="618">
        <f t="shared" si="2691"/>
        <v>0</v>
      </c>
    </row>
    <row r="941" spans="2:39">
      <c r="B941" s="318" t="s">
        <v>339</v>
      </c>
      <c r="C941" s="339"/>
      <c r="D941" s="303"/>
      <c r="E941" s="273"/>
      <c r="F941" s="273"/>
      <c r="G941" s="273"/>
      <c r="H941" s="273"/>
      <c r="I941" s="273"/>
      <c r="J941" s="273"/>
      <c r="K941" s="273"/>
      <c r="L941" s="273"/>
      <c r="M941" s="273"/>
      <c r="N941" s="273"/>
      <c r="O941" s="285"/>
      <c r="P941" s="273"/>
      <c r="Q941" s="273"/>
      <c r="R941" s="273"/>
      <c r="S941" s="303"/>
      <c r="T941" s="303"/>
      <c r="U941" s="303"/>
      <c r="V941" s="303"/>
      <c r="W941" s="273"/>
      <c r="X941" s="273"/>
      <c r="Y941" s="372">
        <f>Y929*Y932</f>
        <v>0</v>
      </c>
      <c r="Z941" s="372">
        <f t="shared" ref="Z941:AL941" si="2696">Z929*Z932</f>
        <v>0</v>
      </c>
      <c r="AA941" s="372">
        <f t="shared" si="2696"/>
        <v>0</v>
      </c>
      <c r="AB941" s="372">
        <f t="shared" si="2696"/>
        <v>0</v>
      </c>
      <c r="AC941" s="372">
        <f t="shared" si="2696"/>
        <v>0</v>
      </c>
      <c r="AD941" s="372">
        <f t="shared" si="2696"/>
        <v>0</v>
      </c>
      <c r="AE941" s="372">
        <f t="shared" si="2696"/>
        <v>0</v>
      </c>
      <c r="AF941" s="372">
        <f t="shared" si="2696"/>
        <v>0</v>
      </c>
      <c r="AG941" s="372">
        <f t="shared" si="2696"/>
        <v>0</v>
      </c>
      <c r="AH941" s="372">
        <f t="shared" si="2696"/>
        <v>0</v>
      </c>
      <c r="AI941" s="372">
        <f t="shared" si="2696"/>
        <v>0</v>
      </c>
      <c r="AJ941" s="372">
        <f t="shared" si="2696"/>
        <v>0</v>
      </c>
      <c r="AK941" s="372">
        <f t="shared" si="2696"/>
        <v>0</v>
      </c>
      <c r="AL941" s="372">
        <f t="shared" si="2696"/>
        <v>0</v>
      </c>
      <c r="AM941" s="618">
        <f t="shared" si="2691"/>
        <v>0</v>
      </c>
    </row>
    <row r="942" spans="2:39" ht="15.75">
      <c r="B942" s="343" t="s">
        <v>343</v>
      </c>
      <c r="C942" s="339"/>
      <c r="D942" s="330"/>
      <c r="E942" s="328"/>
      <c r="F942" s="328"/>
      <c r="G942" s="328"/>
      <c r="H942" s="328"/>
      <c r="I942" s="328"/>
      <c r="J942" s="328"/>
      <c r="K942" s="328"/>
      <c r="L942" s="328"/>
      <c r="M942" s="328"/>
      <c r="N942" s="328"/>
      <c r="O942" s="294"/>
      <c r="P942" s="328"/>
      <c r="Q942" s="328"/>
      <c r="R942" s="328"/>
      <c r="S942" s="330"/>
      <c r="T942" s="330"/>
      <c r="U942" s="330"/>
      <c r="V942" s="330"/>
      <c r="W942" s="328"/>
      <c r="X942" s="328"/>
      <c r="Y942" s="340">
        <f>SUM(Y933:Y941)</f>
        <v>10553.976184969499</v>
      </c>
      <c r="Z942" s="340">
        <f t="shared" ref="Z942:AE942" si="2697">SUM(Z933:Z941)</f>
        <v>17876.760307034318</v>
      </c>
      <c r="AA942" s="340">
        <f t="shared" si="2697"/>
        <v>14636.625172718828</v>
      </c>
      <c r="AB942" s="340">
        <f t="shared" si="2697"/>
        <v>0</v>
      </c>
      <c r="AC942" s="340">
        <f t="shared" si="2697"/>
        <v>0</v>
      </c>
      <c r="AD942" s="340">
        <f t="shared" si="2697"/>
        <v>0</v>
      </c>
      <c r="AE942" s="340">
        <f t="shared" si="2697"/>
        <v>0</v>
      </c>
      <c r="AF942" s="340">
        <f>SUM(AF933:AF941)</f>
        <v>0</v>
      </c>
      <c r="AG942" s="340">
        <f t="shared" ref="AG942:AL942" si="2698">SUM(AG933:AG941)</f>
        <v>0</v>
      </c>
      <c r="AH942" s="340">
        <f t="shared" si="2698"/>
        <v>0</v>
      </c>
      <c r="AI942" s="340">
        <f t="shared" si="2698"/>
        <v>0</v>
      </c>
      <c r="AJ942" s="340">
        <f t="shared" si="2698"/>
        <v>0</v>
      </c>
      <c r="AK942" s="340">
        <f t="shared" si="2698"/>
        <v>0</v>
      </c>
      <c r="AL942" s="340">
        <f t="shared" si="2698"/>
        <v>0</v>
      </c>
      <c r="AM942" s="401">
        <f>SUM(AM933:AM941)</f>
        <v>43067.361664722652</v>
      </c>
    </row>
    <row r="943" spans="2:39" ht="15.75">
      <c r="B943" s="343" t="s">
        <v>344</v>
      </c>
      <c r="C943" s="339"/>
      <c r="D943" s="344"/>
      <c r="E943" s="328"/>
      <c r="F943" s="328"/>
      <c r="G943" s="328"/>
      <c r="H943" s="328"/>
      <c r="I943" s="328"/>
      <c r="J943" s="328"/>
      <c r="K943" s="328"/>
      <c r="L943" s="328"/>
      <c r="M943" s="328"/>
      <c r="N943" s="328"/>
      <c r="O943" s="294"/>
      <c r="P943" s="328"/>
      <c r="Q943" s="328"/>
      <c r="R943" s="328"/>
      <c r="S943" s="330"/>
      <c r="T943" s="330"/>
      <c r="U943" s="330"/>
      <c r="V943" s="330"/>
      <c r="W943" s="328"/>
      <c r="X943" s="328"/>
      <c r="Y943" s="341">
        <f>Y930*Y932</f>
        <v>8203.4673000000003</v>
      </c>
      <c r="Z943" s="341">
        <f t="shared" ref="Z943:AE943" si="2699">Z930*Z932</f>
        <v>29768.672000000002</v>
      </c>
      <c r="AA943" s="341">
        <f t="shared" si="2699"/>
        <v>21731.867999999999</v>
      </c>
      <c r="AB943" s="341">
        <f t="shared" si="2699"/>
        <v>0</v>
      </c>
      <c r="AC943" s="341">
        <f t="shared" si="2699"/>
        <v>0</v>
      </c>
      <c r="AD943" s="341">
        <f t="shared" si="2699"/>
        <v>0</v>
      </c>
      <c r="AE943" s="341">
        <f t="shared" si="2699"/>
        <v>0</v>
      </c>
      <c r="AF943" s="341">
        <f>AF930*AF932</f>
        <v>0</v>
      </c>
      <c r="AG943" s="341">
        <f t="shared" ref="AG943:AL943" si="2700">AG930*AG932</f>
        <v>0</v>
      </c>
      <c r="AH943" s="341">
        <f t="shared" si="2700"/>
        <v>0</v>
      </c>
      <c r="AI943" s="341">
        <f t="shared" si="2700"/>
        <v>0</v>
      </c>
      <c r="AJ943" s="341">
        <f t="shared" si="2700"/>
        <v>0</v>
      </c>
      <c r="AK943" s="341">
        <f t="shared" si="2700"/>
        <v>0</v>
      </c>
      <c r="AL943" s="341">
        <f t="shared" si="2700"/>
        <v>0</v>
      </c>
      <c r="AM943" s="401">
        <f>SUM(Y943:AL943)</f>
        <v>59704.007299999997</v>
      </c>
    </row>
    <row r="944" spans="2:39" ht="15.75">
      <c r="B944" s="343" t="s">
        <v>345</v>
      </c>
      <c r="C944" s="339"/>
      <c r="D944" s="344"/>
      <c r="E944" s="328"/>
      <c r="F944" s="328"/>
      <c r="G944" s="328"/>
      <c r="H944" s="328"/>
      <c r="I944" s="328"/>
      <c r="J944" s="328"/>
      <c r="K944" s="328"/>
      <c r="L944" s="328"/>
      <c r="M944" s="328"/>
      <c r="N944" s="328"/>
      <c r="O944" s="294"/>
      <c r="P944" s="328"/>
      <c r="Q944" s="328"/>
      <c r="R944" s="328"/>
      <c r="S944" s="344"/>
      <c r="T944" s="344"/>
      <c r="U944" s="344"/>
      <c r="V944" s="344"/>
      <c r="W944" s="328"/>
      <c r="X944" s="328"/>
      <c r="Y944" s="345"/>
      <c r="Z944" s="345"/>
      <c r="AA944" s="345"/>
      <c r="AB944" s="345"/>
      <c r="AC944" s="345"/>
      <c r="AD944" s="345"/>
      <c r="AE944" s="345"/>
      <c r="AF944" s="345"/>
      <c r="AG944" s="345"/>
      <c r="AH944" s="345"/>
      <c r="AI944" s="345"/>
      <c r="AJ944" s="345"/>
      <c r="AK944" s="345"/>
      <c r="AL944" s="345"/>
      <c r="AM944" s="401">
        <f>AM942-AM943</f>
        <v>-16636.645635277346</v>
      </c>
    </row>
    <row r="945" spans="1:39">
      <c r="B945" s="318"/>
      <c r="C945" s="344"/>
      <c r="D945" s="344"/>
      <c r="E945" s="328"/>
      <c r="F945" s="328"/>
      <c r="G945" s="328"/>
      <c r="H945" s="328"/>
      <c r="I945" s="328"/>
      <c r="J945" s="328"/>
      <c r="K945" s="328"/>
      <c r="L945" s="328"/>
      <c r="M945" s="328"/>
      <c r="N945" s="328"/>
      <c r="O945" s="294"/>
      <c r="P945" s="328"/>
      <c r="Q945" s="328"/>
      <c r="R945" s="328"/>
      <c r="S945" s="344"/>
      <c r="T945" s="339"/>
      <c r="U945" s="344"/>
      <c r="V945" s="344"/>
      <c r="W945" s="328"/>
      <c r="X945" s="328"/>
      <c r="Y945" s="346"/>
      <c r="Z945" s="346"/>
      <c r="AA945" s="346"/>
      <c r="AB945" s="346"/>
      <c r="AC945" s="346"/>
      <c r="AD945" s="346"/>
      <c r="AE945" s="346"/>
      <c r="AF945" s="346"/>
      <c r="AG945" s="346"/>
      <c r="AH945" s="346"/>
      <c r="AI945" s="346"/>
      <c r="AJ945" s="346"/>
      <c r="AK945" s="346"/>
      <c r="AL945" s="346"/>
      <c r="AM945" s="331"/>
    </row>
    <row r="946" spans="1:39">
      <c r="B946" s="434" t="s">
        <v>340</v>
      </c>
      <c r="C946" s="358"/>
      <c r="D946" s="378"/>
      <c r="E946" s="378"/>
      <c r="F946" s="378"/>
      <c r="G946" s="378"/>
      <c r="H946" s="378"/>
      <c r="I946" s="378"/>
      <c r="J946" s="378"/>
      <c r="K946" s="378"/>
      <c r="L946" s="378"/>
      <c r="M946" s="378"/>
      <c r="N946" s="378"/>
      <c r="O946" s="377"/>
      <c r="P946" s="378"/>
      <c r="Q946" s="378"/>
      <c r="R946" s="378"/>
      <c r="S946" s="358"/>
      <c r="T946" s="379"/>
      <c r="U946" s="379"/>
      <c r="V946" s="378"/>
      <c r="W946" s="378"/>
      <c r="X946" s="379"/>
      <c r="Y946" s="320">
        <f>SUMPRODUCT(E772:E927,Y772:Y927)</f>
        <v>0</v>
      </c>
      <c r="Z946" s="320">
        <f>SUMPRODUCT(E772:E927,Z772:Z927)</f>
        <v>0</v>
      </c>
      <c r="AA946" s="320">
        <f t="shared" ref="AA946:AL946" si="2701">IF(AA770="kw",SUMPRODUCT($N$772:$N$927,$P$772:$P$927,AA772:AA927),SUMPRODUCT($E$772:$E$927,AA772:AA927))</f>
        <v>0</v>
      </c>
      <c r="AB946" s="320">
        <f t="shared" si="2701"/>
        <v>0</v>
      </c>
      <c r="AC946" s="320">
        <f t="shared" si="2701"/>
        <v>0</v>
      </c>
      <c r="AD946" s="320">
        <f t="shared" si="2701"/>
        <v>0</v>
      </c>
      <c r="AE946" s="320">
        <f t="shared" si="2701"/>
        <v>0</v>
      </c>
      <c r="AF946" s="320">
        <f t="shared" si="2701"/>
        <v>0</v>
      </c>
      <c r="AG946" s="320">
        <f t="shared" si="2701"/>
        <v>0</v>
      </c>
      <c r="AH946" s="320">
        <f t="shared" si="2701"/>
        <v>0</v>
      </c>
      <c r="AI946" s="320">
        <f t="shared" si="2701"/>
        <v>0</v>
      </c>
      <c r="AJ946" s="320">
        <f t="shared" si="2701"/>
        <v>0</v>
      </c>
      <c r="AK946" s="320">
        <f t="shared" si="2701"/>
        <v>0</v>
      </c>
      <c r="AL946" s="320">
        <f t="shared" si="2701"/>
        <v>0</v>
      </c>
      <c r="AM946" s="380"/>
    </row>
    <row r="947" spans="1:39" ht="18.75" customHeight="1">
      <c r="B947" s="362" t="s">
        <v>581</v>
      </c>
      <c r="C947" s="381"/>
      <c r="D947" s="382"/>
      <c r="E947" s="382"/>
      <c r="F947" s="382"/>
      <c r="G947" s="382"/>
      <c r="H947" s="382"/>
      <c r="I947" s="382"/>
      <c r="J947" s="382"/>
      <c r="K947" s="382"/>
      <c r="L947" s="382"/>
      <c r="M947" s="382"/>
      <c r="N947" s="382"/>
      <c r="O947" s="382"/>
      <c r="P947" s="382"/>
      <c r="Q947" s="382"/>
      <c r="R947" s="382"/>
      <c r="S947" s="365"/>
      <c r="T947" s="366"/>
      <c r="U947" s="382"/>
      <c r="V947" s="382"/>
      <c r="W947" s="382"/>
      <c r="X947" s="382"/>
      <c r="Y947" s="403"/>
      <c r="Z947" s="403"/>
      <c r="AA947" s="403"/>
      <c r="AB947" s="403"/>
      <c r="AC947" s="403"/>
      <c r="AD947" s="403"/>
      <c r="AE947" s="403"/>
      <c r="AF947" s="403"/>
      <c r="AG947" s="403"/>
      <c r="AH947" s="403"/>
      <c r="AI947" s="403"/>
      <c r="AJ947" s="403"/>
      <c r="AK947" s="403"/>
      <c r="AL947" s="403"/>
      <c r="AM947" s="383"/>
    </row>
    <row r="948" spans="1:39" collapsed="1"/>
    <row r="950" spans="1:39" ht="15.75">
      <c r="B950" s="274" t="s">
        <v>341</v>
      </c>
      <c r="C950" s="275"/>
      <c r="D950" s="579" t="s">
        <v>525</v>
      </c>
      <c r="E950" s="247"/>
      <c r="F950" s="579"/>
      <c r="G950" s="247"/>
      <c r="H950" s="247"/>
      <c r="I950" s="247"/>
      <c r="J950" s="247"/>
      <c r="K950" s="247"/>
      <c r="L950" s="247"/>
      <c r="M950" s="247"/>
      <c r="N950" s="247"/>
      <c r="O950" s="275"/>
      <c r="P950" s="247"/>
      <c r="Q950" s="247"/>
      <c r="R950" s="247"/>
      <c r="S950" s="247"/>
      <c r="T950" s="247"/>
      <c r="U950" s="247"/>
      <c r="V950" s="247"/>
      <c r="W950" s="247"/>
      <c r="X950" s="247"/>
      <c r="Y950" s="264"/>
      <c r="Z950" s="261"/>
      <c r="AA950" s="261"/>
      <c r="AB950" s="261"/>
      <c r="AC950" s="261"/>
      <c r="AD950" s="261"/>
      <c r="AE950" s="261"/>
      <c r="AF950" s="261"/>
      <c r="AG950" s="261"/>
      <c r="AH950" s="261"/>
      <c r="AI950" s="261"/>
      <c r="AJ950" s="261"/>
      <c r="AK950" s="261"/>
      <c r="AL950" s="261"/>
    </row>
    <row r="951" spans="1:39" ht="39.75" customHeight="1">
      <c r="B951" s="838" t="s">
        <v>211</v>
      </c>
      <c r="C951" s="840" t="s">
        <v>33</v>
      </c>
      <c r="D951" s="278" t="s">
        <v>421</v>
      </c>
      <c r="E951" s="842" t="s">
        <v>209</v>
      </c>
      <c r="F951" s="843"/>
      <c r="G951" s="843"/>
      <c r="H951" s="843"/>
      <c r="I951" s="843"/>
      <c r="J951" s="843"/>
      <c r="K951" s="843"/>
      <c r="L951" s="843"/>
      <c r="M951" s="844"/>
      <c r="N951" s="848" t="s">
        <v>213</v>
      </c>
      <c r="O951" s="278" t="s">
        <v>422</v>
      </c>
      <c r="P951" s="842" t="s">
        <v>212</v>
      </c>
      <c r="Q951" s="843"/>
      <c r="R951" s="843"/>
      <c r="S951" s="843"/>
      <c r="T951" s="843"/>
      <c r="U951" s="843"/>
      <c r="V951" s="843"/>
      <c r="W951" s="843"/>
      <c r="X951" s="844"/>
      <c r="Y951" s="845" t="s">
        <v>243</v>
      </c>
      <c r="Z951" s="846"/>
      <c r="AA951" s="846"/>
      <c r="AB951" s="846"/>
      <c r="AC951" s="846"/>
      <c r="AD951" s="846"/>
      <c r="AE951" s="846"/>
      <c r="AF951" s="846"/>
      <c r="AG951" s="846"/>
      <c r="AH951" s="846"/>
      <c r="AI951" s="846"/>
      <c r="AJ951" s="846"/>
      <c r="AK951" s="846"/>
      <c r="AL951" s="846"/>
      <c r="AM951" s="847"/>
    </row>
    <row r="952" spans="1:39" ht="65.25" customHeight="1">
      <c r="B952" s="839"/>
      <c r="C952" s="841"/>
      <c r="D952" s="279">
        <v>2020</v>
      </c>
      <c r="E952" s="279">
        <v>2021</v>
      </c>
      <c r="F952" s="279">
        <v>2022</v>
      </c>
      <c r="G952" s="279">
        <v>2023</v>
      </c>
      <c r="H952" s="279">
        <v>2024</v>
      </c>
      <c r="I952" s="279">
        <v>2025</v>
      </c>
      <c r="J952" s="279">
        <v>2026</v>
      </c>
      <c r="K952" s="279">
        <v>2027</v>
      </c>
      <c r="L952" s="279">
        <v>2028</v>
      </c>
      <c r="M952" s="279">
        <v>2029</v>
      </c>
      <c r="N952" s="849"/>
      <c r="O952" s="279">
        <v>2020</v>
      </c>
      <c r="P952" s="279">
        <v>2021</v>
      </c>
      <c r="Q952" s="279">
        <v>2022</v>
      </c>
      <c r="R952" s="279">
        <v>2023</v>
      </c>
      <c r="S952" s="279">
        <v>2024</v>
      </c>
      <c r="T952" s="279">
        <v>2025</v>
      </c>
      <c r="U952" s="279">
        <v>2026</v>
      </c>
      <c r="V952" s="279">
        <v>2027</v>
      </c>
      <c r="W952" s="279">
        <v>2028</v>
      </c>
      <c r="X952" s="279">
        <v>2029</v>
      </c>
      <c r="Y952" s="279" t="str">
        <f>'1.  LRAMVA Summary'!D52</f>
        <v>Residential</v>
      </c>
      <c r="Z952" s="279" t="str">
        <f>'1.  LRAMVA Summary'!E52</f>
        <v>GS&lt;50 kW</v>
      </c>
      <c r="AA952" s="279" t="str">
        <f>'1.  LRAMVA Summary'!F52</f>
        <v>GS 50 to 4,999 kW</v>
      </c>
      <c r="AB952" s="279" t="str">
        <f>'1.  LRAMVA Summary'!G52</f>
        <v/>
      </c>
      <c r="AC952" s="279" t="str">
        <f>'1.  LRAMVA Summary'!H52</f>
        <v/>
      </c>
      <c r="AD952" s="279" t="str">
        <f>'1.  LRAMVA Summary'!I52</f>
        <v/>
      </c>
      <c r="AE952" s="279" t="str">
        <f>'1.  LRAMVA Summary'!J52</f>
        <v/>
      </c>
      <c r="AF952" s="279" t="str">
        <f>'1.  LRAMVA Summary'!K52</f>
        <v/>
      </c>
      <c r="AG952" s="279" t="str">
        <f>'1.  LRAMVA Summary'!L52</f>
        <v/>
      </c>
      <c r="AH952" s="279" t="str">
        <f>'1.  LRAMVA Summary'!M52</f>
        <v/>
      </c>
      <c r="AI952" s="279" t="str">
        <f>'1.  LRAMVA Summary'!N52</f>
        <v/>
      </c>
      <c r="AJ952" s="279" t="str">
        <f>'1.  LRAMVA Summary'!O52</f>
        <v/>
      </c>
      <c r="AK952" s="279" t="str">
        <f>'1.  LRAMVA Summary'!P52</f>
        <v/>
      </c>
      <c r="AL952" s="279" t="str">
        <f>'1.  LRAMVA Summary'!Q52</f>
        <v/>
      </c>
      <c r="AM952" s="281" t="str">
        <f>'1.  LRAMVA Summary'!R52</f>
        <v>Total</v>
      </c>
    </row>
    <row r="953" spans="1:39" ht="15" customHeight="1">
      <c r="A953" s="521"/>
      <c r="B953" s="507" t="s">
        <v>503</v>
      </c>
      <c r="C953" s="283"/>
      <c r="D953" s="283"/>
      <c r="E953" s="283"/>
      <c r="F953" s="283"/>
      <c r="G953" s="283"/>
      <c r="H953" s="283"/>
      <c r="I953" s="283"/>
      <c r="J953" s="283"/>
      <c r="K953" s="283"/>
      <c r="L953" s="283"/>
      <c r="M953" s="283"/>
      <c r="N953" s="284"/>
      <c r="O953" s="283"/>
      <c r="P953" s="283"/>
      <c r="Q953" s="283"/>
      <c r="R953" s="283"/>
      <c r="S953" s="283"/>
      <c r="T953" s="283"/>
      <c r="U953" s="283"/>
      <c r="V953" s="283"/>
      <c r="W953" s="283"/>
      <c r="X953" s="283"/>
      <c r="Y953" s="285" t="str">
        <f>'1.  LRAMVA Summary'!D53</f>
        <v>kWh</v>
      </c>
      <c r="Z953" s="285" t="str">
        <f>'1.  LRAMVA Summary'!E53</f>
        <v>kWh</v>
      </c>
      <c r="AA953" s="285" t="str">
        <f>'1.  LRAMVA Summary'!F53</f>
        <v>kW</v>
      </c>
      <c r="AB953" s="285">
        <f>'1.  LRAMVA Summary'!G53</f>
        <v>0</v>
      </c>
      <c r="AC953" s="285">
        <f>'1.  LRAMVA Summary'!H53</f>
        <v>0</v>
      </c>
      <c r="AD953" s="285">
        <f>'1.  LRAMVA Summary'!I53</f>
        <v>0</v>
      </c>
      <c r="AE953" s="285">
        <f>'1.  LRAMVA Summary'!J53</f>
        <v>0</v>
      </c>
      <c r="AF953" s="285">
        <f>'1.  LRAMVA Summary'!K53</f>
        <v>0</v>
      </c>
      <c r="AG953" s="285">
        <f>'1.  LRAMVA Summary'!L53</f>
        <v>0</v>
      </c>
      <c r="AH953" s="285">
        <f>'1.  LRAMVA Summary'!M53</f>
        <v>0</v>
      </c>
      <c r="AI953" s="285">
        <f>'1.  LRAMVA Summary'!N53</f>
        <v>0</v>
      </c>
      <c r="AJ953" s="285">
        <f>'1.  LRAMVA Summary'!O53</f>
        <v>0</v>
      </c>
      <c r="AK953" s="285">
        <f>'1.  LRAMVA Summary'!P53</f>
        <v>0</v>
      </c>
      <c r="AL953" s="285">
        <f>'1.  LRAMVA Summary'!Q53</f>
        <v>0</v>
      </c>
      <c r="AM953" s="286"/>
    </row>
    <row r="954" spans="1:39" ht="15" hidden="1" customHeight="1" outlineLevel="1">
      <c r="A954" s="521"/>
      <c r="B954" s="493" t="s">
        <v>496</v>
      </c>
      <c r="C954" s="283"/>
      <c r="D954" s="283"/>
      <c r="E954" s="283"/>
      <c r="F954" s="283"/>
      <c r="G954" s="283"/>
      <c r="H954" s="283"/>
      <c r="I954" s="283"/>
      <c r="J954" s="283"/>
      <c r="K954" s="283"/>
      <c r="L954" s="283"/>
      <c r="M954" s="283"/>
      <c r="N954" s="284"/>
      <c r="O954" s="283"/>
      <c r="P954" s="283"/>
      <c r="Q954" s="283"/>
      <c r="R954" s="283"/>
      <c r="S954" s="283"/>
      <c r="T954" s="283"/>
      <c r="U954" s="283"/>
      <c r="V954" s="283"/>
      <c r="W954" s="283"/>
      <c r="X954" s="283"/>
      <c r="Y954" s="285"/>
      <c r="Z954" s="285"/>
      <c r="AA954" s="285"/>
      <c r="AB954" s="285"/>
      <c r="AC954" s="285"/>
      <c r="AD954" s="285"/>
      <c r="AE954" s="285"/>
      <c r="AF954" s="285"/>
      <c r="AG954" s="285"/>
      <c r="AH954" s="285"/>
      <c r="AI954" s="285"/>
      <c r="AJ954" s="285"/>
      <c r="AK954" s="285"/>
      <c r="AL954" s="285"/>
      <c r="AM954" s="286"/>
    </row>
    <row r="955" spans="1:39" ht="15" hidden="1" customHeight="1" outlineLevel="1">
      <c r="A955" s="521">
        <v>1</v>
      </c>
      <c r="B955" s="422" t="s">
        <v>95</v>
      </c>
      <c r="C955" s="285" t="s">
        <v>25</v>
      </c>
      <c r="D955" s="289"/>
      <c r="E955" s="289"/>
      <c r="F955" s="289"/>
      <c r="G955" s="289"/>
      <c r="H955" s="289"/>
      <c r="I955" s="289"/>
      <c r="J955" s="289"/>
      <c r="K955" s="289"/>
      <c r="L955" s="289"/>
      <c r="M955" s="289"/>
      <c r="N955" s="285"/>
      <c r="O955" s="289"/>
      <c r="P955" s="289"/>
      <c r="Q955" s="289"/>
      <c r="R955" s="289"/>
      <c r="S955" s="289"/>
      <c r="T955" s="289"/>
      <c r="U955" s="289"/>
      <c r="V955" s="289"/>
      <c r="W955" s="289"/>
      <c r="X955" s="289"/>
      <c r="Y955" s="409"/>
      <c r="Z955" s="409"/>
      <c r="AA955" s="409"/>
      <c r="AB955" s="409"/>
      <c r="AC955" s="409"/>
      <c r="AD955" s="409"/>
      <c r="AE955" s="409"/>
      <c r="AF955" s="404"/>
      <c r="AG955" s="404"/>
      <c r="AH955" s="404"/>
      <c r="AI955" s="404"/>
      <c r="AJ955" s="404"/>
      <c r="AK955" s="404"/>
      <c r="AL955" s="404"/>
      <c r="AM955" s="290">
        <f>SUM(Y955:AL955)</f>
        <v>0</v>
      </c>
    </row>
    <row r="956" spans="1:39" ht="15" hidden="1" customHeight="1" outlineLevel="1">
      <c r="A956" s="521"/>
      <c r="B956" s="288" t="s">
        <v>346</v>
      </c>
      <c r="C956" s="285" t="s">
        <v>163</v>
      </c>
      <c r="D956" s="289"/>
      <c r="E956" s="289"/>
      <c r="F956" s="289"/>
      <c r="G956" s="289"/>
      <c r="H956" s="289"/>
      <c r="I956" s="289"/>
      <c r="J956" s="289"/>
      <c r="K956" s="289"/>
      <c r="L956" s="289"/>
      <c r="M956" s="289"/>
      <c r="N956" s="462"/>
      <c r="O956" s="289"/>
      <c r="P956" s="289"/>
      <c r="Q956" s="289"/>
      <c r="R956" s="289"/>
      <c r="S956" s="289"/>
      <c r="T956" s="289"/>
      <c r="U956" s="289"/>
      <c r="V956" s="289"/>
      <c r="W956" s="289"/>
      <c r="X956" s="289"/>
      <c r="Y956" s="405">
        <f>Y955</f>
        <v>0</v>
      </c>
      <c r="Z956" s="405">
        <f t="shared" ref="Z956" si="2702">Z955</f>
        <v>0</v>
      </c>
      <c r="AA956" s="405">
        <f t="shared" ref="AA956" si="2703">AA955</f>
        <v>0</v>
      </c>
      <c r="AB956" s="405">
        <f t="shared" ref="AB956" si="2704">AB955</f>
        <v>0</v>
      </c>
      <c r="AC956" s="405">
        <f t="shared" ref="AC956" si="2705">AC955</f>
        <v>0</v>
      </c>
      <c r="AD956" s="405">
        <f t="shared" ref="AD956" si="2706">AD955</f>
        <v>0</v>
      </c>
      <c r="AE956" s="405">
        <f t="shared" ref="AE956" si="2707">AE955</f>
        <v>0</v>
      </c>
      <c r="AF956" s="405">
        <f t="shared" ref="AF956" si="2708">AF955</f>
        <v>0</v>
      </c>
      <c r="AG956" s="405">
        <f t="shared" ref="AG956" si="2709">AG955</f>
        <v>0</v>
      </c>
      <c r="AH956" s="405">
        <f t="shared" ref="AH956" si="2710">AH955</f>
        <v>0</v>
      </c>
      <c r="AI956" s="405">
        <f t="shared" ref="AI956" si="2711">AI955</f>
        <v>0</v>
      </c>
      <c r="AJ956" s="405">
        <f t="shared" ref="AJ956" si="2712">AJ955</f>
        <v>0</v>
      </c>
      <c r="AK956" s="405">
        <f t="shared" ref="AK956" si="2713">AK955</f>
        <v>0</v>
      </c>
      <c r="AL956" s="405">
        <f t="shared" ref="AL956" si="2714">AL955</f>
        <v>0</v>
      </c>
      <c r="AM956" s="291"/>
    </row>
    <row r="957" spans="1:39" ht="15" hidden="1" customHeight="1" outlineLevel="1">
      <c r="A957" s="521"/>
      <c r="B957" s="292"/>
      <c r="C957" s="293"/>
      <c r="D957" s="293"/>
      <c r="E957" s="293"/>
      <c r="F957" s="293"/>
      <c r="G957" s="293"/>
      <c r="H957" s="293"/>
      <c r="I957" s="293"/>
      <c r="J957" s="293"/>
      <c r="K957" s="293"/>
      <c r="L957" s="293"/>
      <c r="M957" s="293"/>
      <c r="N957" s="294"/>
      <c r="O957" s="293"/>
      <c r="P957" s="293"/>
      <c r="Q957" s="293"/>
      <c r="R957" s="293"/>
      <c r="S957" s="293"/>
      <c r="T957" s="293"/>
      <c r="U957" s="293"/>
      <c r="V957" s="293"/>
      <c r="W957" s="293"/>
      <c r="X957" s="293"/>
      <c r="Y957" s="406"/>
      <c r="Z957" s="407"/>
      <c r="AA957" s="407"/>
      <c r="AB957" s="407"/>
      <c r="AC957" s="407"/>
      <c r="AD957" s="407"/>
      <c r="AE957" s="407"/>
      <c r="AF957" s="407"/>
      <c r="AG957" s="407"/>
      <c r="AH957" s="407"/>
      <c r="AI957" s="407"/>
      <c r="AJ957" s="407"/>
      <c r="AK957" s="407"/>
      <c r="AL957" s="407"/>
      <c r="AM957" s="296"/>
    </row>
    <row r="958" spans="1:39" ht="15" hidden="1" customHeight="1" outlineLevel="1">
      <c r="A958" s="521">
        <v>2</v>
      </c>
      <c r="B958" s="422" t="s">
        <v>96</v>
      </c>
      <c r="C958" s="285" t="s">
        <v>25</v>
      </c>
      <c r="D958" s="289"/>
      <c r="E958" s="289"/>
      <c r="F958" s="289"/>
      <c r="G958" s="289"/>
      <c r="H958" s="289"/>
      <c r="I958" s="289"/>
      <c r="J958" s="289"/>
      <c r="K958" s="289"/>
      <c r="L958" s="289"/>
      <c r="M958" s="289"/>
      <c r="N958" s="285"/>
      <c r="O958" s="289"/>
      <c r="P958" s="289"/>
      <c r="Q958" s="289"/>
      <c r="R958" s="289"/>
      <c r="S958" s="289"/>
      <c r="T958" s="289"/>
      <c r="U958" s="289"/>
      <c r="V958" s="289"/>
      <c r="W958" s="289"/>
      <c r="X958" s="289"/>
      <c r="Y958" s="409"/>
      <c r="Z958" s="409"/>
      <c r="AA958" s="409"/>
      <c r="AB958" s="409"/>
      <c r="AC958" s="409"/>
      <c r="AD958" s="409"/>
      <c r="AE958" s="409"/>
      <c r="AF958" s="404"/>
      <c r="AG958" s="404"/>
      <c r="AH958" s="404"/>
      <c r="AI958" s="404"/>
      <c r="AJ958" s="404"/>
      <c r="AK958" s="404"/>
      <c r="AL958" s="404"/>
      <c r="AM958" s="290">
        <f>SUM(Y958:AL958)</f>
        <v>0</v>
      </c>
    </row>
    <row r="959" spans="1:39" ht="15" hidden="1" customHeight="1" outlineLevel="1">
      <c r="A959" s="521"/>
      <c r="B959" s="288" t="s">
        <v>346</v>
      </c>
      <c r="C959" s="285" t="s">
        <v>163</v>
      </c>
      <c r="D959" s="289"/>
      <c r="E959" s="289"/>
      <c r="F959" s="289"/>
      <c r="G959" s="289"/>
      <c r="H959" s="289"/>
      <c r="I959" s="289"/>
      <c r="J959" s="289"/>
      <c r="K959" s="289"/>
      <c r="L959" s="289"/>
      <c r="M959" s="289"/>
      <c r="N959" s="462"/>
      <c r="O959" s="289"/>
      <c r="P959" s="289"/>
      <c r="Q959" s="289"/>
      <c r="R959" s="289"/>
      <c r="S959" s="289"/>
      <c r="T959" s="289"/>
      <c r="U959" s="289"/>
      <c r="V959" s="289"/>
      <c r="W959" s="289"/>
      <c r="X959" s="289"/>
      <c r="Y959" s="405">
        <f>Y958</f>
        <v>0</v>
      </c>
      <c r="Z959" s="405">
        <f t="shared" ref="Z959" si="2715">Z958</f>
        <v>0</v>
      </c>
      <c r="AA959" s="405">
        <f t="shared" ref="AA959" si="2716">AA958</f>
        <v>0</v>
      </c>
      <c r="AB959" s="405">
        <f t="shared" ref="AB959" si="2717">AB958</f>
        <v>0</v>
      </c>
      <c r="AC959" s="405">
        <f t="shared" ref="AC959" si="2718">AC958</f>
        <v>0</v>
      </c>
      <c r="AD959" s="405">
        <f t="shared" ref="AD959" si="2719">AD958</f>
        <v>0</v>
      </c>
      <c r="AE959" s="405">
        <f t="shared" ref="AE959" si="2720">AE958</f>
        <v>0</v>
      </c>
      <c r="AF959" s="405">
        <f t="shared" ref="AF959" si="2721">AF958</f>
        <v>0</v>
      </c>
      <c r="AG959" s="405">
        <f t="shared" ref="AG959" si="2722">AG958</f>
        <v>0</v>
      </c>
      <c r="AH959" s="405">
        <f t="shared" ref="AH959" si="2723">AH958</f>
        <v>0</v>
      </c>
      <c r="AI959" s="405">
        <f t="shared" ref="AI959" si="2724">AI958</f>
        <v>0</v>
      </c>
      <c r="AJ959" s="405">
        <f t="shared" ref="AJ959" si="2725">AJ958</f>
        <v>0</v>
      </c>
      <c r="AK959" s="405">
        <f t="shared" ref="AK959" si="2726">AK958</f>
        <v>0</v>
      </c>
      <c r="AL959" s="405">
        <f t="shared" ref="AL959" si="2727">AL958</f>
        <v>0</v>
      </c>
      <c r="AM959" s="291"/>
    </row>
    <row r="960" spans="1:39" ht="15" hidden="1" customHeight="1" outlineLevel="1">
      <c r="A960" s="521"/>
      <c r="B960" s="292"/>
      <c r="C960" s="293"/>
      <c r="D960" s="298"/>
      <c r="E960" s="298"/>
      <c r="F960" s="298"/>
      <c r="G960" s="298"/>
      <c r="H960" s="298"/>
      <c r="I960" s="298"/>
      <c r="J960" s="298"/>
      <c r="K960" s="298"/>
      <c r="L960" s="298"/>
      <c r="M960" s="298"/>
      <c r="N960" s="294"/>
      <c r="O960" s="298"/>
      <c r="P960" s="298"/>
      <c r="Q960" s="298"/>
      <c r="R960" s="298"/>
      <c r="S960" s="298"/>
      <c r="T960" s="298"/>
      <c r="U960" s="298"/>
      <c r="V960" s="298"/>
      <c r="W960" s="298"/>
      <c r="X960" s="298"/>
      <c r="Y960" s="406"/>
      <c r="Z960" s="407"/>
      <c r="AA960" s="407"/>
      <c r="AB960" s="407"/>
      <c r="AC960" s="407"/>
      <c r="AD960" s="407"/>
      <c r="AE960" s="407"/>
      <c r="AF960" s="407"/>
      <c r="AG960" s="407"/>
      <c r="AH960" s="407"/>
      <c r="AI960" s="407"/>
      <c r="AJ960" s="407"/>
      <c r="AK960" s="407"/>
      <c r="AL960" s="407"/>
      <c r="AM960" s="296"/>
    </row>
    <row r="961" spans="1:39" ht="15" hidden="1" customHeight="1" outlineLevel="1">
      <c r="A961" s="521">
        <v>3</v>
      </c>
      <c r="B961" s="422" t="s">
        <v>97</v>
      </c>
      <c r="C961" s="285" t="s">
        <v>25</v>
      </c>
      <c r="D961" s="289"/>
      <c r="E961" s="289"/>
      <c r="F961" s="289"/>
      <c r="G961" s="289"/>
      <c r="H961" s="289"/>
      <c r="I961" s="289"/>
      <c r="J961" s="289"/>
      <c r="K961" s="289"/>
      <c r="L961" s="289"/>
      <c r="M961" s="289"/>
      <c r="N961" s="285"/>
      <c r="O961" s="289"/>
      <c r="P961" s="289"/>
      <c r="Q961" s="289"/>
      <c r="R961" s="289"/>
      <c r="S961" s="289"/>
      <c r="T961" s="289"/>
      <c r="U961" s="289"/>
      <c r="V961" s="289"/>
      <c r="W961" s="289"/>
      <c r="X961" s="289"/>
      <c r="Y961" s="409"/>
      <c r="Z961" s="409"/>
      <c r="AA961" s="409"/>
      <c r="AB961" s="409"/>
      <c r="AC961" s="409"/>
      <c r="AD961" s="409"/>
      <c r="AE961" s="409"/>
      <c r="AF961" s="404"/>
      <c r="AG961" s="404"/>
      <c r="AH961" s="404"/>
      <c r="AI961" s="404"/>
      <c r="AJ961" s="404"/>
      <c r="AK961" s="404"/>
      <c r="AL961" s="404"/>
      <c r="AM961" s="290">
        <f>SUM(Y961:AL961)</f>
        <v>0</v>
      </c>
    </row>
    <row r="962" spans="1:39" ht="15" hidden="1" customHeight="1" outlineLevel="1">
      <c r="A962" s="521"/>
      <c r="B962" s="288" t="s">
        <v>346</v>
      </c>
      <c r="C962" s="285" t="s">
        <v>163</v>
      </c>
      <c r="D962" s="289"/>
      <c r="E962" s="289"/>
      <c r="F962" s="289"/>
      <c r="G962" s="289"/>
      <c r="H962" s="289"/>
      <c r="I962" s="289"/>
      <c r="J962" s="289"/>
      <c r="K962" s="289"/>
      <c r="L962" s="289"/>
      <c r="M962" s="289"/>
      <c r="N962" s="462"/>
      <c r="O962" s="289"/>
      <c r="P962" s="289"/>
      <c r="Q962" s="289"/>
      <c r="R962" s="289"/>
      <c r="S962" s="289"/>
      <c r="T962" s="289"/>
      <c r="U962" s="289"/>
      <c r="V962" s="289"/>
      <c r="W962" s="289"/>
      <c r="X962" s="289"/>
      <c r="Y962" s="405">
        <f>Y961</f>
        <v>0</v>
      </c>
      <c r="Z962" s="405">
        <f t="shared" ref="Z962" si="2728">Z961</f>
        <v>0</v>
      </c>
      <c r="AA962" s="405">
        <f t="shared" ref="AA962" si="2729">AA961</f>
        <v>0</v>
      </c>
      <c r="AB962" s="405">
        <f t="shared" ref="AB962" si="2730">AB961</f>
        <v>0</v>
      </c>
      <c r="AC962" s="405">
        <f t="shared" ref="AC962" si="2731">AC961</f>
        <v>0</v>
      </c>
      <c r="AD962" s="405">
        <f t="shared" ref="AD962" si="2732">AD961</f>
        <v>0</v>
      </c>
      <c r="AE962" s="405">
        <f t="shared" ref="AE962" si="2733">AE961</f>
        <v>0</v>
      </c>
      <c r="AF962" s="405">
        <f t="shared" ref="AF962" si="2734">AF961</f>
        <v>0</v>
      </c>
      <c r="AG962" s="405">
        <f t="shared" ref="AG962" si="2735">AG961</f>
        <v>0</v>
      </c>
      <c r="AH962" s="405">
        <f t="shared" ref="AH962" si="2736">AH961</f>
        <v>0</v>
      </c>
      <c r="AI962" s="405">
        <f t="shared" ref="AI962" si="2737">AI961</f>
        <v>0</v>
      </c>
      <c r="AJ962" s="405">
        <f t="shared" ref="AJ962" si="2738">AJ961</f>
        <v>0</v>
      </c>
      <c r="AK962" s="405">
        <f t="shared" ref="AK962" si="2739">AK961</f>
        <v>0</v>
      </c>
      <c r="AL962" s="405">
        <f t="shared" ref="AL962" si="2740">AL961</f>
        <v>0</v>
      </c>
      <c r="AM962" s="291"/>
    </row>
    <row r="963" spans="1:39" ht="15" hidden="1" customHeight="1" outlineLevel="1">
      <c r="A963" s="521"/>
      <c r="B963" s="288"/>
      <c r="C963" s="299"/>
      <c r="D963" s="285"/>
      <c r="E963" s="285"/>
      <c r="F963" s="285"/>
      <c r="G963" s="285"/>
      <c r="H963" s="285"/>
      <c r="I963" s="285"/>
      <c r="J963" s="285"/>
      <c r="K963" s="285"/>
      <c r="L963" s="285"/>
      <c r="M963" s="285"/>
      <c r="N963" s="285"/>
      <c r="O963" s="285"/>
      <c r="P963" s="285"/>
      <c r="Q963" s="285"/>
      <c r="R963" s="285"/>
      <c r="S963" s="285"/>
      <c r="T963" s="285"/>
      <c r="U963" s="285"/>
      <c r="V963" s="285"/>
      <c r="W963" s="285"/>
      <c r="X963" s="285"/>
      <c r="Y963" s="406"/>
      <c r="Z963" s="406"/>
      <c r="AA963" s="406"/>
      <c r="AB963" s="406"/>
      <c r="AC963" s="406"/>
      <c r="AD963" s="406"/>
      <c r="AE963" s="406"/>
      <c r="AF963" s="406"/>
      <c r="AG963" s="406"/>
      <c r="AH963" s="406"/>
      <c r="AI963" s="406"/>
      <c r="AJ963" s="406"/>
      <c r="AK963" s="406"/>
      <c r="AL963" s="406"/>
      <c r="AM963" s="300"/>
    </row>
    <row r="964" spans="1:39" ht="15" hidden="1" customHeight="1" outlineLevel="1">
      <c r="A964" s="521">
        <v>4</v>
      </c>
      <c r="B964" s="509" t="s">
        <v>665</v>
      </c>
      <c r="C964" s="285" t="s">
        <v>25</v>
      </c>
      <c r="D964" s="289"/>
      <c r="E964" s="289"/>
      <c r="F964" s="289"/>
      <c r="G964" s="289"/>
      <c r="H964" s="289"/>
      <c r="I964" s="289"/>
      <c r="J964" s="289"/>
      <c r="K964" s="289"/>
      <c r="L964" s="289"/>
      <c r="M964" s="289"/>
      <c r="N964" s="285"/>
      <c r="O964" s="289"/>
      <c r="P964" s="289"/>
      <c r="Q964" s="289"/>
      <c r="R964" s="289"/>
      <c r="S964" s="289"/>
      <c r="T964" s="289"/>
      <c r="U964" s="289"/>
      <c r="V964" s="289"/>
      <c r="W964" s="289"/>
      <c r="X964" s="289"/>
      <c r="Y964" s="409"/>
      <c r="Z964" s="409"/>
      <c r="AA964" s="409"/>
      <c r="AB964" s="409"/>
      <c r="AC964" s="409"/>
      <c r="AD964" s="409"/>
      <c r="AE964" s="409"/>
      <c r="AF964" s="404"/>
      <c r="AG964" s="404"/>
      <c r="AH964" s="404"/>
      <c r="AI964" s="404"/>
      <c r="AJ964" s="404"/>
      <c r="AK964" s="404"/>
      <c r="AL964" s="404"/>
      <c r="AM964" s="290">
        <f>SUM(Y964:AL964)</f>
        <v>0</v>
      </c>
    </row>
    <row r="965" spans="1:39" ht="15" hidden="1" customHeight="1" outlineLevel="1">
      <c r="A965" s="521"/>
      <c r="B965" s="288" t="s">
        <v>346</v>
      </c>
      <c r="C965" s="285" t="s">
        <v>163</v>
      </c>
      <c r="D965" s="289"/>
      <c r="E965" s="289"/>
      <c r="F965" s="289"/>
      <c r="G965" s="289"/>
      <c r="H965" s="289"/>
      <c r="I965" s="289"/>
      <c r="J965" s="289"/>
      <c r="K965" s="289"/>
      <c r="L965" s="289"/>
      <c r="M965" s="289"/>
      <c r="N965" s="462"/>
      <c r="O965" s="289"/>
      <c r="P965" s="289"/>
      <c r="Q965" s="289"/>
      <c r="R965" s="289"/>
      <c r="S965" s="289"/>
      <c r="T965" s="289"/>
      <c r="U965" s="289"/>
      <c r="V965" s="289"/>
      <c r="W965" s="289"/>
      <c r="X965" s="289"/>
      <c r="Y965" s="405">
        <f>Y964</f>
        <v>0</v>
      </c>
      <c r="Z965" s="405">
        <f t="shared" ref="Z965" si="2741">Z964</f>
        <v>0</v>
      </c>
      <c r="AA965" s="405">
        <f t="shared" ref="AA965" si="2742">AA964</f>
        <v>0</v>
      </c>
      <c r="AB965" s="405">
        <f t="shared" ref="AB965" si="2743">AB964</f>
        <v>0</v>
      </c>
      <c r="AC965" s="405">
        <f t="shared" ref="AC965" si="2744">AC964</f>
        <v>0</v>
      </c>
      <c r="AD965" s="405">
        <f t="shared" ref="AD965" si="2745">AD964</f>
        <v>0</v>
      </c>
      <c r="AE965" s="405">
        <f t="shared" ref="AE965" si="2746">AE964</f>
        <v>0</v>
      </c>
      <c r="AF965" s="405">
        <f t="shared" ref="AF965" si="2747">AF964</f>
        <v>0</v>
      </c>
      <c r="AG965" s="405">
        <f t="shared" ref="AG965" si="2748">AG964</f>
        <v>0</v>
      </c>
      <c r="AH965" s="405">
        <f t="shared" ref="AH965" si="2749">AH964</f>
        <v>0</v>
      </c>
      <c r="AI965" s="405">
        <f t="shared" ref="AI965" si="2750">AI964</f>
        <v>0</v>
      </c>
      <c r="AJ965" s="405">
        <f t="shared" ref="AJ965" si="2751">AJ964</f>
        <v>0</v>
      </c>
      <c r="AK965" s="405">
        <f t="shared" ref="AK965" si="2752">AK964</f>
        <v>0</v>
      </c>
      <c r="AL965" s="405">
        <f t="shared" ref="AL965" si="2753">AL964</f>
        <v>0</v>
      </c>
      <c r="AM965" s="291"/>
    </row>
    <row r="966" spans="1:39" ht="15" hidden="1" customHeight="1" outlineLevel="1">
      <c r="A966" s="521"/>
      <c r="B966" s="288"/>
      <c r="C966" s="299"/>
      <c r="D966" s="298"/>
      <c r="E966" s="298"/>
      <c r="F966" s="298"/>
      <c r="G966" s="298"/>
      <c r="H966" s="298"/>
      <c r="I966" s="298"/>
      <c r="J966" s="298"/>
      <c r="K966" s="298"/>
      <c r="L966" s="298"/>
      <c r="M966" s="298"/>
      <c r="N966" s="285"/>
      <c r="O966" s="298"/>
      <c r="P966" s="298"/>
      <c r="Q966" s="298"/>
      <c r="R966" s="298"/>
      <c r="S966" s="298"/>
      <c r="T966" s="298"/>
      <c r="U966" s="298"/>
      <c r="V966" s="298"/>
      <c r="W966" s="298"/>
      <c r="X966" s="298"/>
      <c r="Y966" s="406"/>
      <c r="Z966" s="406"/>
      <c r="AA966" s="406"/>
      <c r="AB966" s="406"/>
      <c r="AC966" s="406"/>
      <c r="AD966" s="406"/>
      <c r="AE966" s="406"/>
      <c r="AF966" s="406"/>
      <c r="AG966" s="406"/>
      <c r="AH966" s="406"/>
      <c r="AI966" s="406"/>
      <c r="AJ966" s="406"/>
      <c r="AK966" s="406"/>
      <c r="AL966" s="406"/>
      <c r="AM966" s="300"/>
    </row>
    <row r="967" spans="1:39" ht="15" hidden="1" customHeight="1" outlineLevel="1">
      <c r="A967" s="521">
        <v>5</v>
      </c>
      <c r="B967" s="422" t="s">
        <v>98</v>
      </c>
      <c r="C967" s="285" t="s">
        <v>25</v>
      </c>
      <c r="D967" s="289"/>
      <c r="E967" s="289"/>
      <c r="F967" s="289"/>
      <c r="G967" s="289"/>
      <c r="H967" s="289"/>
      <c r="I967" s="289"/>
      <c r="J967" s="289"/>
      <c r="K967" s="289"/>
      <c r="L967" s="289"/>
      <c r="M967" s="289"/>
      <c r="N967" s="285"/>
      <c r="O967" s="289"/>
      <c r="P967" s="289"/>
      <c r="Q967" s="289"/>
      <c r="R967" s="289"/>
      <c r="S967" s="289"/>
      <c r="T967" s="289"/>
      <c r="U967" s="289"/>
      <c r="V967" s="289"/>
      <c r="W967" s="289"/>
      <c r="X967" s="289"/>
      <c r="Y967" s="409"/>
      <c r="Z967" s="409"/>
      <c r="AA967" s="409"/>
      <c r="AB967" s="409"/>
      <c r="AC967" s="409"/>
      <c r="AD967" s="409"/>
      <c r="AE967" s="409"/>
      <c r="AF967" s="404"/>
      <c r="AG967" s="404"/>
      <c r="AH967" s="404"/>
      <c r="AI967" s="404"/>
      <c r="AJ967" s="404"/>
      <c r="AK967" s="404"/>
      <c r="AL967" s="404"/>
      <c r="AM967" s="290">
        <f>SUM(Y967:AL967)</f>
        <v>0</v>
      </c>
    </row>
    <row r="968" spans="1:39" ht="15" hidden="1" customHeight="1" outlineLevel="1">
      <c r="A968" s="521"/>
      <c r="B968" s="288" t="s">
        <v>346</v>
      </c>
      <c r="C968" s="285" t="s">
        <v>163</v>
      </c>
      <c r="D968" s="289"/>
      <c r="E968" s="289"/>
      <c r="F968" s="289"/>
      <c r="G968" s="289"/>
      <c r="H968" s="289"/>
      <c r="I968" s="289"/>
      <c r="J968" s="289"/>
      <c r="K968" s="289"/>
      <c r="L968" s="289"/>
      <c r="M968" s="289"/>
      <c r="N968" s="462"/>
      <c r="O968" s="289"/>
      <c r="P968" s="289"/>
      <c r="Q968" s="289"/>
      <c r="R968" s="289"/>
      <c r="S968" s="289"/>
      <c r="T968" s="289"/>
      <c r="U968" s="289"/>
      <c r="V968" s="289"/>
      <c r="W968" s="289"/>
      <c r="X968" s="289"/>
      <c r="Y968" s="405">
        <f>Y967</f>
        <v>0</v>
      </c>
      <c r="Z968" s="405">
        <f t="shared" ref="Z968" si="2754">Z967</f>
        <v>0</v>
      </c>
      <c r="AA968" s="405">
        <f t="shared" ref="AA968" si="2755">AA967</f>
        <v>0</v>
      </c>
      <c r="AB968" s="405">
        <f t="shared" ref="AB968" si="2756">AB967</f>
        <v>0</v>
      </c>
      <c r="AC968" s="405">
        <f t="shared" ref="AC968" si="2757">AC967</f>
        <v>0</v>
      </c>
      <c r="AD968" s="405">
        <f t="shared" ref="AD968" si="2758">AD967</f>
        <v>0</v>
      </c>
      <c r="AE968" s="405">
        <f t="shared" ref="AE968" si="2759">AE967</f>
        <v>0</v>
      </c>
      <c r="AF968" s="405">
        <f t="shared" ref="AF968" si="2760">AF967</f>
        <v>0</v>
      </c>
      <c r="AG968" s="405">
        <f t="shared" ref="AG968" si="2761">AG967</f>
        <v>0</v>
      </c>
      <c r="AH968" s="405">
        <f t="shared" ref="AH968" si="2762">AH967</f>
        <v>0</v>
      </c>
      <c r="AI968" s="405">
        <f t="shared" ref="AI968" si="2763">AI967</f>
        <v>0</v>
      </c>
      <c r="AJ968" s="405">
        <f t="shared" ref="AJ968" si="2764">AJ967</f>
        <v>0</v>
      </c>
      <c r="AK968" s="405">
        <f t="shared" ref="AK968" si="2765">AK967</f>
        <v>0</v>
      </c>
      <c r="AL968" s="405">
        <f t="shared" ref="AL968" si="2766">AL967</f>
        <v>0</v>
      </c>
      <c r="AM968" s="291"/>
    </row>
    <row r="969" spans="1:39" ht="15" hidden="1" customHeight="1" outlineLevel="1">
      <c r="A969" s="521"/>
      <c r="B969" s="288"/>
      <c r="C969" s="285"/>
      <c r="D969" s="285"/>
      <c r="E969" s="285"/>
      <c r="F969" s="285"/>
      <c r="G969" s="285"/>
      <c r="H969" s="285"/>
      <c r="I969" s="285"/>
      <c r="J969" s="285"/>
      <c r="K969" s="285"/>
      <c r="L969" s="285"/>
      <c r="M969" s="285"/>
      <c r="N969" s="285"/>
      <c r="O969" s="285"/>
      <c r="P969" s="285"/>
      <c r="Q969" s="285"/>
      <c r="R969" s="285"/>
      <c r="S969" s="285"/>
      <c r="T969" s="285"/>
      <c r="U969" s="285"/>
      <c r="V969" s="285"/>
      <c r="W969" s="285"/>
      <c r="X969" s="285"/>
      <c r="Y969" s="416"/>
      <c r="Z969" s="417"/>
      <c r="AA969" s="417"/>
      <c r="AB969" s="417"/>
      <c r="AC969" s="417"/>
      <c r="AD969" s="417"/>
      <c r="AE969" s="417"/>
      <c r="AF969" s="417"/>
      <c r="AG969" s="417"/>
      <c r="AH969" s="417"/>
      <c r="AI969" s="417"/>
      <c r="AJ969" s="417"/>
      <c r="AK969" s="417"/>
      <c r="AL969" s="417"/>
      <c r="AM969" s="291"/>
    </row>
    <row r="970" spans="1:39" ht="15.75" hidden="1" outlineLevel="1">
      <c r="A970" s="521"/>
      <c r="B970" s="313" t="s">
        <v>497</v>
      </c>
      <c r="C970" s="283"/>
      <c r="D970" s="283"/>
      <c r="E970" s="283"/>
      <c r="F970" s="283"/>
      <c r="G970" s="283"/>
      <c r="H970" s="283"/>
      <c r="I970" s="283"/>
      <c r="J970" s="283"/>
      <c r="K970" s="283"/>
      <c r="L970" s="283"/>
      <c r="M970" s="283"/>
      <c r="N970" s="284"/>
      <c r="O970" s="283"/>
      <c r="P970" s="283"/>
      <c r="Q970" s="283"/>
      <c r="R970" s="283"/>
      <c r="S970" s="283"/>
      <c r="T970" s="283"/>
      <c r="U970" s="283"/>
      <c r="V970" s="283"/>
      <c r="W970" s="283"/>
      <c r="X970" s="283"/>
      <c r="Y970" s="408"/>
      <c r="Z970" s="408"/>
      <c r="AA970" s="408"/>
      <c r="AB970" s="408"/>
      <c r="AC970" s="408"/>
      <c r="AD970" s="408"/>
      <c r="AE970" s="408"/>
      <c r="AF970" s="408"/>
      <c r="AG970" s="408"/>
      <c r="AH970" s="408"/>
      <c r="AI970" s="408"/>
      <c r="AJ970" s="408"/>
      <c r="AK970" s="408"/>
      <c r="AL970" s="408"/>
      <c r="AM970" s="286"/>
    </row>
    <row r="971" spans="1:39" ht="15" hidden="1" customHeight="1" outlineLevel="1">
      <c r="A971" s="521">
        <v>6</v>
      </c>
      <c r="B971" s="422" t="s">
        <v>99</v>
      </c>
      <c r="C971" s="285" t="s">
        <v>25</v>
      </c>
      <c r="D971" s="289"/>
      <c r="E971" s="289"/>
      <c r="F971" s="289"/>
      <c r="G971" s="289"/>
      <c r="H971" s="289"/>
      <c r="I971" s="289"/>
      <c r="J971" s="289"/>
      <c r="K971" s="289"/>
      <c r="L971" s="289"/>
      <c r="M971" s="289"/>
      <c r="N971" s="289">
        <v>12</v>
      </c>
      <c r="O971" s="289"/>
      <c r="P971" s="289"/>
      <c r="Q971" s="289"/>
      <c r="R971" s="289"/>
      <c r="S971" s="289"/>
      <c r="T971" s="289"/>
      <c r="U971" s="289"/>
      <c r="V971" s="289"/>
      <c r="W971" s="289"/>
      <c r="X971" s="289"/>
      <c r="Y971" s="409"/>
      <c r="Z971" s="409"/>
      <c r="AA971" s="409"/>
      <c r="AB971" s="409"/>
      <c r="AC971" s="409"/>
      <c r="AD971" s="409"/>
      <c r="AE971" s="409"/>
      <c r="AF971" s="409"/>
      <c r="AG971" s="409"/>
      <c r="AH971" s="409"/>
      <c r="AI971" s="409"/>
      <c r="AJ971" s="409"/>
      <c r="AK971" s="409"/>
      <c r="AL971" s="409"/>
      <c r="AM971" s="290">
        <f>SUM(Y971:AL971)</f>
        <v>0</v>
      </c>
    </row>
    <row r="972" spans="1:39" ht="15" hidden="1" customHeight="1" outlineLevel="1">
      <c r="A972" s="521"/>
      <c r="B972" s="288" t="s">
        <v>346</v>
      </c>
      <c r="C972" s="285" t="s">
        <v>163</v>
      </c>
      <c r="D972" s="289"/>
      <c r="E972" s="289"/>
      <c r="F972" s="289"/>
      <c r="G972" s="289"/>
      <c r="H972" s="289"/>
      <c r="I972" s="289"/>
      <c r="J972" s="289"/>
      <c r="K972" s="289"/>
      <c r="L972" s="289"/>
      <c r="M972" s="289"/>
      <c r="N972" s="289">
        <f>N971</f>
        <v>12</v>
      </c>
      <c r="O972" s="289"/>
      <c r="P972" s="289"/>
      <c r="Q972" s="289"/>
      <c r="R972" s="289"/>
      <c r="S972" s="289"/>
      <c r="T972" s="289"/>
      <c r="U972" s="289"/>
      <c r="V972" s="289"/>
      <c r="W972" s="289"/>
      <c r="X972" s="289"/>
      <c r="Y972" s="405">
        <f>Y971</f>
        <v>0</v>
      </c>
      <c r="Z972" s="405">
        <f t="shared" ref="Z972" si="2767">Z971</f>
        <v>0</v>
      </c>
      <c r="AA972" s="405">
        <f t="shared" ref="AA972" si="2768">AA971</f>
        <v>0</v>
      </c>
      <c r="AB972" s="405">
        <f t="shared" ref="AB972" si="2769">AB971</f>
        <v>0</v>
      </c>
      <c r="AC972" s="405">
        <f t="shared" ref="AC972" si="2770">AC971</f>
        <v>0</v>
      </c>
      <c r="AD972" s="405">
        <f t="shared" ref="AD972" si="2771">AD971</f>
        <v>0</v>
      </c>
      <c r="AE972" s="405">
        <f t="shared" ref="AE972" si="2772">AE971</f>
        <v>0</v>
      </c>
      <c r="AF972" s="405">
        <f t="shared" ref="AF972" si="2773">AF971</f>
        <v>0</v>
      </c>
      <c r="AG972" s="405">
        <f t="shared" ref="AG972" si="2774">AG971</f>
        <v>0</v>
      </c>
      <c r="AH972" s="405">
        <f t="shared" ref="AH972" si="2775">AH971</f>
        <v>0</v>
      </c>
      <c r="AI972" s="405">
        <f t="shared" ref="AI972" si="2776">AI971</f>
        <v>0</v>
      </c>
      <c r="AJ972" s="405">
        <f t="shared" ref="AJ972" si="2777">AJ971</f>
        <v>0</v>
      </c>
      <c r="AK972" s="405">
        <f t="shared" ref="AK972" si="2778">AK971</f>
        <v>0</v>
      </c>
      <c r="AL972" s="405">
        <f t="shared" ref="AL972" si="2779">AL971</f>
        <v>0</v>
      </c>
      <c r="AM972" s="305"/>
    </row>
    <row r="973" spans="1:39" ht="15" hidden="1" customHeight="1" outlineLevel="1">
      <c r="A973" s="521"/>
      <c r="B973" s="304"/>
      <c r="C973" s="306"/>
      <c r="D973" s="285"/>
      <c r="E973" s="285"/>
      <c r="F973" s="285"/>
      <c r="G973" s="285"/>
      <c r="H973" s="285"/>
      <c r="I973" s="285"/>
      <c r="J973" s="285"/>
      <c r="K973" s="285"/>
      <c r="L973" s="285"/>
      <c r="M973" s="285"/>
      <c r="N973" s="285"/>
      <c r="O973" s="285"/>
      <c r="P973" s="285"/>
      <c r="Q973" s="285"/>
      <c r="R973" s="285"/>
      <c r="S973" s="285"/>
      <c r="T973" s="285"/>
      <c r="U973" s="285"/>
      <c r="V973" s="285"/>
      <c r="W973" s="285"/>
      <c r="X973" s="285"/>
      <c r="Y973" s="410"/>
      <c r="Z973" s="410"/>
      <c r="AA973" s="410"/>
      <c r="AB973" s="410"/>
      <c r="AC973" s="410"/>
      <c r="AD973" s="410"/>
      <c r="AE973" s="410"/>
      <c r="AF973" s="410"/>
      <c r="AG973" s="410"/>
      <c r="AH973" s="410"/>
      <c r="AI973" s="410"/>
      <c r="AJ973" s="410"/>
      <c r="AK973" s="410"/>
      <c r="AL973" s="410"/>
      <c r="AM973" s="307"/>
    </row>
    <row r="974" spans="1:39" ht="15" hidden="1" customHeight="1" outlineLevel="1">
      <c r="A974" s="521">
        <v>7</v>
      </c>
      <c r="B974" s="422" t="s">
        <v>100</v>
      </c>
      <c r="C974" s="285" t="s">
        <v>25</v>
      </c>
      <c r="D974" s="289"/>
      <c r="E974" s="289"/>
      <c r="F974" s="289"/>
      <c r="G974" s="289"/>
      <c r="H974" s="289"/>
      <c r="I974" s="289"/>
      <c r="J974" s="289"/>
      <c r="K974" s="289"/>
      <c r="L974" s="289"/>
      <c r="M974" s="289"/>
      <c r="N974" s="289">
        <v>12</v>
      </c>
      <c r="O974" s="289"/>
      <c r="P974" s="289"/>
      <c r="Q974" s="289"/>
      <c r="R974" s="289"/>
      <c r="S974" s="289"/>
      <c r="T974" s="289"/>
      <c r="U974" s="289"/>
      <c r="V974" s="289"/>
      <c r="W974" s="289"/>
      <c r="X974" s="289"/>
      <c r="Y974" s="409"/>
      <c r="Z974" s="409"/>
      <c r="AA974" s="409"/>
      <c r="AB974" s="409"/>
      <c r="AC974" s="409"/>
      <c r="AD974" s="409"/>
      <c r="AE974" s="409"/>
      <c r="AF974" s="409"/>
      <c r="AG974" s="409"/>
      <c r="AH974" s="409"/>
      <c r="AI974" s="409"/>
      <c r="AJ974" s="409"/>
      <c r="AK974" s="409"/>
      <c r="AL974" s="409"/>
      <c r="AM974" s="290">
        <f>SUM(Y974:AL974)</f>
        <v>0</v>
      </c>
    </row>
    <row r="975" spans="1:39" ht="15" hidden="1" customHeight="1" outlineLevel="1">
      <c r="A975" s="521"/>
      <c r="B975" s="288" t="s">
        <v>346</v>
      </c>
      <c r="C975" s="285" t="s">
        <v>163</v>
      </c>
      <c r="D975" s="289"/>
      <c r="E975" s="289"/>
      <c r="F975" s="289"/>
      <c r="G975" s="289"/>
      <c r="H975" s="289"/>
      <c r="I975" s="289"/>
      <c r="J975" s="289"/>
      <c r="K975" s="289"/>
      <c r="L975" s="289"/>
      <c r="M975" s="289"/>
      <c r="N975" s="289">
        <f>N974</f>
        <v>12</v>
      </c>
      <c r="O975" s="289"/>
      <c r="P975" s="289"/>
      <c r="Q975" s="289"/>
      <c r="R975" s="289"/>
      <c r="S975" s="289"/>
      <c r="T975" s="289"/>
      <c r="U975" s="289"/>
      <c r="V975" s="289"/>
      <c r="W975" s="289"/>
      <c r="X975" s="289"/>
      <c r="Y975" s="405">
        <f>Y974</f>
        <v>0</v>
      </c>
      <c r="Z975" s="405">
        <f t="shared" ref="Z975" si="2780">Z974</f>
        <v>0</v>
      </c>
      <c r="AA975" s="405">
        <f t="shared" ref="AA975" si="2781">AA974</f>
        <v>0</v>
      </c>
      <c r="AB975" s="405">
        <f t="shared" ref="AB975" si="2782">AB974</f>
        <v>0</v>
      </c>
      <c r="AC975" s="405">
        <f t="shared" ref="AC975" si="2783">AC974</f>
        <v>0</v>
      </c>
      <c r="AD975" s="405">
        <f t="shared" ref="AD975" si="2784">AD974</f>
        <v>0</v>
      </c>
      <c r="AE975" s="405">
        <f t="shared" ref="AE975" si="2785">AE974</f>
        <v>0</v>
      </c>
      <c r="AF975" s="405">
        <f t="shared" ref="AF975" si="2786">AF974</f>
        <v>0</v>
      </c>
      <c r="AG975" s="405">
        <f t="shared" ref="AG975" si="2787">AG974</f>
        <v>0</v>
      </c>
      <c r="AH975" s="405">
        <f t="shared" ref="AH975" si="2788">AH974</f>
        <v>0</v>
      </c>
      <c r="AI975" s="405">
        <f t="shared" ref="AI975" si="2789">AI974</f>
        <v>0</v>
      </c>
      <c r="AJ975" s="405">
        <f t="shared" ref="AJ975" si="2790">AJ974</f>
        <v>0</v>
      </c>
      <c r="AK975" s="405">
        <f t="shared" ref="AK975" si="2791">AK974</f>
        <v>0</v>
      </c>
      <c r="AL975" s="405">
        <f t="shared" ref="AL975" si="2792">AL974</f>
        <v>0</v>
      </c>
      <c r="AM975" s="305"/>
    </row>
    <row r="976" spans="1:39" ht="15" hidden="1" customHeight="1" outlineLevel="1">
      <c r="A976" s="521"/>
      <c r="B976" s="308"/>
      <c r="C976" s="306"/>
      <c r="D976" s="285"/>
      <c r="E976" s="285"/>
      <c r="F976" s="285"/>
      <c r="G976" s="285"/>
      <c r="H976" s="285"/>
      <c r="I976" s="285"/>
      <c r="J976" s="285"/>
      <c r="K976" s="285"/>
      <c r="L976" s="285"/>
      <c r="M976" s="285"/>
      <c r="N976" s="285"/>
      <c r="O976" s="285"/>
      <c r="P976" s="285"/>
      <c r="Q976" s="285"/>
      <c r="R976" s="285"/>
      <c r="S976" s="285"/>
      <c r="T976" s="285"/>
      <c r="U976" s="285"/>
      <c r="V976" s="285"/>
      <c r="W976" s="285"/>
      <c r="X976" s="285"/>
      <c r="Y976" s="410"/>
      <c r="Z976" s="411"/>
      <c r="AA976" s="410"/>
      <c r="AB976" s="410"/>
      <c r="AC976" s="410"/>
      <c r="AD976" s="410"/>
      <c r="AE976" s="410"/>
      <c r="AF976" s="410"/>
      <c r="AG976" s="410"/>
      <c r="AH976" s="410"/>
      <c r="AI976" s="410"/>
      <c r="AJ976" s="410"/>
      <c r="AK976" s="410"/>
      <c r="AL976" s="410"/>
      <c r="AM976" s="307"/>
    </row>
    <row r="977" spans="1:39" ht="15" hidden="1" customHeight="1" outlineLevel="1">
      <c r="A977" s="521">
        <v>8</v>
      </c>
      <c r="B977" s="422" t="s">
        <v>101</v>
      </c>
      <c r="C977" s="285" t="s">
        <v>25</v>
      </c>
      <c r="D977" s="289"/>
      <c r="E977" s="289"/>
      <c r="F977" s="289"/>
      <c r="G977" s="289"/>
      <c r="H977" s="289"/>
      <c r="I977" s="289"/>
      <c r="J977" s="289"/>
      <c r="K977" s="289"/>
      <c r="L977" s="289"/>
      <c r="M977" s="289"/>
      <c r="N977" s="289">
        <v>12</v>
      </c>
      <c r="O977" s="289"/>
      <c r="P977" s="289"/>
      <c r="Q977" s="289"/>
      <c r="R977" s="289"/>
      <c r="S977" s="289"/>
      <c r="T977" s="289"/>
      <c r="U977" s="289"/>
      <c r="V977" s="289"/>
      <c r="W977" s="289"/>
      <c r="X977" s="289"/>
      <c r="Y977" s="409"/>
      <c r="Z977" s="409"/>
      <c r="AA977" s="409"/>
      <c r="AB977" s="409"/>
      <c r="AC977" s="409"/>
      <c r="AD977" s="409"/>
      <c r="AE977" s="409"/>
      <c r="AF977" s="409"/>
      <c r="AG977" s="409"/>
      <c r="AH977" s="409"/>
      <c r="AI977" s="409"/>
      <c r="AJ977" s="409"/>
      <c r="AK977" s="409"/>
      <c r="AL977" s="409"/>
      <c r="AM977" s="290">
        <f>SUM(Y977:AL977)</f>
        <v>0</v>
      </c>
    </row>
    <row r="978" spans="1:39" ht="15" hidden="1" customHeight="1" outlineLevel="1">
      <c r="A978" s="521"/>
      <c r="B978" s="288" t="s">
        <v>346</v>
      </c>
      <c r="C978" s="285" t="s">
        <v>163</v>
      </c>
      <c r="D978" s="289"/>
      <c r="E978" s="289"/>
      <c r="F978" s="289"/>
      <c r="G978" s="289"/>
      <c r="H978" s="289"/>
      <c r="I978" s="289"/>
      <c r="J978" s="289"/>
      <c r="K978" s="289"/>
      <c r="L978" s="289"/>
      <c r="M978" s="289"/>
      <c r="N978" s="289">
        <f>N977</f>
        <v>12</v>
      </c>
      <c r="O978" s="289"/>
      <c r="P978" s="289"/>
      <c r="Q978" s="289"/>
      <c r="R978" s="289"/>
      <c r="S978" s="289"/>
      <c r="T978" s="289"/>
      <c r="U978" s="289"/>
      <c r="V978" s="289"/>
      <c r="W978" s="289"/>
      <c r="X978" s="289"/>
      <c r="Y978" s="405">
        <f>Y977</f>
        <v>0</v>
      </c>
      <c r="Z978" s="405">
        <f t="shared" ref="Z978" si="2793">Z977</f>
        <v>0</v>
      </c>
      <c r="AA978" s="405">
        <f t="shared" ref="AA978" si="2794">AA977</f>
        <v>0</v>
      </c>
      <c r="AB978" s="405">
        <f t="shared" ref="AB978" si="2795">AB977</f>
        <v>0</v>
      </c>
      <c r="AC978" s="405">
        <f t="shared" ref="AC978" si="2796">AC977</f>
        <v>0</v>
      </c>
      <c r="AD978" s="405">
        <f t="shared" ref="AD978" si="2797">AD977</f>
        <v>0</v>
      </c>
      <c r="AE978" s="405">
        <f t="shared" ref="AE978" si="2798">AE977</f>
        <v>0</v>
      </c>
      <c r="AF978" s="405">
        <f t="shared" ref="AF978" si="2799">AF977</f>
        <v>0</v>
      </c>
      <c r="AG978" s="405">
        <f t="shared" ref="AG978" si="2800">AG977</f>
        <v>0</v>
      </c>
      <c r="AH978" s="405">
        <f t="shared" ref="AH978" si="2801">AH977</f>
        <v>0</v>
      </c>
      <c r="AI978" s="405">
        <f t="shared" ref="AI978" si="2802">AI977</f>
        <v>0</v>
      </c>
      <c r="AJ978" s="405">
        <f t="shared" ref="AJ978" si="2803">AJ977</f>
        <v>0</v>
      </c>
      <c r="AK978" s="405">
        <f t="shared" ref="AK978" si="2804">AK977</f>
        <v>0</v>
      </c>
      <c r="AL978" s="405">
        <f t="shared" ref="AL978" si="2805">AL977</f>
        <v>0</v>
      </c>
      <c r="AM978" s="305"/>
    </row>
    <row r="979" spans="1:39" ht="15" hidden="1" customHeight="1" outlineLevel="1">
      <c r="A979" s="521"/>
      <c r="B979" s="308"/>
      <c r="C979" s="306"/>
      <c r="D979" s="310"/>
      <c r="E979" s="310"/>
      <c r="F979" s="310"/>
      <c r="G979" s="310"/>
      <c r="H979" s="310"/>
      <c r="I979" s="310"/>
      <c r="J979" s="310"/>
      <c r="K979" s="310"/>
      <c r="L979" s="310"/>
      <c r="M979" s="310"/>
      <c r="N979" s="285"/>
      <c r="O979" s="310"/>
      <c r="P979" s="310"/>
      <c r="Q979" s="310"/>
      <c r="R979" s="310"/>
      <c r="S979" s="310"/>
      <c r="T979" s="310"/>
      <c r="U979" s="310"/>
      <c r="V979" s="310"/>
      <c r="W979" s="310"/>
      <c r="X979" s="310"/>
      <c r="Y979" s="410"/>
      <c r="Z979" s="411"/>
      <c r="AA979" s="410"/>
      <c r="AB979" s="410"/>
      <c r="AC979" s="410"/>
      <c r="AD979" s="410"/>
      <c r="AE979" s="410"/>
      <c r="AF979" s="410"/>
      <c r="AG979" s="410"/>
      <c r="AH979" s="410"/>
      <c r="AI979" s="410"/>
      <c r="AJ979" s="410"/>
      <c r="AK979" s="410"/>
      <c r="AL979" s="410"/>
      <c r="AM979" s="307"/>
    </row>
    <row r="980" spans="1:39" ht="15" hidden="1" customHeight="1" outlineLevel="1">
      <c r="A980" s="521">
        <v>9</v>
      </c>
      <c r="B980" s="422" t="s">
        <v>102</v>
      </c>
      <c r="C980" s="285" t="s">
        <v>25</v>
      </c>
      <c r="D980" s="289"/>
      <c r="E980" s="289"/>
      <c r="F980" s="289"/>
      <c r="G980" s="289"/>
      <c r="H980" s="289"/>
      <c r="I980" s="289"/>
      <c r="J980" s="289"/>
      <c r="K980" s="289"/>
      <c r="L980" s="289"/>
      <c r="M980" s="289"/>
      <c r="N980" s="289">
        <v>12</v>
      </c>
      <c r="O980" s="289"/>
      <c r="P980" s="289"/>
      <c r="Q980" s="289"/>
      <c r="R980" s="289"/>
      <c r="S980" s="289"/>
      <c r="T980" s="289"/>
      <c r="U980" s="289"/>
      <c r="V980" s="289"/>
      <c r="W980" s="289"/>
      <c r="X980" s="289"/>
      <c r="Y980" s="409"/>
      <c r="Z980" s="409"/>
      <c r="AA980" s="409"/>
      <c r="AB980" s="409"/>
      <c r="AC980" s="409"/>
      <c r="AD980" s="409"/>
      <c r="AE980" s="409"/>
      <c r="AF980" s="409"/>
      <c r="AG980" s="409"/>
      <c r="AH980" s="409"/>
      <c r="AI980" s="409"/>
      <c r="AJ980" s="409"/>
      <c r="AK980" s="409"/>
      <c r="AL980" s="409"/>
      <c r="AM980" s="290">
        <f>SUM(Y980:AL980)</f>
        <v>0</v>
      </c>
    </row>
    <row r="981" spans="1:39" ht="15" hidden="1" customHeight="1" outlineLevel="1">
      <c r="A981" s="521"/>
      <c r="B981" s="288" t="s">
        <v>346</v>
      </c>
      <c r="C981" s="285" t="s">
        <v>163</v>
      </c>
      <c r="D981" s="289"/>
      <c r="E981" s="289"/>
      <c r="F981" s="289"/>
      <c r="G981" s="289"/>
      <c r="H981" s="289"/>
      <c r="I981" s="289"/>
      <c r="J981" s="289"/>
      <c r="K981" s="289"/>
      <c r="L981" s="289"/>
      <c r="M981" s="289"/>
      <c r="N981" s="289">
        <f>N980</f>
        <v>12</v>
      </c>
      <c r="O981" s="289"/>
      <c r="P981" s="289"/>
      <c r="Q981" s="289"/>
      <c r="R981" s="289"/>
      <c r="S981" s="289"/>
      <c r="T981" s="289"/>
      <c r="U981" s="289"/>
      <c r="V981" s="289"/>
      <c r="W981" s="289"/>
      <c r="X981" s="289"/>
      <c r="Y981" s="405">
        <f>Y980</f>
        <v>0</v>
      </c>
      <c r="Z981" s="405">
        <f t="shared" ref="Z981" si="2806">Z980</f>
        <v>0</v>
      </c>
      <c r="AA981" s="405">
        <f t="shared" ref="AA981" si="2807">AA980</f>
        <v>0</v>
      </c>
      <c r="AB981" s="405">
        <f t="shared" ref="AB981" si="2808">AB980</f>
        <v>0</v>
      </c>
      <c r="AC981" s="405">
        <f t="shared" ref="AC981" si="2809">AC980</f>
        <v>0</v>
      </c>
      <c r="AD981" s="405">
        <f t="shared" ref="AD981" si="2810">AD980</f>
        <v>0</v>
      </c>
      <c r="AE981" s="405">
        <f t="shared" ref="AE981" si="2811">AE980</f>
        <v>0</v>
      </c>
      <c r="AF981" s="405">
        <f t="shared" ref="AF981" si="2812">AF980</f>
        <v>0</v>
      </c>
      <c r="AG981" s="405">
        <f t="shared" ref="AG981" si="2813">AG980</f>
        <v>0</v>
      </c>
      <c r="AH981" s="405">
        <f t="shared" ref="AH981" si="2814">AH980</f>
        <v>0</v>
      </c>
      <c r="AI981" s="405">
        <f t="shared" ref="AI981" si="2815">AI980</f>
        <v>0</v>
      </c>
      <c r="AJ981" s="405">
        <f t="shared" ref="AJ981" si="2816">AJ980</f>
        <v>0</v>
      </c>
      <c r="AK981" s="405">
        <f t="shared" ref="AK981" si="2817">AK980</f>
        <v>0</v>
      </c>
      <c r="AL981" s="405">
        <f t="shared" ref="AL981" si="2818">AL980</f>
        <v>0</v>
      </c>
      <c r="AM981" s="305"/>
    </row>
    <row r="982" spans="1:39" ht="15" hidden="1" customHeight="1" outlineLevel="1">
      <c r="A982" s="521"/>
      <c r="B982" s="308"/>
      <c r="C982" s="306"/>
      <c r="D982" s="310"/>
      <c r="E982" s="310"/>
      <c r="F982" s="310"/>
      <c r="G982" s="310"/>
      <c r="H982" s="310"/>
      <c r="I982" s="310"/>
      <c r="J982" s="310"/>
      <c r="K982" s="310"/>
      <c r="L982" s="310"/>
      <c r="M982" s="310"/>
      <c r="N982" s="285"/>
      <c r="O982" s="310"/>
      <c r="P982" s="310"/>
      <c r="Q982" s="310"/>
      <c r="R982" s="310"/>
      <c r="S982" s="310"/>
      <c r="T982" s="310"/>
      <c r="U982" s="310"/>
      <c r="V982" s="310"/>
      <c r="W982" s="310"/>
      <c r="X982" s="310"/>
      <c r="Y982" s="410"/>
      <c r="Z982" s="410"/>
      <c r="AA982" s="410"/>
      <c r="AB982" s="410"/>
      <c r="AC982" s="410"/>
      <c r="AD982" s="410"/>
      <c r="AE982" s="410"/>
      <c r="AF982" s="410"/>
      <c r="AG982" s="410"/>
      <c r="AH982" s="410"/>
      <c r="AI982" s="410"/>
      <c r="AJ982" s="410"/>
      <c r="AK982" s="410"/>
      <c r="AL982" s="410"/>
      <c r="AM982" s="307"/>
    </row>
    <row r="983" spans="1:39" ht="15" hidden="1" customHeight="1" outlineLevel="1">
      <c r="A983" s="521">
        <v>10</v>
      </c>
      <c r="B983" s="422" t="s">
        <v>103</v>
      </c>
      <c r="C983" s="285" t="s">
        <v>25</v>
      </c>
      <c r="D983" s="289"/>
      <c r="E983" s="289"/>
      <c r="F983" s="289"/>
      <c r="G983" s="289"/>
      <c r="H983" s="289"/>
      <c r="I983" s="289"/>
      <c r="J983" s="289"/>
      <c r="K983" s="289"/>
      <c r="L983" s="289"/>
      <c r="M983" s="289"/>
      <c r="N983" s="289">
        <v>3</v>
      </c>
      <c r="O983" s="289"/>
      <c r="P983" s="289"/>
      <c r="Q983" s="289"/>
      <c r="R983" s="289"/>
      <c r="S983" s="289"/>
      <c r="T983" s="289"/>
      <c r="U983" s="289"/>
      <c r="V983" s="289"/>
      <c r="W983" s="289"/>
      <c r="X983" s="289"/>
      <c r="Y983" s="409"/>
      <c r="Z983" s="409"/>
      <c r="AA983" s="409"/>
      <c r="AB983" s="409"/>
      <c r="AC983" s="409"/>
      <c r="AD983" s="409"/>
      <c r="AE983" s="409"/>
      <c r="AF983" s="409"/>
      <c r="AG983" s="409"/>
      <c r="AH983" s="409"/>
      <c r="AI983" s="409"/>
      <c r="AJ983" s="409"/>
      <c r="AK983" s="409"/>
      <c r="AL983" s="409"/>
      <c r="AM983" s="290">
        <f>SUM(Y983:AL983)</f>
        <v>0</v>
      </c>
    </row>
    <row r="984" spans="1:39" ht="15" hidden="1" customHeight="1" outlineLevel="1">
      <c r="A984" s="521"/>
      <c r="B984" s="288" t="s">
        <v>346</v>
      </c>
      <c r="C984" s="285" t="s">
        <v>163</v>
      </c>
      <c r="D984" s="289"/>
      <c r="E984" s="289"/>
      <c r="F984" s="289"/>
      <c r="G984" s="289"/>
      <c r="H984" s="289"/>
      <c r="I984" s="289"/>
      <c r="J984" s="289"/>
      <c r="K984" s="289"/>
      <c r="L984" s="289"/>
      <c r="M984" s="289"/>
      <c r="N984" s="289">
        <f>N983</f>
        <v>3</v>
      </c>
      <c r="O984" s="289"/>
      <c r="P984" s="289"/>
      <c r="Q984" s="289"/>
      <c r="R984" s="289"/>
      <c r="S984" s="289"/>
      <c r="T984" s="289"/>
      <c r="U984" s="289"/>
      <c r="V984" s="289"/>
      <c r="W984" s="289"/>
      <c r="X984" s="289"/>
      <c r="Y984" s="405">
        <f>Y983</f>
        <v>0</v>
      </c>
      <c r="Z984" s="405">
        <f t="shared" ref="Z984" si="2819">Z983</f>
        <v>0</v>
      </c>
      <c r="AA984" s="405">
        <f t="shared" ref="AA984" si="2820">AA983</f>
        <v>0</v>
      </c>
      <c r="AB984" s="405">
        <f t="shared" ref="AB984" si="2821">AB983</f>
        <v>0</v>
      </c>
      <c r="AC984" s="405">
        <f t="shared" ref="AC984" si="2822">AC983</f>
        <v>0</v>
      </c>
      <c r="AD984" s="405">
        <f t="shared" ref="AD984" si="2823">AD983</f>
        <v>0</v>
      </c>
      <c r="AE984" s="405">
        <f t="shared" ref="AE984" si="2824">AE983</f>
        <v>0</v>
      </c>
      <c r="AF984" s="405">
        <f t="shared" ref="AF984" si="2825">AF983</f>
        <v>0</v>
      </c>
      <c r="AG984" s="405">
        <f t="shared" ref="AG984" si="2826">AG983</f>
        <v>0</v>
      </c>
      <c r="AH984" s="405">
        <f t="shared" ref="AH984" si="2827">AH983</f>
        <v>0</v>
      </c>
      <c r="AI984" s="405">
        <f t="shared" ref="AI984" si="2828">AI983</f>
        <v>0</v>
      </c>
      <c r="AJ984" s="405">
        <f t="shared" ref="AJ984" si="2829">AJ983</f>
        <v>0</v>
      </c>
      <c r="AK984" s="405">
        <f t="shared" ref="AK984" si="2830">AK983</f>
        <v>0</v>
      </c>
      <c r="AL984" s="405">
        <f t="shared" ref="AL984" si="2831">AL983</f>
        <v>0</v>
      </c>
      <c r="AM984" s="305"/>
    </row>
    <row r="985" spans="1:39" ht="15" hidden="1" customHeight="1" outlineLevel="1">
      <c r="A985" s="521"/>
      <c r="B985" s="308"/>
      <c r="C985" s="306"/>
      <c r="D985" s="310"/>
      <c r="E985" s="310"/>
      <c r="F985" s="310"/>
      <c r="G985" s="310"/>
      <c r="H985" s="310"/>
      <c r="I985" s="310"/>
      <c r="J985" s="310"/>
      <c r="K985" s="310"/>
      <c r="L985" s="310"/>
      <c r="M985" s="310"/>
      <c r="N985" s="285"/>
      <c r="O985" s="310"/>
      <c r="P985" s="310"/>
      <c r="Q985" s="310"/>
      <c r="R985" s="310"/>
      <c r="S985" s="310"/>
      <c r="T985" s="310"/>
      <c r="U985" s="310"/>
      <c r="V985" s="310"/>
      <c r="W985" s="310"/>
      <c r="X985" s="310"/>
      <c r="Y985" s="410"/>
      <c r="Z985" s="411"/>
      <c r="AA985" s="410"/>
      <c r="AB985" s="410"/>
      <c r="AC985" s="410"/>
      <c r="AD985" s="410"/>
      <c r="AE985" s="410"/>
      <c r="AF985" s="410"/>
      <c r="AG985" s="410"/>
      <c r="AH985" s="410"/>
      <c r="AI985" s="410"/>
      <c r="AJ985" s="410"/>
      <c r="AK985" s="410"/>
      <c r="AL985" s="410"/>
      <c r="AM985" s="307"/>
    </row>
    <row r="986" spans="1:39" ht="15" hidden="1" customHeight="1" outlineLevel="1">
      <c r="A986" s="521"/>
      <c r="B986" s="282" t="s">
        <v>10</v>
      </c>
      <c r="C986" s="283"/>
      <c r="D986" s="283"/>
      <c r="E986" s="283"/>
      <c r="F986" s="283"/>
      <c r="G986" s="283"/>
      <c r="H986" s="283"/>
      <c r="I986" s="283"/>
      <c r="J986" s="283"/>
      <c r="K986" s="283"/>
      <c r="L986" s="283"/>
      <c r="M986" s="283"/>
      <c r="N986" s="284"/>
      <c r="O986" s="283"/>
      <c r="P986" s="283"/>
      <c r="Q986" s="283"/>
      <c r="R986" s="283"/>
      <c r="S986" s="283"/>
      <c r="T986" s="283"/>
      <c r="U986" s="283"/>
      <c r="V986" s="283"/>
      <c r="W986" s="283"/>
      <c r="X986" s="283"/>
      <c r="Y986" s="408"/>
      <c r="Z986" s="408"/>
      <c r="AA986" s="408"/>
      <c r="AB986" s="408"/>
      <c r="AC986" s="408"/>
      <c r="AD986" s="408"/>
      <c r="AE986" s="408"/>
      <c r="AF986" s="408"/>
      <c r="AG986" s="408"/>
      <c r="AH986" s="408"/>
      <c r="AI986" s="408"/>
      <c r="AJ986" s="408"/>
      <c r="AK986" s="408"/>
      <c r="AL986" s="408"/>
      <c r="AM986" s="286"/>
    </row>
    <row r="987" spans="1:39" ht="15" hidden="1" customHeight="1" outlineLevel="1">
      <c r="A987" s="521">
        <v>11</v>
      </c>
      <c r="B987" s="422" t="s">
        <v>104</v>
      </c>
      <c r="C987" s="285" t="s">
        <v>25</v>
      </c>
      <c r="D987" s="289"/>
      <c r="E987" s="289"/>
      <c r="F987" s="289"/>
      <c r="G987" s="289"/>
      <c r="H987" s="289"/>
      <c r="I987" s="289"/>
      <c r="J987" s="289"/>
      <c r="K987" s="289"/>
      <c r="L987" s="289"/>
      <c r="M987" s="289"/>
      <c r="N987" s="289">
        <v>12</v>
      </c>
      <c r="O987" s="289"/>
      <c r="P987" s="289"/>
      <c r="Q987" s="289"/>
      <c r="R987" s="289"/>
      <c r="S987" s="289"/>
      <c r="T987" s="289"/>
      <c r="U987" s="289"/>
      <c r="V987" s="289"/>
      <c r="W987" s="289"/>
      <c r="X987" s="289"/>
      <c r="Y987" s="420"/>
      <c r="Z987" s="409"/>
      <c r="AA987" s="409"/>
      <c r="AB987" s="409"/>
      <c r="AC987" s="409"/>
      <c r="AD987" s="409"/>
      <c r="AE987" s="409"/>
      <c r="AF987" s="409"/>
      <c r="AG987" s="409"/>
      <c r="AH987" s="409"/>
      <c r="AI987" s="409"/>
      <c r="AJ987" s="409"/>
      <c r="AK987" s="409"/>
      <c r="AL987" s="409"/>
      <c r="AM987" s="290">
        <f>SUM(Y987:AL987)</f>
        <v>0</v>
      </c>
    </row>
    <row r="988" spans="1:39" ht="15" hidden="1" customHeight="1" outlineLevel="1">
      <c r="A988" s="521"/>
      <c r="B988" s="288" t="s">
        <v>346</v>
      </c>
      <c r="C988" s="285" t="s">
        <v>163</v>
      </c>
      <c r="D988" s="289"/>
      <c r="E988" s="289"/>
      <c r="F988" s="289"/>
      <c r="G988" s="289"/>
      <c r="H988" s="289"/>
      <c r="I988" s="289"/>
      <c r="J988" s="289"/>
      <c r="K988" s="289"/>
      <c r="L988" s="289"/>
      <c r="M988" s="289"/>
      <c r="N988" s="289">
        <f>N987</f>
        <v>12</v>
      </c>
      <c r="O988" s="289"/>
      <c r="P988" s="289"/>
      <c r="Q988" s="289"/>
      <c r="R988" s="289"/>
      <c r="S988" s="289"/>
      <c r="T988" s="289"/>
      <c r="U988" s="289"/>
      <c r="V988" s="289"/>
      <c r="W988" s="289"/>
      <c r="X988" s="289"/>
      <c r="Y988" s="405">
        <f>Y987</f>
        <v>0</v>
      </c>
      <c r="Z988" s="405">
        <f t="shared" ref="Z988" si="2832">Z987</f>
        <v>0</v>
      </c>
      <c r="AA988" s="405">
        <f t="shared" ref="AA988" si="2833">AA987</f>
        <v>0</v>
      </c>
      <c r="AB988" s="405">
        <f t="shared" ref="AB988" si="2834">AB987</f>
        <v>0</v>
      </c>
      <c r="AC988" s="405">
        <f t="shared" ref="AC988" si="2835">AC987</f>
        <v>0</v>
      </c>
      <c r="AD988" s="405">
        <f t="shared" ref="AD988" si="2836">AD987</f>
        <v>0</v>
      </c>
      <c r="AE988" s="405">
        <f t="shared" ref="AE988" si="2837">AE987</f>
        <v>0</v>
      </c>
      <c r="AF988" s="405">
        <f t="shared" ref="AF988" si="2838">AF987</f>
        <v>0</v>
      </c>
      <c r="AG988" s="405">
        <f t="shared" ref="AG988" si="2839">AG987</f>
        <v>0</v>
      </c>
      <c r="AH988" s="405">
        <f t="shared" ref="AH988" si="2840">AH987</f>
        <v>0</v>
      </c>
      <c r="AI988" s="405">
        <f t="shared" ref="AI988" si="2841">AI987</f>
        <v>0</v>
      </c>
      <c r="AJ988" s="405">
        <f t="shared" ref="AJ988" si="2842">AJ987</f>
        <v>0</v>
      </c>
      <c r="AK988" s="405">
        <f t="shared" ref="AK988" si="2843">AK987</f>
        <v>0</v>
      </c>
      <c r="AL988" s="405">
        <f t="shared" ref="AL988" si="2844">AL987</f>
        <v>0</v>
      </c>
      <c r="AM988" s="291"/>
    </row>
    <row r="989" spans="1:39" ht="15" hidden="1" customHeight="1" outlineLevel="1">
      <c r="A989" s="521"/>
      <c r="B989" s="309"/>
      <c r="C989" s="299"/>
      <c r="D989" s="285"/>
      <c r="E989" s="285"/>
      <c r="F989" s="285"/>
      <c r="G989" s="285"/>
      <c r="H989" s="285"/>
      <c r="I989" s="285"/>
      <c r="J989" s="285"/>
      <c r="K989" s="285"/>
      <c r="L989" s="285"/>
      <c r="M989" s="285"/>
      <c r="N989" s="285"/>
      <c r="O989" s="285"/>
      <c r="P989" s="285"/>
      <c r="Q989" s="285"/>
      <c r="R989" s="285"/>
      <c r="S989" s="285"/>
      <c r="T989" s="285"/>
      <c r="U989" s="285"/>
      <c r="V989" s="285"/>
      <c r="W989" s="285"/>
      <c r="X989" s="285"/>
      <c r="Y989" s="406"/>
      <c r="Z989" s="415"/>
      <c r="AA989" s="415"/>
      <c r="AB989" s="415"/>
      <c r="AC989" s="415"/>
      <c r="AD989" s="415"/>
      <c r="AE989" s="415"/>
      <c r="AF989" s="415"/>
      <c r="AG989" s="415"/>
      <c r="AH989" s="415"/>
      <c r="AI989" s="415"/>
      <c r="AJ989" s="415"/>
      <c r="AK989" s="415"/>
      <c r="AL989" s="415"/>
      <c r="AM989" s="300"/>
    </row>
    <row r="990" spans="1:39" ht="28.5" hidden="1" customHeight="1" outlineLevel="1">
      <c r="A990" s="521">
        <v>12</v>
      </c>
      <c r="B990" s="422" t="s">
        <v>105</v>
      </c>
      <c r="C990" s="285" t="s">
        <v>25</v>
      </c>
      <c r="D990" s="289"/>
      <c r="E990" s="289"/>
      <c r="F990" s="289"/>
      <c r="G990" s="289"/>
      <c r="H990" s="289"/>
      <c r="I990" s="289"/>
      <c r="J990" s="289"/>
      <c r="K990" s="289"/>
      <c r="L990" s="289"/>
      <c r="M990" s="289"/>
      <c r="N990" s="289">
        <v>12</v>
      </c>
      <c r="O990" s="289"/>
      <c r="P990" s="289"/>
      <c r="Q990" s="289"/>
      <c r="R990" s="289"/>
      <c r="S990" s="289"/>
      <c r="T990" s="289"/>
      <c r="U990" s="289"/>
      <c r="V990" s="289"/>
      <c r="W990" s="289"/>
      <c r="X990" s="289"/>
      <c r="Y990" s="404"/>
      <c r="Z990" s="409"/>
      <c r="AA990" s="409"/>
      <c r="AB990" s="409"/>
      <c r="AC990" s="409"/>
      <c r="AD990" s="409"/>
      <c r="AE990" s="409"/>
      <c r="AF990" s="409"/>
      <c r="AG990" s="409"/>
      <c r="AH990" s="409"/>
      <c r="AI990" s="409"/>
      <c r="AJ990" s="409"/>
      <c r="AK990" s="409"/>
      <c r="AL990" s="409"/>
      <c r="AM990" s="290">
        <f>SUM(Y990:AL990)</f>
        <v>0</v>
      </c>
    </row>
    <row r="991" spans="1:39" ht="15" hidden="1" customHeight="1" outlineLevel="1">
      <c r="A991" s="521"/>
      <c r="B991" s="288" t="s">
        <v>346</v>
      </c>
      <c r="C991" s="285" t="s">
        <v>163</v>
      </c>
      <c r="D991" s="289"/>
      <c r="E991" s="289"/>
      <c r="F991" s="289"/>
      <c r="G991" s="289"/>
      <c r="H991" s="289"/>
      <c r="I991" s="289"/>
      <c r="J991" s="289"/>
      <c r="K991" s="289"/>
      <c r="L991" s="289"/>
      <c r="M991" s="289"/>
      <c r="N991" s="289">
        <f>N990</f>
        <v>12</v>
      </c>
      <c r="O991" s="289"/>
      <c r="P991" s="289"/>
      <c r="Q991" s="289"/>
      <c r="R991" s="289"/>
      <c r="S991" s="289"/>
      <c r="T991" s="289"/>
      <c r="U991" s="289"/>
      <c r="V991" s="289"/>
      <c r="W991" s="289"/>
      <c r="X991" s="289"/>
      <c r="Y991" s="405">
        <f>Y990</f>
        <v>0</v>
      </c>
      <c r="Z991" s="405">
        <f t="shared" ref="Z991" si="2845">Z990</f>
        <v>0</v>
      </c>
      <c r="AA991" s="405">
        <f t="shared" ref="AA991" si="2846">AA990</f>
        <v>0</v>
      </c>
      <c r="AB991" s="405">
        <f t="shared" ref="AB991" si="2847">AB990</f>
        <v>0</v>
      </c>
      <c r="AC991" s="405">
        <f t="shared" ref="AC991" si="2848">AC990</f>
        <v>0</v>
      </c>
      <c r="AD991" s="405">
        <f t="shared" ref="AD991" si="2849">AD990</f>
        <v>0</v>
      </c>
      <c r="AE991" s="405">
        <f t="shared" ref="AE991" si="2850">AE990</f>
        <v>0</v>
      </c>
      <c r="AF991" s="405">
        <f t="shared" ref="AF991" si="2851">AF990</f>
        <v>0</v>
      </c>
      <c r="AG991" s="405">
        <f t="shared" ref="AG991" si="2852">AG990</f>
        <v>0</v>
      </c>
      <c r="AH991" s="405">
        <f t="shared" ref="AH991" si="2853">AH990</f>
        <v>0</v>
      </c>
      <c r="AI991" s="405">
        <f t="shared" ref="AI991" si="2854">AI990</f>
        <v>0</v>
      </c>
      <c r="AJ991" s="405">
        <f t="shared" ref="AJ991" si="2855">AJ990</f>
        <v>0</v>
      </c>
      <c r="AK991" s="405">
        <f t="shared" ref="AK991" si="2856">AK990</f>
        <v>0</v>
      </c>
      <c r="AL991" s="405">
        <f t="shared" ref="AL991" si="2857">AL990</f>
        <v>0</v>
      </c>
      <c r="AM991" s="291"/>
    </row>
    <row r="992" spans="1:39" ht="15" hidden="1" customHeight="1" outlineLevel="1">
      <c r="A992" s="521"/>
      <c r="B992" s="309"/>
      <c r="C992" s="299"/>
      <c r="D992" s="285"/>
      <c r="E992" s="285"/>
      <c r="F992" s="285"/>
      <c r="G992" s="285"/>
      <c r="H992" s="285"/>
      <c r="I992" s="285"/>
      <c r="J992" s="285"/>
      <c r="K992" s="285"/>
      <c r="L992" s="285"/>
      <c r="M992" s="285"/>
      <c r="N992" s="285"/>
      <c r="O992" s="285"/>
      <c r="P992" s="285"/>
      <c r="Q992" s="285"/>
      <c r="R992" s="285"/>
      <c r="S992" s="285"/>
      <c r="T992" s="285"/>
      <c r="U992" s="285"/>
      <c r="V992" s="285"/>
      <c r="W992" s="285"/>
      <c r="X992" s="285"/>
      <c r="Y992" s="416"/>
      <c r="Z992" s="416"/>
      <c r="AA992" s="406"/>
      <c r="AB992" s="406"/>
      <c r="AC992" s="406"/>
      <c r="AD992" s="406"/>
      <c r="AE992" s="406"/>
      <c r="AF992" s="406"/>
      <c r="AG992" s="406"/>
      <c r="AH992" s="406"/>
      <c r="AI992" s="406"/>
      <c r="AJ992" s="406"/>
      <c r="AK992" s="406"/>
      <c r="AL992" s="406"/>
      <c r="AM992" s="300"/>
    </row>
    <row r="993" spans="1:40" ht="15" hidden="1" customHeight="1" outlineLevel="1">
      <c r="A993" s="521">
        <v>13</v>
      </c>
      <c r="B993" s="422" t="s">
        <v>106</v>
      </c>
      <c r="C993" s="285" t="s">
        <v>25</v>
      </c>
      <c r="D993" s="289"/>
      <c r="E993" s="289"/>
      <c r="F993" s="289"/>
      <c r="G993" s="289"/>
      <c r="H993" s="289"/>
      <c r="I993" s="289"/>
      <c r="J993" s="289"/>
      <c r="K993" s="289"/>
      <c r="L993" s="289"/>
      <c r="M993" s="289"/>
      <c r="N993" s="289">
        <v>12</v>
      </c>
      <c r="O993" s="289"/>
      <c r="P993" s="289"/>
      <c r="Q993" s="289"/>
      <c r="R993" s="289"/>
      <c r="S993" s="289"/>
      <c r="T993" s="289"/>
      <c r="U993" s="289"/>
      <c r="V993" s="289"/>
      <c r="W993" s="289"/>
      <c r="X993" s="289"/>
      <c r="Y993" s="404"/>
      <c r="Z993" s="409"/>
      <c r="AA993" s="409"/>
      <c r="AB993" s="409"/>
      <c r="AC993" s="409"/>
      <c r="AD993" s="409"/>
      <c r="AE993" s="409"/>
      <c r="AF993" s="409"/>
      <c r="AG993" s="409"/>
      <c r="AH993" s="409"/>
      <c r="AI993" s="409"/>
      <c r="AJ993" s="409"/>
      <c r="AK993" s="409"/>
      <c r="AL993" s="409"/>
      <c r="AM993" s="290">
        <f>SUM(Y993:AL993)</f>
        <v>0</v>
      </c>
    </row>
    <row r="994" spans="1:40" ht="15" hidden="1" customHeight="1" outlineLevel="1">
      <c r="A994" s="521"/>
      <c r="B994" s="288" t="s">
        <v>346</v>
      </c>
      <c r="C994" s="285" t="s">
        <v>163</v>
      </c>
      <c r="D994" s="289"/>
      <c r="E994" s="289"/>
      <c r="F994" s="289"/>
      <c r="G994" s="289"/>
      <c r="H994" s="289"/>
      <c r="I994" s="289"/>
      <c r="J994" s="289"/>
      <c r="K994" s="289"/>
      <c r="L994" s="289"/>
      <c r="M994" s="289"/>
      <c r="N994" s="289">
        <f>N993</f>
        <v>12</v>
      </c>
      <c r="O994" s="289"/>
      <c r="P994" s="289"/>
      <c r="Q994" s="289"/>
      <c r="R994" s="289"/>
      <c r="S994" s="289"/>
      <c r="T994" s="289"/>
      <c r="U994" s="289"/>
      <c r="V994" s="289"/>
      <c r="W994" s="289"/>
      <c r="X994" s="289"/>
      <c r="Y994" s="405">
        <f>Y993</f>
        <v>0</v>
      </c>
      <c r="Z994" s="405">
        <f t="shared" ref="Z994" si="2858">Z993</f>
        <v>0</v>
      </c>
      <c r="AA994" s="405">
        <f t="shared" ref="AA994" si="2859">AA993</f>
        <v>0</v>
      </c>
      <c r="AB994" s="405">
        <f t="shared" ref="AB994" si="2860">AB993</f>
        <v>0</v>
      </c>
      <c r="AC994" s="405">
        <f t="shared" ref="AC994" si="2861">AC993</f>
        <v>0</v>
      </c>
      <c r="AD994" s="405">
        <f t="shared" ref="AD994" si="2862">AD993</f>
        <v>0</v>
      </c>
      <c r="AE994" s="405">
        <f t="shared" ref="AE994" si="2863">AE993</f>
        <v>0</v>
      </c>
      <c r="AF994" s="405">
        <f t="shared" ref="AF994" si="2864">AF993</f>
        <v>0</v>
      </c>
      <c r="AG994" s="405">
        <f t="shared" ref="AG994" si="2865">AG993</f>
        <v>0</v>
      </c>
      <c r="AH994" s="405">
        <f t="shared" ref="AH994" si="2866">AH993</f>
        <v>0</v>
      </c>
      <c r="AI994" s="405">
        <f t="shared" ref="AI994" si="2867">AI993</f>
        <v>0</v>
      </c>
      <c r="AJ994" s="405">
        <f t="shared" ref="AJ994" si="2868">AJ993</f>
        <v>0</v>
      </c>
      <c r="AK994" s="405">
        <f t="shared" ref="AK994" si="2869">AK993</f>
        <v>0</v>
      </c>
      <c r="AL994" s="405">
        <f t="shared" ref="AL994" si="2870">AL993</f>
        <v>0</v>
      </c>
      <c r="AM994" s="300"/>
    </row>
    <row r="995" spans="1:40" ht="15" hidden="1" customHeight="1" outlineLevel="1">
      <c r="A995" s="521"/>
      <c r="B995" s="309"/>
      <c r="C995" s="299"/>
      <c r="D995" s="285"/>
      <c r="E995" s="285"/>
      <c r="F995" s="285"/>
      <c r="G995" s="285"/>
      <c r="H995" s="285"/>
      <c r="I995" s="285"/>
      <c r="J995" s="285"/>
      <c r="K995" s="285"/>
      <c r="L995" s="285"/>
      <c r="M995" s="285"/>
      <c r="N995" s="285"/>
      <c r="O995" s="285"/>
      <c r="P995" s="285"/>
      <c r="Q995" s="285"/>
      <c r="R995" s="285"/>
      <c r="S995" s="285"/>
      <c r="T995" s="285"/>
      <c r="U995" s="285"/>
      <c r="V995" s="285"/>
      <c r="W995" s="285"/>
      <c r="X995" s="285"/>
      <c r="Y995" s="406"/>
      <c r="Z995" s="406"/>
      <c r="AA995" s="406"/>
      <c r="AB995" s="406"/>
      <c r="AC995" s="406"/>
      <c r="AD995" s="406"/>
      <c r="AE995" s="406"/>
      <c r="AF995" s="406"/>
      <c r="AG995" s="406"/>
      <c r="AH995" s="406"/>
      <c r="AI995" s="406"/>
      <c r="AJ995" s="406"/>
      <c r="AK995" s="406"/>
      <c r="AL995" s="406"/>
      <c r="AM995" s="300"/>
    </row>
    <row r="996" spans="1:40" ht="15" hidden="1" customHeight="1" outlineLevel="1">
      <c r="A996" s="521"/>
      <c r="B996" s="282" t="s">
        <v>107</v>
      </c>
      <c r="C996" s="283"/>
      <c r="D996" s="284"/>
      <c r="E996" s="284"/>
      <c r="F996" s="284"/>
      <c r="G996" s="284"/>
      <c r="H996" s="284"/>
      <c r="I996" s="284"/>
      <c r="J996" s="284"/>
      <c r="K996" s="284"/>
      <c r="L996" s="284"/>
      <c r="M996" s="284"/>
      <c r="N996" s="284"/>
      <c r="O996" s="284"/>
      <c r="P996" s="283"/>
      <c r="Q996" s="283"/>
      <c r="R996" s="283"/>
      <c r="S996" s="283"/>
      <c r="T996" s="283"/>
      <c r="U996" s="283"/>
      <c r="V996" s="283"/>
      <c r="W996" s="283"/>
      <c r="X996" s="283"/>
      <c r="Y996" s="408"/>
      <c r="Z996" s="408"/>
      <c r="AA996" s="408"/>
      <c r="AB996" s="408"/>
      <c r="AC996" s="408"/>
      <c r="AD996" s="408"/>
      <c r="AE996" s="408"/>
      <c r="AF996" s="408"/>
      <c r="AG996" s="408"/>
      <c r="AH996" s="408"/>
      <c r="AI996" s="408"/>
      <c r="AJ996" s="408"/>
      <c r="AK996" s="408"/>
      <c r="AL996" s="408"/>
      <c r="AM996" s="286"/>
    </row>
    <row r="997" spans="1:40" ht="15" hidden="1" customHeight="1" outlineLevel="1">
      <c r="A997" s="521">
        <v>14</v>
      </c>
      <c r="B997" s="309" t="s">
        <v>108</v>
      </c>
      <c r="C997" s="285" t="s">
        <v>25</v>
      </c>
      <c r="D997" s="289"/>
      <c r="E997" s="289"/>
      <c r="F997" s="289"/>
      <c r="G997" s="289"/>
      <c r="H997" s="289"/>
      <c r="I997" s="289"/>
      <c r="J997" s="289"/>
      <c r="K997" s="289"/>
      <c r="L997" s="289"/>
      <c r="M997" s="289"/>
      <c r="N997" s="289">
        <v>12</v>
      </c>
      <c r="O997" s="289"/>
      <c r="P997" s="289"/>
      <c r="Q997" s="289"/>
      <c r="R997" s="289"/>
      <c r="S997" s="289"/>
      <c r="T997" s="289"/>
      <c r="U997" s="289"/>
      <c r="V997" s="289"/>
      <c r="W997" s="289"/>
      <c r="X997" s="289"/>
      <c r="Y997" s="404"/>
      <c r="Z997" s="404"/>
      <c r="AA997" s="404"/>
      <c r="AB997" s="404"/>
      <c r="AC997" s="404"/>
      <c r="AD997" s="404"/>
      <c r="AE997" s="404"/>
      <c r="AF997" s="404"/>
      <c r="AG997" s="404"/>
      <c r="AH997" s="404"/>
      <c r="AI997" s="404"/>
      <c r="AJ997" s="404"/>
      <c r="AK997" s="404"/>
      <c r="AL997" s="404"/>
      <c r="AM997" s="290">
        <f>SUM(Y997:AL997)</f>
        <v>0</v>
      </c>
    </row>
    <row r="998" spans="1:40" ht="15" hidden="1" customHeight="1" outlineLevel="1">
      <c r="A998" s="521"/>
      <c r="B998" s="288" t="s">
        <v>346</v>
      </c>
      <c r="C998" s="285" t="s">
        <v>163</v>
      </c>
      <c r="D998" s="289"/>
      <c r="E998" s="289"/>
      <c r="F998" s="289"/>
      <c r="G998" s="289"/>
      <c r="H998" s="289"/>
      <c r="I998" s="289"/>
      <c r="J998" s="289"/>
      <c r="K998" s="289"/>
      <c r="L998" s="289"/>
      <c r="M998" s="289"/>
      <c r="N998" s="289">
        <f>N997</f>
        <v>12</v>
      </c>
      <c r="O998" s="289"/>
      <c r="P998" s="289"/>
      <c r="Q998" s="289"/>
      <c r="R998" s="289"/>
      <c r="S998" s="289"/>
      <c r="T998" s="289"/>
      <c r="U998" s="289"/>
      <c r="V998" s="289"/>
      <c r="W998" s="289"/>
      <c r="X998" s="289"/>
      <c r="Y998" s="405">
        <f>Y997</f>
        <v>0</v>
      </c>
      <c r="Z998" s="405">
        <f t="shared" ref="Z998" si="2871">Z997</f>
        <v>0</v>
      </c>
      <c r="AA998" s="405">
        <f t="shared" ref="AA998" si="2872">AA997</f>
        <v>0</v>
      </c>
      <c r="AB998" s="405">
        <f t="shared" ref="AB998" si="2873">AB997</f>
        <v>0</v>
      </c>
      <c r="AC998" s="405">
        <f t="shared" ref="AC998" si="2874">AC997</f>
        <v>0</v>
      </c>
      <c r="AD998" s="405">
        <f t="shared" ref="AD998" si="2875">AD997</f>
        <v>0</v>
      </c>
      <c r="AE998" s="405">
        <f t="shared" ref="AE998" si="2876">AE997</f>
        <v>0</v>
      </c>
      <c r="AF998" s="405">
        <f t="shared" ref="AF998" si="2877">AF997</f>
        <v>0</v>
      </c>
      <c r="AG998" s="405">
        <f t="shared" ref="AG998" si="2878">AG997</f>
        <v>0</v>
      </c>
      <c r="AH998" s="405">
        <f t="shared" ref="AH998" si="2879">AH997</f>
        <v>0</v>
      </c>
      <c r="AI998" s="405">
        <f t="shared" ref="AI998" si="2880">AI997</f>
        <v>0</v>
      </c>
      <c r="AJ998" s="405">
        <f t="shared" ref="AJ998" si="2881">AJ997</f>
        <v>0</v>
      </c>
      <c r="AK998" s="405">
        <f t="shared" ref="AK998" si="2882">AK997</f>
        <v>0</v>
      </c>
      <c r="AL998" s="405">
        <f t="shared" ref="AL998" si="2883">AL997</f>
        <v>0</v>
      </c>
      <c r="AM998" s="291"/>
    </row>
    <row r="999" spans="1:40" ht="15" hidden="1" customHeight="1" outlineLevel="1">
      <c r="A999" s="521"/>
      <c r="B999" s="309"/>
      <c r="C999" s="299"/>
      <c r="D999" s="285"/>
      <c r="E999" s="285"/>
      <c r="F999" s="285"/>
      <c r="G999" s="285"/>
      <c r="H999" s="285"/>
      <c r="I999" s="285"/>
      <c r="J999" s="285"/>
      <c r="K999" s="285"/>
      <c r="L999" s="285"/>
      <c r="M999" s="285"/>
      <c r="N999" s="462"/>
      <c r="O999" s="285"/>
      <c r="P999" s="285"/>
      <c r="Q999" s="285"/>
      <c r="R999" s="285"/>
      <c r="S999" s="285"/>
      <c r="T999" s="285"/>
      <c r="U999" s="285"/>
      <c r="V999" s="285"/>
      <c r="W999" s="285"/>
      <c r="X999" s="285"/>
      <c r="Y999" s="406"/>
      <c r="Z999" s="406"/>
      <c r="AA999" s="406"/>
      <c r="AB999" s="406"/>
      <c r="AC999" s="406"/>
      <c r="AD999" s="406"/>
      <c r="AE999" s="406"/>
      <c r="AF999" s="406"/>
      <c r="AG999" s="406"/>
      <c r="AH999" s="406"/>
      <c r="AI999" s="406"/>
      <c r="AJ999" s="406"/>
      <c r="AK999" s="406"/>
      <c r="AL999" s="406"/>
      <c r="AM999" s="295"/>
      <c r="AN999" s="619"/>
    </row>
    <row r="1000" spans="1:40" s="303" customFormat="1" ht="15.75" hidden="1" outlineLevel="1">
      <c r="A1000" s="521"/>
      <c r="B1000" s="282" t="s">
        <v>489</v>
      </c>
      <c r="C1000" s="285"/>
      <c r="D1000" s="285"/>
      <c r="E1000" s="285"/>
      <c r="F1000" s="285"/>
      <c r="G1000" s="285"/>
      <c r="H1000" s="285"/>
      <c r="I1000" s="285"/>
      <c r="J1000" s="285"/>
      <c r="K1000" s="285"/>
      <c r="L1000" s="285"/>
      <c r="M1000" s="285"/>
      <c r="N1000" s="285"/>
      <c r="O1000" s="285"/>
      <c r="P1000" s="285"/>
      <c r="Q1000" s="285"/>
      <c r="R1000" s="285"/>
      <c r="S1000" s="285"/>
      <c r="T1000" s="285"/>
      <c r="U1000" s="285"/>
      <c r="V1000" s="285"/>
      <c r="W1000" s="285"/>
      <c r="X1000" s="285"/>
      <c r="Y1000" s="406"/>
      <c r="Z1000" s="406"/>
      <c r="AA1000" s="406"/>
      <c r="AB1000" s="406"/>
      <c r="AC1000" s="406"/>
      <c r="AD1000" s="406"/>
      <c r="AE1000" s="410"/>
      <c r="AF1000" s="410"/>
      <c r="AG1000" s="410"/>
      <c r="AH1000" s="410"/>
      <c r="AI1000" s="410"/>
      <c r="AJ1000" s="410"/>
      <c r="AK1000" s="410"/>
      <c r="AL1000" s="410"/>
      <c r="AM1000" s="506"/>
      <c r="AN1000" s="620"/>
    </row>
    <row r="1001" spans="1:40" hidden="1" outlineLevel="1">
      <c r="A1001" s="521">
        <v>15</v>
      </c>
      <c r="B1001" s="288" t="s">
        <v>494</v>
      </c>
      <c r="C1001" s="285" t="s">
        <v>25</v>
      </c>
      <c r="D1001" s="289"/>
      <c r="E1001" s="289"/>
      <c r="F1001" s="289"/>
      <c r="G1001" s="289"/>
      <c r="H1001" s="289"/>
      <c r="I1001" s="289"/>
      <c r="J1001" s="289"/>
      <c r="K1001" s="289"/>
      <c r="L1001" s="289"/>
      <c r="M1001" s="289"/>
      <c r="N1001" s="289">
        <v>0</v>
      </c>
      <c r="O1001" s="289"/>
      <c r="P1001" s="289"/>
      <c r="Q1001" s="289"/>
      <c r="R1001" s="289"/>
      <c r="S1001" s="289"/>
      <c r="T1001" s="289"/>
      <c r="U1001" s="289"/>
      <c r="V1001" s="289"/>
      <c r="W1001" s="289"/>
      <c r="X1001" s="289"/>
      <c r="Y1001" s="404"/>
      <c r="Z1001" s="404"/>
      <c r="AA1001" s="404"/>
      <c r="AB1001" s="404"/>
      <c r="AC1001" s="404"/>
      <c r="AD1001" s="404"/>
      <c r="AE1001" s="404"/>
      <c r="AF1001" s="404"/>
      <c r="AG1001" s="404"/>
      <c r="AH1001" s="404"/>
      <c r="AI1001" s="404"/>
      <c r="AJ1001" s="404"/>
      <c r="AK1001" s="404"/>
      <c r="AL1001" s="404"/>
      <c r="AM1001" s="621">
        <f>SUM(Y1001:AL1001)</f>
        <v>0</v>
      </c>
      <c r="AN1001" s="619"/>
    </row>
    <row r="1002" spans="1:40" hidden="1" outlineLevel="1">
      <c r="A1002" s="521"/>
      <c r="B1002" s="288" t="s">
        <v>346</v>
      </c>
      <c r="C1002" s="285" t="s">
        <v>163</v>
      </c>
      <c r="D1002" s="289"/>
      <c r="E1002" s="289"/>
      <c r="F1002" s="289"/>
      <c r="G1002" s="289"/>
      <c r="H1002" s="289"/>
      <c r="I1002" s="289"/>
      <c r="J1002" s="289"/>
      <c r="K1002" s="289"/>
      <c r="L1002" s="289"/>
      <c r="M1002" s="289"/>
      <c r="N1002" s="289">
        <f>N1001</f>
        <v>0</v>
      </c>
      <c r="O1002" s="289"/>
      <c r="P1002" s="289"/>
      <c r="Q1002" s="289"/>
      <c r="R1002" s="289"/>
      <c r="S1002" s="289"/>
      <c r="T1002" s="289"/>
      <c r="U1002" s="289"/>
      <c r="V1002" s="289"/>
      <c r="W1002" s="289"/>
      <c r="X1002" s="289"/>
      <c r="Y1002" s="405">
        <f>Y1001</f>
        <v>0</v>
      </c>
      <c r="Z1002" s="405">
        <f>Z1001</f>
        <v>0</v>
      </c>
      <c r="AA1002" s="405">
        <f t="shared" ref="AA1002:AL1002" si="2884">AA1001</f>
        <v>0</v>
      </c>
      <c r="AB1002" s="405">
        <f t="shared" si="2884"/>
        <v>0</v>
      </c>
      <c r="AC1002" s="405">
        <f t="shared" si="2884"/>
        <v>0</v>
      </c>
      <c r="AD1002" s="405">
        <f>AD1001</f>
        <v>0</v>
      </c>
      <c r="AE1002" s="405">
        <f t="shared" si="2884"/>
        <v>0</v>
      </c>
      <c r="AF1002" s="405">
        <f t="shared" si="2884"/>
        <v>0</v>
      </c>
      <c r="AG1002" s="405">
        <f t="shared" si="2884"/>
        <v>0</v>
      </c>
      <c r="AH1002" s="405">
        <f t="shared" si="2884"/>
        <v>0</v>
      </c>
      <c r="AI1002" s="405">
        <f t="shared" si="2884"/>
        <v>0</v>
      </c>
      <c r="AJ1002" s="405">
        <f t="shared" si="2884"/>
        <v>0</v>
      </c>
      <c r="AK1002" s="405">
        <f t="shared" si="2884"/>
        <v>0</v>
      </c>
      <c r="AL1002" s="405">
        <f t="shared" si="2884"/>
        <v>0</v>
      </c>
      <c r="AM1002" s="291"/>
    </row>
    <row r="1003" spans="1:40" hidden="1" outlineLevel="1">
      <c r="A1003" s="521"/>
      <c r="B1003" s="309"/>
      <c r="C1003" s="299"/>
      <c r="D1003" s="285"/>
      <c r="E1003" s="285"/>
      <c r="F1003" s="285"/>
      <c r="G1003" s="285"/>
      <c r="H1003" s="285"/>
      <c r="I1003" s="285"/>
      <c r="J1003" s="285"/>
      <c r="K1003" s="285"/>
      <c r="L1003" s="285"/>
      <c r="M1003" s="285"/>
      <c r="N1003" s="285"/>
      <c r="O1003" s="285"/>
      <c r="P1003" s="285"/>
      <c r="Q1003" s="285"/>
      <c r="R1003" s="285"/>
      <c r="S1003" s="285"/>
      <c r="T1003" s="285"/>
      <c r="U1003" s="285"/>
      <c r="V1003" s="285"/>
      <c r="W1003" s="285"/>
      <c r="X1003" s="285"/>
      <c r="Y1003" s="406"/>
      <c r="Z1003" s="406"/>
      <c r="AA1003" s="406"/>
      <c r="AB1003" s="406"/>
      <c r="AC1003" s="406"/>
      <c r="AD1003" s="406"/>
      <c r="AE1003" s="406"/>
      <c r="AF1003" s="406"/>
      <c r="AG1003" s="406"/>
      <c r="AH1003" s="406"/>
      <c r="AI1003" s="406"/>
      <c r="AJ1003" s="406"/>
      <c r="AK1003" s="406"/>
      <c r="AL1003" s="406"/>
      <c r="AM1003" s="300"/>
    </row>
    <row r="1004" spans="1:40" s="277" customFormat="1" hidden="1" outlineLevel="1">
      <c r="A1004" s="521">
        <v>16</v>
      </c>
      <c r="B1004" s="318" t="s">
        <v>490</v>
      </c>
      <c r="C1004" s="285" t="s">
        <v>25</v>
      </c>
      <c r="D1004" s="289"/>
      <c r="E1004" s="289"/>
      <c r="F1004" s="289"/>
      <c r="G1004" s="289"/>
      <c r="H1004" s="289"/>
      <c r="I1004" s="289"/>
      <c r="J1004" s="289"/>
      <c r="K1004" s="289"/>
      <c r="L1004" s="289"/>
      <c r="M1004" s="289"/>
      <c r="N1004" s="289">
        <v>0</v>
      </c>
      <c r="O1004" s="289"/>
      <c r="P1004" s="289"/>
      <c r="Q1004" s="289"/>
      <c r="R1004" s="289"/>
      <c r="S1004" s="289"/>
      <c r="T1004" s="289"/>
      <c r="U1004" s="289"/>
      <c r="V1004" s="289"/>
      <c r="W1004" s="289"/>
      <c r="X1004" s="289"/>
      <c r="Y1004" s="404"/>
      <c r="Z1004" s="404"/>
      <c r="AA1004" s="404"/>
      <c r="AB1004" s="404"/>
      <c r="AC1004" s="404"/>
      <c r="AD1004" s="404"/>
      <c r="AE1004" s="404"/>
      <c r="AF1004" s="404"/>
      <c r="AG1004" s="404"/>
      <c r="AH1004" s="404"/>
      <c r="AI1004" s="404"/>
      <c r="AJ1004" s="404"/>
      <c r="AK1004" s="404"/>
      <c r="AL1004" s="404"/>
      <c r="AM1004" s="290">
        <f>SUM(Y1004:AL1004)</f>
        <v>0</v>
      </c>
    </row>
    <row r="1005" spans="1:40" s="277" customFormat="1" hidden="1" outlineLevel="1">
      <c r="A1005" s="521"/>
      <c r="B1005" s="288" t="s">
        <v>346</v>
      </c>
      <c r="C1005" s="285" t="s">
        <v>163</v>
      </c>
      <c r="D1005" s="289"/>
      <c r="E1005" s="289"/>
      <c r="F1005" s="289"/>
      <c r="G1005" s="289"/>
      <c r="H1005" s="289"/>
      <c r="I1005" s="289"/>
      <c r="J1005" s="289"/>
      <c r="K1005" s="289"/>
      <c r="L1005" s="289"/>
      <c r="M1005" s="289"/>
      <c r="N1005" s="289">
        <f>N1004</f>
        <v>0</v>
      </c>
      <c r="O1005" s="289"/>
      <c r="P1005" s="289"/>
      <c r="Q1005" s="289"/>
      <c r="R1005" s="289"/>
      <c r="S1005" s="289"/>
      <c r="T1005" s="289"/>
      <c r="U1005" s="289"/>
      <c r="V1005" s="289"/>
      <c r="W1005" s="289"/>
      <c r="X1005" s="289"/>
      <c r="Y1005" s="405">
        <f>Y1004</f>
        <v>0</v>
      </c>
      <c r="Z1005" s="405">
        <f t="shared" ref="Z1005:AK1005" si="2885">Z1004</f>
        <v>0</v>
      </c>
      <c r="AA1005" s="405">
        <f t="shared" si="2885"/>
        <v>0</v>
      </c>
      <c r="AB1005" s="405">
        <f t="shared" si="2885"/>
        <v>0</v>
      </c>
      <c r="AC1005" s="405">
        <f t="shared" si="2885"/>
        <v>0</v>
      </c>
      <c r="AD1005" s="405">
        <f t="shared" si="2885"/>
        <v>0</v>
      </c>
      <c r="AE1005" s="405">
        <f t="shared" si="2885"/>
        <v>0</v>
      </c>
      <c r="AF1005" s="405">
        <f t="shared" si="2885"/>
        <v>0</v>
      </c>
      <c r="AG1005" s="405">
        <f t="shared" si="2885"/>
        <v>0</v>
      </c>
      <c r="AH1005" s="405">
        <f t="shared" si="2885"/>
        <v>0</v>
      </c>
      <c r="AI1005" s="405">
        <f t="shared" si="2885"/>
        <v>0</v>
      </c>
      <c r="AJ1005" s="405">
        <f t="shared" si="2885"/>
        <v>0</v>
      </c>
      <c r="AK1005" s="405">
        <f t="shared" si="2885"/>
        <v>0</v>
      </c>
      <c r="AL1005" s="405">
        <f>AL1004</f>
        <v>0</v>
      </c>
      <c r="AM1005" s="291"/>
    </row>
    <row r="1006" spans="1:40" s="277" customFormat="1" hidden="1" outlineLevel="1">
      <c r="A1006" s="521"/>
      <c r="B1006" s="318"/>
      <c r="C1006" s="285"/>
      <c r="D1006" s="285"/>
      <c r="E1006" s="285"/>
      <c r="F1006" s="285"/>
      <c r="G1006" s="285"/>
      <c r="H1006" s="285"/>
      <c r="I1006" s="285"/>
      <c r="J1006" s="285"/>
      <c r="K1006" s="285"/>
      <c r="L1006" s="285"/>
      <c r="M1006" s="285"/>
      <c r="N1006" s="285"/>
      <c r="O1006" s="285"/>
      <c r="P1006" s="285"/>
      <c r="Q1006" s="285"/>
      <c r="R1006" s="285"/>
      <c r="S1006" s="285"/>
      <c r="T1006" s="285"/>
      <c r="U1006" s="285"/>
      <c r="V1006" s="285"/>
      <c r="W1006" s="285"/>
      <c r="X1006" s="285"/>
      <c r="Y1006" s="406"/>
      <c r="Z1006" s="406"/>
      <c r="AA1006" s="406"/>
      <c r="AB1006" s="406"/>
      <c r="AC1006" s="406"/>
      <c r="AD1006" s="406"/>
      <c r="AE1006" s="410"/>
      <c r="AF1006" s="410"/>
      <c r="AG1006" s="410"/>
      <c r="AH1006" s="410"/>
      <c r="AI1006" s="410"/>
      <c r="AJ1006" s="410"/>
      <c r="AK1006" s="410"/>
      <c r="AL1006" s="410"/>
      <c r="AM1006" s="307"/>
    </row>
    <row r="1007" spans="1:40" ht="15.75" hidden="1" outlineLevel="1">
      <c r="A1007" s="521"/>
      <c r="B1007" s="508" t="s">
        <v>495</v>
      </c>
      <c r="C1007" s="314"/>
      <c r="D1007" s="284"/>
      <c r="E1007" s="283"/>
      <c r="F1007" s="283"/>
      <c r="G1007" s="283"/>
      <c r="H1007" s="283"/>
      <c r="I1007" s="283"/>
      <c r="J1007" s="283"/>
      <c r="K1007" s="283"/>
      <c r="L1007" s="283"/>
      <c r="M1007" s="283"/>
      <c r="N1007" s="284"/>
      <c r="O1007" s="283"/>
      <c r="P1007" s="283"/>
      <c r="Q1007" s="283"/>
      <c r="R1007" s="283"/>
      <c r="S1007" s="283"/>
      <c r="T1007" s="283"/>
      <c r="U1007" s="283"/>
      <c r="V1007" s="283"/>
      <c r="W1007" s="283"/>
      <c r="X1007" s="283"/>
      <c r="Y1007" s="408"/>
      <c r="Z1007" s="408"/>
      <c r="AA1007" s="408"/>
      <c r="AB1007" s="408"/>
      <c r="AC1007" s="408"/>
      <c r="AD1007" s="408"/>
      <c r="AE1007" s="408"/>
      <c r="AF1007" s="408"/>
      <c r="AG1007" s="408"/>
      <c r="AH1007" s="408"/>
      <c r="AI1007" s="408"/>
      <c r="AJ1007" s="408"/>
      <c r="AK1007" s="408"/>
      <c r="AL1007" s="408"/>
      <c r="AM1007" s="286"/>
    </row>
    <row r="1008" spans="1:40" hidden="1" outlineLevel="1">
      <c r="A1008" s="521">
        <v>17</v>
      </c>
      <c r="B1008" s="422" t="s">
        <v>112</v>
      </c>
      <c r="C1008" s="285" t="s">
        <v>25</v>
      </c>
      <c r="D1008" s="289"/>
      <c r="E1008" s="289"/>
      <c r="F1008" s="289"/>
      <c r="G1008" s="289"/>
      <c r="H1008" s="289"/>
      <c r="I1008" s="289"/>
      <c r="J1008" s="289"/>
      <c r="K1008" s="289"/>
      <c r="L1008" s="289"/>
      <c r="M1008" s="289"/>
      <c r="N1008" s="289">
        <v>12</v>
      </c>
      <c r="O1008" s="289"/>
      <c r="P1008" s="289"/>
      <c r="Q1008" s="289"/>
      <c r="R1008" s="289"/>
      <c r="S1008" s="289"/>
      <c r="T1008" s="289"/>
      <c r="U1008" s="289"/>
      <c r="V1008" s="289"/>
      <c r="W1008" s="289"/>
      <c r="X1008" s="289"/>
      <c r="Y1008" s="420"/>
      <c r="Z1008" s="404"/>
      <c r="AA1008" s="404"/>
      <c r="AB1008" s="404"/>
      <c r="AC1008" s="404"/>
      <c r="AD1008" s="404"/>
      <c r="AE1008" s="404"/>
      <c r="AF1008" s="409"/>
      <c r="AG1008" s="409"/>
      <c r="AH1008" s="409"/>
      <c r="AI1008" s="409"/>
      <c r="AJ1008" s="409"/>
      <c r="AK1008" s="409"/>
      <c r="AL1008" s="409"/>
      <c r="AM1008" s="290">
        <f>SUM(Y1008:AL1008)</f>
        <v>0</v>
      </c>
    </row>
    <row r="1009" spans="1:39" hidden="1" outlineLevel="1">
      <c r="A1009" s="521"/>
      <c r="B1009" s="288" t="s">
        <v>346</v>
      </c>
      <c r="C1009" s="285" t="s">
        <v>163</v>
      </c>
      <c r="D1009" s="289"/>
      <c r="E1009" s="289"/>
      <c r="F1009" s="289"/>
      <c r="G1009" s="289"/>
      <c r="H1009" s="289"/>
      <c r="I1009" s="289"/>
      <c r="J1009" s="289"/>
      <c r="K1009" s="289"/>
      <c r="L1009" s="289"/>
      <c r="M1009" s="289"/>
      <c r="N1009" s="289">
        <f>N1008</f>
        <v>12</v>
      </c>
      <c r="O1009" s="289"/>
      <c r="P1009" s="289"/>
      <c r="Q1009" s="289"/>
      <c r="R1009" s="289"/>
      <c r="S1009" s="289"/>
      <c r="T1009" s="289"/>
      <c r="U1009" s="289"/>
      <c r="V1009" s="289"/>
      <c r="W1009" s="289"/>
      <c r="X1009" s="289"/>
      <c r="Y1009" s="405">
        <f>Y1008</f>
        <v>0</v>
      </c>
      <c r="Z1009" s="405">
        <f t="shared" ref="Z1009:AL1009" si="2886">Z1008</f>
        <v>0</v>
      </c>
      <c r="AA1009" s="405">
        <f t="shared" si="2886"/>
        <v>0</v>
      </c>
      <c r="AB1009" s="405">
        <f t="shared" si="2886"/>
        <v>0</v>
      </c>
      <c r="AC1009" s="405">
        <f t="shared" si="2886"/>
        <v>0</v>
      </c>
      <c r="AD1009" s="405">
        <f t="shared" si="2886"/>
        <v>0</v>
      </c>
      <c r="AE1009" s="405">
        <f t="shared" si="2886"/>
        <v>0</v>
      </c>
      <c r="AF1009" s="405">
        <f t="shared" si="2886"/>
        <v>0</v>
      </c>
      <c r="AG1009" s="405">
        <f t="shared" si="2886"/>
        <v>0</v>
      </c>
      <c r="AH1009" s="405">
        <f t="shared" si="2886"/>
        <v>0</v>
      </c>
      <c r="AI1009" s="405">
        <f t="shared" si="2886"/>
        <v>0</v>
      </c>
      <c r="AJ1009" s="405">
        <f t="shared" si="2886"/>
        <v>0</v>
      </c>
      <c r="AK1009" s="405">
        <f t="shared" si="2886"/>
        <v>0</v>
      </c>
      <c r="AL1009" s="405">
        <f t="shared" si="2886"/>
        <v>0</v>
      </c>
      <c r="AM1009" s="300"/>
    </row>
    <row r="1010" spans="1:39" hidden="1" outlineLevel="1">
      <c r="A1010" s="521"/>
      <c r="B1010" s="288"/>
      <c r="C1010" s="285"/>
      <c r="D1010" s="285"/>
      <c r="E1010" s="285"/>
      <c r="F1010" s="285"/>
      <c r="G1010" s="285"/>
      <c r="H1010" s="285"/>
      <c r="I1010" s="285"/>
      <c r="J1010" s="285"/>
      <c r="K1010" s="285"/>
      <c r="L1010" s="285"/>
      <c r="M1010" s="285"/>
      <c r="N1010" s="285"/>
      <c r="O1010" s="285"/>
      <c r="P1010" s="285"/>
      <c r="Q1010" s="285"/>
      <c r="R1010" s="285"/>
      <c r="S1010" s="285"/>
      <c r="T1010" s="285"/>
      <c r="U1010" s="285"/>
      <c r="V1010" s="285"/>
      <c r="W1010" s="285"/>
      <c r="X1010" s="285"/>
      <c r="Y1010" s="416"/>
      <c r="Z1010" s="419"/>
      <c r="AA1010" s="419"/>
      <c r="AB1010" s="419"/>
      <c r="AC1010" s="419"/>
      <c r="AD1010" s="419"/>
      <c r="AE1010" s="419"/>
      <c r="AF1010" s="419"/>
      <c r="AG1010" s="419"/>
      <c r="AH1010" s="419"/>
      <c r="AI1010" s="419"/>
      <c r="AJ1010" s="419"/>
      <c r="AK1010" s="419"/>
      <c r="AL1010" s="419"/>
      <c r="AM1010" s="300"/>
    </row>
    <row r="1011" spans="1:39" hidden="1" outlineLevel="1">
      <c r="A1011" s="521">
        <v>18</v>
      </c>
      <c r="B1011" s="422" t="s">
        <v>109</v>
      </c>
      <c r="C1011" s="285" t="s">
        <v>25</v>
      </c>
      <c r="D1011" s="289"/>
      <c r="E1011" s="289"/>
      <c r="F1011" s="289"/>
      <c r="G1011" s="289"/>
      <c r="H1011" s="289"/>
      <c r="I1011" s="289"/>
      <c r="J1011" s="289"/>
      <c r="K1011" s="289"/>
      <c r="L1011" s="289"/>
      <c r="M1011" s="289"/>
      <c r="N1011" s="289">
        <v>12</v>
      </c>
      <c r="O1011" s="289"/>
      <c r="P1011" s="289"/>
      <c r="Q1011" s="289"/>
      <c r="R1011" s="289"/>
      <c r="S1011" s="289"/>
      <c r="T1011" s="289"/>
      <c r="U1011" s="289"/>
      <c r="V1011" s="289"/>
      <c r="W1011" s="289"/>
      <c r="X1011" s="289"/>
      <c r="Y1011" s="420"/>
      <c r="Z1011" s="404"/>
      <c r="AA1011" s="404"/>
      <c r="AB1011" s="404"/>
      <c r="AC1011" s="404"/>
      <c r="AD1011" s="404"/>
      <c r="AE1011" s="404"/>
      <c r="AF1011" s="409"/>
      <c r="AG1011" s="409"/>
      <c r="AH1011" s="409"/>
      <c r="AI1011" s="409"/>
      <c r="AJ1011" s="409"/>
      <c r="AK1011" s="409"/>
      <c r="AL1011" s="409"/>
      <c r="AM1011" s="290">
        <f>SUM(Y1011:AL1011)</f>
        <v>0</v>
      </c>
    </row>
    <row r="1012" spans="1:39" hidden="1" outlineLevel="1">
      <c r="A1012" s="521"/>
      <c r="B1012" s="288" t="s">
        <v>346</v>
      </c>
      <c r="C1012" s="285" t="s">
        <v>163</v>
      </c>
      <c r="D1012" s="289"/>
      <c r="E1012" s="289"/>
      <c r="F1012" s="289"/>
      <c r="G1012" s="289"/>
      <c r="H1012" s="289"/>
      <c r="I1012" s="289"/>
      <c r="J1012" s="289"/>
      <c r="K1012" s="289"/>
      <c r="L1012" s="289"/>
      <c r="M1012" s="289"/>
      <c r="N1012" s="289">
        <f>N1011</f>
        <v>12</v>
      </c>
      <c r="O1012" s="289"/>
      <c r="P1012" s="289"/>
      <c r="Q1012" s="289"/>
      <c r="R1012" s="289"/>
      <c r="S1012" s="289"/>
      <c r="T1012" s="289"/>
      <c r="U1012" s="289"/>
      <c r="V1012" s="289"/>
      <c r="W1012" s="289"/>
      <c r="X1012" s="289"/>
      <c r="Y1012" s="405">
        <f>Y1011</f>
        <v>0</v>
      </c>
      <c r="Z1012" s="405">
        <f t="shared" ref="Z1012:AL1012" si="2887">Z1011</f>
        <v>0</v>
      </c>
      <c r="AA1012" s="405">
        <f t="shared" si="2887"/>
        <v>0</v>
      </c>
      <c r="AB1012" s="405">
        <f t="shared" si="2887"/>
        <v>0</v>
      </c>
      <c r="AC1012" s="405">
        <f t="shared" si="2887"/>
        <v>0</v>
      </c>
      <c r="AD1012" s="405">
        <f t="shared" si="2887"/>
        <v>0</v>
      </c>
      <c r="AE1012" s="405">
        <f t="shared" si="2887"/>
        <v>0</v>
      </c>
      <c r="AF1012" s="405">
        <f t="shared" si="2887"/>
        <v>0</v>
      </c>
      <c r="AG1012" s="405">
        <f t="shared" si="2887"/>
        <v>0</v>
      </c>
      <c r="AH1012" s="405">
        <f t="shared" si="2887"/>
        <v>0</v>
      </c>
      <c r="AI1012" s="405">
        <f t="shared" si="2887"/>
        <v>0</v>
      </c>
      <c r="AJ1012" s="405">
        <f t="shared" si="2887"/>
        <v>0</v>
      </c>
      <c r="AK1012" s="405">
        <f t="shared" si="2887"/>
        <v>0</v>
      </c>
      <c r="AL1012" s="405">
        <f t="shared" si="2887"/>
        <v>0</v>
      </c>
      <c r="AM1012" s="300"/>
    </row>
    <row r="1013" spans="1:39" hidden="1" outlineLevel="1">
      <c r="A1013" s="521"/>
      <c r="B1013" s="316"/>
      <c r="C1013" s="285"/>
      <c r="D1013" s="285"/>
      <c r="E1013" s="285"/>
      <c r="F1013" s="285"/>
      <c r="G1013" s="285"/>
      <c r="H1013" s="285"/>
      <c r="I1013" s="285"/>
      <c r="J1013" s="285"/>
      <c r="K1013" s="285"/>
      <c r="L1013" s="285"/>
      <c r="M1013" s="285"/>
      <c r="N1013" s="285"/>
      <c r="O1013" s="285"/>
      <c r="P1013" s="285"/>
      <c r="Q1013" s="285"/>
      <c r="R1013" s="285"/>
      <c r="S1013" s="285"/>
      <c r="T1013" s="285"/>
      <c r="U1013" s="285"/>
      <c r="V1013" s="285"/>
      <c r="W1013" s="285"/>
      <c r="X1013" s="285"/>
      <c r="Y1013" s="417"/>
      <c r="Z1013" s="418"/>
      <c r="AA1013" s="418"/>
      <c r="AB1013" s="418"/>
      <c r="AC1013" s="418"/>
      <c r="AD1013" s="418"/>
      <c r="AE1013" s="418"/>
      <c r="AF1013" s="418"/>
      <c r="AG1013" s="418"/>
      <c r="AH1013" s="418"/>
      <c r="AI1013" s="418"/>
      <c r="AJ1013" s="418"/>
      <c r="AK1013" s="418"/>
      <c r="AL1013" s="418"/>
      <c r="AM1013" s="291"/>
    </row>
    <row r="1014" spans="1:39" hidden="1" outlineLevel="1">
      <c r="A1014" s="521">
        <v>19</v>
      </c>
      <c r="B1014" s="422" t="s">
        <v>111</v>
      </c>
      <c r="C1014" s="285" t="s">
        <v>25</v>
      </c>
      <c r="D1014" s="289"/>
      <c r="E1014" s="289"/>
      <c r="F1014" s="289"/>
      <c r="G1014" s="289"/>
      <c r="H1014" s="289"/>
      <c r="I1014" s="289"/>
      <c r="J1014" s="289"/>
      <c r="K1014" s="289"/>
      <c r="L1014" s="289"/>
      <c r="M1014" s="289"/>
      <c r="N1014" s="289">
        <v>12</v>
      </c>
      <c r="O1014" s="289"/>
      <c r="P1014" s="289"/>
      <c r="Q1014" s="289"/>
      <c r="R1014" s="289"/>
      <c r="S1014" s="289"/>
      <c r="T1014" s="289"/>
      <c r="U1014" s="289"/>
      <c r="V1014" s="289"/>
      <c r="W1014" s="289"/>
      <c r="X1014" s="289"/>
      <c r="Y1014" s="420"/>
      <c r="Z1014" s="404"/>
      <c r="AA1014" s="404"/>
      <c r="AB1014" s="404"/>
      <c r="AC1014" s="404"/>
      <c r="AD1014" s="404"/>
      <c r="AE1014" s="404"/>
      <c r="AF1014" s="409"/>
      <c r="AG1014" s="409"/>
      <c r="AH1014" s="409"/>
      <c r="AI1014" s="409"/>
      <c r="AJ1014" s="409"/>
      <c r="AK1014" s="409"/>
      <c r="AL1014" s="409"/>
      <c r="AM1014" s="290">
        <f>SUM(Y1014:AL1014)</f>
        <v>0</v>
      </c>
    </row>
    <row r="1015" spans="1:39" hidden="1" outlineLevel="1">
      <c r="A1015" s="521"/>
      <c r="B1015" s="288" t="s">
        <v>346</v>
      </c>
      <c r="C1015" s="285" t="s">
        <v>163</v>
      </c>
      <c r="D1015" s="289"/>
      <c r="E1015" s="289"/>
      <c r="F1015" s="289"/>
      <c r="G1015" s="289"/>
      <c r="H1015" s="289"/>
      <c r="I1015" s="289"/>
      <c r="J1015" s="289"/>
      <c r="K1015" s="289"/>
      <c r="L1015" s="289"/>
      <c r="M1015" s="289"/>
      <c r="N1015" s="289">
        <f>N1014</f>
        <v>12</v>
      </c>
      <c r="O1015" s="289"/>
      <c r="P1015" s="289"/>
      <c r="Q1015" s="289"/>
      <c r="R1015" s="289"/>
      <c r="S1015" s="289"/>
      <c r="T1015" s="289"/>
      <c r="U1015" s="289"/>
      <c r="V1015" s="289"/>
      <c r="W1015" s="289"/>
      <c r="X1015" s="289"/>
      <c r="Y1015" s="405">
        <f>Y1014</f>
        <v>0</v>
      </c>
      <c r="Z1015" s="405">
        <f t="shared" ref="Z1015:AL1015" si="2888">Z1014</f>
        <v>0</v>
      </c>
      <c r="AA1015" s="405">
        <f t="shared" si="2888"/>
        <v>0</v>
      </c>
      <c r="AB1015" s="405">
        <f t="shared" si="2888"/>
        <v>0</v>
      </c>
      <c r="AC1015" s="405">
        <f t="shared" si="2888"/>
        <v>0</v>
      </c>
      <c r="AD1015" s="405">
        <f t="shared" si="2888"/>
        <v>0</v>
      </c>
      <c r="AE1015" s="405">
        <f t="shared" si="2888"/>
        <v>0</v>
      </c>
      <c r="AF1015" s="405">
        <f t="shared" si="2888"/>
        <v>0</v>
      </c>
      <c r="AG1015" s="405">
        <f t="shared" si="2888"/>
        <v>0</v>
      </c>
      <c r="AH1015" s="405">
        <f t="shared" si="2888"/>
        <v>0</v>
      </c>
      <c r="AI1015" s="405">
        <f t="shared" si="2888"/>
        <v>0</v>
      </c>
      <c r="AJ1015" s="405">
        <f t="shared" si="2888"/>
        <v>0</v>
      </c>
      <c r="AK1015" s="405">
        <f t="shared" si="2888"/>
        <v>0</v>
      </c>
      <c r="AL1015" s="405">
        <f t="shared" si="2888"/>
        <v>0</v>
      </c>
      <c r="AM1015" s="291"/>
    </row>
    <row r="1016" spans="1:39" hidden="1" outlineLevel="1">
      <c r="A1016" s="521"/>
      <c r="B1016" s="316"/>
      <c r="C1016" s="285"/>
      <c r="D1016" s="285"/>
      <c r="E1016" s="285"/>
      <c r="F1016" s="285"/>
      <c r="G1016" s="285"/>
      <c r="H1016" s="285"/>
      <c r="I1016" s="285"/>
      <c r="J1016" s="285"/>
      <c r="K1016" s="285"/>
      <c r="L1016" s="285"/>
      <c r="M1016" s="285"/>
      <c r="N1016" s="285"/>
      <c r="O1016" s="285"/>
      <c r="P1016" s="285"/>
      <c r="Q1016" s="285"/>
      <c r="R1016" s="285"/>
      <c r="S1016" s="285"/>
      <c r="T1016" s="285"/>
      <c r="U1016" s="285"/>
      <c r="V1016" s="285"/>
      <c r="W1016" s="285"/>
      <c r="X1016" s="285"/>
      <c r="Y1016" s="406"/>
      <c r="Z1016" s="406"/>
      <c r="AA1016" s="406"/>
      <c r="AB1016" s="406"/>
      <c r="AC1016" s="406"/>
      <c r="AD1016" s="406"/>
      <c r="AE1016" s="406"/>
      <c r="AF1016" s="406"/>
      <c r="AG1016" s="406"/>
      <c r="AH1016" s="406"/>
      <c r="AI1016" s="406"/>
      <c r="AJ1016" s="406"/>
      <c r="AK1016" s="406"/>
      <c r="AL1016" s="406"/>
      <c r="AM1016" s="300"/>
    </row>
    <row r="1017" spans="1:39" hidden="1" outlineLevel="1">
      <c r="A1017" s="521">
        <v>20</v>
      </c>
      <c r="B1017" s="422" t="s">
        <v>110</v>
      </c>
      <c r="C1017" s="285" t="s">
        <v>25</v>
      </c>
      <c r="D1017" s="289"/>
      <c r="E1017" s="289"/>
      <c r="F1017" s="289"/>
      <c r="G1017" s="289"/>
      <c r="H1017" s="289"/>
      <c r="I1017" s="289"/>
      <c r="J1017" s="289"/>
      <c r="K1017" s="289"/>
      <c r="L1017" s="289"/>
      <c r="M1017" s="289"/>
      <c r="N1017" s="289">
        <v>12</v>
      </c>
      <c r="O1017" s="289"/>
      <c r="P1017" s="289"/>
      <c r="Q1017" s="289"/>
      <c r="R1017" s="289"/>
      <c r="S1017" s="289"/>
      <c r="T1017" s="289"/>
      <c r="U1017" s="289"/>
      <c r="V1017" s="289"/>
      <c r="W1017" s="289"/>
      <c r="X1017" s="289"/>
      <c r="Y1017" s="420"/>
      <c r="Z1017" s="404"/>
      <c r="AA1017" s="404"/>
      <c r="AB1017" s="404"/>
      <c r="AC1017" s="404"/>
      <c r="AD1017" s="404"/>
      <c r="AE1017" s="404"/>
      <c r="AF1017" s="409"/>
      <c r="AG1017" s="409"/>
      <c r="AH1017" s="409"/>
      <c r="AI1017" s="409"/>
      <c r="AJ1017" s="409"/>
      <c r="AK1017" s="409"/>
      <c r="AL1017" s="409"/>
      <c r="AM1017" s="290">
        <f>SUM(Y1017:AL1017)</f>
        <v>0</v>
      </c>
    </row>
    <row r="1018" spans="1:39" hidden="1" outlineLevel="1">
      <c r="A1018" s="521"/>
      <c r="B1018" s="288" t="s">
        <v>346</v>
      </c>
      <c r="C1018" s="285" t="s">
        <v>163</v>
      </c>
      <c r="D1018" s="289"/>
      <c r="E1018" s="289"/>
      <c r="F1018" s="289"/>
      <c r="G1018" s="289"/>
      <c r="H1018" s="289"/>
      <c r="I1018" s="289"/>
      <c r="J1018" s="289"/>
      <c r="K1018" s="289"/>
      <c r="L1018" s="289"/>
      <c r="M1018" s="289"/>
      <c r="N1018" s="289">
        <f>N1017</f>
        <v>12</v>
      </c>
      <c r="O1018" s="289"/>
      <c r="P1018" s="289"/>
      <c r="Q1018" s="289"/>
      <c r="R1018" s="289"/>
      <c r="S1018" s="289"/>
      <c r="T1018" s="289"/>
      <c r="U1018" s="289"/>
      <c r="V1018" s="289"/>
      <c r="W1018" s="289"/>
      <c r="X1018" s="289"/>
      <c r="Y1018" s="405">
        <f t="shared" ref="Y1018:AL1018" si="2889">Y1017</f>
        <v>0</v>
      </c>
      <c r="Z1018" s="405">
        <f t="shared" si="2889"/>
        <v>0</v>
      </c>
      <c r="AA1018" s="405">
        <f t="shared" si="2889"/>
        <v>0</v>
      </c>
      <c r="AB1018" s="405">
        <f t="shared" si="2889"/>
        <v>0</v>
      </c>
      <c r="AC1018" s="405">
        <f t="shared" si="2889"/>
        <v>0</v>
      </c>
      <c r="AD1018" s="405">
        <f t="shared" si="2889"/>
        <v>0</v>
      </c>
      <c r="AE1018" s="405">
        <f t="shared" si="2889"/>
        <v>0</v>
      </c>
      <c r="AF1018" s="405">
        <f t="shared" si="2889"/>
        <v>0</v>
      </c>
      <c r="AG1018" s="405">
        <f t="shared" si="2889"/>
        <v>0</v>
      </c>
      <c r="AH1018" s="405">
        <f t="shared" si="2889"/>
        <v>0</v>
      </c>
      <c r="AI1018" s="405">
        <f t="shared" si="2889"/>
        <v>0</v>
      </c>
      <c r="AJ1018" s="405">
        <f t="shared" si="2889"/>
        <v>0</v>
      </c>
      <c r="AK1018" s="405">
        <f t="shared" si="2889"/>
        <v>0</v>
      </c>
      <c r="AL1018" s="405">
        <f t="shared" si="2889"/>
        <v>0</v>
      </c>
      <c r="AM1018" s="300"/>
    </row>
    <row r="1019" spans="1:39" ht="15.75" hidden="1" outlineLevel="1">
      <c r="A1019" s="521"/>
      <c r="B1019" s="317"/>
      <c r="C1019" s="294"/>
      <c r="D1019" s="285"/>
      <c r="E1019" s="285"/>
      <c r="F1019" s="285"/>
      <c r="G1019" s="285"/>
      <c r="H1019" s="285"/>
      <c r="I1019" s="285"/>
      <c r="J1019" s="285"/>
      <c r="K1019" s="285"/>
      <c r="L1019" s="285"/>
      <c r="M1019" s="285"/>
      <c r="N1019" s="294"/>
      <c r="O1019" s="285"/>
      <c r="P1019" s="285"/>
      <c r="Q1019" s="285"/>
      <c r="R1019" s="285"/>
      <c r="S1019" s="285"/>
      <c r="T1019" s="285"/>
      <c r="U1019" s="285"/>
      <c r="V1019" s="285"/>
      <c r="W1019" s="285"/>
      <c r="X1019" s="285"/>
      <c r="Y1019" s="406"/>
      <c r="Z1019" s="406"/>
      <c r="AA1019" s="406"/>
      <c r="AB1019" s="406"/>
      <c r="AC1019" s="406"/>
      <c r="AD1019" s="406"/>
      <c r="AE1019" s="406"/>
      <c r="AF1019" s="406"/>
      <c r="AG1019" s="406"/>
      <c r="AH1019" s="406"/>
      <c r="AI1019" s="406"/>
      <c r="AJ1019" s="406"/>
      <c r="AK1019" s="406"/>
      <c r="AL1019" s="406"/>
      <c r="AM1019" s="300"/>
    </row>
    <row r="1020" spans="1:39" ht="15.75" hidden="1" outlineLevel="1">
      <c r="A1020" s="521"/>
      <c r="B1020" s="507" t="s">
        <v>502</v>
      </c>
      <c r="C1020" s="285"/>
      <c r="D1020" s="285"/>
      <c r="E1020" s="285"/>
      <c r="F1020" s="285"/>
      <c r="G1020" s="285"/>
      <c r="H1020" s="285"/>
      <c r="I1020" s="285"/>
      <c r="J1020" s="285"/>
      <c r="K1020" s="285"/>
      <c r="L1020" s="285"/>
      <c r="M1020" s="285"/>
      <c r="N1020" s="285"/>
      <c r="O1020" s="285"/>
      <c r="P1020" s="285"/>
      <c r="Q1020" s="285"/>
      <c r="R1020" s="285"/>
      <c r="S1020" s="285"/>
      <c r="T1020" s="285"/>
      <c r="U1020" s="285"/>
      <c r="V1020" s="285"/>
      <c r="W1020" s="285"/>
      <c r="X1020" s="285"/>
      <c r="Y1020" s="416"/>
      <c r="Z1020" s="419"/>
      <c r="AA1020" s="419"/>
      <c r="AB1020" s="419"/>
      <c r="AC1020" s="419"/>
      <c r="AD1020" s="419"/>
      <c r="AE1020" s="419"/>
      <c r="AF1020" s="419"/>
      <c r="AG1020" s="419"/>
      <c r="AH1020" s="419"/>
      <c r="AI1020" s="419"/>
      <c r="AJ1020" s="419"/>
      <c r="AK1020" s="419"/>
      <c r="AL1020" s="419"/>
      <c r="AM1020" s="300"/>
    </row>
    <row r="1021" spans="1:39" ht="15.75" hidden="1" outlineLevel="1">
      <c r="A1021" s="521"/>
      <c r="B1021" s="493" t="s">
        <v>498</v>
      </c>
      <c r="C1021" s="285"/>
      <c r="D1021" s="285"/>
      <c r="E1021" s="285"/>
      <c r="F1021" s="285"/>
      <c r="G1021" s="285"/>
      <c r="H1021" s="285"/>
      <c r="I1021" s="285"/>
      <c r="J1021" s="285"/>
      <c r="K1021" s="285"/>
      <c r="L1021" s="285"/>
      <c r="M1021" s="285"/>
      <c r="N1021" s="285"/>
      <c r="O1021" s="285"/>
      <c r="P1021" s="285"/>
      <c r="Q1021" s="285"/>
      <c r="R1021" s="285"/>
      <c r="S1021" s="285"/>
      <c r="T1021" s="285"/>
      <c r="U1021" s="285"/>
      <c r="V1021" s="285"/>
      <c r="W1021" s="285"/>
      <c r="X1021" s="285"/>
      <c r="Y1021" s="416"/>
      <c r="Z1021" s="419"/>
      <c r="AA1021" s="419"/>
      <c r="AB1021" s="419"/>
      <c r="AC1021" s="419"/>
      <c r="AD1021" s="419"/>
      <c r="AE1021" s="419"/>
      <c r="AF1021" s="419"/>
      <c r="AG1021" s="419"/>
      <c r="AH1021" s="419"/>
      <c r="AI1021" s="419"/>
      <c r="AJ1021" s="419"/>
      <c r="AK1021" s="419"/>
      <c r="AL1021" s="419"/>
      <c r="AM1021" s="300"/>
    </row>
    <row r="1022" spans="1:39" ht="15" hidden="1" customHeight="1" outlineLevel="1">
      <c r="A1022" s="521">
        <v>21</v>
      </c>
      <c r="B1022" s="422" t="s">
        <v>113</v>
      </c>
      <c r="C1022" s="285" t="s">
        <v>25</v>
      </c>
      <c r="D1022" s="289"/>
      <c r="E1022" s="289"/>
      <c r="F1022" s="289"/>
      <c r="G1022" s="289"/>
      <c r="H1022" s="289"/>
      <c r="I1022" s="289"/>
      <c r="J1022" s="289"/>
      <c r="K1022" s="289"/>
      <c r="L1022" s="289"/>
      <c r="M1022" s="289"/>
      <c r="N1022" s="285"/>
      <c r="O1022" s="289"/>
      <c r="P1022" s="289"/>
      <c r="Q1022" s="289"/>
      <c r="R1022" s="289"/>
      <c r="S1022" s="289"/>
      <c r="T1022" s="289"/>
      <c r="U1022" s="289"/>
      <c r="V1022" s="289"/>
      <c r="W1022" s="289"/>
      <c r="X1022" s="289"/>
      <c r="Y1022" s="404"/>
      <c r="Z1022" s="404"/>
      <c r="AA1022" s="404"/>
      <c r="AB1022" s="404"/>
      <c r="AC1022" s="404"/>
      <c r="AD1022" s="404"/>
      <c r="AE1022" s="404"/>
      <c r="AF1022" s="404"/>
      <c r="AG1022" s="404"/>
      <c r="AH1022" s="404"/>
      <c r="AI1022" s="404"/>
      <c r="AJ1022" s="404"/>
      <c r="AK1022" s="404"/>
      <c r="AL1022" s="404"/>
      <c r="AM1022" s="290">
        <f>SUM(Y1022:AL1022)</f>
        <v>0</v>
      </c>
    </row>
    <row r="1023" spans="1:39" ht="15" hidden="1" customHeight="1" outlineLevel="1">
      <c r="A1023" s="521"/>
      <c r="B1023" s="288" t="s">
        <v>346</v>
      </c>
      <c r="C1023" s="285" t="s">
        <v>163</v>
      </c>
      <c r="D1023" s="289"/>
      <c r="E1023" s="289"/>
      <c r="F1023" s="289"/>
      <c r="G1023" s="289"/>
      <c r="H1023" s="289"/>
      <c r="I1023" s="289"/>
      <c r="J1023" s="289"/>
      <c r="K1023" s="289"/>
      <c r="L1023" s="289"/>
      <c r="M1023" s="289"/>
      <c r="N1023" s="285"/>
      <c r="O1023" s="289"/>
      <c r="P1023" s="289"/>
      <c r="Q1023" s="289"/>
      <c r="R1023" s="289"/>
      <c r="S1023" s="289"/>
      <c r="T1023" s="289"/>
      <c r="U1023" s="289"/>
      <c r="V1023" s="289"/>
      <c r="W1023" s="289"/>
      <c r="X1023" s="289"/>
      <c r="Y1023" s="405">
        <f>Y1022</f>
        <v>0</v>
      </c>
      <c r="Z1023" s="405">
        <f t="shared" ref="Z1023" si="2890">Z1022</f>
        <v>0</v>
      </c>
      <c r="AA1023" s="405">
        <f t="shared" ref="AA1023" si="2891">AA1022</f>
        <v>0</v>
      </c>
      <c r="AB1023" s="405">
        <f t="shared" ref="AB1023" si="2892">AB1022</f>
        <v>0</v>
      </c>
      <c r="AC1023" s="405">
        <f t="shared" ref="AC1023" si="2893">AC1022</f>
        <v>0</v>
      </c>
      <c r="AD1023" s="405">
        <f t="shared" ref="AD1023" si="2894">AD1022</f>
        <v>0</v>
      </c>
      <c r="AE1023" s="405">
        <f t="shared" ref="AE1023" si="2895">AE1022</f>
        <v>0</v>
      </c>
      <c r="AF1023" s="405">
        <f t="shared" ref="AF1023" si="2896">AF1022</f>
        <v>0</v>
      </c>
      <c r="AG1023" s="405">
        <f t="shared" ref="AG1023" si="2897">AG1022</f>
        <v>0</v>
      </c>
      <c r="AH1023" s="405">
        <f t="shared" ref="AH1023" si="2898">AH1022</f>
        <v>0</v>
      </c>
      <c r="AI1023" s="405">
        <f t="shared" ref="AI1023" si="2899">AI1022</f>
        <v>0</v>
      </c>
      <c r="AJ1023" s="405">
        <f t="shared" ref="AJ1023" si="2900">AJ1022</f>
        <v>0</v>
      </c>
      <c r="AK1023" s="405">
        <f t="shared" ref="AK1023" si="2901">AK1022</f>
        <v>0</v>
      </c>
      <c r="AL1023" s="405">
        <f t="shared" ref="AL1023" si="2902">AL1022</f>
        <v>0</v>
      </c>
      <c r="AM1023" s="300"/>
    </row>
    <row r="1024" spans="1:39" ht="15" hidden="1" customHeight="1" outlineLevel="1">
      <c r="A1024" s="521"/>
      <c r="B1024" s="288"/>
      <c r="C1024" s="285"/>
      <c r="D1024" s="285"/>
      <c r="E1024" s="285"/>
      <c r="F1024" s="285"/>
      <c r="G1024" s="285"/>
      <c r="H1024" s="285"/>
      <c r="I1024" s="285"/>
      <c r="J1024" s="285"/>
      <c r="K1024" s="285"/>
      <c r="L1024" s="285"/>
      <c r="M1024" s="285"/>
      <c r="N1024" s="285"/>
      <c r="O1024" s="285"/>
      <c r="P1024" s="285"/>
      <c r="Q1024" s="285"/>
      <c r="R1024" s="285"/>
      <c r="S1024" s="285"/>
      <c r="T1024" s="285"/>
      <c r="U1024" s="285"/>
      <c r="V1024" s="285"/>
      <c r="W1024" s="285"/>
      <c r="X1024" s="285"/>
      <c r="Y1024" s="416"/>
      <c r="Z1024" s="419"/>
      <c r="AA1024" s="419"/>
      <c r="AB1024" s="419"/>
      <c r="AC1024" s="419"/>
      <c r="AD1024" s="419"/>
      <c r="AE1024" s="419"/>
      <c r="AF1024" s="419"/>
      <c r="AG1024" s="419"/>
      <c r="AH1024" s="419"/>
      <c r="AI1024" s="419"/>
      <c r="AJ1024" s="419"/>
      <c r="AK1024" s="419"/>
      <c r="AL1024" s="419"/>
      <c r="AM1024" s="300"/>
    </row>
    <row r="1025" spans="1:39" ht="15" hidden="1" customHeight="1" outlineLevel="1">
      <c r="A1025" s="521">
        <v>22</v>
      </c>
      <c r="B1025" s="422" t="s">
        <v>114</v>
      </c>
      <c r="C1025" s="285" t="s">
        <v>25</v>
      </c>
      <c r="D1025" s="289"/>
      <c r="E1025" s="289"/>
      <c r="F1025" s="289"/>
      <c r="G1025" s="289"/>
      <c r="H1025" s="289"/>
      <c r="I1025" s="289"/>
      <c r="J1025" s="289"/>
      <c r="K1025" s="289"/>
      <c r="L1025" s="289"/>
      <c r="M1025" s="289"/>
      <c r="N1025" s="285"/>
      <c r="O1025" s="289"/>
      <c r="P1025" s="289"/>
      <c r="Q1025" s="289"/>
      <c r="R1025" s="289"/>
      <c r="S1025" s="289"/>
      <c r="T1025" s="289"/>
      <c r="U1025" s="289"/>
      <c r="V1025" s="289"/>
      <c r="W1025" s="289"/>
      <c r="X1025" s="289"/>
      <c r="Y1025" s="404"/>
      <c r="Z1025" s="404"/>
      <c r="AA1025" s="404"/>
      <c r="AB1025" s="404"/>
      <c r="AC1025" s="404"/>
      <c r="AD1025" s="404"/>
      <c r="AE1025" s="404"/>
      <c r="AF1025" s="404"/>
      <c r="AG1025" s="404"/>
      <c r="AH1025" s="404"/>
      <c r="AI1025" s="404"/>
      <c r="AJ1025" s="404"/>
      <c r="AK1025" s="404"/>
      <c r="AL1025" s="404"/>
      <c r="AM1025" s="290">
        <f>SUM(Y1025:AL1025)</f>
        <v>0</v>
      </c>
    </row>
    <row r="1026" spans="1:39" ht="15" hidden="1" customHeight="1" outlineLevel="1">
      <c r="A1026" s="521"/>
      <c r="B1026" s="288" t="s">
        <v>346</v>
      </c>
      <c r="C1026" s="285" t="s">
        <v>163</v>
      </c>
      <c r="D1026" s="289"/>
      <c r="E1026" s="289"/>
      <c r="F1026" s="289"/>
      <c r="G1026" s="289"/>
      <c r="H1026" s="289"/>
      <c r="I1026" s="289"/>
      <c r="J1026" s="289"/>
      <c r="K1026" s="289"/>
      <c r="L1026" s="289"/>
      <c r="M1026" s="289"/>
      <c r="N1026" s="285"/>
      <c r="O1026" s="289"/>
      <c r="P1026" s="289"/>
      <c r="Q1026" s="289"/>
      <c r="R1026" s="289"/>
      <c r="S1026" s="289"/>
      <c r="T1026" s="289"/>
      <c r="U1026" s="289"/>
      <c r="V1026" s="289"/>
      <c r="W1026" s="289"/>
      <c r="X1026" s="289"/>
      <c r="Y1026" s="405">
        <f>Y1025</f>
        <v>0</v>
      </c>
      <c r="Z1026" s="405">
        <f t="shared" ref="Z1026" si="2903">Z1025</f>
        <v>0</v>
      </c>
      <c r="AA1026" s="405">
        <f t="shared" ref="AA1026" si="2904">AA1025</f>
        <v>0</v>
      </c>
      <c r="AB1026" s="405">
        <f t="shared" ref="AB1026" si="2905">AB1025</f>
        <v>0</v>
      </c>
      <c r="AC1026" s="405">
        <f t="shared" ref="AC1026" si="2906">AC1025</f>
        <v>0</v>
      </c>
      <c r="AD1026" s="405">
        <f t="shared" ref="AD1026" si="2907">AD1025</f>
        <v>0</v>
      </c>
      <c r="AE1026" s="405">
        <f t="shared" ref="AE1026" si="2908">AE1025</f>
        <v>0</v>
      </c>
      <c r="AF1026" s="405">
        <f t="shared" ref="AF1026" si="2909">AF1025</f>
        <v>0</v>
      </c>
      <c r="AG1026" s="405">
        <f t="shared" ref="AG1026" si="2910">AG1025</f>
        <v>0</v>
      </c>
      <c r="AH1026" s="405">
        <f t="shared" ref="AH1026" si="2911">AH1025</f>
        <v>0</v>
      </c>
      <c r="AI1026" s="405">
        <f t="shared" ref="AI1026" si="2912">AI1025</f>
        <v>0</v>
      </c>
      <c r="AJ1026" s="405">
        <f t="shared" ref="AJ1026" si="2913">AJ1025</f>
        <v>0</v>
      </c>
      <c r="AK1026" s="405">
        <f t="shared" ref="AK1026" si="2914">AK1025</f>
        <v>0</v>
      </c>
      <c r="AL1026" s="405">
        <f t="shared" ref="AL1026" si="2915">AL1025</f>
        <v>0</v>
      </c>
      <c r="AM1026" s="300"/>
    </row>
    <row r="1027" spans="1:39" ht="15" hidden="1" customHeight="1" outlineLevel="1">
      <c r="A1027" s="521"/>
      <c r="B1027" s="288"/>
      <c r="C1027" s="285"/>
      <c r="D1027" s="285"/>
      <c r="E1027" s="285"/>
      <c r="F1027" s="285"/>
      <c r="G1027" s="285"/>
      <c r="H1027" s="285"/>
      <c r="I1027" s="285"/>
      <c r="J1027" s="285"/>
      <c r="K1027" s="285"/>
      <c r="L1027" s="285"/>
      <c r="M1027" s="285"/>
      <c r="N1027" s="285"/>
      <c r="O1027" s="285"/>
      <c r="P1027" s="285"/>
      <c r="Q1027" s="285"/>
      <c r="R1027" s="285"/>
      <c r="S1027" s="285"/>
      <c r="T1027" s="285"/>
      <c r="U1027" s="285"/>
      <c r="V1027" s="285"/>
      <c r="W1027" s="285"/>
      <c r="X1027" s="285"/>
      <c r="Y1027" s="416"/>
      <c r="Z1027" s="419"/>
      <c r="AA1027" s="419"/>
      <c r="AB1027" s="419"/>
      <c r="AC1027" s="419"/>
      <c r="AD1027" s="419"/>
      <c r="AE1027" s="419"/>
      <c r="AF1027" s="419"/>
      <c r="AG1027" s="419"/>
      <c r="AH1027" s="419"/>
      <c r="AI1027" s="419"/>
      <c r="AJ1027" s="419"/>
      <c r="AK1027" s="419"/>
      <c r="AL1027" s="419"/>
      <c r="AM1027" s="300"/>
    </row>
    <row r="1028" spans="1:39" ht="15" hidden="1" customHeight="1" outlineLevel="1">
      <c r="A1028" s="521">
        <v>23</v>
      </c>
      <c r="B1028" s="422" t="s">
        <v>115</v>
      </c>
      <c r="C1028" s="285" t="s">
        <v>25</v>
      </c>
      <c r="D1028" s="289"/>
      <c r="E1028" s="289"/>
      <c r="F1028" s="289"/>
      <c r="G1028" s="289"/>
      <c r="H1028" s="289"/>
      <c r="I1028" s="289"/>
      <c r="J1028" s="289"/>
      <c r="K1028" s="289"/>
      <c r="L1028" s="289"/>
      <c r="M1028" s="289"/>
      <c r="N1028" s="285"/>
      <c r="O1028" s="289"/>
      <c r="P1028" s="289"/>
      <c r="Q1028" s="289"/>
      <c r="R1028" s="289"/>
      <c r="S1028" s="289"/>
      <c r="T1028" s="289"/>
      <c r="U1028" s="289"/>
      <c r="V1028" s="289"/>
      <c r="W1028" s="289"/>
      <c r="X1028" s="289"/>
      <c r="Y1028" s="404"/>
      <c r="Z1028" s="404"/>
      <c r="AA1028" s="404"/>
      <c r="AB1028" s="404"/>
      <c r="AC1028" s="404"/>
      <c r="AD1028" s="404"/>
      <c r="AE1028" s="404"/>
      <c r="AF1028" s="404"/>
      <c r="AG1028" s="404"/>
      <c r="AH1028" s="404"/>
      <c r="AI1028" s="404"/>
      <c r="AJ1028" s="404"/>
      <c r="AK1028" s="404"/>
      <c r="AL1028" s="404"/>
      <c r="AM1028" s="290">
        <f>SUM(Y1028:AL1028)</f>
        <v>0</v>
      </c>
    </row>
    <row r="1029" spans="1:39" ht="15" hidden="1" customHeight="1" outlineLevel="1">
      <c r="A1029" s="521"/>
      <c r="B1029" s="288" t="s">
        <v>346</v>
      </c>
      <c r="C1029" s="285" t="s">
        <v>163</v>
      </c>
      <c r="D1029" s="289"/>
      <c r="E1029" s="289"/>
      <c r="F1029" s="289"/>
      <c r="G1029" s="289"/>
      <c r="H1029" s="289"/>
      <c r="I1029" s="289"/>
      <c r="J1029" s="289"/>
      <c r="K1029" s="289"/>
      <c r="L1029" s="289"/>
      <c r="M1029" s="289"/>
      <c r="N1029" s="285"/>
      <c r="O1029" s="289"/>
      <c r="P1029" s="289"/>
      <c r="Q1029" s="289"/>
      <c r="R1029" s="289"/>
      <c r="S1029" s="289"/>
      <c r="T1029" s="289"/>
      <c r="U1029" s="289"/>
      <c r="V1029" s="289"/>
      <c r="W1029" s="289"/>
      <c r="X1029" s="289"/>
      <c r="Y1029" s="405">
        <f>Y1028</f>
        <v>0</v>
      </c>
      <c r="Z1029" s="405">
        <f t="shared" ref="Z1029" si="2916">Z1028</f>
        <v>0</v>
      </c>
      <c r="AA1029" s="405">
        <f t="shared" ref="AA1029" si="2917">AA1028</f>
        <v>0</v>
      </c>
      <c r="AB1029" s="405">
        <f t="shared" ref="AB1029" si="2918">AB1028</f>
        <v>0</v>
      </c>
      <c r="AC1029" s="405">
        <f t="shared" ref="AC1029" si="2919">AC1028</f>
        <v>0</v>
      </c>
      <c r="AD1029" s="405">
        <f t="shared" ref="AD1029" si="2920">AD1028</f>
        <v>0</v>
      </c>
      <c r="AE1029" s="405">
        <f t="shared" ref="AE1029" si="2921">AE1028</f>
        <v>0</v>
      </c>
      <c r="AF1029" s="405">
        <f t="shared" ref="AF1029" si="2922">AF1028</f>
        <v>0</v>
      </c>
      <c r="AG1029" s="405">
        <f t="shared" ref="AG1029" si="2923">AG1028</f>
        <v>0</v>
      </c>
      <c r="AH1029" s="405">
        <f t="shared" ref="AH1029" si="2924">AH1028</f>
        <v>0</v>
      </c>
      <c r="AI1029" s="405">
        <f t="shared" ref="AI1029" si="2925">AI1028</f>
        <v>0</v>
      </c>
      <c r="AJ1029" s="405">
        <f t="shared" ref="AJ1029" si="2926">AJ1028</f>
        <v>0</v>
      </c>
      <c r="AK1029" s="405">
        <f t="shared" ref="AK1029" si="2927">AK1028</f>
        <v>0</v>
      </c>
      <c r="AL1029" s="405">
        <f t="shared" ref="AL1029" si="2928">AL1028</f>
        <v>0</v>
      </c>
      <c r="AM1029" s="300"/>
    </row>
    <row r="1030" spans="1:39" ht="15" hidden="1" customHeight="1" outlineLevel="1">
      <c r="A1030" s="521"/>
      <c r="B1030" s="424"/>
      <c r="C1030" s="285"/>
      <c r="D1030" s="285"/>
      <c r="E1030" s="285"/>
      <c r="F1030" s="285"/>
      <c r="G1030" s="285"/>
      <c r="H1030" s="285"/>
      <c r="I1030" s="285"/>
      <c r="J1030" s="285"/>
      <c r="K1030" s="285"/>
      <c r="L1030" s="285"/>
      <c r="M1030" s="285"/>
      <c r="N1030" s="285"/>
      <c r="O1030" s="285"/>
      <c r="P1030" s="285"/>
      <c r="Q1030" s="285"/>
      <c r="R1030" s="285"/>
      <c r="S1030" s="285"/>
      <c r="T1030" s="285"/>
      <c r="U1030" s="285"/>
      <c r="V1030" s="285"/>
      <c r="W1030" s="285"/>
      <c r="X1030" s="285"/>
      <c r="Y1030" s="416"/>
      <c r="Z1030" s="419"/>
      <c r="AA1030" s="419"/>
      <c r="AB1030" s="419"/>
      <c r="AC1030" s="419"/>
      <c r="AD1030" s="419"/>
      <c r="AE1030" s="419"/>
      <c r="AF1030" s="419"/>
      <c r="AG1030" s="419"/>
      <c r="AH1030" s="419"/>
      <c r="AI1030" s="419"/>
      <c r="AJ1030" s="419"/>
      <c r="AK1030" s="419"/>
      <c r="AL1030" s="419"/>
      <c r="AM1030" s="300"/>
    </row>
    <row r="1031" spans="1:39" ht="15" hidden="1" customHeight="1" outlineLevel="1">
      <c r="A1031" s="521">
        <v>24</v>
      </c>
      <c r="B1031" s="422" t="s">
        <v>116</v>
      </c>
      <c r="C1031" s="285" t="s">
        <v>25</v>
      </c>
      <c r="D1031" s="289"/>
      <c r="E1031" s="289"/>
      <c r="F1031" s="289"/>
      <c r="G1031" s="289"/>
      <c r="H1031" s="289"/>
      <c r="I1031" s="289"/>
      <c r="J1031" s="289"/>
      <c r="K1031" s="289"/>
      <c r="L1031" s="289"/>
      <c r="M1031" s="289"/>
      <c r="N1031" s="285"/>
      <c r="O1031" s="289"/>
      <c r="P1031" s="289"/>
      <c r="Q1031" s="289"/>
      <c r="R1031" s="289"/>
      <c r="S1031" s="289"/>
      <c r="T1031" s="289"/>
      <c r="U1031" s="289"/>
      <c r="V1031" s="289"/>
      <c r="W1031" s="289"/>
      <c r="X1031" s="289"/>
      <c r="Y1031" s="404"/>
      <c r="Z1031" s="404"/>
      <c r="AA1031" s="404"/>
      <c r="AB1031" s="404"/>
      <c r="AC1031" s="404"/>
      <c r="AD1031" s="404"/>
      <c r="AE1031" s="404"/>
      <c r="AF1031" s="404"/>
      <c r="AG1031" s="404"/>
      <c r="AH1031" s="404"/>
      <c r="AI1031" s="404"/>
      <c r="AJ1031" s="404"/>
      <c r="AK1031" s="404"/>
      <c r="AL1031" s="404"/>
      <c r="AM1031" s="290">
        <f>SUM(Y1031:AL1031)</f>
        <v>0</v>
      </c>
    </row>
    <row r="1032" spans="1:39" ht="15" hidden="1" customHeight="1" outlineLevel="1">
      <c r="A1032" s="521"/>
      <c r="B1032" s="288" t="s">
        <v>346</v>
      </c>
      <c r="C1032" s="285" t="s">
        <v>163</v>
      </c>
      <c r="D1032" s="289"/>
      <c r="E1032" s="289"/>
      <c r="F1032" s="289"/>
      <c r="G1032" s="289"/>
      <c r="H1032" s="289"/>
      <c r="I1032" s="289"/>
      <c r="J1032" s="289"/>
      <c r="K1032" s="289"/>
      <c r="L1032" s="289"/>
      <c r="M1032" s="289"/>
      <c r="N1032" s="285"/>
      <c r="O1032" s="289"/>
      <c r="P1032" s="289"/>
      <c r="Q1032" s="289"/>
      <c r="R1032" s="289"/>
      <c r="S1032" s="289"/>
      <c r="T1032" s="289"/>
      <c r="U1032" s="289"/>
      <c r="V1032" s="289"/>
      <c r="W1032" s="289"/>
      <c r="X1032" s="289"/>
      <c r="Y1032" s="405">
        <f>Y1031</f>
        <v>0</v>
      </c>
      <c r="Z1032" s="405">
        <f t="shared" ref="Z1032" si="2929">Z1031</f>
        <v>0</v>
      </c>
      <c r="AA1032" s="405">
        <f t="shared" ref="AA1032" si="2930">AA1031</f>
        <v>0</v>
      </c>
      <c r="AB1032" s="405">
        <f t="shared" ref="AB1032" si="2931">AB1031</f>
        <v>0</v>
      </c>
      <c r="AC1032" s="405">
        <f t="shared" ref="AC1032" si="2932">AC1031</f>
        <v>0</v>
      </c>
      <c r="AD1032" s="405">
        <f t="shared" ref="AD1032" si="2933">AD1031</f>
        <v>0</v>
      </c>
      <c r="AE1032" s="405">
        <f t="shared" ref="AE1032" si="2934">AE1031</f>
        <v>0</v>
      </c>
      <c r="AF1032" s="405">
        <f t="shared" ref="AF1032" si="2935">AF1031</f>
        <v>0</v>
      </c>
      <c r="AG1032" s="405">
        <f t="shared" ref="AG1032" si="2936">AG1031</f>
        <v>0</v>
      </c>
      <c r="AH1032" s="405">
        <f t="shared" ref="AH1032" si="2937">AH1031</f>
        <v>0</v>
      </c>
      <c r="AI1032" s="405">
        <f t="shared" ref="AI1032" si="2938">AI1031</f>
        <v>0</v>
      </c>
      <c r="AJ1032" s="405">
        <f t="shared" ref="AJ1032" si="2939">AJ1031</f>
        <v>0</v>
      </c>
      <c r="AK1032" s="405">
        <f t="shared" ref="AK1032" si="2940">AK1031</f>
        <v>0</v>
      </c>
      <c r="AL1032" s="405">
        <f t="shared" ref="AL1032" si="2941">AL1031</f>
        <v>0</v>
      </c>
      <c r="AM1032" s="300"/>
    </row>
    <row r="1033" spans="1:39" ht="15" hidden="1" customHeight="1" outlineLevel="1">
      <c r="A1033" s="521"/>
      <c r="B1033" s="288"/>
      <c r="C1033" s="285"/>
      <c r="D1033" s="285"/>
      <c r="E1033" s="285"/>
      <c r="F1033" s="285"/>
      <c r="G1033" s="285"/>
      <c r="H1033" s="285"/>
      <c r="I1033" s="285"/>
      <c r="J1033" s="285"/>
      <c r="K1033" s="285"/>
      <c r="L1033" s="285"/>
      <c r="M1033" s="285"/>
      <c r="N1033" s="285"/>
      <c r="O1033" s="285"/>
      <c r="P1033" s="285"/>
      <c r="Q1033" s="285"/>
      <c r="R1033" s="285"/>
      <c r="S1033" s="285"/>
      <c r="T1033" s="285"/>
      <c r="U1033" s="285"/>
      <c r="V1033" s="285"/>
      <c r="W1033" s="285"/>
      <c r="X1033" s="285"/>
      <c r="Y1033" s="406"/>
      <c r="Z1033" s="419"/>
      <c r="AA1033" s="419"/>
      <c r="AB1033" s="419"/>
      <c r="AC1033" s="419"/>
      <c r="AD1033" s="419"/>
      <c r="AE1033" s="419"/>
      <c r="AF1033" s="419"/>
      <c r="AG1033" s="419"/>
      <c r="AH1033" s="419"/>
      <c r="AI1033" s="419"/>
      <c r="AJ1033" s="419"/>
      <c r="AK1033" s="419"/>
      <c r="AL1033" s="419"/>
      <c r="AM1033" s="300"/>
    </row>
    <row r="1034" spans="1:39" ht="15" hidden="1" customHeight="1" outlineLevel="1">
      <c r="A1034" s="521"/>
      <c r="B1034" s="282" t="s">
        <v>499</v>
      </c>
      <c r="C1034" s="285"/>
      <c r="D1034" s="285"/>
      <c r="E1034" s="285"/>
      <c r="F1034" s="285"/>
      <c r="G1034" s="285"/>
      <c r="H1034" s="285"/>
      <c r="I1034" s="285"/>
      <c r="J1034" s="285"/>
      <c r="K1034" s="285"/>
      <c r="L1034" s="285"/>
      <c r="M1034" s="285"/>
      <c r="N1034" s="285"/>
      <c r="O1034" s="285"/>
      <c r="P1034" s="285"/>
      <c r="Q1034" s="285"/>
      <c r="R1034" s="285"/>
      <c r="S1034" s="285"/>
      <c r="T1034" s="285"/>
      <c r="U1034" s="285"/>
      <c r="V1034" s="285"/>
      <c r="W1034" s="285"/>
      <c r="X1034" s="285"/>
      <c r="Y1034" s="406"/>
      <c r="Z1034" s="419"/>
      <c r="AA1034" s="419"/>
      <c r="AB1034" s="419"/>
      <c r="AC1034" s="419"/>
      <c r="AD1034" s="419"/>
      <c r="AE1034" s="419"/>
      <c r="AF1034" s="419"/>
      <c r="AG1034" s="419"/>
      <c r="AH1034" s="419"/>
      <c r="AI1034" s="419"/>
      <c r="AJ1034" s="419"/>
      <c r="AK1034" s="419"/>
      <c r="AL1034" s="419"/>
      <c r="AM1034" s="300"/>
    </row>
    <row r="1035" spans="1:39" ht="15" hidden="1" customHeight="1" outlineLevel="1">
      <c r="A1035" s="521">
        <v>25</v>
      </c>
      <c r="B1035" s="422" t="s">
        <v>117</v>
      </c>
      <c r="C1035" s="285" t="s">
        <v>25</v>
      </c>
      <c r="D1035" s="289"/>
      <c r="E1035" s="289"/>
      <c r="F1035" s="289"/>
      <c r="G1035" s="289"/>
      <c r="H1035" s="289"/>
      <c r="I1035" s="289"/>
      <c r="J1035" s="289"/>
      <c r="K1035" s="289"/>
      <c r="L1035" s="289"/>
      <c r="M1035" s="289"/>
      <c r="N1035" s="289">
        <v>12</v>
      </c>
      <c r="O1035" s="289"/>
      <c r="P1035" s="289"/>
      <c r="Q1035" s="289"/>
      <c r="R1035" s="289"/>
      <c r="S1035" s="289"/>
      <c r="T1035" s="289"/>
      <c r="U1035" s="289"/>
      <c r="V1035" s="289"/>
      <c r="W1035" s="289"/>
      <c r="X1035" s="289"/>
      <c r="Y1035" s="420"/>
      <c r="Z1035" s="409"/>
      <c r="AA1035" s="409"/>
      <c r="AB1035" s="409"/>
      <c r="AC1035" s="409"/>
      <c r="AD1035" s="409"/>
      <c r="AE1035" s="409"/>
      <c r="AF1035" s="409"/>
      <c r="AG1035" s="409"/>
      <c r="AH1035" s="409"/>
      <c r="AI1035" s="409"/>
      <c r="AJ1035" s="409"/>
      <c r="AK1035" s="409"/>
      <c r="AL1035" s="409"/>
      <c r="AM1035" s="290">
        <f>SUM(Y1035:AL1035)</f>
        <v>0</v>
      </c>
    </row>
    <row r="1036" spans="1:39" ht="15" hidden="1" customHeight="1" outlineLevel="1">
      <c r="A1036" s="521"/>
      <c r="B1036" s="288" t="s">
        <v>346</v>
      </c>
      <c r="C1036" s="285" t="s">
        <v>163</v>
      </c>
      <c r="D1036" s="289"/>
      <c r="E1036" s="289"/>
      <c r="F1036" s="289"/>
      <c r="G1036" s="289"/>
      <c r="H1036" s="289"/>
      <c r="I1036" s="289"/>
      <c r="J1036" s="289"/>
      <c r="K1036" s="289"/>
      <c r="L1036" s="289"/>
      <c r="M1036" s="289"/>
      <c r="N1036" s="289">
        <f>N1035</f>
        <v>12</v>
      </c>
      <c r="O1036" s="289"/>
      <c r="P1036" s="289"/>
      <c r="Q1036" s="289"/>
      <c r="R1036" s="289"/>
      <c r="S1036" s="289"/>
      <c r="T1036" s="289"/>
      <c r="U1036" s="289"/>
      <c r="V1036" s="289"/>
      <c r="W1036" s="289"/>
      <c r="X1036" s="289"/>
      <c r="Y1036" s="405">
        <f>Y1035</f>
        <v>0</v>
      </c>
      <c r="Z1036" s="405">
        <f t="shared" ref="Z1036" si="2942">Z1035</f>
        <v>0</v>
      </c>
      <c r="AA1036" s="405">
        <f t="shared" ref="AA1036" si="2943">AA1035</f>
        <v>0</v>
      </c>
      <c r="AB1036" s="405">
        <f t="shared" ref="AB1036" si="2944">AB1035</f>
        <v>0</v>
      </c>
      <c r="AC1036" s="405">
        <f t="shared" ref="AC1036" si="2945">AC1035</f>
        <v>0</v>
      </c>
      <c r="AD1036" s="405">
        <f t="shared" ref="AD1036" si="2946">AD1035</f>
        <v>0</v>
      </c>
      <c r="AE1036" s="405">
        <f t="shared" ref="AE1036" si="2947">AE1035</f>
        <v>0</v>
      </c>
      <c r="AF1036" s="405">
        <f t="shared" ref="AF1036" si="2948">AF1035</f>
        <v>0</v>
      </c>
      <c r="AG1036" s="405">
        <f t="shared" ref="AG1036" si="2949">AG1035</f>
        <v>0</v>
      </c>
      <c r="AH1036" s="405">
        <f t="shared" ref="AH1036" si="2950">AH1035</f>
        <v>0</v>
      </c>
      <c r="AI1036" s="405">
        <f t="shared" ref="AI1036" si="2951">AI1035</f>
        <v>0</v>
      </c>
      <c r="AJ1036" s="405">
        <f t="shared" ref="AJ1036" si="2952">AJ1035</f>
        <v>0</v>
      </c>
      <c r="AK1036" s="405">
        <f t="shared" ref="AK1036" si="2953">AK1035</f>
        <v>0</v>
      </c>
      <c r="AL1036" s="405">
        <f t="shared" ref="AL1036" si="2954">AL1035</f>
        <v>0</v>
      </c>
      <c r="AM1036" s="300"/>
    </row>
    <row r="1037" spans="1:39" ht="15" hidden="1" customHeight="1" outlineLevel="1">
      <c r="A1037" s="521"/>
      <c r="B1037" s="288"/>
      <c r="C1037" s="285"/>
      <c r="D1037" s="285"/>
      <c r="E1037" s="285"/>
      <c r="F1037" s="285"/>
      <c r="G1037" s="285"/>
      <c r="H1037" s="285"/>
      <c r="I1037" s="285"/>
      <c r="J1037" s="285"/>
      <c r="K1037" s="285"/>
      <c r="L1037" s="285"/>
      <c r="M1037" s="285"/>
      <c r="N1037" s="285"/>
      <c r="O1037" s="285"/>
      <c r="P1037" s="285"/>
      <c r="Q1037" s="285"/>
      <c r="R1037" s="285"/>
      <c r="S1037" s="285"/>
      <c r="T1037" s="285"/>
      <c r="U1037" s="285"/>
      <c r="V1037" s="285"/>
      <c r="W1037" s="285"/>
      <c r="X1037" s="285"/>
      <c r="Y1037" s="406"/>
      <c r="Z1037" s="419"/>
      <c r="AA1037" s="419"/>
      <c r="AB1037" s="419"/>
      <c r="AC1037" s="419"/>
      <c r="AD1037" s="419"/>
      <c r="AE1037" s="419"/>
      <c r="AF1037" s="419"/>
      <c r="AG1037" s="419"/>
      <c r="AH1037" s="419"/>
      <c r="AI1037" s="419"/>
      <c r="AJ1037" s="419"/>
      <c r="AK1037" s="419"/>
      <c r="AL1037" s="419"/>
      <c r="AM1037" s="300"/>
    </row>
    <row r="1038" spans="1:39" ht="15" hidden="1" customHeight="1" outlineLevel="1">
      <c r="A1038" s="521">
        <v>26</v>
      </c>
      <c r="B1038" s="422" t="s">
        <v>118</v>
      </c>
      <c r="C1038" s="285" t="s">
        <v>25</v>
      </c>
      <c r="D1038" s="289"/>
      <c r="E1038" s="289"/>
      <c r="F1038" s="289"/>
      <c r="G1038" s="289"/>
      <c r="H1038" s="289"/>
      <c r="I1038" s="289"/>
      <c r="J1038" s="289"/>
      <c r="K1038" s="289"/>
      <c r="L1038" s="289"/>
      <c r="M1038" s="289"/>
      <c r="N1038" s="289">
        <v>12</v>
      </c>
      <c r="O1038" s="289"/>
      <c r="P1038" s="289"/>
      <c r="Q1038" s="289"/>
      <c r="R1038" s="289"/>
      <c r="S1038" s="289"/>
      <c r="T1038" s="289"/>
      <c r="U1038" s="289"/>
      <c r="V1038" s="289"/>
      <c r="W1038" s="289"/>
      <c r="X1038" s="289"/>
      <c r="Y1038" s="420"/>
      <c r="Z1038" s="409"/>
      <c r="AA1038" s="409"/>
      <c r="AB1038" s="409"/>
      <c r="AC1038" s="409"/>
      <c r="AD1038" s="409"/>
      <c r="AE1038" s="409"/>
      <c r="AF1038" s="409"/>
      <c r="AG1038" s="409"/>
      <c r="AH1038" s="409"/>
      <c r="AI1038" s="409"/>
      <c r="AJ1038" s="409"/>
      <c r="AK1038" s="409"/>
      <c r="AL1038" s="409"/>
      <c r="AM1038" s="290">
        <f>SUM(Y1038:AL1038)</f>
        <v>0</v>
      </c>
    </row>
    <row r="1039" spans="1:39" ht="15" hidden="1" customHeight="1" outlineLevel="1">
      <c r="A1039" s="521"/>
      <c r="B1039" s="288" t="s">
        <v>346</v>
      </c>
      <c r="C1039" s="285" t="s">
        <v>163</v>
      </c>
      <c r="D1039" s="289"/>
      <c r="E1039" s="289"/>
      <c r="F1039" s="289"/>
      <c r="G1039" s="289"/>
      <c r="H1039" s="289"/>
      <c r="I1039" s="289"/>
      <c r="J1039" s="289"/>
      <c r="K1039" s="289"/>
      <c r="L1039" s="289"/>
      <c r="M1039" s="289"/>
      <c r="N1039" s="289">
        <f>N1038</f>
        <v>12</v>
      </c>
      <c r="O1039" s="289"/>
      <c r="P1039" s="289"/>
      <c r="Q1039" s="289"/>
      <c r="R1039" s="289"/>
      <c r="S1039" s="289"/>
      <c r="T1039" s="289"/>
      <c r="U1039" s="289"/>
      <c r="V1039" s="289"/>
      <c r="W1039" s="289"/>
      <c r="X1039" s="289"/>
      <c r="Y1039" s="405">
        <f>Y1038</f>
        <v>0</v>
      </c>
      <c r="Z1039" s="405">
        <f t="shared" ref="Z1039" si="2955">Z1038</f>
        <v>0</v>
      </c>
      <c r="AA1039" s="405">
        <f t="shared" ref="AA1039" si="2956">AA1038</f>
        <v>0</v>
      </c>
      <c r="AB1039" s="405">
        <f t="shared" ref="AB1039" si="2957">AB1038</f>
        <v>0</v>
      </c>
      <c r="AC1039" s="405">
        <f t="shared" ref="AC1039" si="2958">AC1038</f>
        <v>0</v>
      </c>
      <c r="AD1039" s="405">
        <f t="shared" ref="AD1039" si="2959">AD1038</f>
        <v>0</v>
      </c>
      <c r="AE1039" s="405">
        <f t="shared" ref="AE1039" si="2960">AE1038</f>
        <v>0</v>
      </c>
      <c r="AF1039" s="405">
        <f t="shared" ref="AF1039" si="2961">AF1038</f>
        <v>0</v>
      </c>
      <c r="AG1039" s="405">
        <f t="shared" ref="AG1039" si="2962">AG1038</f>
        <v>0</v>
      </c>
      <c r="AH1039" s="405">
        <f t="shared" ref="AH1039" si="2963">AH1038</f>
        <v>0</v>
      </c>
      <c r="AI1039" s="405">
        <f t="shared" ref="AI1039" si="2964">AI1038</f>
        <v>0</v>
      </c>
      <c r="AJ1039" s="405">
        <f t="shared" ref="AJ1039" si="2965">AJ1038</f>
        <v>0</v>
      </c>
      <c r="AK1039" s="405">
        <f t="shared" ref="AK1039" si="2966">AK1038</f>
        <v>0</v>
      </c>
      <c r="AL1039" s="405">
        <f t="shared" ref="AL1039" si="2967">AL1038</f>
        <v>0</v>
      </c>
      <c r="AM1039" s="300"/>
    </row>
    <row r="1040" spans="1:39" ht="15" hidden="1" customHeight="1" outlineLevel="1">
      <c r="A1040" s="521"/>
      <c r="B1040" s="288"/>
      <c r="C1040" s="285"/>
      <c r="D1040" s="285"/>
      <c r="E1040" s="285"/>
      <c r="F1040" s="285"/>
      <c r="G1040" s="285"/>
      <c r="H1040" s="285"/>
      <c r="I1040" s="285"/>
      <c r="J1040" s="285"/>
      <c r="K1040" s="285"/>
      <c r="L1040" s="285"/>
      <c r="M1040" s="285"/>
      <c r="N1040" s="285"/>
      <c r="O1040" s="285"/>
      <c r="P1040" s="285"/>
      <c r="Q1040" s="285"/>
      <c r="R1040" s="285"/>
      <c r="S1040" s="285"/>
      <c r="T1040" s="285"/>
      <c r="U1040" s="285"/>
      <c r="V1040" s="285"/>
      <c r="W1040" s="285"/>
      <c r="X1040" s="285"/>
      <c r="Y1040" s="406"/>
      <c r="Z1040" s="419"/>
      <c r="AA1040" s="419"/>
      <c r="AB1040" s="419"/>
      <c r="AC1040" s="419"/>
      <c r="AD1040" s="419"/>
      <c r="AE1040" s="419"/>
      <c r="AF1040" s="419"/>
      <c r="AG1040" s="419"/>
      <c r="AH1040" s="419"/>
      <c r="AI1040" s="419"/>
      <c r="AJ1040" s="419"/>
      <c r="AK1040" s="419"/>
      <c r="AL1040" s="419"/>
      <c r="AM1040" s="300"/>
    </row>
    <row r="1041" spans="1:39" ht="15" hidden="1" customHeight="1" outlineLevel="1">
      <c r="A1041" s="521">
        <v>27</v>
      </c>
      <c r="B1041" s="422" t="s">
        <v>119</v>
      </c>
      <c r="C1041" s="285" t="s">
        <v>25</v>
      </c>
      <c r="D1041" s="289"/>
      <c r="E1041" s="289"/>
      <c r="F1041" s="289"/>
      <c r="G1041" s="289"/>
      <c r="H1041" s="289"/>
      <c r="I1041" s="289"/>
      <c r="J1041" s="289"/>
      <c r="K1041" s="289"/>
      <c r="L1041" s="289"/>
      <c r="M1041" s="289"/>
      <c r="N1041" s="289">
        <v>12</v>
      </c>
      <c r="O1041" s="289"/>
      <c r="P1041" s="289"/>
      <c r="Q1041" s="289"/>
      <c r="R1041" s="289"/>
      <c r="S1041" s="289"/>
      <c r="T1041" s="289"/>
      <c r="U1041" s="289"/>
      <c r="V1041" s="289"/>
      <c r="W1041" s="289"/>
      <c r="X1041" s="289"/>
      <c r="Y1041" s="420"/>
      <c r="Z1041" s="409"/>
      <c r="AA1041" s="409"/>
      <c r="AB1041" s="409"/>
      <c r="AC1041" s="409"/>
      <c r="AD1041" s="409"/>
      <c r="AE1041" s="409"/>
      <c r="AF1041" s="409"/>
      <c r="AG1041" s="409"/>
      <c r="AH1041" s="409"/>
      <c r="AI1041" s="409"/>
      <c r="AJ1041" s="409"/>
      <c r="AK1041" s="409"/>
      <c r="AL1041" s="409"/>
      <c r="AM1041" s="290">
        <f>SUM(Y1041:AL1041)</f>
        <v>0</v>
      </c>
    </row>
    <row r="1042" spans="1:39" ht="15" hidden="1" customHeight="1" outlineLevel="1">
      <c r="A1042" s="521"/>
      <c r="B1042" s="288" t="s">
        <v>346</v>
      </c>
      <c r="C1042" s="285" t="s">
        <v>163</v>
      </c>
      <c r="D1042" s="289"/>
      <c r="E1042" s="289"/>
      <c r="F1042" s="289"/>
      <c r="G1042" s="289"/>
      <c r="H1042" s="289"/>
      <c r="I1042" s="289"/>
      <c r="J1042" s="289"/>
      <c r="K1042" s="289"/>
      <c r="L1042" s="289"/>
      <c r="M1042" s="289"/>
      <c r="N1042" s="289">
        <f>N1041</f>
        <v>12</v>
      </c>
      <c r="O1042" s="289"/>
      <c r="P1042" s="289"/>
      <c r="Q1042" s="289"/>
      <c r="R1042" s="289"/>
      <c r="S1042" s="289"/>
      <c r="T1042" s="289"/>
      <c r="U1042" s="289"/>
      <c r="V1042" s="289"/>
      <c r="W1042" s="289"/>
      <c r="X1042" s="289"/>
      <c r="Y1042" s="405">
        <f>Y1041</f>
        <v>0</v>
      </c>
      <c r="Z1042" s="405">
        <f t="shared" ref="Z1042" si="2968">Z1041</f>
        <v>0</v>
      </c>
      <c r="AA1042" s="405">
        <f t="shared" ref="AA1042" si="2969">AA1041</f>
        <v>0</v>
      </c>
      <c r="AB1042" s="405">
        <f t="shared" ref="AB1042" si="2970">AB1041</f>
        <v>0</v>
      </c>
      <c r="AC1042" s="405">
        <f t="shared" ref="AC1042" si="2971">AC1041</f>
        <v>0</v>
      </c>
      <c r="AD1042" s="405">
        <f t="shared" ref="AD1042" si="2972">AD1041</f>
        <v>0</v>
      </c>
      <c r="AE1042" s="405">
        <f t="shared" ref="AE1042" si="2973">AE1041</f>
        <v>0</v>
      </c>
      <c r="AF1042" s="405">
        <f t="shared" ref="AF1042" si="2974">AF1041</f>
        <v>0</v>
      </c>
      <c r="AG1042" s="405">
        <f t="shared" ref="AG1042" si="2975">AG1041</f>
        <v>0</v>
      </c>
      <c r="AH1042" s="405">
        <f t="shared" ref="AH1042" si="2976">AH1041</f>
        <v>0</v>
      </c>
      <c r="AI1042" s="405">
        <f t="shared" ref="AI1042" si="2977">AI1041</f>
        <v>0</v>
      </c>
      <c r="AJ1042" s="405">
        <f t="shared" ref="AJ1042" si="2978">AJ1041</f>
        <v>0</v>
      </c>
      <c r="AK1042" s="405">
        <f t="shared" ref="AK1042" si="2979">AK1041</f>
        <v>0</v>
      </c>
      <c r="AL1042" s="405">
        <f t="shared" ref="AL1042" si="2980">AL1041</f>
        <v>0</v>
      </c>
      <c r="AM1042" s="300"/>
    </row>
    <row r="1043" spans="1:39" ht="15" hidden="1" customHeight="1" outlineLevel="1">
      <c r="A1043" s="521"/>
      <c r="B1043" s="288"/>
      <c r="C1043" s="285"/>
      <c r="D1043" s="285"/>
      <c r="E1043" s="285"/>
      <c r="F1043" s="285"/>
      <c r="G1043" s="285"/>
      <c r="H1043" s="285"/>
      <c r="I1043" s="285"/>
      <c r="J1043" s="285"/>
      <c r="K1043" s="285"/>
      <c r="L1043" s="285"/>
      <c r="M1043" s="285"/>
      <c r="N1043" s="285"/>
      <c r="O1043" s="285"/>
      <c r="P1043" s="285"/>
      <c r="Q1043" s="285"/>
      <c r="R1043" s="285"/>
      <c r="S1043" s="285"/>
      <c r="T1043" s="285"/>
      <c r="U1043" s="285"/>
      <c r="V1043" s="285"/>
      <c r="W1043" s="285"/>
      <c r="X1043" s="285"/>
      <c r="Y1043" s="406"/>
      <c r="Z1043" s="419"/>
      <c r="AA1043" s="419"/>
      <c r="AB1043" s="419"/>
      <c r="AC1043" s="419"/>
      <c r="AD1043" s="419"/>
      <c r="AE1043" s="419"/>
      <c r="AF1043" s="419"/>
      <c r="AG1043" s="419"/>
      <c r="AH1043" s="419"/>
      <c r="AI1043" s="419"/>
      <c r="AJ1043" s="419"/>
      <c r="AK1043" s="419"/>
      <c r="AL1043" s="419"/>
      <c r="AM1043" s="300"/>
    </row>
    <row r="1044" spans="1:39" ht="15" hidden="1" customHeight="1" outlineLevel="1">
      <c r="A1044" s="521">
        <v>28</v>
      </c>
      <c r="B1044" s="422" t="s">
        <v>120</v>
      </c>
      <c r="C1044" s="285" t="s">
        <v>25</v>
      </c>
      <c r="D1044" s="289"/>
      <c r="E1044" s="289"/>
      <c r="F1044" s="289"/>
      <c r="G1044" s="289"/>
      <c r="H1044" s="289"/>
      <c r="I1044" s="289"/>
      <c r="J1044" s="289"/>
      <c r="K1044" s="289"/>
      <c r="L1044" s="289"/>
      <c r="M1044" s="289"/>
      <c r="N1044" s="289">
        <v>12</v>
      </c>
      <c r="O1044" s="289"/>
      <c r="P1044" s="289"/>
      <c r="Q1044" s="289"/>
      <c r="R1044" s="289"/>
      <c r="S1044" s="289"/>
      <c r="T1044" s="289"/>
      <c r="U1044" s="289"/>
      <c r="V1044" s="289"/>
      <c r="W1044" s="289"/>
      <c r="X1044" s="289"/>
      <c r="Y1044" s="420"/>
      <c r="Z1044" s="409"/>
      <c r="AA1044" s="409"/>
      <c r="AB1044" s="409"/>
      <c r="AC1044" s="409"/>
      <c r="AD1044" s="409"/>
      <c r="AE1044" s="409"/>
      <c r="AF1044" s="409"/>
      <c r="AG1044" s="409"/>
      <c r="AH1044" s="409"/>
      <c r="AI1044" s="409"/>
      <c r="AJ1044" s="409"/>
      <c r="AK1044" s="409"/>
      <c r="AL1044" s="409"/>
      <c r="AM1044" s="290">
        <f>SUM(Y1044:AL1044)</f>
        <v>0</v>
      </c>
    </row>
    <row r="1045" spans="1:39" ht="15" hidden="1" customHeight="1" outlineLevel="1">
      <c r="A1045" s="521"/>
      <c r="B1045" s="288" t="s">
        <v>346</v>
      </c>
      <c r="C1045" s="285" t="s">
        <v>163</v>
      </c>
      <c r="D1045" s="289"/>
      <c r="E1045" s="289"/>
      <c r="F1045" s="289"/>
      <c r="G1045" s="289"/>
      <c r="H1045" s="289"/>
      <c r="I1045" s="289"/>
      <c r="J1045" s="289"/>
      <c r="K1045" s="289"/>
      <c r="L1045" s="289"/>
      <c r="M1045" s="289"/>
      <c r="N1045" s="289">
        <f>N1044</f>
        <v>12</v>
      </c>
      <c r="O1045" s="289"/>
      <c r="P1045" s="289"/>
      <c r="Q1045" s="289"/>
      <c r="R1045" s="289"/>
      <c r="S1045" s="289"/>
      <c r="T1045" s="289"/>
      <c r="U1045" s="289"/>
      <c r="V1045" s="289"/>
      <c r="W1045" s="289"/>
      <c r="X1045" s="289"/>
      <c r="Y1045" s="405">
        <f>Y1044</f>
        <v>0</v>
      </c>
      <c r="Z1045" s="405">
        <f>Z1044</f>
        <v>0</v>
      </c>
      <c r="AA1045" s="405">
        <f t="shared" ref="AA1045" si="2981">AA1044</f>
        <v>0</v>
      </c>
      <c r="AB1045" s="405">
        <f t="shared" ref="AB1045" si="2982">AB1044</f>
        <v>0</v>
      </c>
      <c r="AC1045" s="405">
        <f t="shared" ref="AC1045" si="2983">AC1044</f>
        <v>0</v>
      </c>
      <c r="AD1045" s="405">
        <f t="shared" ref="AD1045" si="2984">AD1044</f>
        <v>0</v>
      </c>
      <c r="AE1045" s="405">
        <f>AE1044</f>
        <v>0</v>
      </c>
      <c r="AF1045" s="405">
        <f t="shared" ref="AF1045" si="2985">AF1044</f>
        <v>0</v>
      </c>
      <c r="AG1045" s="405">
        <f t="shared" ref="AG1045" si="2986">AG1044</f>
        <v>0</v>
      </c>
      <c r="AH1045" s="405">
        <f t="shared" ref="AH1045" si="2987">AH1044</f>
        <v>0</v>
      </c>
      <c r="AI1045" s="405">
        <f t="shared" ref="AI1045" si="2988">AI1044</f>
        <v>0</v>
      </c>
      <c r="AJ1045" s="405">
        <f t="shared" ref="AJ1045" si="2989">AJ1044</f>
        <v>0</v>
      </c>
      <c r="AK1045" s="405">
        <f t="shared" ref="AK1045" si="2990">AK1044</f>
        <v>0</v>
      </c>
      <c r="AL1045" s="405">
        <f t="shared" ref="AL1045" si="2991">AL1044</f>
        <v>0</v>
      </c>
      <c r="AM1045" s="300"/>
    </row>
    <row r="1046" spans="1:39" ht="15" hidden="1" customHeight="1" outlineLevel="1">
      <c r="A1046" s="521"/>
      <c r="B1046" s="288"/>
      <c r="C1046" s="285"/>
      <c r="D1046" s="285"/>
      <c r="E1046" s="285"/>
      <c r="F1046" s="285"/>
      <c r="G1046" s="285"/>
      <c r="H1046" s="285"/>
      <c r="I1046" s="285"/>
      <c r="J1046" s="285"/>
      <c r="K1046" s="285"/>
      <c r="L1046" s="285"/>
      <c r="M1046" s="285"/>
      <c r="N1046" s="285"/>
      <c r="O1046" s="285"/>
      <c r="P1046" s="285"/>
      <c r="Q1046" s="285"/>
      <c r="R1046" s="285"/>
      <c r="S1046" s="285"/>
      <c r="T1046" s="285"/>
      <c r="U1046" s="285"/>
      <c r="V1046" s="285"/>
      <c r="W1046" s="285"/>
      <c r="X1046" s="285"/>
      <c r="Y1046" s="406"/>
      <c r="Z1046" s="419"/>
      <c r="AA1046" s="419"/>
      <c r="AB1046" s="419"/>
      <c r="AC1046" s="419"/>
      <c r="AD1046" s="419"/>
      <c r="AE1046" s="419"/>
      <c r="AF1046" s="419"/>
      <c r="AG1046" s="419"/>
      <c r="AH1046" s="419"/>
      <c r="AI1046" s="419"/>
      <c r="AJ1046" s="419"/>
      <c r="AK1046" s="419"/>
      <c r="AL1046" s="419"/>
      <c r="AM1046" s="300"/>
    </row>
    <row r="1047" spans="1:39" ht="15" hidden="1" customHeight="1" outlineLevel="1">
      <c r="A1047" s="521">
        <v>29</v>
      </c>
      <c r="B1047" s="422" t="s">
        <v>121</v>
      </c>
      <c r="C1047" s="285" t="s">
        <v>25</v>
      </c>
      <c r="D1047" s="289"/>
      <c r="E1047" s="289"/>
      <c r="F1047" s="289"/>
      <c r="G1047" s="289"/>
      <c r="H1047" s="289"/>
      <c r="I1047" s="289"/>
      <c r="J1047" s="289"/>
      <c r="K1047" s="289"/>
      <c r="L1047" s="289"/>
      <c r="M1047" s="289"/>
      <c r="N1047" s="289">
        <v>3</v>
      </c>
      <c r="O1047" s="289"/>
      <c r="P1047" s="289"/>
      <c r="Q1047" s="289"/>
      <c r="R1047" s="289"/>
      <c r="S1047" s="289"/>
      <c r="T1047" s="289"/>
      <c r="U1047" s="289"/>
      <c r="V1047" s="289"/>
      <c r="W1047" s="289"/>
      <c r="X1047" s="289"/>
      <c r="Y1047" s="420"/>
      <c r="Z1047" s="409"/>
      <c r="AA1047" s="409"/>
      <c r="AB1047" s="409"/>
      <c r="AC1047" s="409"/>
      <c r="AD1047" s="409"/>
      <c r="AE1047" s="409"/>
      <c r="AF1047" s="409"/>
      <c r="AG1047" s="409"/>
      <c r="AH1047" s="409"/>
      <c r="AI1047" s="409"/>
      <c r="AJ1047" s="409"/>
      <c r="AK1047" s="409"/>
      <c r="AL1047" s="409"/>
      <c r="AM1047" s="290">
        <f>SUM(Y1047:AL1047)</f>
        <v>0</v>
      </c>
    </row>
    <row r="1048" spans="1:39" ht="15" hidden="1" customHeight="1" outlineLevel="1">
      <c r="A1048" s="521"/>
      <c r="B1048" s="288" t="s">
        <v>346</v>
      </c>
      <c r="C1048" s="285" t="s">
        <v>163</v>
      </c>
      <c r="D1048" s="289"/>
      <c r="E1048" s="289"/>
      <c r="F1048" s="289"/>
      <c r="G1048" s="289"/>
      <c r="H1048" s="289"/>
      <c r="I1048" s="289"/>
      <c r="J1048" s="289"/>
      <c r="K1048" s="289"/>
      <c r="L1048" s="289"/>
      <c r="M1048" s="289"/>
      <c r="N1048" s="289">
        <f>N1047</f>
        <v>3</v>
      </c>
      <c r="O1048" s="289"/>
      <c r="P1048" s="289"/>
      <c r="Q1048" s="289"/>
      <c r="R1048" s="289"/>
      <c r="S1048" s="289"/>
      <c r="T1048" s="289"/>
      <c r="U1048" s="289"/>
      <c r="V1048" s="289"/>
      <c r="W1048" s="289"/>
      <c r="X1048" s="289"/>
      <c r="Y1048" s="405">
        <f>Y1047</f>
        <v>0</v>
      </c>
      <c r="Z1048" s="405">
        <f t="shared" ref="Z1048" si="2992">Z1047</f>
        <v>0</v>
      </c>
      <c r="AA1048" s="405">
        <f t="shared" ref="AA1048" si="2993">AA1047</f>
        <v>0</v>
      </c>
      <c r="AB1048" s="405">
        <f t="shared" ref="AB1048" si="2994">AB1047</f>
        <v>0</v>
      </c>
      <c r="AC1048" s="405">
        <f t="shared" ref="AC1048" si="2995">AC1047</f>
        <v>0</v>
      </c>
      <c r="AD1048" s="405">
        <f t="shared" ref="AD1048" si="2996">AD1047</f>
        <v>0</v>
      </c>
      <c r="AE1048" s="405">
        <f t="shared" ref="AE1048" si="2997">AE1047</f>
        <v>0</v>
      </c>
      <c r="AF1048" s="405">
        <f t="shared" ref="AF1048" si="2998">AF1047</f>
        <v>0</v>
      </c>
      <c r="AG1048" s="405">
        <f t="shared" ref="AG1048" si="2999">AG1047</f>
        <v>0</v>
      </c>
      <c r="AH1048" s="405">
        <f t="shared" ref="AH1048" si="3000">AH1047</f>
        <v>0</v>
      </c>
      <c r="AI1048" s="405">
        <f t="shared" ref="AI1048" si="3001">AI1047</f>
        <v>0</v>
      </c>
      <c r="AJ1048" s="405">
        <f t="shared" ref="AJ1048" si="3002">AJ1047</f>
        <v>0</v>
      </c>
      <c r="AK1048" s="405">
        <f t="shared" ref="AK1048" si="3003">AK1047</f>
        <v>0</v>
      </c>
      <c r="AL1048" s="405">
        <f t="shared" ref="AL1048" si="3004">AL1047</f>
        <v>0</v>
      </c>
      <c r="AM1048" s="300"/>
    </row>
    <row r="1049" spans="1:39" ht="15" hidden="1" customHeight="1" outlineLevel="1">
      <c r="A1049" s="521"/>
      <c r="B1049" s="288"/>
      <c r="C1049" s="285"/>
      <c r="D1049" s="285"/>
      <c r="E1049" s="285"/>
      <c r="F1049" s="285"/>
      <c r="G1049" s="285"/>
      <c r="H1049" s="285"/>
      <c r="I1049" s="285"/>
      <c r="J1049" s="285"/>
      <c r="K1049" s="285"/>
      <c r="L1049" s="285"/>
      <c r="M1049" s="285"/>
      <c r="N1049" s="285"/>
      <c r="O1049" s="285"/>
      <c r="P1049" s="285"/>
      <c r="Q1049" s="285"/>
      <c r="R1049" s="285"/>
      <c r="S1049" s="285"/>
      <c r="T1049" s="285"/>
      <c r="U1049" s="285"/>
      <c r="V1049" s="285"/>
      <c r="W1049" s="285"/>
      <c r="X1049" s="285"/>
      <c r="Y1049" s="406"/>
      <c r="Z1049" s="419"/>
      <c r="AA1049" s="419"/>
      <c r="AB1049" s="419"/>
      <c r="AC1049" s="419"/>
      <c r="AD1049" s="419"/>
      <c r="AE1049" s="419"/>
      <c r="AF1049" s="419"/>
      <c r="AG1049" s="419"/>
      <c r="AH1049" s="419"/>
      <c r="AI1049" s="419"/>
      <c r="AJ1049" s="419"/>
      <c r="AK1049" s="419"/>
      <c r="AL1049" s="419"/>
      <c r="AM1049" s="300"/>
    </row>
    <row r="1050" spans="1:39" ht="15" hidden="1" customHeight="1" outlineLevel="1">
      <c r="A1050" s="521">
        <v>30</v>
      </c>
      <c r="B1050" s="422" t="s">
        <v>122</v>
      </c>
      <c r="C1050" s="285" t="s">
        <v>25</v>
      </c>
      <c r="D1050" s="289"/>
      <c r="E1050" s="289"/>
      <c r="F1050" s="289"/>
      <c r="G1050" s="289"/>
      <c r="H1050" s="289"/>
      <c r="I1050" s="289"/>
      <c r="J1050" s="289"/>
      <c r="K1050" s="289"/>
      <c r="L1050" s="289"/>
      <c r="M1050" s="289"/>
      <c r="N1050" s="289">
        <v>12</v>
      </c>
      <c r="O1050" s="289"/>
      <c r="P1050" s="289"/>
      <c r="Q1050" s="289"/>
      <c r="R1050" s="289"/>
      <c r="S1050" s="289"/>
      <c r="T1050" s="289"/>
      <c r="U1050" s="289"/>
      <c r="V1050" s="289"/>
      <c r="W1050" s="289"/>
      <c r="X1050" s="289"/>
      <c r="Y1050" s="420"/>
      <c r="Z1050" s="409"/>
      <c r="AA1050" s="409"/>
      <c r="AB1050" s="409"/>
      <c r="AC1050" s="409"/>
      <c r="AD1050" s="409"/>
      <c r="AE1050" s="409"/>
      <c r="AF1050" s="409"/>
      <c r="AG1050" s="409"/>
      <c r="AH1050" s="409"/>
      <c r="AI1050" s="409"/>
      <c r="AJ1050" s="409"/>
      <c r="AK1050" s="409"/>
      <c r="AL1050" s="409"/>
      <c r="AM1050" s="290">
        <f>SUM(Y1050:AL1050)</f>
        <v>0</v>
      </c>
    </row>
    <row r="1051" spans="1:39" ht="15" hidden="1" customHeight="1" outlineLevel="1">
      <c r="A1051" s="521"/>
      <c r="B1051" s="288" t="s">
        <v>346</v>
      </c>
      <c r="C1051" s="285" t="s">
        <v>163</v>
      </c>
      <c r="D1051" s="289"/>
      <c r="E1051" s="289"/>
      <c r="F1051" s="289"/>
      <c r="G1051" s="289"/>
      <c r="H1051" s="289"/>
      <c r="I1051" s="289"/>
      <c r="J1051" s="289"/>
      <c r="K1051" s="289"/>
      <c r="L1051" s="289"/>
      <c r="M1051" s="289"/>
      <c r="N1051" s="289">
        <f>N1050</f>
        <v>12</v>
      </c>
      <c r="O1051" s="289"/>
      <c r="P1051" s="289"/>
      <c r="Q1051" s="289"/>
      <c r="R1051" s="289"/>
      <c r="S1051" s="289"/>
      <c r="T1051" s="289"/>
      <c r="U1051" s="289"/>
      <c r="V1051" s="289"/>
      <c r="W1051" s="289"/>
      <c r="X1051" s="289"/>
      <c r="Y1051" s="405">
        <f>Y1050</f>
        <v>0</v>
      </c>
      <c r="Z1051" s="405">
        <f t="shared" ref="Z1051" si="3005">Z1050</f>
        <v>0</v>
      </c>
      <c r="AA1051" s="405">
        <f t="shared" ref="AA1051" si="3006">AA1050</f>
        <v>0</v>
      </c>
      <c r="AB1051" s="405">
        <f t="shared" ref="AB1051" si="3007">AB1050</f>
        <v>0</v>
      </c>
      <c r="AC1051" s="405">
        <f t="shared" ref="AC1051" si="3008">AC1050</f>
        <v>0</v>
      </c>
      <c r="AD1051" s="405">
        <f t="shared" ref="AD1051" si="3009">AD1050</f>
        <v>0</v>
      </c>
      <c r="AE1051" s="405">
        <f t="shared" ref="AE1051" si="3010">AE1050</f>
        <v>0</v>
      </c>
      <c r="AF1051" s="405">
        <f t="shared" ref="AF1051" si="3011">AF1050</f>
        <v>0</v>
      </c>
      <c r="AG1051" s="405">
        <f t="shared" ref="AG1051" si="3012">AG1050</f>
        <v>0</v>
      </c>
      <c r="AH1051" s="405">
        <f t="shared" ref="AH1051" si="3013">AH1050</f>
        <v>0</v>
      </c>
      <c r="AI1051" s="405">
        <f t="shared" ref="AI1051" si="3014">AI1050</f>
        <v>0</v>
      </c>
      <c r="AJ1051" s="405">
        <f t="shared" ref="AJ1051" si="3015">AJ1050</f>
        <v>0</v>
      </c>
      <c r="AK1051" s="405">
        <f t="shared" ref="AK1051" si="3016">AK1050</f>
        <v>0</v>
      </c>
      <c r="AL1051" s="405">
        <f t="shared" ref="AL1051" si="3017">AL1050</f>
        <v>0</v>
      </c>
      <c r="AM1051" s="300"/>
    </row>
    <row r="1052" spans="1:39" ht="15" hidden="1" customHeight="1" outlineLevel="1">
      <c r="A1052" s="521"/>
      <c r="B1052" s="288"/>
      <c r="C1052" s="285"/>
      <c r="D1052" s="285"/>
      <c r="E1052" s="285"/>
      <c r="F1052" s="285"/>
      <c r="G1052" s="285"/>
      <c r="H1052" s="285"/>
      <c r="I1052" s="285"/>
      <c r="J1052" s="285"/>
      <c r="K1052" s="285"/>
      <c r="L1052" s="285"/>
      <c r="M1052" s="285"/>
      <c r="N1052" s="285"/>
      <c r="O1052" s="285"/>
      <c r="P1052" s="285"/>
      <c r="Q1052" s="285"/>
      <c r="R1052" s="285"/>
      <c r="S1052" s="285"/>
      <c r="T1052" s="285"/>
      <c r="U1052" s="285"/>
      <c r="V1052" s="285"/>
      <c r="W1052" s="285"/>
      <c r="X1052" s="285"/>
      <c r="Y1052" s="406"/>
      <c r="Z1052" s="419"/>
      <c r="AA1052" s="419"/>
      <c r="AB1052" s="419"/>
      <c r="AC1052" s="419"/>
      <c r="AD1052" s="419"/>
      <c r="AE1052" s="419"/>
      <c r="AF1052" s="419"/>
      <c r="AG1052" s="419"/>
      <c r="AH1052" s="419"/>
      <c r="AI1052" s="419"/>
      <c r="AJ1052" s="419"/>
      <c r="AK1052" s="419"/>
      <c r="AL1052" s="419"/>
      <c r="AM1052" s="300"/>
    </row>
    <row r="1053" spans="1:39" ht="15" hidden="1" customHeight="1" outlineLevel="1">
      <c r="A1053" s="521">
        <v>31</v>
      </c>
      <c r="B1053" s="422" t="s">
        <v>123</v>
      </c>
      <c r="C1053" s="285" t="s">
        <v>25</v>
      </c>
      <c r="D1053" s="289"/>
      <c r="E1053" s="289"/>
      <c r="F1053" s="289"/>
      <c r="G1053" s="289"/>
      <c r="H1053" s="289"/>
      <c r="I1053" s="289"/>
      <c r="J1053" s="289"/>
      <c r="K1053" s="289"/>
      <c r="L1053" s="289"/>
      <c r="M1053" s="289"/>
      <c r="N1053" s="289">
        <v>12</v>
      </c>
      <c r="O1053" s="289"/>
      <c r="P1053" s="289"/>
      <c r="Q1053" s="289"/>
      <c r="R1053" s="289"/>
      <c r="S1053" s="289"/>
      <c r="T1053" s="289"/>
      <c r="U1053" s="289"/>
      <c r="V1053" s="289"/>
      <c r="W1053" s="289"/>
      <c r="X1053" s="289"/>
      <c r="Y1053" s="420"/>
      <c r="Z1053" s="409"/>
      <c r="AA1053" s="409"/>
      <c r="AB1053" s="409"/>
      <c r="AC1053" s="409"/>
      <c r="AD1053" s="409"/>
      <c r="AE1053" s="409"/>
      <c r="AF1053" s="409"/>
      <c r="AG1053" s="409"/>
      <c r="AH1053" s="409"/>
      <c r="AI1053" s="409"/>
      <c r="AJ1053" s="409"/>
      <c r="AK1053" s="409"/>
      <c r="AL1053" s="409"/>
      <c r="AM1053" s="290">
        <f>SUM(Y1053:AL1053)</f>
        <v>0</v>
      </c>
    </row>
    <row r="1054" spans="1:39" ht="15" hidden="1" customHeight="1" outlineLevel="1">
      <c r="A1054" s="521"/>
      <c r="B1054" s="288" t="s">
        <v>346</v>
      </c>
      <c r="C1054" s="285" t="s">
        <v>163</v>
      </c>
      <c r="D1054" s="289"/>
      <c r="E1054" s="289"/>
      <c r="F1054" s="289"/>
      <c r="G1054" s="289"/>
      <c r="H1054" s="289"/>
      <c r="I1054" s="289"/>
      <c r="J1054" s="289"/>
      <c r="K1054" s="289"/>
      <c r="L1054" s="289"/>
      <c r="M1054" s="289"/>
      <c r="N1054" s="289">
        <f>N1053</f>
        <v>12</v>
      </c>
      <c r="O1054" s="289"/>
      <c r="P1054" s="289"/>
      <c r="Q1054" s="289"/>
      <c r="R1054" s="289"/>
      <c r="S1054" s="289"/>
      <c r="T1054" s="289"/>
      <c r="U1054" s="289"/>
      <c r="V1054" s="289"/>
      <c r="W1054" s="289"/>
      <c r="X1054" s="289"/>
      <c r="Y1054" s="405">
        <f>Y1053</f>
        <v>0</v>
      </c>
      <c r="Z1054" s="405">
        <f t="shared" ref="Z1054" si="3018">Z1053</f>
        <v>0</v>
      </c>
      <c r="AA1054" s="405">
        <f t="shared" ref="AA1054" si="3019">AA1053</f>
        <v>0</v>
      </c>
      <c r="AB1054" s="405">
        <f t="shared" ref="AB1054" si="3020">AB1053</f>
        <v>0</v>
      </c>
      <c r="AC1054" s="405">
        <f t="shared" ref="AC1054" si="3021">AC1053</f>
        <v>0</v>
      </c>
      <c r="AD1054" s="405">
        <f t="shared" ref="AD1054" si="3022">AD1053</f>
        <v>0</v>
      </c>
      <c r="AE1054" s="405">
        <f t="shared" ref="AE1054" si="3023">AE1053</f>
        <v>0</v>
      </c>
      <c r="AF1054" s="405">
        <f t="shared" ref="AF1054" si="3024">AF1053</f>
        <v>0</v>
      </c>
      <c r="AG1054" s="405">
        <f t="shared" ref="AG1054" si="3025">AG1053</f>
        <v>0</v>
      </c>
      <c r="AH1054" s="405">
        <f t="shared" ref="AH1054" si="3026">AH1053</f>
        <v>0</v>
      </c>
      <c r="AI1054" s="405">
        <f t="shared" ref="AI1054" si="3027">AI1053</f>
        <v>0</v>
      </c>
      <c r="AJ1054" s="405">
        <f t="shared" ref="AJ1054" si="3028">AJ1053</f>
        <v>0</v>
      </c>
      <c r="AK1054" s="405">
        <f t="shared" ref="AK1054" si="3029">AK1053</f>
        <v>0</v>
      </c>
      <c r="AL1054" s="405">
        <f t="shared" ref="AL1054" si="3030">AL1053</f>
        <v>0</v>
      </c>
      <c r="AM1054" s="300"/>
    </row>
    <row r="1055" spans="1:39" ht="15" hidden="1" customHeight="1" outlineLevel="1">
      <c r="A1055" s="521"/>
      <c r="B1055" s="422"/>
      <c r="C1055" s="285"/>
      <c r="D1055" s="285"/>
      <c r="E1055" s="285"/>
      <c r="F1055" s="285"/>
      <c r="G1055" s="285"/>
      <c r="H1055" s="285"/>
      <c r="I1055" s="285"/>
      <c r="J1055" s="285"/>
      <c r="K1055" s="285"/>
      <c r="L1055" s="285"/>
      <c r="M1055" s="285"/>
      <c r="N1055" s="285"/>
      <c r="O1055" s="285"/>
      <c r="P1055" s="285"/>
      <c r="Q1055" s="285"/>
      <c r="R1055" s="285"/>
      <c r="S1055" s="285"/>
      <c r="T1055" s="285"/>
      <c r="U1055" s="285"/>
      <c r="V1055" s="285"/>
      <c r="W1055" s="285"/>
      <c r="X1055" s="285"/>
      <c r="Y1055" s="406"/>
      <c r="Z1055" s="419"/>
      <c r="AA1055" s="419"/>
      <c r="AB1055" s="419"/>
      <c r="AC1055" s="419"/>
      <c r="AD1055" s="419"/>
      <c r="AE1055" s="419"/>
      <c r="AF1055" s="419"/>
      <c r="AG1055" s="419"/>
      <c r="AH1055" s="419"/>
      <c r="AI1055" s="419"/>
      <c r="AJ1055" s="419"/>
      <c r="AK1055" s="419"/>
      <c r="AL1055" s="419"/>
      <c r="AM1055" s="300"/>
    </row>
    <row r="1056" spans="1:39" ht="15" hidden="1" customHeight="1" outlineLevel="1">
      <c r="A1056" s="521">
        <v>32</v>
      </c>
      <c r="B1056" s="422" t="s">
        <v>124</v>
      </c>
      <c r="C1056" s="285" t="s">
        <v>25</v>
      </c>
      <c r="D1056" s="289"/>
      <c r="E1056" s="289"/>
      <c r="F1056" s="289"/>
      <c r="G1056" s="289"/>
      <c r="H1056" s="289"/>
      <c r="I1056" s="289"/>
      <c r="J1056" s="289"/>
      <c r="K1056" s="289"/>
      <c r="L1056" s="289"/>
      <c r="M1056" s="289"/>
      <c r="N1056" s="289">
        <v>12</v>
      </c>
      <c r="O1056" s="289"/>
      <c r="P1056" s="289"/>
      <c r="Q1056" s="289"/>
      <c r="R1056" s="289"/>
      <c r="S1056" s="289"/>
      <c r="T1056" s="289"/>
      <c r="U1056" s="289"/>
      <c r="V1056" s="289"/>
      <c r="W1056" s="289"/>
      <c r="X1056" s="289"/>
      <c r="Y1056" s="420"/>
      <c r="Z1056" s="409"/>
      <c r="AA1056" s="409"/>
      <c r="AB1056" s="409"/>
      <c r="AC1056" s="409"/>
      <c r="AD1056" s="409"/>
      <c r="AE1056" s="409"/>
      <c r="AF1056" s="409"/>
      <c r="AG1056" s="409"/>
      <c r="AH1056" s="409"/>
      <c r="AI1056" s="409"/>
      <c r="AJ1056" s="409"/>
      <c r="AK1056" s="409"/>
      <c r="AL1056" s="409"/>
      <c r="AM1056" s="290">
        <f>SUM(Y1056:AL1056)</f>
        <v>0</v>
      </c>
    </row>
    <row r="1057" spans="1:39" ht="15" hidden="1" customHeight="1" outlineLevel="1">
      <c r="A1057" s="521"/>
      <c r="B1057" s="288" t="s">
        <v>346</v>
      </c>
      <c r="C1057" s="285" t="s">
        <v>163</v>
      </c>
      <c r="D1057" s="289"/>
      <c r="E1057" s="289"/>
      <c r="F1057" s="289"/>
      <c r="G1057" s="289"/>
      <c r="H1057" s="289"/>
      <c r="I1057" s="289"/>
      <c r="J1057" s="289"/>
      <c r="K1057" s="289"/>
      <c r="L1057" s="289"/>
      <c r="M1057" s="289"/>
      <c r="N1057" s="289">
        <f>N1056</f>
        <v>12</v>
      </c>
      <c r="O1057" s="289"/>
      <c r="P1057" s="289"/>
      <c r="Q1057" s="289"/>
      <c r="R1057" s="289"/>
      <c r="S1057" s="289"/>
      <c r="T1057" s="289"/>
      <c r="U1057" s="289"/>
      <c r="V1057" s="289"/>
      <c r="W1057" s="289"/>
      <c r="X1057" s="289"/>
      <c r="Y1057" s="405">
        <f>Y1056</f>
        <v>0</v>
      </c>
      <c r="Z1057" s="405">
        <f t="shared" ref="Z1057" si="3031">Z1056</f>
        <v>0</v>
      </c>
      <c r="AA1057" s="405">
        <f t="shared" ref="AA1057" si="3032">AA1056</f>
        <v>0</v>
      </c>
      <c r="AB1057" s="405">
        <f t="shared" ref="AB1057" si="3033">AB1056</f>
        <v>0</v>
      </c>
      <c r="AC1057" s="405">
        <f t="shared" ref="AC1057" si="3034">AC1056</f>
        <v>0</v>
      </c>
      <c r="AD1057" s="405">
        <f t="shared" ref="AD1057" si="3035">AD1056</f>
        <v>0</v>
      </c>
      <c r="AE1057" s="405">
        <f t="shared" ref="AE1057" si="3036">AE1056</f>
        <v>0</v>
      </c>
      <c r="AF1057" s="405">
        <f t="shared" ref="AF1057" si="3037">AF1056</f>
        <v>0</v>
      </c>
      <c r="AG1057" s="405">
        <f t="shared" ref="AG1057" si="3038">AG1056</f>
        <v>0</v>
      </c>
      <c r="AH1057" s="405">
        <f t="shared" ref="AH1057" si="3039">AH1056</f>
        <v>0</v>
      </c>
      <c r="AI1057" s="405">
        <f t="shared" ref="AI1057" si="3040">AI1056</f>
        <v>0</v>
      </c>
      <c r="AJ1057" s="405">
        <f t="shared" ref="AJ1057" si="3041">AJ1056</f>
        <v>0</v>
      </c>
      <c r="AK1057" s="405">
        <f t="shared" ref="AK1057" si="3042">AK1056</f>
        <v>0</v>
      </c>
      <c r="AL1057" s="405">
        <f t="shared" ref="AL1057" si="3043">AL1056</f>
        <v>0</v>
      </c>
      <c r="AM1057" s="300"/>
    </row>
    <row r="1058" spans="1:39" ht="15" hidden="1" customHeight="1" outlineLevel="1">
      <c r="A1058" s="521"/>
      <c r="B1058" s="422"/>
      <c r="C1058" s="285"/>
      <c r="D1058" s="285"/>
      <c r="E1058" s="285"/>
      <c r="F1058" s="285"/>
      <c r="G1058" s="285"/>
      <c r="H1058" s="285"/>
      <c r="I1058" s="285"/>
      <c r="J1058" s="285"/>
      <c r="K1058" s="285"/>
      <c r="L1058" s="285"/>
      <c r="M1058" s="285"/>
      <c r="N1058" s="285"/>
      <c r="O1058" s="285"/>
      <c r="P1058" s="285"/>
      <c r="Q1058" s="285"/>
      <c r="R1058" s="285"/>
      <c r="S1058" s="285"/>
      <c r="T1058" s="285"/>
      <c r="U1058" s="285"/>
      <c r="V1058" s="285"/>
      <c r="W1058" s="285"/>
      <c r="X1058" s="285"/>
      <c r="Y1058" s="406"/>
      <c r="Z1058" s="419"/>
      <c r="AA1058" s="419"/>
      <c r="AB1058" s="419"/>
      <c r="AC1058" s="419"/>
      <c r="AD1058" s="419"/>
      <c r="AE1058" s="419"/>
      <c r="AF1058" s="419"/>
      <c r="AG1058" s="419"/>
      <c r="AH1058" s="419"/>
      <c r="AI1058" s="419"/>
      <c r="AJ1058" s="419"/>
      <c r="AK1058" s="419"/>
      <c r="AL1058" s="419"/>
      <c r="AM1058" s="300"/>
    </row>
    <row r="1059" spans="1:39" ht="15" hidden="1" customHeight="1" outlineLevel="1">
      <c r="A1059" s="521"/>
      <c r="B1059" s="282" t="s">
        <v>500</v>
      </c>
      <c r="C1059" s="285"/>
      <c r="D1059" s="285"/>
      <c r="E1059" s="285"/>
      <c r="F1059" s="285"/>
      <c r="G1059" s="285"/>
      <c r="H1059" s="285"/>
      <c r="I1059" s="285"/>
      <c r="J1059" s="285"/>
      <c r="K1059" s="285"/>
      <c r="L1059" s="285"/>
      <c r="M1059" s="285"/>
      <c r="N1059" s="285"/>
      <c r="O1059" s="285"/>
      <c r="P1059" s="285"/>
      <c r="Q1059" s="285"/>
      <c r="R1059" s="285"/>
      <c r="S1059" s="285"/>
      <c r="T1059" s="285"/>
      <c r="U1059" s="285"/>
      <c r="V1059" s="285"/>
      <c r="W1059" s="285"/>
      <c r="X1059" s="285"/>
      <c r="Y1059" s="406"/>
      <c r="Z1059" s="419"/>
      <c r="AA1059" s="419"/>
      <c r="AB1059" s="419"/>
      <c r="AC1059" s="419"/>
      <c r="AD1059" s="419"/>
      <c r="AE1059" s="419"/>
      <c r="AF1059" s="419"/>
      <c r="AG1059" s="419"/>
      <c r="AH1059" s="419"/>
      <c r="AI1059" s="419"/>
      <c r="AJ1059" s="419"/>
      <c r="AK1059" s="419"/>
      <c r="AL1059" s="419"/>
      <c r="AM1059" s="300"/>
    </row>
    <row r="1060" spans="1:39" ht="15" hidden="1" customHeight="1" outlineLevel="1">
      <c r="A1060" s="521">
        <v>33</v>
      </c>
      <c r="B1060" s="422" t="s">
        <v>125</v>
      </c>
      <c r="C1060" s="285" t="s">
        <v>25</v>
      </c>
      <c r="D1060" s="289"/>
      <c r="E1060" s="289"/>
      <c r="F1060" s="289"/>
      <c r="G1060" s="289"/>
      <c r="H1060" s="289"/>
      <c r="I1060" s="289"/>
      <c r="J1060" s="289"/>
      <c r="K1060" s="289"/>
      <c r="L1060" s="289"/>
      <c r="M1060" s="289"/>
      <c r="N1060" s="289">
        <v>0</v>
      </c>
      <c r="O1060" s="289"/>
      <c r="P1060" s="289"/>
      <c r="Q1060" s="289"/>
      <c r="R1060" s="289"/>
      <c r="S1060" s="289"/>
      <c r="T1060" s="289"/>
      <c r="U1060" s="289"/>
      <c r="V1060" s="289"/>
      <c r="W1060" s="289"/>
      <c r="X1060" s="289"/>
      <c r="Y1060" s="420"/>
      <c r="Z1060" s="409"/>
      <c r="AA1060" s="409"/>
      <c r="AB1060" s="409"/>
      <c r="AC1060" s="409"/>
      <c r="AD1060" s="409"/>
      <c r="AE1060" s="409"/>
      <c r="AF1060" s="409"/>
      <c r="AG1060" s="409"/>
      <c r="AH1060" s="409"/>
      <c r="AI1060" s="409"/>
      <c r="AJ1060" s="409"/>
      <c r="AK1060" s="409"/>
      <c r="AL1060" s="409"/>
      <c r="AM1060" s="290">
        <f>SUM(Y1060:AL1060)</f>
        <v>0</v>
      </c>
    </row>
    <row r="1061" spans="1:39" ht="15" hidden="1" customHeight="1" outlineLevel="1">
      <c r="A1061" s="521"/>
      <c r="B1061" s="288" t="s">
        <v>346</v>
      </c>
      <c r="C1061" s="285" t="s">
        <v>163</v>
      </c>
      <c r="D1061" s="289"/>
      <c r="E1061" s="289"/>
      <c r="F1061" s="289"/>
      <c r="G1061" s="289"/>
      <c r="H1061" s="289"/>
      <c r="I1061" s="289"/>
      <c r="J1061" s="289"/>
      <c r="K1061" s="289"/>
      <c r="L1061" s="289"/>
      <c r="M1061" s="289"/>
      <c r="N1061" s="289">
        <f>N1060</f>
        <v>0</v>
      </c>
      <c r="O1061" s="289"/>
      <c r="P1061" s="289"/>
      <c r="Q1061" s="289"/>
      <c r="R1061" s="289"/>
      <c r="S1061" s="289"/>
      <c r="T1061" s="289"/>
      <c r="U1061" s="289"/>
      <c r="V1061" s="289"/>
      <c r="W1061" s="289"/>
      <c r="X1061" s="289"/>
      <c r="Y1061" s="405">
        <f>Y1060</f>
        <v>0</v>
      </c>
      <c r="Z1061" s="405">
        <f t="shared" ref="Z1061" si="3044">Z1060</f>
        <v>0</v>
      </c>
      <c r="AA1061" s="405">
        <f t="shared" ref="AA1061" si="3045">AA1060</f>
        <v>0</v>
      </c>
      <c r="AB1061" s="405">
        <f t="shared" ref="AB1061" si="3046">AB1060</f>
        <v>0</v>
      </c>
      <c r="AC1061" s="405">
        <f t="shared" ref="AC1061" si="3047">AC1060</f>
        <v>0</v>
      </c>
      <c r="AD1061" s="405">
        <f t="shared" ref="AD1061" si="3048">AD1060</f>
        <v>0</v>
      </c>
      <c r="AE1061" s="405">
        <f t="shared" ref="AE1061" si="3049">AE1060</f>
        <v>0</v>
      </c>
      <c r="AF1061" s="405">
        <f t="shared" ref="AF1061" si="3050">AF1060</f>
        <v>0</v>
      </c>
      <c r="AG1061" s="405">
        <f t="shared" ref="AG1061" si="3051">AG1060</f>
        <v>0</v>
      </c>
      <c r="AH1061" s="405">
        <f t="shared" ref="AH1061" si="3052">AH1060</f>
        <v>0</v>
      </c>
      <c r="AI1061" s="405">
        <f t="shared" ref="AI1061" si="3053">AI1060</f>
        <v>0</v>
      </c>
      <c r="AJ1061" s="405">
        <f t="shared" ref="AJ1061" si="3054">AJ1060</f>
        <v>0</v>
      </c>
      <c r="AK1061" s="405">
        <f t="shared" ref="AK1061" si="3055">AK1060</f>
        <v>0</v>
      </c>
      <c r="AL1061" s="405">
        <f t="shared" ref="AL1061" si="3056">AL1060</f>
        <v>0</v>
      </c>
      <c r="AM1061" s="300"/>
    </row>
    <row r="1062" spans="1:39" ht="15" hidden="1" customHeight="1" outlineLevel="1">
      <c r="A1062" s="521"/>
      <c r="B1062" s="422"/>
      <c r="C1062" s="285"/>
      <c r="D1062" s="285"/>
      <c r="E1062" s="285"/>
      <c r="F1062" s="285"/>
      <c r="G1062" s="285"/>
      <c r="H1062" s="285"/>
      <c r="I1062" s="285"/>
      <c r="J1062" s="285"/>
      <c r="K1062" s="285"/>
      <c r="L1062" s="285"/>
      <c r="M1062" s="285"/>
      <c r="N1062" s="285"/>
      <c r="O1062" s="285"/>
      <c r="P1062" s="285"/>
      <c r="Q1062" s="285"/>
      <c r="R1062" s="285"/>
      <c r="S1062" s="285"/>
      <c r="T1062" s="285"/>
      <c r="U1062" s="285"/>
      <c r="V1062" s="285"/>
      <c r="W1062" s="285"/>
      <c r="X1062" s="285"/>
      <c r="Y1062" s="406"/>
      <c r="Z1062" s="419"/>
      <c r="AA1062" s="419"/>
      <c r="AB1062" s="419"/>
      <c r="AC1062" s="419"/>
      <c r="AD1062" s="419"/>
      <c r="AE1062" s="419"/>
      <c r="AF1062" s="419"/>
      <c r="AG1062" s="419"/>
      <c r="AH1062" s="419"/>
      <c r="AI1062" s="419"/>
      <c r="AJ1062" s="419"/>
      <c r="AK1062" s="419"/>
      <c r="AL1062" s="419"/>
      <c r="AM1062" s="300"/>
    </row>
    <row r="1063" spans="1:39" ht="15" hidden="1" customHeight="1" outlineLevel="1">
      <c r="A1063" s="521">
        <v>34</v>
      </c>
      <c r="B1063" s="422" t="s">
        <v>126</v>
      </c>
      <c r="C1063" s="285" t="s">
        <v>25</v>
      </c>
      <c r="D1063" s="289"/>
      <c r="E1063" s="289"/>
      <c r="F1063" s="289"/>
      <c r="G1063" s="289"/>
      <c r="H1063" s="289"/>
      <c r="I1063" s="289"/>
      <c r="J1063" s="289"/>
      <c r="K1063" s="289"/>
      <c r="L1063" s="289"/>
      <c r="M1063" s="289"/>
      <c r="N1063" s="289">
        <v>0</v>
      </c>
      <c r="O1063" s="289"/>
      <c r="P1063" s="289"/>
      <c r="Q1063" s="289"/>
      <c r="R1063" s="289"/>
      <c r="S1063" s="289"/>
      <c r="T1063" s="289"/>
      <c r="U1063" s="289"/>
      <c r="V1063" s="289"/>
      <c r="W1063" s="289"/>
      <c r="X1063" s="289"/>
      <c r="Y1063" s="420"/>
      <c r="Z1063" s="409"/>
      <c r="AA1063" s="409"/>
      <c r="AB1063" s="409"/>
      <c r="AC1063" s="409"/>
      <c r="AD1063" s="409"/>
      <c r="AE1063" s="409"/>
      <c r="AF1063" s="409"/>
      <c r="AG1063" s="409"/>
      <c r="AH1063" s="409"/>
      <c r="AI1063" s="409"/>
      <c r="AJ1063" s="409"/>
      <c r="AK1063" s="409"/>
      <c r="AL1063" s="409"/>
      <c r="AM1063" s="290">
        <f>SUM(Y1063:AL1063)</f>
        <v>0</v>
      </c>
    </row>
    <row r="1064" spans="1:39" ht="15" hidden="1" customHeight="1" outlineLevel="1">
      <c r="A1064" s="521"/>
      <c r="B1064" s="288" t="s">
        <v>346</v>
      </c>
      <c r="C1064" s="285" t="s">
        <v>163</v>
      </c>
      <c r="D1064" s="289"/>
      <c r="E1064" s="289"/>
      <c r="F1064" s="289"/>
      <c r="G1064" s="289"/>
      <c r="H1064" s="289"/>
      <c r="I1064" s="289"/>
      <c r="J1064" s="289"/>
      <c r="K1064" s="289"/>
      <c r="L1064" s="289"/>
      <c r="M1064" s="289"/>
      <c r="N1064" s="289">
        <f>N1063</f>
        <v>0</v>
      </c>
      <c r="O1064" s="289"/>
      <c r="P1064" s="289"/>
      <c r="Q1064" s="289"/>
      <c r="R1064" s="289"/>
      <c r="S1064" s="289"/>
      <c r="T1064" s="289"/>
      <c r="U1064" s="289"/>
      <c r="V1064" s="289"/>
      <c r="W1064" s="289"/>
      <c r="X1064" s="289"/>
      <c r="Y1064" s="405">
        <f>Y1063</f>
        <v>0</v>
      </c>
      <c r="Z1064" s="405">
        <f t="shared" ref="Z1064" si="3057">Z1063</f>
        <v>0</v>
      </c>
      <c r="AA1064" s="405">
        <f t="shared" ref="AA1064" si="3058">AA1063</f>
        <v>0</v>
      </c>
      <c r="AB1064" s="405">
        <f t="shared" ref="AB1064" si="3059">AB1063</f>
        <v>0</v>
      </c>
      <c r="AC1064" s="405">
        <f t="shared" ref="AC1064" si="3060">AC1063</f>
        <v>0</v>
      </c>
      <c r="AD1064" s="405">
        <f t="shared" ref="AD1064" si="3061">AD1063</f>
        <v>0</v>
      </c>
      <c r="AE1064" s="405">
        <f t="shared" ref="AE1064" si="3062">AE1063</f>
        <v>0</v>
      </c>
      <c r="AF1064" s="405">
        <f t="shared" ref="AF1064" si="3063">AF1063</f>
        <v>0</v>
      </c>
      <c r="AG1064" s="405">
        <f t="shared" ref="AG1064" si="3064">AG1063</f>
        <v>0</v>
      </c>
      <c r="AH1064" s="405">
        <f t="shared" ref="AH1064" si="3065">AH1063</f>
        <v>0</v>
      </c>
      <c r="AI1064" s="405">
        <f t="shared" ref="AI1064" si="3066">AI1063</f>
        <v>0</v>
      </c>
      <c r="AJ1064" s="405">
        <f t="shared" ref="AJ1064" si="3067">AJ1063</f>
        <v>0</v>
      </c>
      <c r="AK1064" s="405">
        <f t="shared" ref="AK1064" si="3068">AK1063</f>
        <v>0</v>
      </c>
      <c r="AL1064" s="405">
        <f t="shared" ref="AL1064" si="3069">AL1063</f>
        <v>0</v>
      </c>
      <c r="AM1064" s="300"/>
    </row>
    <row r="1065" spans="1:39" ht="15" hidden="1" customHeight="1" outlineLevel="1">
      <c r="A1065" s="521"/>
      <c r="B1065" s="422"/>
      <c r="C1065" s="285"/>
      <c r="D1065" s="285"/>
      <c r="E1065" s="285"/>
      <c r="F1065" s="285"/>
      <c r="G1065" s="285"/>
      <c r="H1065" s="285"/>
      <c r="I1065" s="285"/>
      <c r="J1065" s="285"/>
      <c r="K1065" s="285"/>
      <c r="L1065" s="285"/>
      <c r="M1065" s="285"/>
      <c r="N1065" s="285"/>
      <c r="O1065" s="285"/>
      <c r="P1065" s="285"/>
      <c r="Q1065" s="285"/>
      <c r="R1065" s="285"/>
      <c r="S1065" s="285"/>
      <c r="T1065" s="285"/>
      <c r="U1065" s="285"/>
      <c r="V1065" s="285"/>
      <c r="W1065" s="285"/>
      <c r="X1065" s="285"/>
      <c r="Y1065" s="406"/>
      <c r="Z1065" s="419"/>
      <c r="AA1065" s="419"/>
      <c r="AB1065" s="419"/>
      <c r="AC1065" s="419"/>
      <c r="AD1065" s="419"/>
      <c r="AE1065" s="419"/>
      <c r="AF1065" s="419"/>
      <c r="AG1065" s="419"/>
      <c r="AH1065" s="419"/>
      <c r="AI1065" s="419"/>
      <c r="AJ1065" s="419"/>
      <c r="AK1065" s="419"/>
      <c r="AL1065" s="419"/>
      <c r="AM1065" s="300"/>
    </row>
    <row r="1066" spans="1:39" ht="15" hidden="1" customHeight="1" outlineLevel="1">
      <c r="A1066" s="521">
        <v>35</v>
      </c>
      <c r="B1066" s="422" t="s">
        <v>127</v>
      </c>
      <c r="C1066" s="285" t="s">
        <v>25</v>
      </c>
      <c r="D1066" s="289"/>
      <c r="E1066" s="289"/>
      <c r="F1066" s="289"/>
      <c r="G1066" s="289"/>
      <c r="H1066" s="289"/>
      <c r="I1066" s="289"/>
      <c r="J1066" s="289"/>
      <c r="K1066" s="289"/>
      <c r="L1066" s="289"/>
      <c r="M1066" s="289"/>
      <c r="N1066" s="289">
        <v>0</v>
      </c>
      <c r="O1066" s="289"/>
      <c r="P1066" s="289"/>
      <c r="Q1066" s="289"/>
      <c r="R1066" s="289"/>
      <c r="S1066" s="289"/>
      <c r="T1066" s="289"/>
      <c r="U1066" s="289"/>
      <c r="V1066" s="289"/>
      <c r="W1066" s="289"/>
      <c r="X1066" s="289"/>
      <c r="Y1066" s="420"/>
      <c r="Z1066" s="409"/>
      <c r="AA1066" s="409"/>
      <c r="AB1066" s="409"/>
      <c r="AC1066" s="409"/>
      <c r="AD1066" s="409"/>
      <c r="AE1066" s="409"/>
      <c r="AF1066" s="409"/>
      <c r="AG1066" s="409"/>
      <c r="AH1066" s="409"/>
      <c r="AI1066" s="409"/>
      <c r="AJ1066" s="409"/>
      <c r="AK1066" s="409"/>
      <c r="AL1066" s="409"/>
      <c r="AM1066" s="290">
        <f>SUM(Y1066:AL1066)</f>
        <v>0</v>
      </c>
    </row>
    <row r="1067" spans="1:39" ht="15" hidden="1" customHeight="1" outlineLevel="1">
      <c r="A1067" s="521"/>
      <c r="B1067" s="288" t="s">
        <v>346</v>
      </c>
      <c r="C1067" s="285" t="s">
        <v>163</v>
      </c>
      <c r="D1067" s="289"/>
      <c r="E1067" s="289"/>
      <c r="F1067" s="289"/>
      <c r="G1067" s="289"/>
      <c r="H1067" s="289"/>
      <c r="I1067" s="289"/>
      <c r="J1067" s="289"/>
      <c r="K1067" s="289"/>
      <c r="L1067" s="289"/>
      <c r="M1067" s="289"/>
      <c r="N1067" s="289">
        <f>N1066</f>
        <v>0</v>
      </c>
      <c r="O1067" s="289"/>
      <c r="P1067" s="289"/>
      <c r="Q1067" s="289"/>
      <c r="R1067" s="289"/>
      <c r="S1067" s="289"/>
      <c r="T1067" s="289"/>
      <c r="U1067" s="289"/>
      <c r="V1067" s="289"/>
      <c r="W1067" s="289"/>
      <c r="X1067" s="289"/>
      <c r="Y1067" s="405">
        <f>Y1066</f>
        <v>0</v>
      </c>
      <c r="Z1067" s="405">
        <f t="shared" ref="Z1067" si="3070">Z1066</f>
        <v>0</v>
      </c>
      <c r="AA1067" s="405">
        <f t="shared" ref="AA1067" si="3071">AA1066</f>
        <v>0</v>
      </c>
      <c r="AB1067" s="405">
        <f t="shared" ref="AB1067" si="3072">AB1066</f>
        <v>0</v>
      </c>
      <c r="AC1067" s="405">
        <f t="shared" ref="AC1067" si="3073">AC1066</f>
        <v>0</v>
      </c>
      <c r="AD1067" s="405">
        <f t="shared" ref="AD1067" si="3074">AD1066</f>
        <v>0</v>
      </c>
      <c r="AE1067" s="405">
        <f t="shared" ref="AE1067" si="3075">AE1066</f>
        <v>0</v>
      </c>
      <c r="AF1067" s="405">
        <f t="shared" ref="AF1067" si="3076">AF1066</f>
        <v>0</v>
      </c>
      <c r="AG1067" s="405">
        <f t="shared" ref="AG1067" si="3077">AG1066</f>
        <v>0</v>
      </c>
      <c r="AH1067" s="405">
        <f t="shared" ref="AH1067" si="3078">AH1066</f>
        <v>0</v>
      </c>
      <c r="AI1067" s="405">
        <f t="shared" ref="AI1067" si="3079">AI1066</f>
        <v>0</v>
      </c>
      <c r="AJ1067" s="405">
        <f t="shared" ref="AJ1067" si="3080">AJ1066</f>
        <v>0</v>
      </c>
      <c r="AK1067" s="405">
        <f t="shared" ref="AK1067" si="3081">AK1066</f>
        <v>0</v>
      </c>
      <c r="AL1067" s="405">
        <f t="shared" ref="AL1067" si="3082">AL1066</f>
        <v>0</v>
      </c>
      <c r="AM1067" s="300"/>
    </row>
    <row r="1068" spans="1:39" ht="15" hidden="1" customHeight="1" outlineLevel="1">
      <c r="A1068" s="521"/>
      <c r="B1068" s="425"/>
      <c r="C1068" s="285"/>
      <c r="D1068" s="285"/>
      <c r="E1068" s="285"/>
      <c r="F1068" s="285"/>
      <c r="G1068" s="285"/>
      <c r="H1068" s="285"/>
      <c r="I1068" s="285"/>
      <c r="J1068" s="285"/>
      <c r="K1068" s="285"/>
      <c r="L1068" s="285"/>
      <c r="M1068" s="285"/>
      <c r="N1068" s="285"/>
      <c r="O1068" s="285"/>
      <c r="P1068" s="285"/>
      <c r="Q1068" s="285"/>
      <c r="R1068" s="285"/>
      <c r="S1068" s="285"/>
      <c r="T1068" s="285"/>
      <c r="U1068" s="285"/>
      <c r="V1068" s="285"/>
      <c r="W1068" s="285"/>
      <c r="X1068" s="285"/>
      <c r="Y1068" s="406"/>
      <c r="Z1068" s="419"/>
      <c r="AA1068" s="419"/>
      <c r="AB1068" s="419"/>
      <c r="AC1068" s="419"/>
      <c r="AD1068" s="419"/>
      <c r="AE1068" s="419"/>
      <c r="AF1068" s="419"/>
      <c r="AG1068" s="419"/>
      <c r="AH1068" s="419"/>
      <c r="AI1068" s="419"/>
      <c r="AJ1068" s="419"/>
      <c r="AK1068" s="419"/>
      <c r="AL1068" s="419"/>
      <c r="AM1068" s="300"/>
    </row>
    <row r="1069" spans="1:39" ht="15" hidden="1" customHeight="1" outlineLevel="1">
      <c r="A1069" s="521"/>
      <c r="B1069" s="282" t="s">
        <v>501</v>
      </c>
      <c r="C1069" s="285"/>
      <c r="D1069" s="285"/>
      <c r="E1069" s="285"/>
      <c r="F1069" s="285"/>
      <c r="G1069" s="285"/>
      <c r="H1069" s="285"/>
      <c r="I1069" s="285"/>
      <c r="J1069" s="285"/>
      <c r="K1069" s="285"/>
      <c r="L1069" s="285"/>
      <c r="M1069" s="285"/>
      <c r="N1069" s="285"/>
      <c r="O1069" s="285"/>
      <c r="P1069" s="285"/>
      <c r="Q1069" s="285"/>
      <c r="R1069" s="285"/>
      <c r="S1069" s="285"/>
      <c r="T1069" s="285"/>
      <c r="U1069" s="285"/>
      <c r="V1069" s="285"/>
      <c r="W1069" s="285"/>
      <c r="X1069" s="285"/>
      <c r="Y1069" s="406"/>
      <c r="Z1069" s="419"/>
      <c r="AA1069" s="419"/>
      <c r="AB1069" s="419"/>
      <c r="AC1069" s="419"/>
      <c r="AD1069" s="419"/>
      <c r="AE1069" s="419"/>
      <c r="AF1069" s="419"/>
      <c r="AG1069" s="419"/>
      <c r="AH1069" s="419"/>
      <c r="AI1069" s="419"/>
      <c r="AJ1069" s="419"/>
      <c r="AK1069" s="419"/>
      <c r="AL1069" s="419"/>
      <c r="AM1069" s="300"/>
    </row>
    <row r="1070" spans="1:39" ht="28.5" hidden="1" customHeight="1" outlineLevel="1">
      <c r="A1070" s="521">
        <v>36</v>
      </c>
      <c r="B1070" s="422" t="s">
        <v>128</v>
      </c>
      <c r="C1070" s="285" t="s">
        <v>25</v>
      </c>
      <c r="D1070" s="289"/>
      <c r="E1070" s="289"/>
      <c r="F1070" s="289"/>
      <c r="G1070" s="289"/>
      <c r="H1070" s="289"/>
      <c r="I1070" s="289"/>
      <c r="J1070" s="289"/>
      <c r="K1070" s="289"/>
      <c r="L1070" s="289"/>
      <c r="M1070" s="289"/>
      <c r="N1070" s="289">
        <v>12</v>
      </c>
      <c r="O1070" s="289"/>
      <c r="P1070" s="289"/>
      <c r="Q1070" s="289"/>
      <c r="R1070" s="289"/>
      <c r="S1070" s="289"/>
      <c r="T1070" s="289"/>
      <c r="U1070" s="289"/>
      <c r="V1070" s="289"/>
      <c r="W1070" s="289"/>
      <c r="X1070" s="289"/>
      <c r="Y1070" s="420"/>
      <c r="Z1070" s="409"/>
      <c r="AA1070" s="409"/>
      <c r="AB1070" s="409"/>
      <c r="AC1070" s="409"/>
      <c r="AD1070" s="409"/>
      <c r="AE1070" s="409"/>
      <c r="AF1070" s="409"/>
      <c r="AG1070" s="409"/>
      <c r="AH1070" s="409"/>
      <c r="AI1070" s="409"/>
      <c r="AJ1070" s="409"/>
      <c r="AK1070" s="409"/>
      <c r="AL1070" s="409"/>
      <c r="AM1070" s="290">
        <f>SUM(Y1070:AL1070)</f>
        <v>0</v>
      </c>
    </row>
    <row r="1071" spans="1:39" ht="15" hidden="1" customHeight="1" outlineLevel="1">
      <c r="A1071" s="521"/>
      <c r="B1071" s="288" t="s">
        <v>346</v>
      </c>
      <c r="C1071" s="285" t="s">
        <v>163</v>
      </c>
      <c r="D1071" s="289"/>
      <c r="E1071" s="289"/>
      <c r="F1071" s="289"/>
      <c r="G1071" s="289"/>
      <c r="H1071" s="289"/>
      <c r="I1071" s="289"/>
      <c r="J1071" s="289"/>
      <c r="K1071" s="289"/>
      <c r="L1071" s="289"/>
      <c r="M1071" s="289"/>
      <c r="N1071" s="289">
        <f>N1070</f>
        <v>12</v>
      </c>
      <c r="O1071" s="289"/>
      <c r="P1071" s="289"/>
      <c r="Q1071" s="289"/>
      <c r="R1071" s="289"/>
      <c r="S1071" s="289"/>
      <c r="T1071" s="289"/>
      <c r="U1071" s="289"/>
      <c r="V1071" s="289"/>
      <c r="W1071" s="289"/>
      <c r="X1071" s="289"/>
      <c r="Y1071" s="405">
        <f>Y1070</f>
        <v>0</v>
      </c>
      <c r="Z1071" s="405">
        <f t="shared" ref="Z1071" si="3083">Z1070</f>
        <v>0</v>
      </c>
      <c r="AA1071" s="405">
        <f t="shared" ref="AA1071" si="3084">AA1070</f>
        <v>0</v>
      </c>
      <c r="AB1071" s="405">
        <f t="shared" ref="AB1071" si="3085">AB1070</f>
        <v>0</v>
      </c>
      <c r="AC1071" s="405">
        <f t="shared" ref="AC1071" si="3086">AC1070</f>
        <v>0</v>
      </c>
      <c r="AD1071" s="405">
        <f t="shared" ref="AD1071" si="3087">AD1070</f>
        <v>0</v>
      </c>
      <c r="AE1071" s="405">
        <f t="shared" ref="AE1071" si="3088">AE1070</f>
        <v>0</v>
      </c>
      <c r="AF1071" s="405">
        <f t="shared" ref="AF1071" si="3089">AF1070</f>
        <v>0</v>
      </c>
      <c r="AG1071" s="405">
        <f t="shared" ref="AG1071" si="3090">AG1070</f>
        <v>0</v>
      </c>
      <c r="AH1071" s="405">
        <f t="shared" ref="AH1071" si="3091">AH1070</f>
        <v>0</v>
      </c>
      <c r="AI1071" s="405">
        <f t="shared" ref="AI1071" si="3092">AI1070</f>
        <v>0</v>
      </c>
      <c r="AJ1071" s="405">
        <f t="shared" ref="AJ1071" si="3093">AJ1070</f>
        <v>0</v>
      </c>
      <c r="AK1071" s="405">
        <f t="shared" ref="AK1071" si="3094">AK1070</f>
        <v>0</v>
      </c>
      <c r="AL1071" s="405">
        <f t="shared" ref="AL1071" si="3095">AL1070</f>
        <v>0</v>
      </c>
      <c r="AM1071" s="300"/>
    </row>
    <row r="1072" spans="1:39" ht="15" hidden="1" customHeight="1" outlineLevel="1">
      <c r="A1072" s="521"/>
      <c r="B1072" s="422"/>
      <c r="C1072" s="285"/>
      <c r="D1072" s="285"/>
      <c r="E1072" s="285"/>
      <c r="F1072" s="285"/>
      <c r="G1072" s="285"/>
      <c r="H1072" s="285"/>
      <c r="I1072" s="285"/>
      <c r="J1072" s="285"/>
      <c r="K1072" s="285"/>
      <c r="L1072" s="285"/>
      <c r="M1072" s="285"/>
      <c r="N1072" s="285"/>
      <c r="O1072" s="285"/>
      <c r="P1072" s="285"/>
      <c r="Q1072" s="285"/>
      <c r="R1072" s="285"/>
      <c r="S1072" s="285"/>
      <c r="T1072" s="285"/>
      <c r="U1072" s="285"/>
      <c r="V1072" s="285"/>
      <c r="W1072" s="285"/>
      <c r="X1072" s="285"/>
      <c r="Y1072" s="406"/>
      <c r="Z1072" s="419"/>
      <c r="AA1072" s="419"/>
      <c r="AB1072" s="419"/>
      <c r="AC1072" s="419"/>
      <c r="AD1072" s="419"/>
      <c r="AE1072" s="419"/>
      <c r="AF1072" s="419"/>
      <c r="AG1072" s="419"/>
      <c r="AH1072" s="419"/>
      <c r="AI1072" s="419"/>
      <c r="AJ1072" s="419"/>
      <c r="AK1072" s="419"/>
      <c r="AL1072" s="419"/>
      <c r="AM1072" s="300"/>
    </row>
    <row r="1073" spans="1:39" ht="15" hidden="1" customHeight="1" outlineLevel="1">
      <c r="A1073" s="521">
        <v>37</v>
      </c>
      <c r="B1073" s="422" t="s">
        <v>129</v>
      </c>
      <c r="C1073" s="285" t="s">
        <v>25</v>
      </c>
      <c r="D1073" s="289"/>
      <c r="E1073" s="289"/>
      <c r="F1073" s="289"/>
      <c r="G1073" s="289"/>
      <c r="H1073" s="289"/>
      <c r="I1073" s="289"/>
      <c r="J1073" s="289"/>
      <c r="K1073" s="289"/>
      <c r="L1073" s="289"/>
      <c r="M1073" s="289"/>
      <c r="N1073" s="289">
        <v>12</v>
      </c>
      <c r="O1073" s="289"/>
      <c r="P1073" s="289"/>
      <c r="Q1073" s="289"/>
      <c r="R1073" s="289"/>
      <c r="S1073" s="289"/>
      <c r="T1073" s="289"/>
      <c r="U1073" s="289"/>
      <c r="V1073" s="289"/>
      <c r="W1073" s="289"/>
      <c r="X1073" s="289"/>
      <c r="Y1073" s="420"/>
      <c r="Z1073" s="409"/>
      <c r="AA1073" s="409"/>
      <c r="AB1073" s="409"/>
      <c r="AC1073" s="409"/>
      <c r="AD1073" s="409"/>
      <c r="AE1073" s="409"/>
      <c r="AF1073" s="409"/>
      <c r="AG1073" s="409"/>
      <c r="AH1073" s="409"/>
      <c r="AI1073" s="409"/>
      <c r="AJ1073" s="409"/>
      <c r="AK1073" s="409"/>
      <c r="AL1073" s="409"/>
      <c r="AM1073" s="290">
        <f>SUM(Y1073:AL1073)</f>
        <v>0</v>
      </c>
    </row>
    <row r="1074" spans="1:39" ht="15" hidden="1" customHeight="1" outlineLevel="1">
      <c r="A1074" s="521"/>
      <c r="B1074" s="288" t="s">
        <v>346</v>
      </c>
      <c r="C1074" s="285" t="s">
        <v>163</v>
      </c>
      <c r="D1074" s="289"/>
      <c r="E1074" s="289"/>
      <c r="F1074" s="289"/>
      <c r="G1074" s="289"/>
      <c r="H1074" s="289"/>
      <c r="I1074" s="289"/>
      <c r="J1074" s="289"/>
      <c r="K1074" s="289"/>
      <c r="L1074" s="289"/>
      <c r="M1074" s="289"/>
      <c r="N1074" s="289">
        <f>N1073</f>
        <v>12</v>
      </c>
      <c r="O1074" s="289"/>
      <c r="P1074" s="289"/>
      <c r="Q1074" s="289"/>
      <c r="R1074" s="289"/>
      <c r="S1074" s="289"/>
      <c r="T1074" s="289"/>
      <c r="U1074" s="289"/>
      <c r="V1074" s="289"/>
      <c r="W1074" s="289"/>
      <c r="X1074" s="289"/>
      <c r="Y1074" s="405">
        <f>Y1073</f>
        <v>0</v>
      </c>
      <c r="Z1074" s="405">
        <f t="shared" ref="Z1074" si="3096">Z1073</f>
        <v>0</v>
      </c>
      <c r="AA1074" s="405">
        <f t="shared" ref="AA1074" si="3097">AA1073</f>
        <v>0</v>
      </c>
      <c r="AB1074" s="405">
        <f t="shared" ref="AB1074" si="3098">AB1073</f>
        <v>0</v>
      </c>
      <c r="AC1074" s="405">
        <f t="shared" ref="AC1074" si="3099">AC1073</f>
        <v>0</v>
      </c>
      <c r="AD1074" s="405">
        <f t="shared" ref="AD1074" si="3100">AD1073</f>
        <v>0</v>
      </c>
      <c r="AE1074" s="405">
        <f t="shared" ref="AE1074" si="3101">AE1073</f>
        <v>0</v>
      </c>
      <c r="AF1074" s="405">
        <f t="shared" ref="AF1074" si="3102">AF1073</f>
        <v>0</v>
      </c>
      <c r="AG1074" s="405">
        <f t="shared" ref="AG1074" si="3103">AG1073</f>
        <v>0</v>
      </c>
      <c r="AH1074" s="405">
        <f t="shared" ref="AH1074" si="3104">AH1073</f>
        <v>0</v>
      </c>
      <c r="AI1074" s="405">
        <f t="shared" ref="AI1074" si="3105">AI1073</f>
        <v>0</v>
      </c>
      <c r="AJ1074" s="405">
        <f t="shared" ref="AJ1074" si="3106">AJ1073</f>
        <v>0</v>
      </c>
      <c r="AK1074" s="405">
        <f t="shared" ref="AK1074" si="3107">AK1073</f>
        <v>0</v>
      </c>
      <c r="AL1074" s="405">
        <f t="shared" ref="AL1074" si="3108">AL1073</f>
        <v>0</v>
      </c>
      <c r="AM1074" s="300"/>
    </row>
    <row r="1075" spans="1:39" ht="15" hidden="1" customHeight="1" outlineLevel="1">
      <c r="A1075" s="521"/>
      <c r="B1075" s="422"/>
      <c r="C1075" s="285"/>
      <c r="D1075" s="285"/>
      <c r="E1075" s="285"/>
      <c r="F1075" s="285"/>
      <c r="G1075" s="285"/>
      <c r="H1075" s="285"/>
      <c r="I1075" s="285"/>
      <c r="J1075" s="285"/>
      <c r="K1075" s="285"/>
      <c r="L1075" s="285"/>
      <c r="M1075" s="285"/>
      <c r="N1075" s="285"/>
      <c r="O1075" s="285"/>
      <c r="P1075" s="285"/>
      <c r="Q1075" s="285"/>
      <c r="R1075" s="285"/>
      <c r="S1075" s="285"/>
      <c r="T1075" s="285"/>
      <c r="U1075" s="285"/>
      <c r="V1075" s="285"/>
      <c r="W1075" s="285"/>
      <c r="X1075" s="285"/>
      <c r="Y1075" s="406"/>
      <c r="Z1075" s="419"/>
      <c r="AA1075" s="419"/>
      <c r="AB1075" s="419"/>
      <c r="AC1075" s="419"/>
      <c r="AD1075" s="419"/>
      <c r="AE1075" s="419"/>
      <c r="AF1075" s="419"/>
      <c r="AG1075" s="419"/>
      <c r="AH1075" s="419"/>
      <c r="AI1075" s="419"/>
      <c r="AJ1075" s="419"/>
      <c r="AK1075" s="419"/>
      <c r="AL1075" s="419"/>
      <c r="AM1075" s="300"/>
    </row>
    <row r="1076" spans="1:39" ht="15" hidden="1" customHeight="1" outlineLevel="1">
      <c r="A1076" s="521">
        <v>38</v>
      </c>
      <c r="B1076" s="422" t="s">
        <v>130</v>
      </c>
      <c r="C1076" s="285" t="s">
        <v>25</v>
      </c>
      <c r="D1076" s="289"/>
      <c r="E1076" s="289"/>
      <c r="F1076" s="289"/>
      <c r="G1076" s="289"/>
      <c r="H1076" s="289"/>
      <c r="I1076" s="289"/>
      <c r="J1076" s="289"/>
      <c r="K1076" s="289"/>
      <c r="L1076" s="289"/>
      <c r="M1076" s="289"/>
      <c r="N1076" s="289">
        <v>12</v>
      </c>
      <c r="O1076" s="289"/>
      <c r="P1076" s="289"/>
      <c r="Q1076" s="289"/>
      <c r="R1076" s="289"/>
      <c r="S1076" s="289"/>
      <c r="T1076" s="289"/>
      <c r="U1076" s="289"/>
      <c r="V1076" s="289"/>
      <c r="W1076" s="289"/>
      <c r="X1076" s="289"/>
      <c r="Y1076" s="420"/>
      <c r="Z1076" s="409"/>
      <c r="AA1076" s="409"/>
      <c r="AB1076" s="409"/>
      <c r="AC1076" s="409"/>
      <c r="AD1076" s="409"/>
      <c r="AE1076" s="409"/>
      <c r="AF1076" s="409"/>
      <c r="AG1076" s="409"/>
      <c r="AH1076" s="409"/>
      <c r="AI1076" s="409"/>
      <c r="AJ1076" s="409"/>
      <c r="AK1076" s="409"/>
      <c r="AL1076" s="409"/>
      <c r="AM1076" s="290">
        <f>SUM(Y1076:AL1076)</f>
        <v>0</v>
      </c>
    </row>
    <row r="1077" spans="1:39" ht="15" hidden="1" customHeight="1" outlineLevel="1">
      <c r="A1077" s="521"/>
      <c r="B1077" s="288" t="s">
        <v>346</v>
      </c>
      <c r="C1077" s="285" t="s">
        <v>163</v>
      </c>
      <c r="D1077" s="289"/>
      <c r="E1077" s="289"/>
      <c r="F1077" s="289"/>
      <c r="G1077" s="289"/>
      <c r="H1077" s="289"/>
      <c r="I1077" s="289"/>
      <c r="J1077" s="289"/>
      <c r="K1077" s="289"/>
      <c r="L1077" s="289"/>
      <c r="M1077" s="289"/>
      <c r="N1077" s="289">
        <f>N1076</f>
        <v>12</v>
      </c>
      <c r="O1077" s="289"/>
      <c r="P1077" s="289"/>
      <c r="Q1077" s="289"/>
      <c r="R1077" s="289"/>
      <c r="S1077" s="289"/>
      <c r="T1077" s="289"/>
      <c r="U1077" s="289"/>
      <c r="V1077" s="289"/>
      <c r="W1077" s="289"/>
      <c r="X1077" s="289"/>
      <c r="Y1077" s="405">
        <f>Y1076</f>
        <v>0</v>
      </c>
      <c r="Z1077" s="405">
        <f t="shared" ref="Z1077" si="3109">Z1076</f>
        <v>0</v>
      </c>
      <c r="AA1077" s="405">
        <f t="shared" ref="AA1077" si="3110">AA1076</f>
        <v>0</v>
      </c>
      <c r="AB1077" s="405">
        <f t="shared" ref="AB1077" si="3111">AB1076</f>
        <v>0</v>
      </c>
      <c r="AC1077" s="405">
        <f t="shared" ref="AC1077" si="3112">AC1076</f>
        <v>0</v>
      </c>
      <c r="AD1077" s="405">
        <f t="shared" ref="AD1077" si="3113">AD1076</f>
        <v>0</v>
      </c>
      <c r="AE1077" s="405">
        <f t="shared" ref="AE1077" si="3114">AE1076</f>
        <v>0</v>
      </c>
      <c r="AF1077" s="405">
        <f t="shared" ref="AF1077" si="3115">AF1076</f>
        <v>0</v>
      </c>
      <c r="AG1077" s="405">
        <f t="shared" ref="AG1077" si="3116">AG1076</f>
        <v>0</v>
      </c>
      <c r="AH1077" s="405">
        <f t="shared" ref="AH1077" si="3117">AH1076</f>
        <v>0</v>
      </c>
      <c r="AI1077" s="405">
        <f t="shared" ref="AI1077" si="3118">AI1076</f>
        <v>0</v>
      </c>
      <c r="AJ1077" s="405">
        <f t="shared" ref="AJ1077" si="3119">AJ1076</f>
        <v>0</v>
      </c>
      <c r="AK1077" s="405">
        <f t="shared" ref="AK1077" si="3120">AK1076</f>
        <v>0</v>
      </c>
      <c r="AL1077" s="405">
        <f t="shared" ref="AL1077" si="3121">AL1076</f>
        <v>0</v>
      </c>
      <c r="AM1077" s="300"/>
    </row>
    <row r="1078" spans="1:39" ht="15" hidden="1" customHeight="1" outlineLevel="1">
      <c r="A1078" s="521"/>
      <c r="B1078" s="422"/>
      <c r="C1078" s="285"/>
      <c r="D1078" s="285"/>
      <c r="E1078" s="285"/>
      <c r="F1078" s="285"/>
      <c r="G1078" s="285"/>
      <c r="H1078" s="285"/>
      <c r="I1078" s="285"/>
      <c r="J1078" s="285"/>
      <c r="K1078" s="285"/>
      <c r="L1078" s="285"/>
      <c r="M1078" s="285"/>
      <c r="N1078" s="285"/>
      <c r="O1078" s="285"/>
      <c r="P1078" s="285"/>
      <c r="Q1078" s="285"/>
      <c r="R1078" s="285"/>
      <c r="S1078" s="285"/>
      <c r="T1078" s="285"/>
      <c r="U1078" s="285"/>
      <c r="V1078" s="285"/>
      <c r="W1078" s="285"/>
      <c r="X1078" s="285"/>
      <c r="Y1078" s="406"/>
      <c r="Z1078" s="419"/>
      <c r="AA1078" s="419"/>
      <c r="AB1078" s="419"/>
      <c r="AC1078" s="419"/>
      <c r="AD1078" s="419"/>
      <c r="AE1078" s="419"/>
      <c r="AF1078" s="419"/>
      <c r="AG1078" s="419"/>
      <c r="AH1078" s="419"/>
      <c r="AI1078" s="419"/>
      <c r="AJ1078" s="419"/>
      <c r="AK1078" s="419"/>
      <c r="AL1078" s="419"/>
      <c r="AM1078" s="300"/>
    </row>
    <row r="1079" spans="1:39" ht="15" hidden="1" customHeight="1" outlineLevel="1">
      <c r="A1079" s="521">
        <v>39</v>
      </c>
      <c r="B1079" s="422" t="s">
        <v>131</v>
      </c>
      <c r="C1079" s="285" t="s">
        <v>25</v>
      </c>
      <c r="D1079" s="289"/>
      <c r="E1079" s="289"/>
      <c r="F1079" s="289"/>
      <c r="G1079" s="289"/>
      <c r="H1079" s="289"/>
      <c r="I1079" s="289"/>
      <c r="J1079" s="289"/>
      <c r="K1079" s="289"/>
      <c r="L1079" s="289"/>
      <c r="M1079" s="289"/>
      <c r="N1079" s="289">
        <v>12</v>
      </c>
      <c r="O1079" s="289"/>
      <c r="P1079" s="289"/>
      <c r="Q1079" s="289"/>
      <c r="R1079" s="289"/>
      <c r="S1079" s="289"/>
      <c r="T1079" s="289"/>
      <c r="U1079" s="289"/>
      <c r="V1079" s="289"/>
      <c r="W1079" s="289"/>
      <c r="X1079" s="289"/>
      <c r="Y1079" s="420"/>
      <c r="Z1079" s="409"/>
      <c r="AA1079" s="409"/>
      <c r="AB1079" s="409"/>
      <c r="AC1079" s="409"/>
      <c r="AD1079" s="409"/>
      <c r="AE1079" s="409"/>
      <c r="AF1079" s="409"/>
      <c r="AG1079" s="409"/>
      <c r="AH1079" s="409"/>
      <c r="AI1079" s="409"/>
      <c r="AJ1079" s="409"/>
      <c r="AK1079" s="409"/>
      <c r="AL1079" s="409"/>
      <c r="AM1079" s="290">
        <f>SUM(Y1079:AL1079)</f>
        <v>0</v>
      </c>
    </row>
    <row r="1080" spans="1:39" ht="15" hidden="1" customHeight="1" outlineLevel="1">
      <c r="A1080" s="521"/>
      <c r="B1080" s="288" t="s">
        <v>346</v>
      </c>
      <c r="C1080" s="285" t="s">
        <v>163</v>
      </c>
      <c r="D1080" s="289"/>
      <c r="E1080" s="289"/>
      <c r="F1080" s="289"/>
      <c r="G1080" s="289"/>
      <c r="H1080" s="289"/>
      <c r="I1080" s="289"/>
      <c r="J1080" s="289"/>
      <c r="K1080" s="289"/>
      <c r="L1080" s="289"/>
      <c r="M1080" s="289"/>
      <c r="N1080" s="289">
        <f>N1079</f>
        <v>12</v>
      </c>
      <c r="O1080" s="289"/>
      <c r="P1080" s="289"/>
      <c r="Q1080" s="289"/>
      <c r="R1080" s="289"/>
      <c r="S1080" s="289"/>
      <c r="T1080" s="289"/>
      <c r="U1080" s="289"/>
      <c r="V1080" s="289"/>
      <c r="W1080" s="289"/>
      <c r="X1080" s="289"/>
      <c r="Y1080" s="405">
        <f>Y1079</f>
        <v>0</v>
      </c>
      <c r="Z1080" s="405">
        <f t="shared" ref="Z1080" si="3122">Z1079</f>
        <v>0</v>
      </c>
      <c r="AA1080" s="405">
        <f t="shared" ref="AA1080" si="3123">AA1079</f>
        <v>0</v>
      </c>
      <c r="AB1080" s="405">
        <f t="shared" ref="AB1080" si="3124">AB1079</f>
        <v>0</v>
      </c>
      <c r="AC1080" s="405">
        <f t="shared" ref="AC1080" si="3125">AC1079</f>
        <v>0</v>
      </c>
      <c r="AD1080" s="405">
        <f t="shared" ref="AD1080" si="3126">AD1079</f>
        <v>0</v>
      </c>
      <c r="AE1080" s="405">
        <f t="shared" ref="AE1080" si="3127">AE1079</f>
        <v>0</v>
      </c>
      <c r="AF1080" s="405">
        <f t="shared" ref="AF1080" si="3128">AF1079</f>
        <v>0</v>
      </c>
      <c r="AG1080" s="405">
        <f t="shared" ref="AG1080" si="3129">AG1079</f>
        <v>0</v>
      </c>
      <c r="AH1080" s="405">
        <f t="shared" ref="AH1080" si="3130">AH1079</f>
        <v>0</v>
      </c>
      <c r="AI1080" s="405">
        <f t="shared" ref="AI1080" si="3131">AI1079</f>
        <v>0</v>
      </c>
      <c r="AJ1080" s="405">
        <f t="shared" ref="AJ1080" si="3132">AJ1079</f>
        <v>0</v>
      </c>
      <c r="AK1080" s="405">
        <f t="shared" ref="AK1080" si="3133">AK1079</f>
        <v>0</v>
      </c>
      <c r="AL1080" s="405">
        <f t="shared" ref="AL1080" si="3134">AL1079</f>
        <v>0</v>
      </c>
      <c r="AM1080" s="300"/>
    </row>
    <row r="1081" spans="1:39" ht="15" hidden="1" customHeight="1" outlineLevel="1">
      <c r="A1081" s="521"/>
      <c r="B1081" s="422"/>
      <c r="C1081" s="285"/>
      <c r="D1081" s="285"/>
      <c r="E1081" s="285"/>
      <c r="F1081" s="285"/>
      <c r="G1081" s="285"/>
      <c r="H1081" s="285"/>
      <c r="I1081" s="285"/>
      <c r="J1081" s="285"/>
      <c r="K1081" s="285"/>
      <c r="L1081" s="285"/>
      <c r="M1081" s="285"/>
      <c r="N1081" s="285"/>
      <c r="O1081" s="285"/>
      <c r="P1081" s="285"/>
      <c r="Q1081" s="285"/>
      <c r="R1081" s="285"/>
      <c r="S1081" s="285"/>
      <c r="T1081" s="285"/>
      <c r="U1081" s="285"/>
      <c r="V1081" s="285"/>
      <c r="W1081" s="285"/>
      <c r="X1081" s="285"/>
      <c r="Y1081" s="406"/>
      <c r="Z1081" s="419"/>
      <c r="AA1081" s="419"/>
      <c r="AB1081" s="419"/>
      <c r="AC1081" s="419"/>
      <c r="AD1081" s="419"/>
      <c r="AE1081" s="419"/>
      <c r="AF1081" s="419"/>
      <c r="AG1081" s="419"/>
      <c r="AH1081" s="419"/>
      <c r="AI1081" s="419"/>
      <c r="AJ1081" s="419"/>
      <c r="AK1081" s="419"/>
      <c r="AL1081" s="419"/>
      <c r="AM1081" s="300"/>
    </row>
    <row r="1082" spans="1:39" ht="15" hidden="1" customHeight="1" outlineLevel="1">
      <c r="A1082" s="521">
        <v>40</v>
      </c>
      <c r="B1082" s="422" t="s">
        <v>132</v>
      </c>
      <c r="C1082" s="285" t="s">
        <v>25</v>
      </c>
      <c r="D1082" s="289"/>
      <c r="E1082" s="289"/>
      <c r="F1082" s="289"/>
      <c r="G1082" s="289"/>
      <c r="H1082" s="289"/>
      <c r="I1082" s="289"/>
      <c r="J1082" s="289"/>
      <c r="K1082" s="289"/>
      <c r="L1082" s="289"/>
      <c r="M1082" s="289"/>
      <c r="N1082" s="289">
        <v>12</v>
      </c>
      <c r="O1082" s="289"/>
      <c r="P1082" s="289"/>
      <c r="Q1082" s="289"/>
      <c r="R1082" s="289"/>
      <c r="S1082" s="289"/>
      <c r="T1082" s="289"/>
      <c r="U1082" s="289"/>
      <c r="V1082" s="289"/>
      <c r="W1082" s="289"/>
      <c r="X1082" s="289"/>
      <c r="Y1082" s="420"/>
      <c r="Z1082" s="409"/>
      <c r="AA1082" s="409"/>
      <c r="AB1082" s="409"/>
      <c r="AC1082" s="409"/>
      <c r="AD1082" s="409"/>
      <c r="AE1082" s="409"/>
      <c r="AF1082" s="409"/>
      <c r="AG1082" s="409"/>
      <c r="AH1082" s="409"/>
      <c r="AI1082" s="409"/>
      <c r="AJ1082" s="409"/>
      <c r="AK1082" s="409"/>
      <c r="AL1082" s="409"/>
      <c r="AM1082" s="290">
        <f>SUM(Y1082:AL1082)</f>
        <v>0</v>
      </c>
    </row>
    <row r="1083" spans="1:39" ht="15" hidden="1" customHeight="1" outlineLevel="1">
      <c r="A1083" s="521"/>
      <c r="B1083" s="288" t="s">
        <v>346</v>
      </c>
      <c r="C1083" s="285" t="s">
        <v>163</v>
      </c>
      <c r="D1083" s="289"/>
      <c r="E1083" s="289"/>
      <c r="F1083" s="289"/>
      <c r="G1083" s="289"/>
      <c r="H1083" s="289"/>
      <c r="I1083" s="289"/>
      <c r="J1083" s="289"/>
      <c r="K1083" s="289"/>
      <c r="L1083" s="289"/>
      <c r="M1083" s="289"/>
      <c r="N1083" s="289">
        <f>N1082</f>
        <v>12</v>
      </c>
      <c r="O1083" s="289"/>
      <c r="P1083" s="289"/>
      <c r="Q1083" s="289"/>
      <c r="R1083" s="289"/>
      <c r="S1083" s="289"/>
      <c r="T1083" s="289"/>
      <c r="U1083" s="289"/>
      <c r="V1083" s="289"/>
      <c r="W1083" s="289"/>
      <c r="X1083" s="289"/>
      <c r="Y1083" s="405">
        <f>Y1082</f>
        <v>0</v>
      </c>
      <c r="Z1083" s="405">
        <f t="shared" ref="Z1083" si="3135">Z1082</f>
        <v>0</v>
      </c>
      <c r="AA1083" s="405">
        <f t="shared" ref="AA1083" si="3136">AA1082</f>
        <v>0</v>
      </c>
      <c r="AB1083" s="405">
        <f t="shared" ref="AB1083" si="3137">AB1082</f>
        <v>0</v>
      </c>
      <c r="AC1083" s="405">
        <f t="shared" ref="AC1083" si="3138">AC1082</f>
        <v>0</v>
      </c>
      <c r="AD1083" s="405">
        <f t="shared" ref="AD1083" si="3139">AD1082</f>
        <v>0</v>
      </c>
      <c r="AE1083" s="405">
        <f t="shared" ref="AE1083" si="3140">AE1082</f>
        <v>0</v>
      </c>
      <c r="AF1083" s="405">
        <f t="shared" ref="AF1083" si="3141">AF1082</f>
        <v>0</v>
      </c>
      <c r="AG1083" s="405">
        <f t="shared" ref="AG1083" si="3142">AG1082</f>
        <v>0</v>
      </c>
      <c r="AH1083" s="405">
        <f t="shared" ref="AH1083" si="3143">AH1082</f>
        <v>0</v>
      </c>
      <c r="AI1083" s="405">
        <f t="shared" ref="AI1083" si="3144">AI1082</f>
        <v>0</v>
      </c>
      <c r="AJ1083" s="405">
        <f t="shared" ref="AJ1083" si="3145">AJ1082</f>
        <v>0</v>
      </c>
      <c r="AK1083" s="405">
        <f t="shared" ref="AK1083" si="3146">AK1082</f>
        <v>0</v>
      </c>
      <c r="AL1083" s="405">
        <f t="shared" ref="AL1083" si="3147">AL1082</f>
        <v>0</v>
      </c>
      <c r="AM1083" s="300"/>
    </row>
    <row r="1084" spans="1:39" ht="15" hidden="1" customHeight="1" outlineLevel="1">
      <c r="A1084" s="521"/>
      <c r="B1084" s="422"/>
      <c r="C1084" s="285"/>
      <c r="D1084" s="285"/>
      <c r="E1084" s="285"/>
      <c r="F1084" s="285"/>
      <c r="G1084" s="285"/>
      <c r="H1084" s="285"/>
      <c r="I1084" s="285"/>
      <c r="J1084" s="285"/>
      <c r="K1084" s="285"/>
      <c r="L1084" s="285"/>
      <c r="M1084" s="285"/>
      <c r="N1084" s="285"/>
      <c r="O1084" s="285"/>
      <c r="P1084" s="285"/>
      <c r="Q1084" s="285"/>
      <c r="R1084" s="285"/>
      <c r="S1084" s="285"/>
      <c r="T1084" s="285"/>
      <c r="U1084" s="285"/>
      <c r="V1084" s="285"/>
      <c r="W1084" s="285"/>
      <c r="X1084" s="285"/>
      <c r="Y1084" s="406"/>
      <c r="Z1084" s="419"/>
      <c r="AA1084" s="419"/>
      <c r="AB1084" s="419"/>
      <c r="AC1084" s="419"/>
      <c r="AD1084" s="419"/>
      <c r="AE1084" s="419"/>
      <c r="AF1084" s="419"/>
      <c r="AG1084" s="419"/>
      <c r="AH1084" s="419"/>
      <c r="AI1084" s="419"/>
      <c r="AJ1084" s="419"/>
      <c r="AK1084" s="419"/>
      <c r="AL1084" s="419"/>
      <c r="AM1084" s="300"/>
    </row>
    <row r="1085" spans="1:39" ht="28.5" hidden="1" customHeight="1" outlineLevel="1">
      <c r="A1085" s="521">
        <v>41</v>
      </c>
      <c r="B1085" s="422" t="s">
        <v>133</v>
      </c>
      <c r="C1085" s="285" t="s">
        <v>25</v>
      </c>
      <c r="D1085" s="289"/>
      <c r="E1085" s="289"/>
      <c r="F1085" s="289"/>
      <c r="G1085" s="289"/>
      <c r="H1085" s="289"/>
      <c r="I1085" s="289"/>
      <c r="J1085" s="289"/>
      <c r="K1085" s="289"/>
      <c r="L1085" s="289"/>
      <c r="M1085" s="289"/>
      <c r="N1085" s="289">
        <v>12</v>
      </c>
      <c r="O1085" s="289"/>
      <c r="P1085" s="289"/>
      <c r="Q1085" s="289"/>
      <c r="R1085" s="289"/>
      <c r="S1085" s="289"/>
      <c r="T1085" s="289"/>
      <c r="U1085" s="289"/>
      <c r="V1085" s="289"/>
      <c r="W1085" s="289"/>
      <c r="X1085" s="289"/>
      <c r="Y1085" s="420"/>
      <c r="Z1085" s="409"/>
      <c r="AA1085" s="409"/>
      <c r="AB1085" s="409"/>
      <c r="AC1085" s="409"/>
      <c r="AD1085" s="409"/>
      <c r="AE1085" s="409"/>
      <c r="AF1085" s="409"/>
      <c r="AG1085" s="409"/>
      <c r="AH1085" s="409"/>
      <c r="AI1085" s="409"/>
      <c r="AJ1085" s="409"/>
      <c r="AK1085" s="409"/>
      <c r="AL1085" s="409"/>
      <c r="AM1085" s="290">
        <f>SUM(Y1085:AL1085)</f>
        <v>0</v>
      </c>
    </row>
    <row r="1086" spans="1:39" ht="15" hidden="1" customHeight="1" outlineLevel="1">
      <c r="A1086" s="521"/>
      <c r="B1086" s="288" t="s">
        <v>346</v>
      </c>
      <c r="C1086" s="285" t="s">
        <v>163</v>
      </c>
      <c r="D1086" s="289"/>
      <c r="E1086" s="289"/>
      <c r="F1086" s="289"/>
      <c r="G1086" s="289"/>
      <c r="H1086" s="289"/>
      <c r="I1086" s="289"/>
      <c r="J1086" s="289"/>
      <c r="K1086" s="289"/>
      <c r="L1086" s="289"/>
      <c r="M1086" s="289"/>
      <c r="N1086" s="289">
        <f>N1085</f>
        <v>12</v>
      </c>
      <c r="O1086" s="289"/>
      <c r="P1086" s="289"/>
      <c r="Q1086" s="289"/>
      <c r="R1086" s="289"/>
      <c r="S1086" s="289"/>
      <c r="T1086" s="289"/>
      <c r="U1086" s="289"/>
      <c r="V1086" s="289"/>
      <c r="W1086" s="289"/>
      <c r="X1086" s="289"/>
      <c r="Y1086" s="405">
        <f>Y1085</f>
        <v>0</v>
      </c>
      <c r="Z1086" s="405">
        <f t="shared" ref="Z1086" si="3148">Z1085</f>
        <v>0</v>
      </c>
      <c r="AA1086" s="405">
        <f t="shared" ref="AA1086" si="3149">AA1085</f>
        <v>0</v>
      </c>
      <c r="AB1086" s="405">
        <f t="shared" ref="AB1086" si="3150">AB1085</f>
        <v>0</v>
      </c>
      <c r="AC1086" s="405">
        <f t="shared" ref="AC1086" si="3151">AC1085</f>
        <v>0</v>
      </c>
      <c r="AD1086" s="405">
        <f t="shared" ref="AD1086" si="3152">AD1085</f>
        <v>0</v>
      </c>
      <c r="AE1086" s="405">
        <f t="shared" ref="AE1086" si="3153">AE1085</f>
        <v>0</v>
      </c>
      <c r="AF1086" s="405">
        <f t="shared" ref="AF1086" si="3154">AF1085</f>
        <v>0</v>
      </c>
      <c r="AG1086" s="405">
        <f t="shared" ref="AG1086" si="3155">AG1085</f>
        <v>0</v>
      </c>
      <c r="AH1086" s="405">
        <f t="shared" ref="AH1086" si="3156">AH1085</f>
        <v>0</v>
      </c>
      <c r="AI1086" s="405">
        <f t="shared" ref="AI1086" si="3157">AI1085</f>
        <v>0</v>
      </c>
      <c r="AJ1086" s="405">
        <f t="shared" ref="AJ1086" si="3158">AJ1085</f>
        <v>0</v>
      </c>
      <c r="AK1086" s="405">
        <f t="shared" ref="AK1086" si="3159">AK1085</f>
        <v>0</v>
      </c>
      <c r="AL1086" s="405">
        <f t="shared" ref="AL1086" si="3160">AL1085</f>
        <v>0</v>
      </c>
      <c r="AM1086" s="300"/>
    </row>
    <row r="1087" spans="1:39" ht="15" hidden="1" customHeight="1" outlineLevel="1">
      <c r="A1087" s="521"/>
      <c r="B1087" s="422"/>
      <c r="C1087" s="285"/>
      <c r="D1087" s="285"/>
      <c r="E1087" s="285"/>
      <c r="F1087" s="285"/>
      <c r="G1087" s="285"/>
      <c r="H1087" s="285"/>
      <c r="I1087" s="285"/>
      <c r="J1087" s="285"/>
      <c r="K1087" s="285"/>
      <c r="L1087" s="285"/>
      <c r="M1087" s="285"/>
      <c r="N1087" s="285"/>
      <c r="O1087" s="285"/>
      <c r="P1087" s="285"/>
      <c r="Q1087" s="285"/>
      <c r="R1087" s="285"/>
      <c r="S1087" s="285"/>
      <c r="T1087" s="285"/>
      <c r="U1087" s="285"/>
      <c r="V1087" s="285"/>
      <c r="W1087" s="285"/>
      <c r="X1087" s="285"/>
      <c r="Y1087" s="406"/>
      <c r="Z1087" s="419"/>
      <c r="AA1087" s="419"/>
      <c r="AB1087" s="419"/>
      <c r="AC1087" s="419"/>
      <c r="AD1087" s="419"/>
      <c r="AE1087" s="419"/>
      <c r="AF1087" s="419"/>
      <c r="AG1087" s="419"/>
      <c r="AH1087" s="419"/>
      <c r="AI1087" s="419"/>
      <c r="AJ1087" s="419"/>
      <c r="AK1087" s="419"/>
      <c r="AL1087" s="419"/>
      <c r="AM1087" s="300"/>
    </row>
    <row r="1088" spans="1:39" ht="28.5" hidden="1" customHeight="1" outlineLevel="1">
      <c r="A1088" s="521">
        <v>42</v>
      </c>
      <c r="B1088" s="422" t="s">
        <v>134</v>
      </c>
      <c r="C1088" s="285" t="s">
        <v>25</v>
      </c>
      <c r="D1088" s="289"/>
      <c r="E1088" s="289"/>
      <c r="F1088" s="289"/>
      <c r="G1088" s="289"/>
      <c r="H1088" s="289"/>
      <c r="I1088" s="289"/>
      <c r="J1088" s="289"/>
      <c r="K1088" s="289"/>
      <c r="L1088" s="289"/>
      <c r="M1088" s="289"/>
      <c r="N1088" s="285"/>
      <c r="O1088" s="289"/>
      <c r="P1088" s="289"/>
      <c r="Q1088" s="289"/>
      <c r="R1088" s="289"/>
      <c r="S1088" s="289"/>
      <c r="T1088" s="289"/>
      <c r="U1088" s="289"/>
      <c r="V1088" s="289"/>
      <c r="W1088" s="289"/>
      <c r="X1088" s="289"/>
      <c r="Y1088" s="420"/>
      <c r="Z1088" s="409"/>
      <c r="AA1088" s="409"/>
      <c r="AB1088" s="409"/>
      <c r="AC1088" s="409"/>
      <c r="AD1088" s="409"/>
      <c r="AE1088" s="409"/>
      <c r="AF1088" s="409"/>
      <c r="AG1088" s="409"/>
      <c r="AH1088" s="409"/>
      <c r="AI1088" s="409"/>
      <c r="AJ1088" s="409"/>
      <c r="AK1088" s="409"/>
      <c r="AL1088" s="409"/>
      <c r="AM1088" s="290">
        <f>SUM(Y1088:AL1088)</f>
        <v>0</v>
      </c>
    </row>
    <row r="1089" spans="1:39" ht="15" hidden="1" customHeight="1" outlineLevel="1">
      <c r="A1089" s="521"/>
      <c r="B1089" s="288" t="s">
        <v>346</v>
      </c>
      <c r="C1089" s="285" t="s">
        <v>163</v>
      </c>
      <c r="D1089" s="289"/>
      <c r="E1089" s="289"/>
      <c r="F1089" s="289"/>
      <c r="G1089" s="289"/>
      <c r="H1089" s="289"/>
      <c r="I1089" s="289"/>
      <c r="J1089" s="289"/>
      <c r="K1089" s="289"/>
      <c r="L1089" s="289"/>
      <c r="M1089" s="289"/>
      <c r="N1089" s="462"/>
      <c r="O1089" s="289"/>
      <c r="P1089" s="289"/>
      <c r="Q1089" s="289"/>
      <c r="R1089" s="289"/>
      <c r="S1089" s="289"/>
      <c r="T1089" s="289"/>
      <c r="U1089" s="289"/>
      <c r="V1089" s="289"/>
      <c r="W1089" s="289"/>
      <c r="X1089" s="289"/>
      <c r="Y1089" s="405">
        <f>Y1088</f>
        <v>0</v>
      </c>
      <c r="Z1089" s="405">
        <f t="shared" ref="Z1089" si="3161">Z1088</f>
        <v>0</v>
      </c>
      <c r="AA1089" s="405">
        <f t="shared" ref="AA1089" si="3162">AA1088</f>
        <v>0</v>
      </c>
      <c r="AB1089" s="405">
        <f t="shared" ref="AB1089" si="3163">AB1088</f>
        <v>0</v>
      </c>
      <c r="AC1089" s="405">
        <f t="shared" ref="AC1089" si="3164">AC1088</f>
        <v>0</v>
      </c>
      <c r="AD1089" s="405">
        <f t="shared" ref="AD1089" si="3165">AD1088</f>
        <v>0</v>
      </c>
      <c r="AE1089" s="405">
        <f t="shared" ref="AE1089" si="3166">AE1088</f>
        <v>0</v>
      </c>
      <c r="AF1089" s="405">
        <f t="shared" ref="AF1089" si="3167">AF1088</f>
        <v>0</v>
      </c>
      <c r="AG1089" s="405">
        <f t="shared" ref="AG1089" si="3168">AG1088</f>
        <v>0</v>
      </c>
      <c r="AH1089" s="405">
        <f t="shared" ref="AH1089" si="3169">AH1088</f>
        <v>0</v>
      </c>
      <c r="AI1089" s="405">
        <f t="shared" ref="AI1089" si="3170">AI1088</f>
        <v>0</v>
      </c>
      <c r="AJ1089" s="405">
        <f t="shared" ref="AJ1089" si="3171">AJ1088</f>
        <v>0</v>
      </c>
      <c r="AK1089" s="405">
        <f t="shared" ref="AK1089" si="3172">AK1088</f>
        <v>0</v>
      </c>
      <c r="AL1089" s="405">
        <f t="shared" ref="AL1089" si="3173">AL1088</f>
        <v>0</v>
      </c>
      <c r="AM1089" s="300"/>
    </row>
    <row r="1090" spans="1:39" ht="15" hidden="1" customHeight="1" outlineLevel="1">
      <c r="A1090" s="521"/>
      <c r="B1090" s="422"/>
      <c r="C1090" s="285"/>
      <c r="D1090" s="285"/>
      <c r="E1090" s="285"/>
      <c r="F1090" s="285"/>
      <c r="G1090" s="285"/>
      <c r="H1090" s="285"/>
      <c r="I1090" s="285"/>
      <c r="J1090" s="285"/>
      <c r="K1090" s="285"/>
      <c r="L1090" s="285"/>
      <c r="M1090" s="285"/>
      <c r="N1090" s="285"/>
      <c r="O1090" s="285"/>
      <c r="P1090" s="285"/>
      <c r="Q1090" s="285"/>
      <c r="R1090" s="285"/>
      <c r="S1090" s="285"/>
      <c r="T1090" s="285"/>
      <c r="U1090" s="285"/>
      <c r="V1090" s="285"/>
      <c r="W1090" s="285"/>
      <c r="X1090" s="285"/>
      <c r="Y1090" s="406"/>
      <c r="Z1090" s="419"/>
      <c r="AA1090" s="419"/>
      <c r="AB1090" s="419"/>
      <c r="AC1090" s="419"/>
      <c r="AD1090" s="419"/>
      <c r="AE1090" s="419"/>
      <c r="AF1090" s="419"/>
      <c r="AG1090" s="419"/>
      <c r="AH1090" s="419"/>
      <c r="AI1090" s="419"/>
      <c r="AJ1090" s="419"/>
      <c r="AK1090" s="419"/>
      <c r="AL1090" s="419"/>
      <c r="AM1090" s="300"/>
    </row>
    <row r="1091" spans="1:39" ht="15" hidden="1" customHeight="1" outlineLevel="1">
      <c r="A1091" s="521">
        <v>43</v>
      </c>
      <c r="B1091" s="422" t="s">
        <v>135</v>
      </c>
      <c r="C1091" s="285" t="s">
        <v>25</v>
      </c>
      <c r="D1091" s="289"/>
      <c r="E1091" s="289"/>
      <c r="F1091" s="289"/>
      <c r="G1091" s="289"/>
      <c r="H1091" s="289"/>
      <c r="I1091" s="289"/>
      <c r="J1091" s="289"/>
      <c r="K1091" s="289"/>
      <c r="L1091" s="289"/>
      <c r="M1091" s="289"/>
      <c r="N1091" s="289">
        <v>12</v>
      </c>
      <c r="O1091" s="289"/>
      <c r="P1091" s="289"/>
      <c r="Q1091" s="289"/>
      <c r="R1091" s="289"/>
      <c r="S1091" s="289"/>
      <c r="T1091" s="289"/>
      <c r="U1091" s="289"/>
      <c r="V1091" s="289"/>
      <c r="W1091" s="289"/>
      <c r="X1091" s="289"/>
      <c r="Y1091" s="420"/>
      <c r="Z1091" s="409"/>
      <c r="AA1091" s="409"/>
      <c r="AB1091" s="409"/>
      <c r="AC1091" s="409"/>
      <c r="AD1091" s="409"/>
      <c r="AE1091" s="409"/>
      <c r="AF1091" s="409"/>
      <c r="AG1091" s="409"/>
      <c r="AH1091" s="409"/>
      <c r="AI1091" s="409"/>
      <c r="AJ1091" s="409"/>
      <c r="AK1091" s="409"/>
      <c r="AL1091" s="409"/>
      <c r="AM1091" s="290">
        <f>SUM(Y1091:AL1091)</f>
        <v>0</v>
      </c>
    </row>
    <row r="1092" spans="1:39" ht="15" hidden="1" customHeight="1" outlineLevel="1">
      <c r="A1092" s="521"/>
      <c r="B1092" s="288" t="s">
        <v>346</v>
      </c>
      <c r="C1092" s="285" t="s">
        <v>163</v>
      </c>
      <c r="D1092" s="289"/>
      <c r="E1092" s="289"/>
      <c r="F1092" s="289"/>
      <c r="G1092" s="289"/>
      <c r="H1092" s="289"/>
      <c r="I1092" s="289"/>
      <c r="J1092" s="289"/>
      <c r="K1092" s="289"/>
      <c r="L1092" s="289"/>
      <c r="M1092" s="289"/>
      <c r="N1092" s="289">
        <f>N1091</f>
        <v>12</v>
      </c>
      <c r="O1092" s="289"/>
      <c r="P1092" s="289"/>
      <c r="Q1092" s="289"/>
      <c r="R1092" s="289"/>
      <c r="S1092" s="289"/>
      <c r="T1092" s="289"/>
      <c r="U1092" s="289"/>
      <c r="V1092" s="289"/>
      <c r="W1092" s="289"/>
      <c r="X1092" s="289"/>
      <c r="Y1092" s="405">
        <f>Y1091</f>
        <v>0</v>
      </c>
      <c r="Z1092" s="405">
        <f t="shared" ref="Z1092" si="3174">Z1091</f>
        <v>0</v>
      </c>
      <c r="AA1092" s="405">
        <f t="shared" ref="AA1092" si="3175">AA1091</f>
        <v>0</v>
      </c>
      <c r="AB1092" s="405">
        <f t="shared" ref="AB1092" si="3176">AB1091</f>
        <v>0</v>
      </c>
      <c r="AC1092" s="405">
        <f t="shared" ref="AC1092" si="3177">AC1091</f>
        <v>0</v>
      </c>
      <c r="AD1092" s="405">
        <f t="shared" ref="AD1092" si="3178">AD1091</f>
        <v>0</v>
      </c>
      <c r="AE1092" s="405">
        <f t="shared" ref="AE1092" si="3179">AE1091</f>
        <v>0</v>
      </c>
      <c r="AF1092" s="405">
        <f t="shared" ref="AF1092" si="3180">AF1091</f>
        <v>0</v>
      </c>
      <c r="AG1092" s="405">
        <f t="shared" ref="AG1092" si="3181">AG1091</f>
        <v>0</v>
      </c>
      <c r="AH1092" s="405">
        <f t="shared" ref="AH1092" si="3182">AH1091</f>
        <v>0</v>
      </c>
      <c r="AI1092" s="405">
        <f t="shared" ref="AI1092" si="3183">AI1091</f>
        <v>0</v>
      </c>
      <c r="AJ1092" s="405">
        <f t="shared" ref="AJ1092" si="3184">AJ1091</f>
        <v>0</v>
      </c>
      <c r="AK1092" s="405">
        <f t="shared" ref="AK1092" si="3185">AK1091</f>
        <v>0</v>
      </c>
      <c r="AL1092" s="405">
        <f t="shared" ref="AL1092" si="3186">AL1091</f>
        <v>0</v>
      </c>
      <c r="AM1092" s="300"/>
    </row>
    <row r="1093" spans="1:39" ht="15" hidden="1" customHeight="1" outlineLevel="1">
      <c r="A1093" s="521"/>
      <c r="B1093" s="422"/>
      <c r="C1093" s="285"/>
      <c r="D1093" s="285"/>
      <c r="E1093" s="285"/>
      <c r="F1093" s="285"/>
      <c r="G1093" s="285"/>
      <c r="H1093" s="285"/>
      <c r="I1093" s="285"/>
      <c r="J1093" s="285"/>
      <c r="K1093" s="285"/>
      <c r="L1093" s="285"/>
      <c r="M1093" s="285"/>
      <c r="N1093" s="285"/>
      <c r="O1093" s="285"/>
      <c r="P1093" s="285"/>
      <c r="Q1093" s="285"/>
      <c r="R1093" s="285"/>
      <c r="S1093" s="285"/>
      <c r="T1093" s="285"/>
      <c r="U1093" s="285"/>
      <c r="V1093" s="285"/>
      <c r="W1093" s="285"/>
      <c r="X1093" s="285"/>
      <c r="Y1093" s="406"/>
      <c r="Z1093" s="419"/>
      <c r="AA1093" s="419"/>
      <c r="AB1093" s="419"/>
      <c r="AC1093" s="419"/>
      <c r="AD1093" s="419"/>
      <c r="AE1093" s="419"/>
      <c r="AF1093" s="419"/>
      <c r="AG1093" s="419"/>
      <c r="AH1093" s="419"/>
      <c r="AI1093" s="419"/>
      <c r="AJ1093" s="419"/>
      <c r="AK1093" s="419"/>
      <c r="AL1093" s="419"/>
      <c r="AM1093" s="300"/>
    </row>
    <row r="1094" spans="1:39" ht="28.5" hidden="1" customHeight="1" outlineLevel="1">
      <c r="A1094" s="521">
        <v>44</v>
      </c>
      <c r="B1094" s="422" t="s">
        <v>136</v>
      </c>
      <c r="C1094" s="285" t="s">
        <v>25</v>
      </c>
      <c r="D1094" s="289"/>
      <c r="E1094" s="289"/>
      <c r="F1094" s="289"/>
      <c r="G1094" s="289"/>
      <c r="H1094" s="289"/>
      <c r="I1094" s="289"/>
      <c r="J1094" s="289"/>
      <c r="K1094" s="289"/>
      <c r="L1094" s="289"/>
      <c r="M1094" s="289"/>
      <c r="N1094" s="289">
        <v>12</v>
      </c>
      <c r="O1094" s="289"/>
      <c r="P1094" s="289"/>
      <c r="Q1094" s="289"/>
      <c r="R1094" s="289"/>
      <c r="S1094" s="289"/>
      <c r="T1094" s="289"/>
      <c r="U1094" s="289"/>
      <c r="V1094" s="289"/>
      <c r="W1094" s="289"/>
      <c r="X1094" s="289"/>
      <c r="Y1094" s="420"/>
      <c r="Z1094" s="409"/>
      <c r="AA1094" s="409"/>
      <c r="AB1094" s="409"/>
      <c r="AC1094" s="409"/>
      <c r="AD1094" s="409"/>
      <c r="AE1094" s="409"/>
      <c r="AF1094" s="409"/>
      <c r="AG1094" s="409"/>
      <c r="AH1094" s="409"/>
      <c r="AI1094" s="409"/>
      <c r="AJ1094" s="409"/>
      <c r="AK1094" s="409"/>
      <c r="AL1094" s="409"/>
      <c r="AM1094" s="290">
        <f>SUM(Y1094:AL1094)</f>
        <v>0</v>
      </c>
    </row>
    <row r="1095" spans="1:39" ht="15" hidden="1" customHeight="1" outlineLevel="1">
      <c r="A1095" s="521"/>
      <c r="B1095" s="288" t="s">
        <v>346</v>
      </c>
      <c r="C1095" s="285" t="s">
        <v>163</v>
      </c>
      <c r="D1095" s="289"/>
      <c r="E1095" s="289"/>
      <c r="F1095" s="289"/>
      <c r="G1095" s="289"/>
      <c r="H1095" s="289"/>
      <c r="I1095" s="289"/>
      <c r="J1095" s="289"/>
      <c r="K1095" s="289"/>
      <c r="L1095" s="289"/>
      <c r="M1095" s="289"/>
      <c r="N1095" s="289">
        <f>N1094</f>
        <v>12</v>
      </c>
      <c r="O1095" s="289"/>
      <c r="P1095" s="289"/>
      <c r="Q1095" s="289"/>
      <c r="R1095" s="289"/>
      <c r="S1095" s="289"/>
      <c r="T1095" s="289"/>
      <c r="U1095" s="289"/>
      <c r="V1095" s="289"/>
      <c r="W1095" s="289"/>
      <c r="X1095" s="289"/>
      <c r="Y1095" s="405">
        <f>Y1094</f>
        <v>0</v>
      </c>
      <c r="Z1095" s="405">
        <f t="shared" ref="Z1095" si="3187">Z1094</f>
        <v>0</v>
      </c>
      <c r="AA1095" s="405">
        <f t="shared" ref="AA1095" si="3188">AA1094</f>
        <v>0</v>
      </c>
      <c r="AB1095" s="405">
        <f t="shared" ref="AB1095" si="3189">AB1094</f>
        <v>0</v>
      </c>
      <c r="AC1095" s="405">
        <f t="shared" ref="AC1095" si="3190">AC1094</f>
        <v>0</v>
      </c>
      <c r="AD1095" s="405">
        <f t="shared" ref="AD1095" si="3191">AD1094</f>
        <v>0</v>
      </c>
      <c r="AE1095" s="405">
        <f t="shared" ref="AE1095" si="3192">AE1094</f>
        <v>0</v>
      </c>
      <c r="AF1095" s="405">
        <f t="shared" ref="AF1095" si="3193">AF1094</f>
        <v>0</v>
      </c>
      <c r="AG1095" s="405">
        <f t="shared" ref="AG1095" si="3194">AG1094</f>
        <v>0</v>
      </c>
      <c r="AH1095" s="405">
        <f t="shared" ref="AH1095" si="3195">AH1094</f>
        <v>0</v>
      </c>
      <c r="AI1095" s="405">
        <f t="shared" ref="AI1095" si="3196">AI1094</f>
        <v>0</v>
      </c>
      <c r="AJ1095" s="405">
        <f t="shared" ref="AJ1095" si="3197">AJ1094</f>
        <v>0</v>
      </c>
      <c r="AK1095" s="405">
        <f t="shared" ref="AK1095" si="3198">AK1094</f>
        <v>0</v>
      </c>
      <c r="AL1095" s="405">
        <f t="shared" ref="AL1095" si="3199">AL1094</f>
        <v>0</v>
      </c>
      <c r="AM1095" s="300"/>
    </row>
    <row r="1096" spans="1:39" ht="15" hidden="1" customHeight="1" outlineLevel="1">
      <c r="A1096" s="521"/>
      <c r="B1096" s="422"/>
      <c r="C1096" s="285"/>
      <c r="D1096" s="285"/>
      <c r="E1096" s="285"/>
      <c r="F1096" s="285"/>
      <c r="G1096" s="285"/>
      <c r="H1096" s="285"/>
      <c r="I1096" s="285"/>
      <c r="J1096" s="285"/>
      <c r="K1096" s="285"/>
      <c r="L1096" s="285"/>
      <c r="M1096" s="285"/>
      <c r="N1096" s="285"/>
      <c r="O1096" s="285"/>
      <c r="P1096" s="285"/>
      <c r="Q1096" s="285"/>
      <c r="R1096" s="285"/>
      <c r="S1096" s="285"/>
      <c r="T1096" s="285"/>
      <c r="U1096" s="285"/>
      <c r="V1096" s="285"/>
      <c r="W1096" s="285"/>
      <c r="X1096" s="285"/>
      <c r="Y1096" s="406"/>
      <c r="Z1096" s="419"/>
      <c r="AA1096" s="419"/>
      <c r="AB1096" s="419"/>
      <c r="AC1096" s="419"/>
      <c r="AD1096" s="419"/>
      <c r="AE1096" s="419"/>
      <c r="AF1096" s="419"/>
      <c r="AG1096" s="419"/>
      <c r="AH1096" s="419"/>
      <c r="AI1096" s="419"/>
      <c r="AJ1096" s="419"/>
      <c r="AK1096" s="419"/>
      <c r="AL1096" s="419"/>
      <c r="AM1096" s="300"/>
    </row>
    <row r="1097" spans="1:39" ht="32.450000000000003" hidden="1" customHeight="1" outlineLevel="1">
      <c r="A1097" s="521">
        <v>45</v>
      </c>
      <c r="B1097" s="422" t="s">
        <v>137</v>
      </c>
      <c r="C1097" s="285" t="s">
        <v>25</v>
      </c>
      <c r="D1097" s="289"/>
      <c r="E1097" s="289"/>
      <c r="F1097" s="289"/>
      <c r="G1097" s="289"/>
      <c r="H1097" s="289"/>
      <c r="I1097" s="289"/>
      <c r="J1097" s="289"/>
      <c r="K1097" s="289"/>
      <c r="L1097" s="289"/>
      <c r="M1097" s="289"/>
      <c r="N1097" s="289">
        <v>12</v>
      </c>
      <c r="O1097" s="289"/>
      <c r="P1097" s="289"/>
      <c r="Q1097" s="289"/>
      <c r="R1097" s="289"/>
      <c r="S1097" s="289"/>
      <c r="T1097" s="289"/>
      <c r="U1097" s="289"/>
      <c r="V1097" s="289"/>
      <c r="W1097" s="289"/>
      <c r="X1097" s="289"/>
      <c r="Y1097" s="420"/>
      <c r="Z1097" s="409"/>
      <c r="AA1097" s="409"/>
      <c r="AB1097" s="409"/>
      <c r="AC1097" s="409"/>
      <c r="AD1097" s="409"/>
      <c r="AE1097" s="409"/>
      <c r="AF1097" s="409"/>
      <c r="AG1097" s="409"/>
      <c r="AH1097" s="409"/>
      <c r="AI1097" s="409"/>
      <c r="AJ1097" s="409"/>
      <c r="AK1097" s="409"/>
      <c r="AL1097" s="409"/>
      <c r="AM1097" s="290">
        <f>SUM(Y1097:AL1097)</f>
        <v>0</v>
      </c>
    </row>
    <row r="1098" spans="1:39" ht="15" hidden="1" customHeight="1" outlineLevel="1">
      <c r="A1098" s="521"/>
      <c r="B1098" s="288" t="s">
        <v>346</v>
      </c>
      <c r="C1098" s="285" t="s">
        <v>163</v>
      </c>
      <c r="D1098" s="289"/>
      <c r="E1098" s="289"/>
      <c r="F1098" s="289"/>
      <c r="G1098" s="289"/>
      <c r="H1098" s="289"/>
      <c r="I1098" s="289"/>
      <c r="J1098" s="289"/>
      <c r="K1098" s="289"/>
      <c r="L1098" s="289"/>
      <c r="M1098" s="289"/>
      <c r="N1098" s="289">
        <f>N1097</f>
        <v>12</v>
      </c>
      <c r="O1098" s="289"/>
      <c r="P1098" s="289"/>
      <c r="Q1098" s="289"/>
      <c r="R1098" s="289"/>
      <c r="S1098" s="289"/>
      <c r="T1098" s="289"/>
      <c r="U1098" s="289"/>
      <c r="V1098" s="289"/>
      <c r="W1098" s="289"/>
      <c r="X1098" s="289"/>
      <c r="Y1098" s="405">
        <f>Y1097</f>
        <v>0</v>
      </c>
      <c r="Z1098" s="405">
        <f t="shared" ref="Z1098" si="3200">Z1097</f>
        <v>0</v>
      </c>
      <c r="AA1098" s="405">
        <f t="shared" ref="AA1098" si="3201">AA1097</f>
        <v>0</v>
      </c>
      <c r="AB1098" s="405">
        <f t="shared" ref="AB1098" si="3202">AB1097</f>
        <v>0</v>
      </c>
      <c r="AC1098" s="405">
        <f t="shared" ref="AC1098" si="3203">AC1097</f>
        <v>0</v>
      </c>
      <c r="AD1098" s="405">
        <f t="shared" ref="AD1098" si="3204">AD1097</f>
        <v>0</v>
      </c>
      <c r="AE1098" s="405">
        <f t="shared" ref="AE1098" si="3205">AE1097</f>
        <v>0</v>
      </c>
      <c r="AF1098" s="405">
        <f t="shared" ref="AF1098" si="3206">AF1097</f>
        <v>0</v>
      </c>
      <c r="AG1098" s="405">
        <f t="shared" ref="AG1098" si="3207">AG1097</f>
        <v>0</v>
      </c>
      <c r="AH1098" s="405">
        <f t="shared" ref="AH1098" si="3208">AH1097</f>
        <v>0</v>
      </c>
      <c r="AI1098" s="405">
        <f t="shared" ref="AI1098" si="3209">AI1097</f>
        <v>0</v>
      </c>
      <c r="AJ1098" s="405">
        <f t="shared" ref="AJ1098" si="3210">AJ1097</f>
        <v>0</v>
      </c>
      <c r="AK1098" s="405">
        <f t="shared" ref="AK1098" si="3211">AK1097</f>
        <v>0</v>
      </c>
      <c r="AL1098" s="405">
        <f t="shared" ref="AL1098" si="3212">AL1097</f>
        <v>0</v>
      </c>
      <c r="AM1098" s="300"/>
    </row>
    <row r="1099" spans="1:39" ht="15" hidden="1" customHeight="1" outlineLevel="1">
      <c r="A1099" s="521"/>
      <c r="B1099" s="422"/>
      <c r="C1099" s="285"/>
      <c r="D1099" s="285"/>
      <c r="E1099" s="285"/>
      <c r="F1099" s="285"/>
      <c r="G1099" s="285"/>
      <c r="H1099" s="285"/>
      <c r="I1099" s="285"/>
      <c r="J1099" s="285"/>
      <c r="K1099" s="285"/>
      <c r="L1099" s="285"/>
      <c r="M1099" s="285"/>
      <c r="N1099" s="285"/>
      <c r="O1099" s="285"/>
      <c r="P1099" s="285"/>
      <c r="Q1099" s="285"/>
      <c r="R1099" s="285"/>
      <c r="S1099" s="285"/>
      <c r="T1099" s="285"/>
      <c r="U1099" s="285"/>
      <c r="V1099" s="285"/>
      <c r="W1099" s="285"/>
      <c r="X1099" s="285"/>
      <c r="Y1099" s="406"/>
      <c r="Z1099" s="419"/>
      <c r="AA1099" s="419"/>
      <c r="AB1099" s="419"/>
      <c r="AC1099" s="419"/>
      <c r="AD1099" s="419"/>
      <c r="AE1099" s="419"/>
      <c r="AF1099" s="419"/>
      <c r="AG1099" s="419"/>
      <c r="AH1099" s="419"/>
      <c r="AI1099" s="419"/>
      <c r="AJ1099" s="419"/>
      <c r="AK1099" s="419"/>
      <c r="AL1099" s="419"/>
      <c r="AM1099" s="300"/>
    </row>
    <row r="1100" spans="1:39" ht="32.1" hidden="1" customHeight="1" outlineLevel="1">
      <c r="A1100" s="521">
        <v>46</v>
      </c>
      <c r="B1100" s="422" t="s">
        <v>138</v>
      </c>
      <c r="C1100" s="285" t="s">
        <v>25</v>
      </c>
      <c r="D1100" s="289"/>
      <c r="E1100" s="289"/>
      <c r="F1100" s="289"/>
      <c r="G1100" s="289"/>
      <c r="H1100" s="289"/>
      <c r="I1100" s="289"/>
      <c r="J1100" s="289"/>
      <c r="K1100" s="289"/>
      <c r="L1100" s="289"/>
      <c r="M1100" s="289"/>
      <c r="N1100" s="289">
        <v>12</v>
      </c>
      <c r="O1100" s="289"/>
      <c r="P1100" s="289"/>
      <c r="Q1100" s="289"/>
      <c r="R1100" s="289"/>
      <c r="S1100" s="289"/>
      <c r="T1100" s="289"/>
      <c r="U1100" s="289"/>
      <c r="V1100" s="289"/>
      <c r="W1100" s="289"/>
      <c r="X1100" s="289"/>
      <c r="Y1100" s="420"/>
      <c r="Z1100" s="409"/>
      <c r="AA1100" s="409"/>
      <c r="AB1100" s="409"/>
      <c r="AC1100" s="409"/>
      <c r="AD1100" s="409"/>
      <c r="AE1100" s="409"/>
      <c r="AF1100" s="409"/>
      <c r="AG1100" s="409"/>
      <c r="AH1100" s="409"/>
      <c r="AI1100" s="409"/>
      <c r="AJ1100" s="409"/>
      <c r="AK1100" s="409"/>
      <c r="AL1100" s="409"/>
      <c r="AM1100" s="290">
        <f>SUM(Y1100:AL1100)</f>
        <v>0</v>
      </c>
    </row>
    <row r="1101" spans="1:39" ht="15" hidden="1" customHeight="1" outlineLevel="1">
      <c r="A1101" s="521"/>
      <c r="B1101" s="288" t="s">
        <v>346</v>
      </c>
      <c r="C1101" s="285" t="s">
        <v>163</v>
      </c>
      <c r="D1101" s="289"/>
      <c r="E1101" s="289"/>
      <c r="F1101" s="289"/>
      <c r="G1101" s="289"/>
      <c r="H1101" s="289"/>
      <c r="I1101" s="289"/>
      <c r="J1101" s="289"/>
      <c r="K1101" s="289"/>
      <c r="L1101" s="289"/>
      <c r="M1101" s="289"/>
      <c r="N1101" s="289">
        <f>N1100</f>
        <v>12</v>
      </c>
      <c r="O1101" s="289"/>
      <c r="P1101" s="289"/>
      <c r="Q1101" s="289"/>
      <c r="R1101" s="289"/>
      <c r="S1101" s="289"/>
      <c r="T1101" s="289"/>
      <c r="U1101" s="289"/>
      <c r="V1101" s="289"/>
      <c r="W1101" s="289"/>
      <c r="X1101" s="289"/>
      <c r="Y1101" s="405">
        <f>Y1100</f>
        <v>0</v>
      </c>
      <c r="Z1101" s="405">
        <f t="shared" ref="Z1101" si="3213">Z1100</f>
        <v>0</v>
      </c>
      <c r="AA1101" s="405">
        <f t="shared" ref="AA1101" si="3214">AA1100</f>
        <v>0</v>
      </c>
      <c r="AB1101" s="405">
        <f t="shared" ref="AB1101" si="3215">AB1100</f>
        <v>0</v>
      </c>
      <c r="AC1101" s="405">
        <f t="shared" ref="AC1101" si="3216">AC1100</f>
        <v>0</v>
      </c>
      <c r="AD1101" s="405">
        <f t="shared" ref="AD1101" si="3217">AD1100</f>
        <v>0</v>
      </c>
      <c r="AE1101" s="405">
        <f t="shared" ref="AE1101" si="3218">AE1100</f>
        <v>0</v>
      </c>
      <c r="AF1101" s="405">
        <f t="shared" ref="AF1101" si="3219">AF1100</f>
        <v>0</v>
      </c>
      <c r="AG1101" s="405">
        <f t="shared" ref="AG1101" si="3220">AG1100</f>
        <v>0</v>
      </c>
      <c r="AH1101" s="405">
        <f t="shared" ref="AH1101" si="3221">AH1100</f>
        <v>0</v>
      </c>
      <c r="AI1101" s="405">
        <f t="shared" ref="AI1101" si="3222">AI1100</f>
        <v>0</v>
      </c>
      <c r="AJ1101" s="405">
        <f t="shared" ref="AJ1101" si="3223">AJ1100</f>
        <v>0</v>
      </c>
      <c r="AK1101" s="405">
        <f t="shared" ref="AK1101" si="3224">AK1100</f>
        <v>0</v>
      </c>
      <c r="AL1101" s="405">
        <f t="shared" ref="AL1101" si="3225">AL1100</f>
        <v>0</v>
      </c>
      <c r="AM1101" s="300"/>
    </row>
    <row r="1102" spans="1:39" ht="15" hidden="1" customHeight="1" outlineLevel="1">
      <c r="A1102" s="521"/>
      <c r="B1102" s="422"/>
      <c r="C1102" s="285"/>
      <c r="D1102" s="285"/>
      <c r="E1102" s="285"/>
      <c r="F1102" s="285"/>
      <c r="G1102" s="285"/>
      <c r="H1102" s="285"/>
      <c r="I1102" s="285"/>
      <c r="J1102" s="285"/>
      <c r="K1102" s="285"/>
      <c r="L1102" s="285"/>
      <c r="M1102" s="285"/>
      <c r="N1102" s="285"/>
      <c r="O1102" s="285"/>
      <c r="P1102" s="285"/>
      <c r="Q1102" s="285"/>
      <c r="R1102" s="285"/>
      <c r="S1102" s="285"/>
      <c r="T1102" s="285"/>
      <c r="U1102" s="285"/>
      <c r="V1102" s="285"/>
      <c r="W1102" s="285"/>
      <c r="X1102" s="285"/>
      <c r="Y1102" s="406"/>
      <c r="Z1102" s="419"/>
      <c r="AA1102" s="419"/>
      <c r="AB1102" s="419"/>
      <c r="AC1102" s="419"/>
      <c r="AD1102" s="419"/>
      <c r="AE1102" s="419"/>
      <c r="AF1102" s="419"/>
      <c r="AG1102" s="419"/>
      <c r="AH1102" s="419"/>
      <c r="AI1102" s="419"/>
      <c r="AJ1102" s="419"/>
      <c r="AK1102" s="419"/>
      <c r="AL1102" s="419"/>
      <c r="AM1102" s="300"/>
    </row>
    <row r="1103" spans="1:39" ht="35.450000000000003" hidden="1" customHeight="1" outlineLevel="1">
      <c r="A1103" s="521">
        <v>47</v>
      </c>
      <c r="B1103" s="422" t="s">
        <v>139</v>
      </c>
      <c r="C1103" s="285" t="s">
        <v>25</v>
      </c>
      <c r="D1103" s="289"/>
      <c r="E1103" s="289"/>
      <c r="F1103" s="289"/>
      <c r="G1103" s="289"/>
      <c r="H1103" s="289"/>
      <c r="I1103" s="289"/>
      <c r="J1103" s="289"/>
      <c r="K1103" s="289"/>
      <c r="L1103" s="289"/>
      <c r="M1103" s="289"/>
      <c r="N1103" s="289">
        <v>12</v>
      </c>
      <c r="O1103" s="289"/>
      <c r="P1103" s="289"/>
      <c r="Q1103" s="289"/>
      <c r="R1103" s="289"/>
      <c r="S1103" s="289"/>
      <c r="T1103" s="289"/>
      <c r="U1103" s="289"/>
      <c r="V1103" s="289"/>
      <c r="W1103" s="289"/>
      <c r="X1103" s="289"/>
      <c r="Y1103" s="420"/>
      <c r="Z1103" s="409"/>
      <c r="AA1103" s="409"/>
      <c r="AB1103" s="409"/>
      <c r="AC1103" s="409"/>
      <c r="AD1103" s="409"/>
      <c r="AE1103" s="409"/>
      <c r="AF1103" s="409"/>
      <c r="AG1103" s="409"/>
      <c r="AH1103" s="409"/>
      <c r="AI1103" s="409"/>
      <c r="AJ1103" s="409"/>
      <c r="AK1103" s="409"/>
      <c r="AL1103" s="409"/>
      <c r="AM1103" s="290">
        <f>SUM(Y1103:AL1103)</f>
        <v>0</v>
      </c>
    </row>
    <row r="1104" spans="1:39" ht="15" hidden="1" customHeight="1" outlineLevel="1">
      <c r="A1104" s="521"/>
      <c r="B1104" s="288" t="s">
        <v>346</v>
      </c>
      <c r="C1104" s="285" t="s">
        <v>163</v>
      </c>
      <c r="D1104" s="289"/>
      <c r="E1104" s="289"/>
      <c r="F1104" s="289"/>
      <c r="G1104" s="289"/>
      <c r="H1104" s="289"/>
      <c r="I1104" s="289"/>
      <c r="J1104" s="289"/>
      <c r="K1104" s="289"/>
      <c r="L1104" s="289"/>
      <c r="M1104" s="289"/>
      <c r="N1104" s="289">
        <f>N1103</f>
        <v>12</v>
      </c>
      <c r="O1104" s="289"/>
      <c r="P1104" s="289"/>
      <c r="Q1104" s="289"/>
      <c r="R1104" s="289"/>
      <c r="S1104" s="289"/>
      <c r="T1104" s="289"/>
      <c r="U1104" s="289"/>
      <c r="V1104" s="289"/>
      <c r="W1104" s="289"/>
      <c r="X1104" s="289"/>
      <c r="Y1104" s="405">
        <f>Y1103</f>
        <v>0</v>
      </c>
      <c r="Z1104" s="405">
        <f t="shared" ref="Z1104" si="3226">Z1103</f>
        <v>0</v>
      </c>
      <c r="AA1104" s="405">
        <f t="shared" ref="AA1104" si="3227">AA1103</f>
        <v>0</v>
      </c>
      <c r="AB1104" s="405">
        <f t="shared" ref="AB1104" si="3228">AB1103</f>
        <v>0</v>
      </c>
      <c r="AC1104" s="405">
        <f t="shared" ref="AC1104" si="3229">AC1103</f>
        <v>0</v>
      </c>
      <c r="AD1104" s="405">
        <f t="shared" ref="AD1104" si="3230">AD1103</f>
        <v>0</v>
      </c>
      <c r="AE1104" s="405">
        <f t="shared" ref="AE1104" si="3231">AE1103</f>
        <v>0</v>
      </c>
      <c r="AF1104" s="405">
        <f t="shared" ref="AF1104" si="3232">AF1103</f>
        <v>0</v>
      </c>
      <c r="AG1104" s="405">
        <f t="shared" ref="AG1104" si="3233">AG1103</f>
        <v>0</v>
      </c>
      <c r="AH1104" s="405">
        <f t="shared" ref="AH1104" si="3234">AH1103</f>
        <v>0</v>
      </c>
      <c r="AI1104" s="405">
        <f t="shared" ref="AI1104" si="3235">AI1103</f>
        <v>0</v>
      </c>
      <c r="AJ1104" s="405">
        <f t="shared" ref="AJ1104" si="3236">AJ1103</f>
        <v>0</v>
      </c>
      <c r="AK1104" s="405">
        <f t="shared" ref="AK1104" si="3237">AK1103</f>
        <v>0</v>
      </c>
      <c r="AL1104" s="405">
        <f t="shared" ref="AL1104" si="3238">AL1103</f>
        <v>0</v>
      </c>
      <c r="AM1104" s="300"/>
    </row>
    <row r="1105" spans="1:39" ht="15" hidden="1" customHeight="1" outlineLevel="1">
      <c r="A1105" s="521"/>
      <c r="B1105" s="422"/>
      <c r="C1105" s="285"/>
      <c r="D1105" s="285"/>
      <c r="E1105" s="285"/>
      <c r="F1105" s="285"/>
      <c r="G1105" s="285"/>
      <c r="H1105" s="285"/>
      <c r="I1105" s="285"/>
      <c r="J1105" s="285"/>
      <c r="K1105" s="285"/>
      <c r="L1105" s="285"/>
      <c r="M1105" s="285"/>
      <c r="N1105" s="285"/>
      <c r="O1105" s="285"/>
      <c r="P1105" s="285"/>
      <c r="Q1105" s="285"/>
      <c r="R1105" s="285"/>
      <c r="S1105" s="285"/>
      <c r="T1105" s="285"/>
      <c r="U1105" s="285"/>
      <c r="V1105" s="285"/>
      <c r="W1105" s="285"/>
      <c r="X1105" s="285"/>
      <c r="Y1105" s="406"/>
      <c r="Z1105" s="419"/>
      <c r="AA1105" s="419"/>
      <c r="AB1105" s="419"/>
      <c r="AC1105" s="419"/>
      <c r="AD1105" s="419"/>
      <c r="AE1105" s="419"/>
      <c r="AF1105" s="419"/>
      <c r="AG1105" s="419"/>
      <c r="AH1105" s="419"/>
      <c r="AI1105" s="419"/>
      <c r="AJ1105" s="419"/>
      <c r="AK1105" s="419"/>
      <c r="AL1105" s="419"/>
      <c r="AM1105" s="300"/>
    </row>
    <row r="1106" spans="1:39" ht="39.75" hidden="1" customHeight="1" outlineLevel="1">
      <c r="A1106" s="521">
        <v>48</v>
      </c>
      <c r="B1106" s="422" t="s">
        <v>140</v>
      </c>
      <c r="C1106" s="285" t="s">
        <v>25</v>
      </c>
      <c r="D1106" s="289"/>
      <c r="E1106" s="289"/>
      <c r="F1106" s="289"/>
      <c r="G1106" s="289"/>
      <c r="H1106" s="289"/>
      <c r="I1106" s="289"/>
      <c r="J1106" s="289"/>
      <c r="K1106" s="289"/>
      <c r="L1106" s="289"/>
      <c r="M1106" s="289"/>
      <c r="N1106" s="289">
        <v>12</v>
      </c>
      <c r="O1106" s="289"/>
      <c r="P1106" s="289"/>
      <c r="Q1106" s="289"/>
      <c r="R1106" s="289"/>
      <c r="S1106" s="289"/>
      <c r="T1106" s="289"/>
      <c r="U1106" s="289"/>
      <c r="V1106" s="289"/>
      <c r="W1106" s="289"/>
      <c r="X1106" s="289"/>
      <c r="Y1106" s="420"/>
      <c r="Z1106" s="409"/>
      <c r="AA1106" s="409"/>
      <c r="AB1106" s="409"/>
      <c r="AC1106" s="409"/>
      <c r="AD1106" s="409"/>
      <c r="AE1106" s="409"/>
      <c r="AF1106" s="409"/>
      <c r="AG1106" s="409"/>
      <c r="AH1106" s="409"/>
      <c r="AI1106" s="409"/>
      <c r="AJ1106" s="409"/>
      <c r="AK1106" s="409"/>
      <c r="AL1106" s="409"/>
      <c r="AM1106" s="290">
        <f>SUM(Y1106:AL1106)</f>
        <v>0</v>
      </c>
    </row>
    <row r="1107" spans="1:39" ht="15" hidden="1" customHeight="1" outlineLevel="1">
      <c r="A1107" s="521"/>
      <c r="B1107" s="288" t="s">
        <v>346</v>
      </c>
      <c r="C1107" s="285" t="s">
        <v>163</v>
      </c>
      <c r="D1107" s="289"/>
      <c r="E1107" s="289"/>
      <c r="F1107" s="289"/>
      <c r="G1107" s="289"/>
      <c r="H1107" s="289"/>
      <c r="I1107" s="289"/>
      <c r="J1107" s="289"/>
      <c r="K1107" s="289"/>
      <c r="L1107" s="289"/>
      <c r="M1107" s="289"/>
      <c r="N1107" s="289">
        <f>N1106</f>
        <v>12</v>
      </c>
      <c r="O1107" s="289"/>
      <c r="P1107" s="289"/>
      <c r="Q1107" s="289"/>
      <c r="R1107" s="289"/>
      <c r="S1107" s="289"/>
      <c r="T1107" s="289"/>
      <c r="U1107" s="289"/>
      <c r="V1107" s="289"/>
      <c r="W1107" s="289"/>
      <c r="X1107" s="289"/>
      <c r="Y1107" s="405">
        <f>Y1106</f>
        <v>0</v>
      </c>
      <c r="Z1107" s="405">
        <f t="shared" ref="Z1107" si="3239">Z1106</f>
        <v>0</v>
      </c>
      <c r="AA1107" s="405">
        <f t="shared" ref="AA1107" si="3240">AA1106</f>
        <v>0</v>
      </c>
      <c r="AB1107" s="405">
        <f t="shared" ref="AB1107" si="3241">AB1106</f>
        <v>0</v>
      </c>
      <c r="AC1107" s="405">
        <f t="shared" ref="AC1107" si="3242">AC1106</f>
        <v>0</v>
      </c>
      <c r="AD1107" s="405">
        <f t="shared" ref="AD1107" si="3243">AD1106</f>
        <v>0</v>
      </c>
      <c r="AE1107" s="405">
        <f t="shared" ref="AE1107" si="3244">AE1106</f>
        <v>0</v>
      </c>
      <c r="AF1107" s="405">
        <f t="shared" ref="AF1107" si="3245">AF1106</f>
        <v>0</v>
      </c>
      <c r="AG1107" s="405">
        <f t="shared" ref="AG1107" si="3246">AG1106</f>
        <v>0</v>
      </c>
      <c r="AH1107" s="405">
        <f t="shared" ref="AH1107" si="3247">AH1106</f>
        <v>0</v>
      </c>
      <c r="AI1107" s="405">
        <f t="shared" ref="AI1107" si="3248">AI1106</f>
        <v>0</v>
      </c>
      <c r="AJ1107" s="405">
        <f t="shared" ref="AJ1107" si="3249">AJ1106</f>
        <v>0</v>
      </c>
      <c r="AK1107" s="405">
        <f t="shared" ref="AK1107" si="3250">AK1106</f>
        <v>0</v>
      </c>
      <c r="AL1107" s="405">
        <f t="shared" ref="AL1107" si="3251">AL1106</f>
        <v>0</v>
      </c>
      <c r="AM1107" s="300"/>
    </row>
    <row r="1108" spans="1:39" ht="15" hidden="1" customHeight="1" outlineLevel="1">
      <c r="A1108" s="521"/>
      <c r="B1108" s="422"/>
      <c r="C1108" s="285"/>
      <c r="D1108" s="285"/>
      <c r="E1108" s="285"/>
      <c r="F1108" s="285"/>
      <c r="G1108" s="285"/>
      <c r="H1108" s="285"/>
      <c r="I1108" s="285"/>
      <c r="J1108" s="285"/>
      <c r="K1108" s="285"/>
      <c r="L1108" s="285"/>
      <c r="M1108" s="285"/>
      <c r="N1108" s="285"/>
      <c r="O1108" s="285"/>
      <c r="P1108" s="285"/>
      <c r="Q1108" s="285"/>
      <c r="R1108" s="285"/>
      <c r="S1108" s="285"/>
      <c r="T1108" s="285"/>
      <c r="U1108" s="285"/>
      <c r="V1108" s="285"/>
      <c r="W1108" s="285"/>
      <c r="X1108" s="285"/>
      <c r="Y1108" s="406"/>
      <c r="Z1108" s="419"/>
      <c r="AA1108" s="419"/>
      <c r="AB1108" s="419"/>
      <c r="AC1108" s="419"/>
      <c r="AD1108" s="419"/>
      <c r="AE1108" s="419"/>
      <c r="AF1108" s="419"/>
      <c r="AG1108" s="419"/>
      <c r="AH1108" s="419"/>
      <c r="AI1108" s="419"/>
      <c r="AJ1108" s="419"/>
      <c r="AK1108" s="419"/>
      <c r="AL1108" s="419"/>
      <c r="AM1108" s="300"/>
    </row>
    <row r="1109" spans="1:39" ht="33" hidden="1" customHeight="1" outlineLevel="1">
      <c r="A1109" s="521">
        <v>49</v>
      </c>
      <c r="B1109" s="422" t="s">
        <v>141</v>
      </c>
      <c r="C1109" s="285" t="s">
        <v>25</v>
      </c>
      <c r="D1109" s="289"/>
      <c r="E1109" s="289"/>
      <c r="F1109" s="289"/>
      <c r="G1109" s="289"/>
      <c r="H1109" s="289"/>
      <c r="I1109" s="289"/>
      <c r="J1109" s="289"/>
      <c r="K1109" s="289"/>
      <c r="L1109" s="289"/>
      <c r="M1109" s="289"/>
      <c r="N1109" s="289">
        <v>12</v>
      </c>
      <c r="O1109" s="289"/>
      <c r="P1109" s="289"/>
      <c r="Q1109" s="289"/>
      <c r="R1109" s="289"/>
      <c r="S1109" s="289"/>
      <c r="T1109" s="289"/>
      <c r="U1109" s="289"/>
      <c r="V1109" s="289"/>
      <c r="W1109" s="289"/>
      <c r="X1109" s="289"/>
      <c r="Y1109" s="420"/>
      <c r="Z1109" s="409"/>
      <c r="AA1109" s="409"/>
      <c r="AB1109" s="409"/>
      <c r="AC1109" s="409"/>
      <c r="AD1109" s="409"/>
      <c r="AE1109" s="409"/>
      <c r="AF1109" s="409"/>
      <c r="AG1109" s="409"/>
      <c r="AH1109" s="409"/>
      <c r="AI1109" s="409"/>
      <c r="AJ1109" s="409"/>
      <c r="AK1109" s="409"/>
      <c r="AL1109" s="409"/>
      <c r="AM1109" s="290">
        <f>SUM(Y1109:AL1109)</f>
        <v>0</v>
      </c>
    </row>
    <row r="1110" spans="1:39" ht="15" hidden="1" customHeight="1" outlineLevel="1">
      <c r="A1110" s="521"/>
      <c r="B1110" s="288" t="s">
        <v>346</v>
      </c>
      <c r="C1110" s="285" t="s">
        <v>163</v>
      </c>
      <c r="D1110" s="289"/>
      <c r="E1110" s="289"/>
      <c r="F1110" s="289"/>
      <c r="G1110" s="289"/>
      <c r="H1110" s="289"/>
      <c r="I1110" s="289"/>
      <c r="J1110" s="289"/>
      <c r="K1110" s="289"/>
      <c r="L1110" s="289"/>
      <c r="M1110" s="289"/>
      <c r="N1110" s="289">
        <f>N1109</f>
        <v>12</v>
      </c>
      <c r="O1110" s="289"/>
      <c r="P1110" s="289"/>
      <c r="Q1110" s="289"/>
      <c r="R1110" s="289"/>
      <c r="S1110" s="289"/>
      <c r="T1110" s="289"/>
      <c r="U1110" s="289"/>
      <c r="V1110" s="289"/>
      <c r="W1110" s="289"/>
      <c r="X1110" s="289"/>
      <c r="Y1110" s="405">
        <f>Y1109</f>
        <v>0</v>
      </c>
      <c r="Z1110" s="405">
        <f t="shared" ref="Z1110" si="3252">Z1109</f>
        <v>0</v>
      </c>
      <c r="AA1110" s="405">
        <f t="shared" ref="AA1110" si="3253">AA1109</f>
        <v>0</v>
      </c>
      <c r="AB1110" s="405">
        <f t="shared" ref="AB1110" si="3254">AB1109</f>
        <v>0</v>
      </c>
      <c r="AC1110" s="405">
        <f t="shared" ref="AC1110" si="3255">AC1109</f>
        <v>0</v>
      </c>
      <c r="AD1110" s="405">
        <f t="shared" ref="AD1110" si="3256">AD1109</f>
        <v>0</v>
      </c>
      <c r="AE1110" s="405">
        <f t="shared" ref="AE1110" si="3257">AE1109</f>
        <v>0</v>
      </c>
      <c r="AF1110" s="405">
        <f t="shared" ref="AF1110" si="3258">AF1109</f>
        <v>0</v>
      </c>
      <c r="AG1110" s="405">
        <f t="shared" ref="AG1110" si="3259">AG1109</f>
        <v>0</v>
      </c>
      <c r="AH1110" s="405">
        <f t="shared" ref="AH1110" si="3260">AH1109</f>
        <v>0</v>
      </c>
      <c r="AI1110" s="405">
        <f t="shared" ref="AI1110" si="3261">AI1109</f>
        <v>0</v>
      </c>
      <c r="AJ1110" s="405">
        <f t="shared" ref="AJ1110" si="3262">AJ1109</f>
        <v>0</v>
      </c>
      <c r="AK1110" s="405">
        <f t="shared" ref="AK1110" si="3263">AK1109</f>
        <v>0</v>
      </c>
      <c r="AL1110" s="405">
        <f t="shared" ref="AL1110" si="3264">AL1109</f>
        <v>0</v>
      </c>
      <c r="AM1110" s="300"/>
    </row>
    <row r="1111" spans="1:39" ht="15" hidden="1" customHeight="1" outlineLevel="1">
      <c r="A1111" s="521"/>
      <c r="B1111" s="288"/>
      <c r="C1111" s="299"/>
      <c r="D1111" s="285"/>
      <c r="E1111" s="285"/>
      <c r="F1111" s="285"/>
      <c r="G1111" s="285"/>
      <c r="H1111" s="285"/>
      <c r="I1111" s="285"/>
      <c r="J1111" s="285"/>
      <c r="K1111" s="285"/>
      <c r="L1111" s="285"/>
      <c r="M1111" s="285"/>
      <c r="N1111" s="285"/>
      <c r="O1111" s="285"/>
      <c r="P1111" s="285"/>
      <c r="Q1111" s="285"/>
      <c r="R1111" s="285"/>
      <c r="S1111" s="285"/>
      <c r="T1111" s="285"/>
      <c r="U1111" s="285"/>
      <c r="V1111" s="285"/>
      <c r="W1111" s="285"/>
      <c r="X1111" s="285"/>
      <c r="Y1111" s="295"/>
      <c r="Z1111" s="295"/>
      <c r="AA1111" s="295"/>
      <c r="AB1111" s="295"/>
      <c r="AC1111" s="295"/>
      <c r="AD1111" s="295"/>
      <c r="AE1111" s="295"/>
      <c r="AF1111" s="295"/>
      <c r="AG1111" s="295"/>
      <c r="AH1111" s="295"/>
      <c r="AI1111" s="295"/>
      <c r="AJ1111" s="295"/>
      <c r="AK1111" s="295"/>
      <c r="AL1111" s="295"/>
      <c r="AM1111" s="300"/>
    </row>
    <row r="1112" spans="1:39" ht="15.75" collapsed="1">
      <c r="B1112" s="321" t="s">
        <v>347</v>
      </c>
      <c r="C1112" s="323"/>
      <c r="D1112" s="323">
        <f>SUM(D955:D1110)</f>
        <v>0</v>
      </c>
      <c r="E1112" s="323"/>
      <c r="F1112" s="323"/>
      <c r="G1112" s="323"/>
      <c r="H1112" s="323"/>
      <c r="I1112" s="323"/>
      <c r="J1112" s="323"/>
      <c r="K1112" s="323"/>
      <c r="L1112" s="323"/>
      <c r="M1112" s="323"/>
      <c r="N1112" s="323"/>
      <c r="O1112" s="323">
        <f>SUM(O955:O1110)</f>
        <v>0</v>
      </c>
      <c r="P1112" s="323"/>
      <c r="Q1112" s="323"/>
      <c r="R1112" s="323"/>
      <c r="S1112" s="323"/>
      <c r="T1112" s="323"/>
      <c r="U1112" s="323"/>
      <c r="V1112" s="323"/>
      <c r="W1112" s="323"/>
      <c r="X1112" s="323"/>
      <c r="Y1112" s="323">
        <f>IF(Y953="kWh",SUMPRODUCT(D955:D1110,Y955:Y1110))</f>
        <v>0</v>
      </c>
      <c r="Z1112" s="323">
        <f>IF(Z953="kWh",SUMPRODUCT(D955:D1110,Z955:Z1110))</f>
        <v>0</v>
      </c>
      <c r="AA1112" s="323">
        <f>IF(AA953="kw",SUMPRODUCT(N955:N1110,O955:O1110,AA955:AA1110),SUMPRODUCT(D955:D1110,AA955:AA1110))</f>
        <v>0</v>
      </c>
      <c r="AB1112" s="323">
        <f>IF(AB953="kw",SUMPRODUCT(N955:N1110,O955:O1110,AB955:AB1110),SUMPRODUCT(D955:D1110,AB955:AB1110))</f>
        <v>0</v>
      </c>
      <c r="AC1112" s="323">
        <f>IF(AC953="kw",SUMPRODUCT(N955:N1110,O955:O1110,AC955:AC1110),SUMPRODUCT(D955:D1110,AC955:AC1110))</f>
        <v>0</v>
      </c>
      <c r="AD1112" s="323">
        <f>IF(AD953="kw",SUMPRODUCT(N955:N1110,O955:O1110,AD955:AD1110),SUMPRODUCT(D955:D1110,AD955:AD1110))</f>
        <v>0</v>
      </c>
      <c r="AE1112" s="323">
        <f>IF(AE953="kw",SUMPRODUCT(N955:N1110,O955:O1110,AE955:AE1110),SUMPRODUCT(D955:D1110,AE955:AE1110))</f>
        <v>0</v>
      </c>
      <c r="AF1112" s="323">
        <f>IF(AF953="kw",SUMPRODUCT(N955:N1110,O955:O1110,AF955:AF1110),SUMPRODUCT(D955:D1110,AF955:AF1110))</f>
        <v>0</v>
      </c>
      <c r="AG1112" s="323">
        <f>IF(AG953="kw",SUMPRODUCT(N955:N1110,O955:O1110,AG955:AG1110),SUMPRODUCT(D955:D1110,AG955:AG1110))</f>
        <v>0</v>
      </c>
      <c r="AH1112" s="323">
        <f>IF(AH953="kw",SUMPRODUCT(N955:N1110,O955:O1110,AH955:AH1110),SUMPRODUCT(D955:D1110,AH955:AH1110))</f>
        <v>0</v>
      </c>
      <c r="AI1112" s="323">
        <f>IF(AI953="kw",SUMPRODUCT(N955:N1110,O955:O1110,AI955:AI1110),SUMPRODUCT(D955:D1110,AI955:AI1110))</f>
        <v>0</v>
      </c>
      <c r="AJ1112" s="323">
        <f>IF(AJ953="kw",SUMPRODUCT(N955:N1110,O955:O1110,AJ955:AJ1110),SUMPRODUCT(D955:D1110,AJ955:AJ1110))</f>
        <v>0</v>
      </c>
      <c r="AK1112" s="323">
        <f>IF(AK953="kw",SUMPRODUCT(N955:N1110,O955:O1110,AK955:AK1110),SUMPRODUCT(D955:D1110,AK955:AK1110))</f>
        <v>0</v>
      </c>
      <c r="AL1112" s="323">
        <f>IF(AL953="kw",SUMPRODUCT(N955:N1110,O955:O1110,AL955:AL1110),SUMPRODUCT(D955:D1110,AL955:AL1110))</f>
        <v>0</v>
      </c>
      <c r="AM1112" s="324"/>
    </row>
    <row r="1113" spans="1:39" ht="15.75">
      <c r="B1113" s="385" t="s">
        <v>348</v>
      </c>
      <c r="C1113" s="386"/>
      <c r="D1113" s="386"/>
      <c r="E1113" s="386"/>
      <c r="F1113" s="386"/>
      <c r="G1113" s="386"/>
      <c r="H1113" s="386"/>
      <c r="I1113" s="386"/>
      <c r="J1113" s="386"/>
      <c r="K1113" s="386"/>
      <c r="L1113" s="386"/>
      <c r="M1113" s="386"/>
      <c r="N1113" s="386"/>
      <c r="O1113" s="386"/>
      <c r="P1113" s="386"/>
      <c r="Q1113" s="386"/>
      <c r="R1113" s="386"/>
      <c r="S1113" s="386"/>
      <c r="T1113" s="386"/>
      <c r="U1113" s="386"/>
      <c r="V1113" s="386"/>
      <c r="W1113" s="386"/>
      <c r="X1113" s="386"/>
      <c r="Y1113" s="386">
        <f>HLOOKUP(Y769,'2. LRAMVA Threshold'!$B$42:$Q$53,12,FALSE)</f>
        <v>1674177</v>
      </c>
      <c r="Z1113" s="386">
        <f>HLOOKUP(Z769,'2. LRAMVA Threshold'!$B$42:$Q$53,12,FALSE)</f>
        <v>1583440</v>
      </c>
      <c r="AA1113" s="386">
        <f>HLOOKUP(AA769,'2. LRAMVA Threshold'!$B$42:$Q$53,12,FALSE)</f>
        <v>5580</v>
      </c>
      <c r="AB1113" s="386">
        <f>HLOOKUP(AB769,'2. LRAMVA Threshold'!$B$42:$Q$53,12,FALSE)</f>
        <v>0</v>
      </c>
      <c r="AC1113" s="386">
        <f>HLOOKUP(AC769,'2. LRAMVA Threshold'!$B$42:$Q$53,12,FALSE)</f>
        <v>0</v>
      </c>
      <c r="AD1113" s="386">
        <f>HLOOKUP(AD769,'2. LRAMVA Threshold'!$B$42:$Q$53,12,FALSE)</f>
        <v>0</v>
      </c>
      <c r="AE1113" s="386">
        <f>HLOOKUP(AE769,'2. LRAMVA Threshold'!$B$42:$Q$53,12,FALSE)</f>
        <v>0</v>
      </c>
      <c r="AF1113" s="386">
        <f>HLOOKUP(AF769,'2. LRAMVA Threshold'!$B$42:$Q$53,12,FALSE)</f>
        <v>0</v>
      </c>
      <c r="AG1113" s="386">
        <f>HLOOKUP(AG769,'2. LRAMVA Threshold'!$B$42:$Q$53,12,FALSE)</f>
        <v>0</v>
      </c>
      <c r="AH1113" s="386">
        <f>HLOOKUP(AH769,'2. LRAMVA Threshold'!$B$42:$Q$53,12,FALSE)</f>
        <v>0</v>
      </c>
      <c r="AI1113" s="386">
        <f>HLOOKUP(AI769,'2. LRAMVA Threshold'!$B$42:$Q$53,12,FALSE)</f>
        <v>0</v>
      </c>
      <c r="AJ1113" s="386">
        <f>HLOOKUP(AJ769,'2. LRAMVA Threshold'!$B$42:$Q$53,12,FALSE)</f>
        <v>0</v>
      </c>
      <c r="AK1113" s="386">
        <f>HLOOKUP(AK769,'2. LRAMVA Threshold'!$B$42:$Q$53,12,FALSE)</f>
        <v>0</v>
      </c>
      <c r="AL1113" s="386">
        <f>HLOOKUP(AL769,'2. LRAMVA Threshold'!$B$42:$Q$53,12,FALSE)</f>
        <v>0</v>
      </c>
      <c r="AM1113" s="436"/>
    </row>
    <row r="1114" spans="1:39">
      <c r="B1114" s="388"/>
      <c r="C1114" s="426"/>
      <c r="D1114" s="427"/>
      <c r="E1114" s="427"/>
      <c r="F1114" s="427"/>
      <c r="G1114" s="427"/>
      <c r="H1114" s="427"/>
      <c r="I1114" s="427"/>
      <c r="J1114" s="427"/>
      <c r="K1114" s="427"/>
      <c r="L1114" s="427"/>
      <c r="M1114" s="427"/>
      <c r="N1114" s="427"/>
      <c r="O1114" s="428"/>
      <c r="P1114" s="427"/>
      <c r="Q1114" s="427"/>
      <c r="R1114" s="427"/>
      <c r="S1114" s="429"/>
      <c r="T1114" s="429"/>
      <c r="U1114" s="429"/>
      <c r="V1114" s="429"/>
      <c r="W1114" s="427"/>
      <c r="X1114" s="427"/>
      <c r="Y1114" s="430"/>
      <c r="Z1114" s="430"/>
      <c r="AA1114" s="430"/>
      <c r="AB1114" s="430"/>
      <c r="AC1114" s="430"/>
      <c r="AD1114" s="430"/>
      <c r="AE1114" s="430"/>
      <c r="AF1114" s="393"/>
      <c r="AG1114" s="393"/>
      <c r="AH1114" s="393"/>
      <c r="AI1114" s="393"/>
      <c r="AJ1114" s="393"/>
      <c r="AK1114" s="393"/>
      <c r="AL1114" s="393"/>
      <c r="AM1114" s="394"/>
    </row>
    <row r="1115" spans="1:39">
      <c r="B1115" s="318" t="s">
        <v>349</v>
      </c>
      <c r="C1115" s="332"/>
      <c r="D1115" s="332"/>
      <c r="E1115" s="370"/>
      <c r="F1115" s="370"/>
      <c r="G1115" s="370"/>
      <c r="H1115" s="370"/>
      <c r="I1115" s="370"/>
      <c r="J1115" s="370"/>
      <c r="K1115" s="370"/>
      <c r="L1115" s="370"/>
      <c r="M1115" s="370"/>
      <c r="N1115" s="370"/>
      <c r="O1115" s="285"/>
      <c r="P1115" s="334"/>
      <c r="Q1115" s="334"/>
      <c r="R1115" s="334"/>
      <c r="S1115" s="333"/>
      <c r="T1115" s="333"/>
      <c r="U1115" s="333"/>
      <c r="V1115" s="333"/>
      <c r="W1115" s="334"/>
      <c r="X1115" s="334"/>
      <c r="Y1115" s="335">
        <f>HLOOKUP(Y$35,'3.  Distribution Rates'!$C$122:$P$133,12,FALSE)</f>
        <v>0</v>
      </c>
      <c r="Z1115" s="335">
        <f>HLOOKUP(Z$35,'3.  Distribution Rates'!$C$122:$P$133,12,FALSE)</f>
        <v>1.9E-2</v>
      </c>
      <c r="AA1115" s="335">
        <f>HLOOKUP(AA$35,'3.  Distribution Rates'!$C$122:$P$133,12,FALSE)</f>
        <v>3.9339</v>
      </c>
      <c r="AB1115" s="335">
        <f>HLOOKUP(AB$35,'3.  Distribution Rates'!$C$122:$P$133,12,FALSE)</f>
        <v>0</v>
      </c>
      <c r="AC1115" s="335">
        <f>HLOOKUP(AC$35,'3.  Distribution Rates'!$C$122:$P$133,12,FALSE)</f>
        <v>0</v>
      </c>
      <c r="AD1115" s="335">
        <f>HLOOKUP(AD$35,'3.  Distribution Rates'!$C$122:$P$133,12,FALSE)</f>
        <v>0</v>
      </c>
      <c r="AE1115" s="335">
        <f>HLOOKUP(AE$35,'3.  Distribution Rates'!$C$122:$P$133,12,FALSE)</f>
        <v>0</v>
      </c>
      <c r="AF1115" s="335">
        <f>HLOOKUP(AF$35,'3.  Distribution Rates'!$C$122:$P$133,12,FALSE)</f>
        <v>0</v>
      </c>
      <c r="AG1115" s="335">
        <f>HLOOKUP(AG$35,'3.  Distribution Rates'!$C$122:$P$133,12,FALSE)</f>
        <v>0</v>
      </c>
      <c r="AH1115" s="335">
        <f>HLOOKUP(AH$35,'3.  Distribution Rates'!$C$122:$P$133,12,FALSE)</f>
        <v>0</v>
      </c>
      <c r="AI1115" s="335">
        <f>HLOOKUP(AI$35,'3.  Distribution Rates'!$C$122:$P$133,12,FALSE)</f>
        <v>0</v>
      </c>
      <c r="AJ1115" s="335">
        <f>HLOOKUP(AJ$35,'3.  Distribution Rates'!$C$122:$P$133,12,FALSE)</f>
        <v>0</v>
      </c>
      <c r="AK1115" s="335">
        <f>HLOOKUP(AK$35,'3.  Distribution Rates'!$C$122:$P$133,12,FALSE)</f>
        <v>0</v>
      </c>
      <c r="AL1115" s="335">
        <f>HLOOKUP(AL$35,'3.  Distribution Rates'!$C$122:$P$133,12,FALSE)</f>
        <v>0</v>
      </c>
      <c r="AM1115" s="438"/>
    </row>
    <row r="1116" spans="1:39">
      <c r="B1116" s="318" t="s">
        <v>353</v>
      </c>
      <c r="C1116" s="339"/>
      <c r="D1116" s="303"/>
      <c r="E1116" s="273"/>
      <c r="F1116" s="273"/>
      <c r="G1116" s="273"/>
      <c r="H1116" s="273"/>
      <c r="I1116" s="273"/>
      <c r="J1116" s="273"/>
      <c r="K1116" s="273"/>
      <c r="L1116" s="273"/>
      <c r="M1116" s="273"/>
      <c r="N1116" s="273"/>
      <c r="O1116" s="285"/>
      <c r="P1116" s="273"/>
      <c r="Q1116" s="273"/>
      <c r="R1116" s="273"/>
      <c r="S1116" s="303"/>
      <c r="T1116" s="303"/>
      <c r="U1116" s="303"/>
      <c r="V1116" s="303"/>
      <c r="W1116" s="273"/>
      <c r="X1116" s="273"/>
      <c r="Y1116" s="372"/>
      <c r="Z1116" s="372"/>
      <c r="AA1116" s="372"/>
      <c r="AB1116" s="372"/>
      <c r="AC1116" s="372"/>
      <c r="AD1116" s="372"/>
      <c r="AE1116" s="372"/>
      <c r="AF1116" s="372"/>
      <c r="AG1116" s="372"/>
      <c r="AH1116" s="372"/>
      <c r="AI1116" s="372"/>
      <c r="AJ1116" s="372"/>
      <c r="AK1116" s="372"/>
      <c r="AL1116" s="372"/>
      <c r="AM1116" s="618"/>
    </row>
    <row r="1117" spans="1:39">
      <c r="B1117" s="318" t="s">
        <v>354</v>
      </c>
      <c r="C1117" s="339"/>
      <c r="D1117" s="303"/>
      <c r="E1117" s="273"/>
      <c r="F1117" s="273"/>
      <c r="G1117" s="273"/>
      <c r="H1117" s="273"/>
      <c r="I1117" s="273"/>
      <c r="J1117" s="273"/>
      <c r="K1117" s="273"/>
      <c r="L1117" s="273"/>
      <c r="M1117" s="273"/>
      <c r="N1117" s="273"/>
      <c r="O1117" s="285"/>
      <c r="P1117" s="273"/>
      <c r="Q1117" s="273"/>
      <c r="R1117" s="273"/>
      <c r="S1117" s="303"/>
      <c r="T1117" s="303"/>
      <c r="U1117" s="303"/>
      <c r="V1117" s="303"/>
      <c r="W1117" s="273"/>
      <c r="X1117" s="273"/>
      <c r="Y1117" s="372"/>
      <c r="Z1117" s="372"/>
      <c r="AA1117" s="372"/>
      <c r="AB1117" s="372"/>
      <c r="AC1117" s="372"/>
      <c r="AD1117" s="372"/>
      <c r="AE1117" s="372"/>
      <c r="AF1117" s="372"/>
      <c r="AG1117" s="372"/>
      <c r="AH1117" s="372"/>
      <c r="AI1117" s="372"/>
      <c r="AJ1117" s="372"/>
      <c r="AK1117" s="372"/>
      <c r="AL1117" s="372"/>
      <c r="AM1117" s="618"/>
    </row>
    <row r="1118" spans="1:39">
      <c r="B1118" s="318" t="s">
        <v>355</v>
      </c>
      <c r="C1118" s="339"/>
      <c r="D1118" s="303"/>
      <c r="E1118" s="273"/>
      <c r="F1118" s="273"/>
      <c r="G1118" s="273"/>
      <c r="H1118" s="273"/>
      <c r="I1118" s="273"/>
      <c r="J1118" s="273"/>
      <c r="K1118" s="273"/>
      <c r="L1118" s="273"/>
      <c r="M1118" s="273"/>
      <c r="N1118" s="273"/>
      <c r="O1118" s="285"/>
      <c r="P1118" s="273"/>
      <c r="Q1118" s="273"/>
      <c r="R1118" s="273"/>
      <c r="S1118" s="303"/>
      <c r="T1118" s="303"/>
      <c r="U1118" s="303"/>
      <c r="V1118" s="303"/>
      <c r="W1118" s="273"/>
      <c r="X1118" s="273"/>
      <c r="Y1118" s="372">
        <f>'4.  2011-2014 LRAM'!AC405*Y1115</f>
        <v>0</v>
      </c>
      <c r="Z1118" s="372">
        <f>'4.  2011-2014 LRAM'!AD405*Z1115</f>
        <v>7136.5802265239654</v>
      </c>
      <c r="AA1118" s="372">
        <f>'4.  2011-2014 LRAM'!AE405*AA1115</f>
        <v>5307.2664210712137</v>
      </c>
      <c r="AB1118" s="372">
        <f>'4.  2011-2014 LRAM'!AF405*AB1115</f>
        <v>0</v>
      </c>
      <c r="AC1118" s="372">
        <f>'4.  2011-2014 LRAM'!AG405*AC1115</f>
        <v>0</v>
      </c>
      <c r="AD1118" s="372">
        <f>'4.  2011-2014 LRAM'!AH405*AD1115</f>
        <v>0</v>
      </c>
      <c r="AE1118" s="372">
        <f>'4.  2011-2014 LRAM'!AI405*AE1115</f>
        <v>0</v>
      </c>
      <c r="AF1118" s="372">
        <f>'4.  2011-2014 LRAM'!AJ405*AF1115</f>
        <v>0</v>
      </c>
      <c r="AG1118" s="372">
        <f>'4.  2011-2014 LRAM'!AK405*AG1115</f>
        <v>0</v>
      </c>
      <c r="AH1118" s="372">
        <f>'4.  2011-2014 LRAM'!AL405*AH1115</f>
        <v>0</v>
      </c>
      <c r="AI1118" s="372">
        <f>'4.  2011-2014 LRAM'!AM405*AI1115</f>
        <v>0</v>
      </c>
      <c r="AJ1118" s="372">
        <f>'4.  2011-2014 LRAM'!AN405*AJ1115</f>
        <v>0</v>
      </c>
      <c r="AK1118" s="372">
        <f>'4.  2011-2014 LRAM'!AO405*AK1115</f>
        <v>0</v>
      </c>
      <c r="AL1118" s="372">
        <f>'4.  2011-2014 LRAM'!AP405*AL1115</f>
        <v>0</v>
      </c>
      <c r="AM1118" s="618">
        <f t="shared" ref="AM1118:AM1125" si="3265">SUM(Y1118:AL1118)</f>
        <v>12443.846647595179</v>
      </c>
    </row>
    <row r="1119" spans="1:39">
      <c r="B1119" s="318" t="s">
        <v>356</v>
      </c>
      <c r="C1119" s="339"/>
      <c r="D1119" s="303"/>
      <c r="E1119" s="273"/>
      <c r="F1119" s="273"/>
      <c r="G1119" s="273"/>
      <c r="H1119" s="273"/>
      <c r="I1119" s="273"/>
      <c r="J1119" s="273"/>
      <c r="K1119" s="273"/>
      <c r="L1119" s="273"/>
      <c r="M1119" s="273"/>
      <c r="N1119" s="273"/>
      <c r="O1119" s="285"/>
      <c r="P1119" s="273"/>
      <c r="Q1119" s="273"/>
      <c r="R1119" s="273"/>
      <c r="S1119" s="303"/>
      <c r="T1119" s="303"/>
      <c r="U1119" s="303"/>
      <c r="V1119" s="303"/>
      <c r="W1119" s="273"/>
      <c r="X1119" s="273"/>
      <c r="Y1119" s="372">
        <f>'4.  2011-2014 LRAM'!AC537*Y1115</f>
        <v>0</v>
      </c>
      <c r="Z1119" s="372">
        <f>'4.  2011-2014 LRAM'!AD537*Z1115</f>
        <v>4259.8517938479999</v>
      </c>
      <c r="AA1119" s="372">
        <f>'4.  2011-2014 LRAM'!AE537*AA1115</f>
        <v>4343.6495878852102</v>
      </c>
      <c r="AB1119" s="372">
        <f>'4.  2011-2014 LRAM'!AF537*AB1115</f>
        <v>0</v>
      </c>
      <c r="AC1119" s="372">
        <f>'4.  2011-2014 LRAM'!AG537*AC1115</f>
        <v>0</v>
      </c>
      <c r="AD1119" s="372">
        <f>'4.  2011-2014 LRAM'!AH537*AD1115</f>
        <v>0</v>
      </c>
      <c r="AE1119" s="372">
        <f>'4.  2011-2014 LRAM'!AI537*AE1115</f>
        <v>0</v>
      </c>
      <c r="AF1119" s="372">
        <f>'4.  2011-2014 LRAM'!AJ537*AF1115</f>
        <v>0</v>
      </c>
      <c r="AG1119" s="372">
        <f>'4.  2011-2014 LRAM'!AK537*AG1115</f>
        <v>0</v>
      </c>
      <c r="AH1119" s="372">
        <f>'4.  2011-2014 LRAM'!AL537*AH1115</f>
        <v>0</v>
      </c>
      <c r="AI1119" s="372">
        <f>'4.  2011-2014 LRAM'!AM537*AI1115</f>
        <v>0</v>
      </c>
      <c r="AJ1119" s="372">
        <f>'4.  2011-2014 LRAM'!AN537*AJ1115</f>
        <v>0</v>
      </c>
      <c r="AK1119" s="372">
        <f>'4.  2011-2014 LRAM'!AO537*AK1115</f>
        <v>0</v>
      </c>
      <c r="AL1119" s="372">
        <f>'4.  2011-2014 LRAM'!AP537*AL1115</f>
        <v>0</v>
      </c>
      <c r="AM1119" s="618">
        <f t="shared" si="3265"/>
        <v>8603.501381733211</v>
      </c>
    </row>
    <row r="1120" spans="1:39">
      <c r="B1120" s="318" t="s">
        <v>357</v>
      </c>
      <c r="C1120" s="339"/>
      <c r="D1120" s="303"/>
      <c r="E1120" s="273"/>
      <c r="F1120" s="273"/>
      <c r="G1120" s="273"/>
      <c r="H1120" s="273"/>
      <c r="I1120" s="273"/>
      <c r="J1120" s="273"/>
      <c r="K1120" s="273"/>
      <c r="L1120" s="273"/>
      <c r="M1120" s="273"/>
      <c r="N1120" s="273"/>
      <c r="O1120" s="285"/>
      <c r="P1120" s="273"/>
      <c r="Q1120" s="273"/>
      <c r="R1120" s="273"/>
      <c r="S1120" s="303"/>
      <c r="T1120" s="303"/>
      <c r="U1120" s="303"/>
      <c r="V1120" s="303"/>
      <c r="W1120" s="273"/>
      <c r="X1120" s="273"/>
      <c r="Y1120" s="372">
        <f t="shared" ref="Y1120:AL1120" si="3266">Y212*Y1115</f>
        <v>0</v>
      </c>
      <c r="Z1120" s="372">
        <f t="shared" si="3266"/>
        <v>6571.674399999999</v>
      </c>
      <c r="AA1120" s="372">
        <f t="shared" si="3266"/>
        <v>5088.8930399999999</v>
      </c>
      <c r="AB1120" s="372">
        <f t="shared" si="3266"/>
        <v>0</v>
      </c>
      <c r="AC1120" s="372">
        <f t="shared" si="3266"/>
        <v>0</v>
      </c>
      <c r="AD1120" s="372">
        <f t="shared" si="3266"/>
        <v>0</v>
      </c>
      <c r="AE1120" s="372">
        <f t="shared" si="3266"/>
        <v>0</v>
      </c>
      <c r="AF1120" s="372">
        <f t="shared" si="3266"/>
        <v>0</v>
      </c>
      <c r="AG1120" s="372">
        <f t="shared" si="3266"/>
        <v>0</v>
      </c>
      <c r="AH1120" s="372">
        <f t="shared" si="3266"/>
        <v>0</v>
      </c>
      <c r="AI1120" s="372">
        <f t="shared" si="3266"/>
        <v>0</v>
      </c>
      <c r="AJ1120" s="372">
        <f t="shared" si="3266"/>
        <v>0</v>
      </c>
      <c r="AK1120" s="372">
        <f t="shared" si="3266"/>
        <v>0</v>
      </c>
      <c r="AL1120" s="372">
        <f t="shared" si="3266"/>
        <v>0</v>
      </c>
      <c r="AM1120" s="618">
        <f t="shared" si="3265"/>
        <v>11660.567439999999</v>
      </c>
    </row>
    <row r="1121" spans="2:39">
      <c r="B1121" s="318" t="s">
        <v>358</v>
      </c>
      <c r="C1121" s="339"/>
      <c r="D1121" s="303"/>
      <c r="E1121" s="273"/>
      <c r="F1121" s="273"/>
      <c r="G1121" s="273"/>
      <c r="H1121" s="273"/>
      <c r="I1121" s="273"/>
      <c r="J1121" s="273"/>
      <c r="K1121" s="273"/>
      <c r="L1121" s="273"/>
      <c r="M1121" s="273"/>
      <c r="N1121" s="273"/>
      <c r="O1121" s="285"/>
      <c r="P1121" s="273"/>
      <c r="Q1121" s="273"/>
      <c r="R1121" s="273"/>
      <c r="S1121" s="303"/>
      <c r="T1121" s="303"/>
      <c r="U1121" s="303"/>
      <c r="V1121" s="303"/>
      <c r="W1121" s="273"/>
      <c r="X1121" s="273"/>
      <c r="Y1121" s="372">
        <f t="shared" ref="Y1121:AL1121" si="3267">Y397*Y1115</f>
        <v>0</v>
      </c>
      <c r="Z1121" s="372">
        <f t="shared" si="3267"/>
        <v>0</v>
      </c>
      <c r="AA1121" s="372">
        <f t="shared" si="3267"/>
        <v>0</v>
      </c>
      <c r="AB1121" s="372">
        <f t="shared" si="3267"/>
        <v>0</v>
      </c>
      <c r="AC1121" s="372">
        <f t="shared" si="3267"/>
        <v>0</v>
      </c>
      <c r="AD1121" s="372">
        <f t="shared" si="3267"/>
        <v>0</v>
      </c>
      <c r="AE1121" s="372">
        <f t="shared" si="3267"/>
        <v>0</v>
      </c>
      <c r="AF1121" s="372">
        <f t="shared" si="3267"/>
        <v>0</v>
      </c>
      <c r="AG1121" s="372">
        <f t="shared" si="3267"/>
        <v>0</v>
      </c>
      <c r="AH1121" s="372">
        <f t="shared" si="3267"/>
        <v>0</v>
      </c>
      <c r="AI1121" s="372">
        <f t="shared" si="3267"/>
        <v>0</v>
      </c>
      <c r="AJ1121" s="372">
        <f t="shared" si="3267"/>
        <v>0</v>
      </c>
      <c r="AK1121" s="372">
        <f t="shared" si="3267"/>
        <v>0</v>
      </c>
      <c r="AL1121" s="372">
        <f t="shared" si="3267"/>
        <v>0</v>
      </c>
      <c r="AM1121" s="618">
        <f t="shared" si="3265"/>
        <v>0</v>
      </c>
    </row>
    <row r="1122" spans="2:39">
      <c r="B1122" s="318" t="s">
        <v>359</v>
      </c>
      <c r="C1122" s="339"/>
      <c r="D1122" s="303"/>
      <c r="E1122" s="273"/>
      <c r="F1122" s="273"/>
      <c r="G1122" s="273"/>
      <c r="H1122" s="273"/>
      <c r="I1122" s="273"/>
      <c r="J1122" s="273"/>
      <c r="K1122" s="273"/>
      <c r="L1122" s="273"/>
      <c r="M1122" s="273"/>
      <c r="N1122" s="273"/>
      <c r="O1122" s="285"/>
      <c r="P1122" s="273"/>
      <c r="Q1122" s="273"/>
      <c r="R1122" s="273"/>
      <c r="S1122" s="303"/>
      <c r="T1122" s="303"/>
      <c r="U1122" s="303"/>
      <c r="V1122" s="303"/>
      <c r="W1122" s="273"/>
      <c r="X1122" s="273"/>
      <c r="Y1122" s="372">
        <f t="shared" ref="Y1122:AL1122" si="3268">Y580*Y1115</f>
        <v>0</v>
      </c>
      <c r="Z1122" s="372">
        <f t="shared" si="3268"/>
        <v>0</v>
      </c>
      <c r="AA1122" s="372">
        <f t="shared" si="3268"/>
        <v>0</v>
      </c>
      <c r="AB1122" s="372">
        <f t="shared" si="3268"/>
        <v>0</v>
      </c>
      <c r="AC1122" s="372">
        <f t="shared" si="3268"/>
        <v>0</v>
      </c>
      <c r="AD1122" s="372">
        <f t="shared" si="3268"/>
        <v>0</v>
      </c>
      <c r="AE1122" s="372">
        <f t="shared" si="3268"/>
        <v>0</v>
      </c>
      <c r="AF1122" s="372">
        <f t="shared" si="3268"/>
        <v>0</v>
      </c>
      <c r="AG1122" s="372">
        <f t="shared" si="3268"/>
        <v>0</v>
      </c>
      <c r="AH1122" s="372">
        <f t="shared" si="3268"/>
        <v>0</v>
      </c>
      <c r="AI1122" s="372">
        <f t="shared" si="3268"/>
        <v>0</v>
      </c>
      <c r="AJ1122" s="372">
        <f t="shared" si="3268"/>
        <v>0</v>
      </c>
      <c r="AK1122" s="372">
        <f t="shared" si="3268"/>
        <v>0</v>
      </c>
      <c r="AL1122" s="372">
        <f t="shared" si="3268"/>
        <v>0</v>
      </c>
      <c r="AM1122" s="618">
        <f t="shared" si="3265"/>
        <v>0</v>
      </c>
    </row>
    <row r="1123" spans="2:39">
      <c r="B1123" s="318" t="s">
        <v>360</v>
      </c>
      <c r="C1123" s="339"/>
      <c r="D1123" s="303"/>
      <c r="E1123" s="273"/>
      <c r="F1123" s="273"/>
      <c r="G1123" s="273"/>
      <c r="H1123" s="273"/>
      <c r="I1123" s="273"/>
      <c r="J1123" s="273"/>
      <c r="K1123" s="273"/>
      <c r="L1123" s="273"/>
      <c r="M1123" s="273"/>
      <c r="N1123" s="273"/>
      <c r="O1123" s="285"/>
      <c r="P1123" s="273"/>
      <c r="Q1123" s="273"/>
      <c r="R1123" s="273"/>
      <c r="S1123" s="303"/>
      <c r="T1123" s="303"/>
      <c r="U1123" s="303"/>
      <c r="V1123" s="303"/>
      <c r="W1123" s="273"/>
      <c r="X1123" s="273"/>
      <c r="Y1123" s="372">
        <f t="shared" ref="Y1123:AL1123" si="3269">Y763*Y1115</f>
        <v>0</v>
      </c>
      <c r="Z1123" s="372">
        <f t="shared" si="3269"/>
        <v>0</v>
      </c>
      <c r="AA1123" s="372">
        <f t="shared" si="3269"/>
        <v>0</v>
      </c>
      <c r="AB1123" s="372">
        <f t="shared" si="3269"/>
        <v>0</v>
      </c>
      <c r="AC1123" s="372">
        <f t="shared" si="3269"/>
        <v>0</v>
      </c>
      <c r="AD1123" s="372">
        <f t="shared" si="3269"/>
        <v>0</v>
      </c>
      <c r="AE1123" s="372">
        <f t="shared" si="3269"/>
        <v>0</v>
      </c>
      <c r="AF1123" s="372">
        <f t="shared" si="3269"/>
        <v>0</v>
      </c>
      <c r="AG1123" s="372">
        <f t="shared" si="3269"/>
        <v>0</v>
      </c>
      <c r="AH1123" s="372">
        <f t="shared" si="3269"/>
        <v>0</v>
      </c>
      <c r="AI1123" s="372">
        <f t="shared" si="3269"/>
        <v>0</v>
      </c>
      <c r="AJ1123" s="372">
        <f t="shared" si="3269"/>
        <v>0</v>
      </c>
      <c r="AK1123" s="372">
        <f t="shared" si="3269"/>
        <v>0</v>
      </c>
      <c r="AL1123" s="372">
        <f t="shared" si="3269"/>
        <v>0</v>
      </c>
      <c r="AM1123" s="618">
        <f t="shared" si="3265"/>
        <v>0</v>
      </c>
    </row>
    <row r="1124" spans="2:39">
      <c r="B1124" s="318" t="s">
        <v>361</v>
      </c>
      <c r="C1124" s="339"/>
      <c r="D1124" s="303"/>
      <c r="E1124" s="273"/>
      <c r="F1124" s="273"/>
      <c r="G1124" s="273"/>
      <c r="H1124" s="273"/>
      <c r="I1124" s="273"/>
      <c r="J1124" s="273"/>
      <c r="K1124" s="273"/>
      <c r="L1124" s="273"/>
      <c r="M1124" s="273"/>
      <c r="N1124" s="273"/>
      <c r="O1124" s="285"/>
      <c r="P1124" s="273"/>
      <c r="Q1124" s="273"/>
      <c r="R1124" s="273"/>
      <c r="S1124" s="303"/>
      <c r="T1124" s="303"/>
      <c r="U1124" s="303"/>
      <c r="V1124" s="303"/>
      <c r="W1124" s="273"/>
      <c r="X1124" s="273"/>
      <c r="Y1124" s="372">
        <f t="shared" ref="Y1124:AL1124" si="3270">Y946*Y1115</f>
        <v>0</v>
      </c>
      <c r="Z1124" s="372">
        <f t="shared" si="3270"/>
        <v>0</v>
      </c>
      <c r="AA1124" s="372">
        <f t="shared" si="3270"/>
        <v>0</v>
      </c>
      <c r="AB1124" s="372">
        <f t="shared" si="3270"/>
        <v>0</v>
      </c>
      <c r="AC1124" s="372">
        <f t="shared" si="3270"/>
        <v>0</v>
      </c>
      <c r="AD1124" s="372">
        <f t="shared" si="3270"/>
        <v>0</v>
      </c>
      <c r="AE1124" s="372">
        <f t="shared" si="3270"/>
        <v>0</v>
      </c>
      <c r="AF1124" s="372">
        <f t="shared" si="3270"/>
        <v>0</v>
      </c>
      <c r="AG1124" s="372">
        <f t="shared" si="3270"/>
        <v>0</v>
      </c>
      <c r="AH1124" s="372">
        <f t="shared" si="3270"/>
        <v>0</v>
      </c>
      <c r="AI1124" s="372">
        <f t="shared" si="3270"/>
        <v>0</v>
      </c>
      <c r="AJ1124" s="372">
        <f t="shared" si="3270"/>
        <v>0</v>
      </c>
      <c r="AK1124" s="372">
        <f t="shared" si="3270"/>
        <v>0</v>
      </c>
      <c r="AL1124" s="372">
        <f t="shared" si="3270"/>
        <v>0</v>
      </c>
      <c r="AM1124" s="618">
        <f t="shared" si="3265"/>
        <v>0</v>
      </c>
    </row>
    <row r="1125" spans="2:39">
      <c r="B1125" s="318" t="s">
        <v>362</v>
      </c>
      <c r="C1125" s="339"/>
      <c r="D1125" s="303"/>
      <c r="E1125" s="273"/>
      <c r="F1125" s="273"/>
      <c r="G1125" s="273"/>
      <c r="H1125" s="273"/>
      <c r="I1125" s="273"/>
      <c r="J1125" s="273"/>
      <c r="K1125" s="273"/>
      <c r="L1125" s="273"/>
      <c r="M1125" s="273"/>
      <c r="N1125" s="273"/>
      <c r="O1125" s="285"/>
      <c r="P1125" s="273"/>
      <c r="Q1125" s="273"/>
      <c r="R1125" s="273"/>
      <c r="S1125" s="303"/>
      <c r="T1125" s="303"/>
      <c r="U1125" s="303"/>
      <c r="V1125" s="303"/>
      <c r="W1125" s="273"/>
      <c r="X1125" s="273"/>
      <c r="Y1125" s="372">
        <f>Y1112*Y1115</f>
        <v>0</v>
      </c>
      <c r="Z1125" s="372">
        <f>Z1112*Z1115</f>
        <v>0</v>
      </c>
      <c r="AA1125" s="372">
        <f t="shared" ref="AA1125:AL1125" si="3271">AA1112*AA1115</f>
        <v>0</v>
      </c>
      <c r="AB1125" s="372">
        <f t="shared" si="3271"/>
        <v>0</v>
      </c>
      <c r="AC1125" s="372">
        <f t="shared" si="3271"/>
        <v>0</v>
      </c>
      <c r="AD1125" s="372">
        <f t="shared" si="3271"/>
        <v>0</v>
      </c>
      <c r="AE1125" s="372">
        <f t="shared" si="3271"/>
        <v>0</v>
      </c>
      <c r="AF1125" s="372">
        <f t="shared" si="3271"/>
        <v>0</v>
      </c>
      <c r="AG1125" s="372">
        <f t="shared" si="3271"/>
        <v>0</v>
      </c>
      <c r="AH1125" s="372">
        <f t="shared" si="3271"/>
        <v>0</v>
      </c>
      <c r="AI1125" s="372">
        <f t="shared" si="3271"/>
        <v>0</v>
      </c>
      <c r="AJ1125" s="372">
        <f t="shared" si="3271"/>
        <v>0</v>
      </c>
      <c r="AK1125" s="372">
        <f t="shared" si="3271"/>
        <v>0</v>
      </c>
      <c r="AL1125" s="372">
        <f t="shared" si="3271"/>
        <v>0</v>
      </c>
      <c r="AM1125" s="618">
        <f t="shared" si="3265"/>
        <v>0</v>
      </c>
    </row>
    <row r="1126" spans="2:39" ht="15.75">
      <c r="B1126" s="343" t="s">
        <v>352</v>
      </c>
      <c r="C1126" s="339"/>
      <c r="D1126" s="330"/>
      <c r="E1126" s="328"/>
      <c r="F1126" s="328"/>
      <c r="G1126" s="328"/>
      <c r="H1126" s="328"/>
      <c r="I1126" s="328"/>
      <c r="J1126" s="328"/>
      <c r="K1126" s="328"/>
      <c r="L1126" s="328"/>
      <c r="M1126" s="328"/>
      <c r="N1126" s="328"/>
      <c r="O1126" s="294"/>
      <c r="P1126" s="328"/>
      <c r="Q1126" s="328"/>
      <c r="R1126" s="328"/>
      <c r="S1126" s="330"/>
      <c r="T1126" s="330"/>
      <c r="U1126" s="330"/>
      <c r="V1126" s="330"/>
      <c r="W1126" s="328"/>
      <c r="X1126" s="328"/>
      <c r="Y1126" s="340">
        <f>SUM(Y1116:Y1125)</f>
        <v>0</v>
      </c>
      <c r="Z1126" s="340">
        <f t="shared" ref="Z1126:AE1126" si="3272">SUM(Z1116:Z1125)</f>
        <v>17968.106420371965</v>
      </c>
      <c r="AA1126" s="340">
        <f t="shared" si="3272"/>
        <v>14739.809048956424</v>
      </c>
      <c r="AB1126" s="340">
        <f t="shared" si="3272"/>
        <v>0</v>
      </c>
      <c r="AC1126" s="340">
        <f t="shared" si="3272"/>
        <v>0</v>
      </c>
      <c r="AD1126" s="340">
        <f t="shared" si="3272"/>
        <v>0</v>
      </c>
      <c r="AE1126" s="340">
        <f t="shared" si="3272"/>
        <v>0</v>
      </c>
      <c r="AF1126" s="340">
        <f>SUM(AF1116:AF1125)</f>
        <v>0</v>
      </c>
      <c r="AG1126" s="340">
        <f t="shared" ref="AG1126:AL1126" si="3273">SUM(AG1116:AG1125)</f>
        <v>0</v>
      </c>
      <c r="AH1126" s="340">
        <f t="shared" si="3273"/>
        <v>0</v>
      </c>
      <c r="AI1126" s="340">
        <f t="shared" si="3273"/>
        <v>0</v>
      </c>
      <c r="AJ1126" s="340">
        <f t="shared" si="3273"/>
        <v>0</v>
      </c>
      <c r="AK1126" s="340">
        <f t="shared" si="3273"/>
        <v>0</v>
      </c>
      <c r="AL1126" s="340">
        <f t="shared" si="3273"/>
        <v>0</v>
      </c>
      <c r="AM1126" s="401">
        <f>SUM(AM1116:AM1125)</f>
        <v>32707.915469328389</v>
      </c>
    </row>
    <row r="1127" spans="2:39" ht="15.75">
      <c r="B1127" s="343" t="s">
        <v>351</v>
      </c>
      <c r="C1127" s="339"/>
      <c r="D1127" s="344"/>
      <c r="E1127" s="328"/>
      <c r="F1127" s="328"/>
      <c r="G1127" s="328"/>
      <c r="H1127" s="328"/>
      <c r="I1127" s="328"/>
      <c r="J1127" s="328"/>
      <c r="K1127" s="328"/>
      <c r="L1127" s="328"/>
      <c r="M1127" s="328"/>
      <c r="N1127" s="328"/>
      <c r="O1127" s="294"/>
      <c r="P1127" s="328"/>
      <c r="Q1127" s="328"/>
      <c r="R1127" s="328"/>
      <c r="S1127" s="330"/>
      <c r="T1127" s="330"/>
      <c r="U1127" s="330"/>
      <c r="V1127" s="330"/>
      <c r="W1127" s="328"/>
      <c r="X1127" s="328"/>
      <c r="Y1127" s="341">
        <f>Y1113*Y1115</f>
        <v>0</v>
      </c>
      <c r="Z1127" s="341">
        <f t="shared" ref="Z1127:AE1127" si="3274">Z1113*Z1115</f>
        <v>30085.360000000001</v>
      </c>
      <c r="AA1127" s="341">
        <f>AA1113*AA1115</f>
        <v>21951.162</v>
      </c>
      <c r="AB1127" s="341">
        <f t="shared" si="3274"/>
        <v>0</v>
      </c>
      <c r="AC1127" s="341">
        <f t="shared" si="3274"/>
        <v>0</v>
      </c>
      <c r="AD1127" s="341">
        <f t="shared" si="3274"/>
        <v>0</v>
      </c>
      <c r="AE1127" s="341">
        <f t="shared" si="3274"/>
        <v>0</v>
      </c>
      <c r="AF1127" s="341">
        <f t="shared" ref="AF1127:AL1127" si="3275">AF1113*AF1115</f>
        <v>0</v>
      </c>
      <c r="AG1127" s="341">
        <f t="shared" si="3275"/>
        <v>0</v>
      </c>
      <c r="AH1127" s="341">
        <f t="shared" si="3275"/>
        <v>0</v>
      </c>
      <c r="AI1127" s="341">
        <f t="shared" si="3275"/>
        <v>0</v>
      </c>
      <c r="AJ1127" s="341">
        <f t="shared" si="3275"/>
        <v>0</v>
      </c>
      <c r="AK1127" s="341">
        <f t="shared" si="3275"/>
        <v>0</v>
      </c>
      <c r="AL1127" s="341">
        <f t="shared" si="3275"/>
        <v>0</v>
      </c>
      <c r="AM1127" s="401">
        <f>SUM(Y1127:AL1127)</f>
        <v>52036.521999999997</v>
      </c>
    </row>
    <row r="1128" spans="2:39" ht="15.75">
      <c r="B1128" s="343" t="s">
        <v>350</v>
      </c>
      <c r="C1128" s="339"/>
      <c r="D1128" s="344"/>
      <c r="E1128" s="328"/>
      <c r="F1128" s="328"/>
      <c r="G1128" s="328"/>
      <c r="H1128" s="328"/>
      <c r="I1128" s="328"/>
      <c r="J1128" s="328"/>
      <c r="K1128" s="328"/>
      <c r="L1128" s="328"/>
      <c r="M1128" s="328"/>
      <c r="N1128" s="328"/>
      <c r="O1128" s="294"/>
      <c r="P1128" s="328"/>
      <c r="Q1128" s="328"/>
      <c r="R1128" s="328"/>
      <c r="S1128" s="344"/>
      <c r="T1128" s="344"/>
      <c r="U1128" s="344"/>
      <c r="V1128" s="344"/>
      <c r="W1128" s="328"/>
      <c r="X1128" s="328"/>
      <c r="Y1128" s="345"/>
      <c r="Z1128" s="345"/>
      <c r="AA1128" s="345"/>
      <c r="AB1128" s="345"/>
      <c r="AC1128" s="345"/>
      <c r="AD1128" s="345"/>
      <c r="AE1128" s="345"/>
      <c r="AF1128" s="345"/>
      <c r="AG1128" s="345"/>
      <c r="AH1128" s="345"/>
      <c r="AI1128" s="345"/>
      <c r="AJ1128" s="345"/>
      <c r="AK1128" s="345"/>
      <c r="AL1128" s="345"/>
      <c r="AM1128" s="401">
        <f>AM1126-AM1127</f>
        <v>-19328.606530671608</v>
      </c>
    </row>
    <row r="1129" spans="2:39">
      <c r="B1129" s="375"/>
      <c r="C1129" s="439"/>
      <c r="D1129" s="439"/>
      <c r="E1129" s="440"/>
      <c r="F1129" s="440"/>
      <c r="G1129" s="440"/>
      <c r="H1129" s="440"/>
      <c r="I1129" s="440"/>
      <c r="J1129" s="440"/>
      <c r="K1129" s="440"/>
      <c r="L1129" s="440"/>
      <c r="M1129" s="440"/>
      <c r="N1129" s="440"/>
      <c r="O1129" s="441"/>
      <c r="P1129" s="440"/>
      <c r="Q1129" s="440"/>
      <c r="R1129" s="440"/>
      <c r="S1129" s="439"/>
      <c r="T1129" s="442"/>
      <c r="U1129" s="439"/>
      <c r="V1129" s="439"/>
      <c r="W1129" s="440"/>
      <c r="X1129" s="440"/>
      <c r="Y1129" s="443"/>
      <c r="Z1129" s="443"/>
      <c r="AA1129" s="443"/>
      <c r="AB1129" s="443"/>
      <c r="AC1129" s="443"/>
      <c r="AD1129" s="443"/>
      <c r="AE1129" s="443"/>
      <c r="AF1129" s="443"/>
      <c r="AG1129" s="443"/>
      <c r="AH1129" s="443"/>
      <c r="AI1129" s="443"/>
      <c r="AJ1129" s="443"/>
      <c r="AK1129" s="443"/>
      <c r="AL1129" s="443"/>
      <c r="AM1129" s="380"/>
    </row>
    <row r="1130" spans="2:39" ht="19.5" customHeight="1">
      <c r="B1130" s="362" t="s">
        <v>581</v>
      </c>
      <c r="C1130" s="381"/>
      <c r="D1130" s="382"/>
      <c r="E1130" s="382"/>
      <c r="F1130" s="382"/>
      <c r="G1130" s="382"/>
      <c r="H1130" s="382"/>
      <c r="I1130" s="382"/>
      <c r="J1130" s="382"/>
      <c r="K1130" s="382"/>
      <c r="L1130" s="382"/>
      <c r="M1130" s="382"/>
      <c r="N1130" s="382"/>
      <c r="O1130" s="382"/>
      <c r="P1130" s="382"/>
      <c r="Q1130" s="382"/>
      <c r="R1130" s="382"/>
      <c r="S1130" s="365"/>
      <c r="T1130" s="366"/>
      <c r="U1130" s="382"/>
      <c r="V1130" s="382"/>
      <c r="W1130" s="382"/>
      <c r="X1130" s="382"/>
      <c r="Y1130" s="403"/>
      <c r="Z1130" s="403"/>
      <c r="AA1130" s="403"/>
      <c r="AB1130" s="403"/>
      <c r="AC1130" s="403"/>
      <c r="AD1130" s="403"/>
      <c r="AE1130" s="403"/>
      <c r="AF1130" s="403"/>
      <c r="AG1130" s="403"/>
      <c r="AH1130" s="403"/>
      <c r="AI1130" s="403"/>
      <c r="AJ1130" s="403"/>
      <c r="AK1130" s="403"/>
      <c r="AL1130" s="403"/>
      <c r="AM1130" s="383"/>
    </row>
    <row r="1132" spans="2:39">
      <c r="B1132" s="579" t="s">
        <v>525</v>
      </c>
    </row>
    <row r="1134" spans="2:39" ht="15.75">
      <c r="B1134" s="274" t="s">
        <v>785</v>
      </c>
      <c r="C1134" s="275"/>
      <c r="D1134" s="579" t="s">
        <v>525</v>
      </c>
      <c r="E1134" s="247"/>
      <c r="F1134" s="579"/>
      <c r="G1134" s="247"/>
      <c r="H1134" s="247"/>
      <c r="I1134" s="247"/>
      <c r="J1134" s="247"/>
      <c r="K1134" s="247"/>
      <c r="L1134" s="247"/>
      <c r="M1134" s="247"/>
      <c r="N1134" s="247"/>
      <c r="O1134" s="275"/>
      <c r="P1134" s="247"/>
      <c r="Q1134" s="247"/>
      <c r="R1134" s="247"/>
      <c r="S1134" s="247"/>
      <c r="T1134" s="247"/>
      <c r="U1134" s="247"/>
      <c r="V1134" s="247"/>
      <c r="W1134" s="247"/>
      <c r="X1134" s="247"/>
      <c r="Y1134" s="264"/>
      <c r="Z1134" s="261"/>
      <c r="AA1134" s="261"/>
      <c r="AB1134" s="261"/>
      <c r="AC1134" s="261"/>
      <c r="AD1134" s="261"/>
      <c r="AE1134" s="261"/>
      <c r="AF1134" s="261"/>
      <c r="AG1134" s="261"/>
      <c r="AH1134" s="261"/>
      <c r="AI1134" s="261"/>
      <c r="AJ1134" s="261"/>
      <c r="AK1134" s="261"/>
      <c r="AL1134" s="261"/>
    </row>
    <row r="1135" spans="2:39" ht="39.75" customHeight="1">
      <c r="B1135" s="838" t="s">
        <v>211</v>
      </c>
      <c r="C1135" s="840" t="s">
        <v>33</v>
      </c>
      <c r="D1135" s="278" t="s">
        <v>421</v>
      </c>
      <c r="E1135" s="842" t="s">
        <v>209</v>
      </c>
      <c r="F1135" s="843"/>
      <c r="G1135" s="843"/>
      <c r="H1135" s="843"/>
      <c r="I1135" s="843"/>
      <c r="J1135" s="843"/>
      <c r="K1135" s="843"/>
      <c r="L1135" s="843"/>
      <c r="M1135" s="844"/>
      <c r="N1135" s="848" t="s">
        <v>213</v>
      </c>
      <c r="O1135" s="278" t="s">
        <v>422</v>
      </c>
      <c r="P1135" s="842" t="s">
        <v>212</v>
      </c>
      <c r="Q1135" s="843"/>
      <c r="R1135" s="843"/>
      <c r="S1135" s="843"/>
      <c r="T1135" s="843"/>
      <c r="U1135" s="843"/>
      <c r="V1135" s="843"/>
      <c r="W1135" s="843"/>
      <c r="X1135" s="844"/>
      <c r="Y1135" s="845" t="s">
        <v>243</v>
      </c>
      <c r="Z1135" s="846"/>
      <c r="AA1135" s="846"/>
      <c r="AB1135" s="846"/>
      <c r="AC1135" s="846"/>
      <c r="AD1135" s="846"/>
      <c r="AE1135" s="846"/>
      <c r="AF1135" s="846"/>
      <c r="AG1135" s="846"/>
      <c r="AH1135" s="846"/>
      <c r="AI1135" s="846"/>
      <c r="AJ1135" s="846"/>
      <c r="AK1135" s="846"/>
      <c r="AL1135" s="846"/>
      <c r="AM1135" s="847"/>
    </row>
    <row r="1136" spans="2:39" ht="65.25" customHeight="1">
      <c r="B1136" s="839"/>
      <c r="C1136" s="841"/>
      <c r="D1136" s="279">
        <v>2020</v>
      </c>
      <c r="E1136" s="279">
        <v>2021</v>
      </c>
      <c r="F1136" s="279">
        <v>2022</v>
      </c>
      <c r="G1136" s="279">
        <v>2023</v>
      </c>
      <c r="H1136" s="279">
        <v>2024</v>
      </c>
      <c r="I1136" s="279">
        <v>2025</v>
      </c>
      <c r="J1136" s="279">
        <v>2026</v>
      </c>
      <c r="K1136" s="279">
        <v>2027</v>
      </c>
      <c r="L1136" s="279">
        <v>2028</v>
      </c>
      <c r="M1136" s="279">
        <v>2029</v>
      </c>
      <c r="N1136" s="849"/>
      <c r="O1136" s="279">
        <v>2020</v>
      </c>
      <c r="P1136" s="279">
        <v>2021</v>
      </c>
      <c r="Q1136" s="279">
        <v>2022</v>
      </c>
      <c r="R1136" s="279">
        <v>2023</v>
      </c>
      <c r="S1136" s="279">
        <v>2024</v>
      </c>
      <c r="T1136" s="279">
        <v>2025</v>
      </c>
      <c r="U1136" s="279">
        <v>2026</v>
      </c>
      <c r="V1136" s="279">
        <v>2027</v>
      </c>
      <c r="W1136" s="279">
        <v>2028</v>
      </c>
      <c r="X1136" s="279">
        <v>2029</v>
      </c>
      <c r="Y1136" s="279" t="str">
        <f>Y952</f>
        <v>Residential</v>
      </c>
      <c r="Z1136" s="279" t="str">
        <f t="shared" ref="Z1136:AM1136" si="3276">Z952</f>
        <v>GS&lt;50 kW</v>
      </c>
      <c r="AA1136" s="279" t="str">
        <f t="shared" si="3276"/>
        <v>GS 50 to 4,999 kW</v>
      </c>
      <c r="AB1136" s="279" t="str">
        <f t="shared" si="3276"/>
        <v/>
      </c>
      <c r="AC1136" s="279" t="str">
        <f t="shared" si="3276"/>
        <v/>
      </c>
      <c r="AD1136" s="279" t="str">
        <f t="shared" si="3276"/>
        <v/>
      </c>
      <c r="AE1136" s="279" t="str">
        <f t="shared" si="3276"/>
        <v/>
      </c>
      <c r="AF1136" s="279" t="str">
        <f t="shared" si="3276"/>
        <v/>
      </c>
      <c r="AG1136" s="279" t="str">
        <f t="shared" si="3276"/>
        <v/>
      </c>
      <c r="AH1136" s="279" t="str">
        <f t="shared" si="3276"/>
        <v/>
      </c>
      <c r="AI1136" s="279" t="str">
        <f t="shared" si="3276"/>
        <v/>
      </c>
      <c r="AJ1136" s="279" t="str">
        <f t="shared" si="3276"/>
        <v/>
      </c>
      <c r="AK1136" s="279" t="str">
        <f t="shared" si="3276"/>
        <v/>
      </c>
      <c r="AL1136" s="279" t="str">
        <f t="shared" si="3276"/>
        <v/>
      </c>
      <c r="AM1136" s="279" t="str">
        <f t="shared" si="3276"/>
        <v>Total</v>
      </c>
    </row>
    <row r="1137" spans="1:39" ht="15" customHeight="1">
      <c r="A1137" s="521"/>
      <c r="B1137" s="507" t="s">
        <v>503</v>
      </c>
      <c r="C1137" s="283"/>
      <c r="D1137" s="283"/>
      <c r="E1137" s="283"/>
      <c r="F1137" s="283"/>
      <c r="G1137" s="283"/>
      <c r="H1137" s="283"/>
      <c r="I1137" s="283"/>
      <c r="J1137" s="283"/>
      <c r="K1137" s="283"/>
      <c r="L1137" s="283"/>
      <c r="M1137" s="283"/>
      <c r="N1137" s="284"/>
      <c r="O1137" s="283"/>
      <c r="P1137" s="283"/>
      <c r="Q1137" s="283"/>
      <c r="R1137" s="283"/>
      <c r="S1137" s="283"/>
      <c r="T1137" s="283"/>
      <c r="U1137" s="283"/>
      <c r="V1137" s="283"/>
      <c r="W1137" s="283"/>
      <c r="X1137" s="283"/>
      <c r="Y1137" s="285">
        <f>'1.  LRAMVA Summary'!D235</f>
        <v>0</v>
      </c>
      <c r="Z1137" s="285">
        <f>'1.  LRAMVA Summary'!E235</f>
        <v>0</v>
      </c>
      <c r="AA1137" s="285">
        <f>'1.  LRAMVA Summary'!F235</f>
        <v>0</v>
      </c>
      <c r="AB1137" s="285">
        <f>'1.  LRAMVA Summary'!G235</f>
        <v>0</v>
      </c>
      <c r="AC1137" s="285">
        <f>'1.  LRAMVA Summary'!H235</f>
        <v>0</v>
      </c>
      <c r="AD1137" s="285">
        <f>'1.  LRAMVA Summary'!I235</f>
        <v>0</v>
      </c>
      <c r="AE1137" s="285">
        <f>'1.  LRAMVA Summary'!J235</f>
        <v>0</v>
      </c>
      <c r="AF1137" s="285">
        <f>'1.  LRAMVA Summary'!K235</f>
        <v>0</v>
      </c>
      <c r="AG1137" s="285">
        <f>'1.  LRAMVA Summary'!L235</f>
        <v>0</v>
      </c>
      <c r="AH1137" s="285">
        <f>'1.  LRAMVA Summary'!M235</f>
        <v>0</v>
      </c>
      <c r="AI1137" s="285">
        <f>'1.  LRAMVA Summary'!N235</f>
        <v>0</v>
      </c>
      <c r="AJ1137" s="285">
        <f>'1.  LRAMVA Summary'!O235</f>
        <v>0</v>
      </c>
      <c r="AK1137" s="285">
        <f>'1.  LRAMVA Summary'!P235</f>
        <v>0</v>
      </c>
      <c r="AL1137" s="285">
        <f>'1.  LRAMVA Summary'!Q235</f>
        <v>0</v>
      </c>
      <c r="AM1137" s="286"/>
    </row>
    <row r="1138" spans="1:39" ht="15" hidden="1" customHeight="1" outlineLevel="1">
      <c r="A1138" s="521"/>
      <c r="B1138" s="493" t="s">
        <v>496</v>
      </c>
      <c r="C1138" s="283"/>
      <c r="D1138" s="283"/>
      <c r="E1138" s="283"/>
      <c r="F1138" s="283"/>
      <c r="G1138" s="283"/>
      <c r="H1138" s="283"/>
      <c r="I1138" s="283"/>
      <c r="J1138" s="283"/>
      <c r="K1138" s="283"/>
      <c r="L1138" s="283"/>
      <c r="M1138" s="283"/>
      <c r="N1138" s="284"/>
      <c r="O1138" s="283"/>
      <c r="P1138" s="283"/>
      <c r="Q1138" s="283"/>
      <c r="R1138" s="283"/>
      <c r="S1138" s="283"/>
      <c r="T1138" s="283"/>
      <c r="U1138" s="283"/>
      <c r="V1138" s="283"/>
      <c r="W1138" s="283"/>
      <c r="X1138" s="283"/>
      <c r="Y1138" s="285"/>
      <c r="Z1138" s="285"/>
      <c r="AA1138" s="285"/>
      <c r="AB1138" s="285"/>
      <c r="AC1138" s="285"/>
      <c r="AD1138" s="285"/>
      <c r="AE1138" s="285"/>
      <c r="AF1138" s="285"/>
      <c r="AG1138" s="285"/>
      <c r="AH1138" s="285"/>
      <c r="AI1138" s="285"/>
      <c r="AJ1138" s="285"/>
      <c r="AK1138" s="285"/>
      <c r="AL1138" s="285"/>
      <c r="AM1138" s="286"/>
    </row>
    <row r="1139" spans="1:39" ht="15" hidden="1" customHeight="1" outlineLevel="1">
      <c r="A1139" s="521">
        <v>1</v>
      </c>
      <c r="B1139" s="422" t="s">
        <v>95</v>
      </c>
      <c r="C1139" s="285" t="s">
        <v>25</v>
      </c>
      <c r="D1139" s="289"/>
      <c r="E1139" s="289"/>
      <c r="F1139" s="289"/>
      <c r="G1139" s="289"/>
      <c r="H1139" s="289"/>
      <c r="I1139" s="289"/>
      <c r="J1139" s="289"/>
      <c r="K1139" s="289"/>
      <c r="L1139" s="289"/>
      <c r="M1139" s="289"/>
      <c r="N1139" s="285"/>
      <c r="O1139" s="289"/>
      <c r="P1139" s="289"/>
      <c r="Q1139" s="289"/>
      <c r="R1139" s="289"/>
      <c r="S1139" s="289"/>
      <c r="T1139" s="289"/>
      <c r="U1139" s="289"/>
      <c r="V1139" s="289"/>
      <c r="W1139" s="289"/>
      <c r="X1139" s="289"/>
      <c r="Y1139" s="409"/>
      <c r="Z1139" s="409"/>
      <c r="AA1139" s="409"/>
      <c r="AB1139" s="409"/>
      <c r="AC1139" s="409"/>
      <c r="AD1139" s="409"/>
      <c r="AE1139" s="409"/>
      <c r="AF1139" s="404"/>
      <c r="AG1139" s="404"/>
      <c r="AH1139" s="404"/>
      <c r="AI1139" s="404"/>
      <c r="AJ1139" s="404"/>
      <c r="AK1139" s="404"/>
      <c r="AL1139" s="404"/>
      <c r="AM1139" s="290">
        <f>SUM(Y1139:AL1139)</f>
        <v>0</v>
      </c>
    </row>
    <row r="1140" spans="1:39" ht="15" hidden="1" customHeight="1" outlineLevel="1">
      <c r="A1140" s="521"/>
      <c r="B1140" s="288" t="s">
        <v>346</v>
      </c>
      <c r="C1140" s="285" t="s">
        <v>163</v>
      </c>
      <c r="D1140" s="289"/>
      <c r="E1140" s="289"/>
      <c r="F1140" s="289"/>
      <c r="G1140" s="289"/>
      <c r="H1140" s="289"/>
      <c r="I1140" s="289"/>
      <c r="J1140" s="289"/>
      <c r="K1140" s="289"/>
      <c r="L1140" s="289"/>
      <c r="M1140" s="289"/>
      <c r="N1140" s="462"/>
      <c r="O1140" s="289"/>
      <c r="P1140" s="289"/>
      <c r="Q1140" s="289"/>
      <c r="R1140" s="289"/>
      <c r="S1140" s="289"/>
      <c r="T1140" s="289"/>
      <c r="U1140" s="289"/>
      <c r="V1140" s="289"/>
      <c r="W1140" s="289"/>
      <c r="X1140" s="289"/>
      <c r="Y1140" s="405">
        <f>Y1139</f>
        <v>0</v>
      </c>
      <c r="Z1140" s="405">
        <f t="shared" ref="Z1140:AL1140" si="3277">Z1139</f>
        <v>0</v>
      </c>
      <c r="AA1140" s="405">
        <f t="shared" si="3277"/>
        <v>0</v>
      </c>
      <c r="AB1140" s="405">
        <f t="shared" si="3277"/>
        <v>0</v>
      </c>
      <c r="AC1140" s="405">
        <f t="shared" si="3277"/>
        <v>0</v>
      </c>
      <c r="AD1140" s="405">
        <f t="shared" si="3277"/>
        <v>0</v>
      </c>
      <c r="AE1140" s="405">
        <f t="shared" si="3277"/>
        <v>0</v>
      </c>
      <c r="AF1140" s="405">
        <f t="shared" si="3277"/>
        <v>0</v>
      </c>
      <c r="AG1140" s="405">
        <f t="shared" si="3277"/>
        <v>0</v>
      </c>
      <c r="AH1140" s="405">
        <f t="shared" si="3277"/>
        <v>0</v>
      </c>
      <c r="AI1140" s="405">
        <f t="shared" si="3277"/>
        <v>0</v>
      </c>
      <c r="AJ1140" s="405">
        <f t="shared" si="3277"/>
        <v>0</v>
      </c>
      <c r="AK1140" s="405">
        <f t="shared" si="3277"/>
        <v>0</v>
      </c>
      <c r="AL1140" s="405">
        <f t="shared" si="3277"/>
        <v>0</v>
      </c>
      <c r="AM1140" s="291"/>
    </row>
    <row r="1141" spans="1:39" ht="15" hidden="1" customHeight="1" outlineLevel="1">
      <c r="A1141" s="521"/>
      <c r="B1141" s="292"/>
      <c r="C1141" s="293"/>
      <c r="D1141" s="293"/>
      <c r="E1141" s="293"/>
      <c r="F1141" s="293"/>
      <c r="G1141" s="293"/>
      <c r="H1141" s="293"/>
      <c r="I1141" s="293"/>
      <c r="J1141" s="293"/>
      <c r="K1141" s="293"/>
      <c r="L1141" s="293"/>
      <c r="M1141" s="293"/>
      <c r="N1141" s="294"/>
      <c r="O1141" s="293"/>
      <c r="P1141" s="293"/>
      <c r="Q1141" s="293"/>
      <c r="R1141" s="293"/>
      <c r="S1141" s="293"/>
      <c r="T1141" s="293"/>
      <c r="U1141" s="293"/>
      <c r="V1141" s="293"/>
      <c r="W1141" s="293"/>
      <c r="X1141" s="293"/>
      <c r="Y1141" s="406"/>
      <c r="Z1141" s="407"/>
      <c r="AA1141" s="407"/>
      <c r="AB1141" s="407"/>
      <c r="AC1141" s="407"/>
      <c r="AD1141" s="407"/>
      <c r="AE1141" s="407"/>
      <c r="AF1141" s="407"/>
      <c r="AG1141" s="407"/>
      <c r="AH1141" s="407"/>
      <c r="AI1141" s="407"/>
      <c r="AJ1141" s="407"/>
      <c r="AK1141" s="407"/>
      <c r="AL1141" s="407"/>
      <c r="AM1141" s="296"/>
    </row>
    <row r="1142" spans="1:39" ht="15" hidden="1" customHeight="1" outlineLevel="1">
      <c r="A1142" s="521">
        <v>2</v>
      </c>
      <c r="B1142" s="422" t="s">
        <v>96</v>
      </c>
      <c r="C1142" s="285" t="s">
        <v>25</v>
      </c>
      <c r="D1142" s="289"/>
      <c r="E1142" s="289"/>
      <c r="F1142" s="289"/>
      <c r="G1142" s="289"/>
      <c r="H1142" s="289"/>
      <c r="I1142" s="289"/>
      <c r="J1142" s="289"/>
      <c r="K1142" s="289"/>
      <c r="L1142" s="289"/>
      <c r="M1142" s="289"/>
      <c r="N1142" s="285"/>
      <c r="O1142" s="289"/>
      <c r="P1142" s="289"/>
      <c r="Q1142" s="289"/>
      <c r="R1142" s="289"/>
      <c r="S1142" s="289"/>
      <c r="T1142" s="289"/>
      <c r="U1142" s="289"/>
      <c r="V1142" s="289"/>
      <c r="W1142" s="289"/>
      <c r="X1142" s="289"/>
      <c r="Y1142" s="409"/>
      <c r="Z1142" s="409"/>
      <c r="AA1142" s="409"/>
      <c r="AB1142" s="409"/>
      <c r="AC1142" s="409"/>
      <c r="AD1142" s="409"/>
      <c r="AE1142" s="409"/>
      <c r="AF1142" s="404"/>
      <c r="AG1142" s="404"/>
      <c r="AH1142" s="404"/>
      <c r="AI1142" s="404"/>
      <c r="AJ1142" s="404"/>
      <c r="AK1142" s="404"/>
      <c r="AL1142" s="404"/>
      <c r="AM1142" s="290">
        <f>SUM(Y1142:AL1142)</f>
        <v>0</v>
      </c>
    </row>
    <row r="1143" spans="1:39" ht="15" hidden="1" customHeight="1" outlineLevel="1">
      <c r="A1143" s="521"/>
      <c r="B1143" s="288" t="s">
        <v>346</v>
      </c>
      <c r="C1143" s="285" t="s">
        <v>163</v>
      </c>
      <c r="D1143" s="289"/>
      <c r="E1143" s="289"/>
      <c r="F1143" s="289"/>
      <c r="G1143" s="289"/>
      <c r="H1143" s="289"/>
      <c r="I1143" s="289"/>
      <c r="J1143" s="289"/>
      <c r="K1143" s="289"/>
      <c r="L1143" s="289"/>
      <c r="M1143" s="289"/>
      <c r="N1143" s="462"/>
      <c r="O1143" s="289"/>
      <c r="P1143" s="289"/>
      <c r="Q1143" s="289"/>
      <c r="R1143" s="289"/>
      <c r="S1143" s="289"/>
      <c r="T1143" s="289"/>
      <c r="U1143" s="289"/>
      <c r="V1143" s="289"/>
      <c r="W1143" s="289"/>
      <c r="X1143" s="289"/>
      <c r="Y1143" s="405">
        <f>Y1142</f>
        <v>0</v>
      </c>
      <c r="Z1143" s="405">
        <f t="shared" ref="Z1143:AL1143" si="3278">Z1142</f>
        <v>0</v>
      </c>
      <c r="AA1143" s="405">
        <f t="shared" si="3278"/>
        <v>0</v>
      </c>
      <c r="AB1143" s="405">
        <f t="shared" si="3278"/>
        <v>0</v>
      </c>
      <c r="AC1143" s="405">
        <f t="shared" si="3278"/>
        <v>0</v>
      </c>
      <c r="AD1143" s="405">
        <f t="shared" si="3278"/>
        <v>0</v>
      </c>
      <c r="AE1143" s="405">
        <f t="shared" si="3278"/>
        <v>0</v>
      </c>
      <c r="AF1143" s="405">
        <f t="shared" si="3278"/>
        <v>0</v>
      </c>
      <c r="AG1143" s="405">
        <f t="shared" si="3278"/>
        <v>0</v>
      </c>
      <c r="AH1143" s="405">
        <f t="shared" si="3278"/>
        <v>0</v>
      </c>
      <c r="AI1143" s="405">
        <f t="shared" si="3278"/>
        <v>0</v>
      </c>
      <c r="AJ1143" s="405">
        <f t="shared" si="3278"/>
        <v>0</v>
      </c>
      <c r="AK1143" s="405">
        <f t="shared" si="3278"/>
        <v>0</v>
      </c>
      <c r="AL1143" s="405">
        <f t="shared" si="3278"/>
        <v>0</v>
      </c>
      <c r="AM1143" s="291"/>
    </row>
    <row r="1144" spans="1:39" ht="15" hidden="1" customHeight="1" outlineLevel="1">
      <c r="A1144" s="521"/>
      <c r="B1144" s="292"/>
      <c r="C1144" s="293"/>
      <c r="D1144" s="298"/>
      <c r="E1144" s="298"/>
      <c r="F1144" s="298"/>
      <c r="G1144" s="298"/>
      <c r="H1144" s="298"/>
      <c r="I1144" s="298"/>
      <c r="J1144" s="298"/>
      <c r="K1144" s="298"/>
      <c r="L1144" s="298"/>
      <c r="M1144" s="298"/>
      <c r="N1144" s="294"/>
      <c r="O1144" s="298"/>
      <c r="P1144" s="298"/>
      <c r="Q1144" s="298"/>
      <c r="R1144" s="298"/>
      <c r="S1144" s="298"/>
      <c r="T1144" s="298"/>
      <c r="U1144" s="298"/>
      <c r="V1144" s="298"/>
      <c r="W1144" s="298"/>
      <c r="X1144" s="298"/>
      <c r="Y1144" s="406"/>
      <c r="Z1144" s="407"/>
      <c r="AA1144" s="407"/>
      <c r="AB1144" s="407"/>
      <c r="AC1144" s="407"/>
      <c r="AD1144" s="407"/>
      <c r="AE1144" s="407"/>
      <c r="AF1144" s="407"/>
      <c r="AG1144" s="407"/>
      <c r="AH1144" s="407"/>
      <c r="AI1144" s="407"/>
      <c r="AJ1144" s="407"/>
      <c r="AK1144" s="407"/>
      <c r="AL1144" s="407"/>
      <c r="AM1144" s="296"/>
    </row>
    <row r="1145" spans="1:39" ht="15" hidden="1" customHeight="1" outlineLevel="1">
      <c r="A1145" s="521">
        <v>3</v>
      </c>
      <c r="B1145" s="422" t="s">
        <v>97</v>
      </c>
      <c r="C1145" s="285" t="s">
        <v>25</v>
      </c>
      <c r="D1145" s="289"/>
      <c r="E1145" s="289"/>
      <c r="F1145" s="289"/>
      <c r="G1145" s="289"/>
      <c r="H1145" s="289"/>
      <c r="I1145" s="289"/>
      <c r="J1145" s="289"/>
      <c r="K1145" s="289"/>
      <c r="L1145" s="289"/>
      <c r="M1145" s="289"/>
      <c r="N1145" s="285"/>
      <c r="O1145" s="289"/>
      <c r="P1145" s="289"/>
      <c r="Q1145" s="289"/>
      <c r="R1145" s="289"/>
      <c r="S1145" s="289"/>
      <c r="T1145" s="289"/>
      <c r="U1145" s="289"/>
      <c r="V1145" s="289"/>
      <c r="W1145" s="289"/>
      <c r="X1145" s="289"/>
      <c r="Y1145" s="409"/>
      <c r="Z1145" s="409"/>
      <c r="AA1145" s="409"/>
      <c r="AB1145" s="409"/>
      <c r="AC1145" s="409"/>
      <c r="AD1145" s="409"/>
      <c r="AE1145" s="409"/>
      <c r="AF1145" s="404"/>
      <c r="AG1145" s="404"/>
      <c r="AH1145" s="404"/>
      <c r="AI1145" s="404"/>
      <c r="AJ1145" s="404"/>
      <c r="AK1145" s="404"/>
      <c r="AL1145" s="404"/>
      <c r="AM1145" s="290">
        <f>SUM(Y1145:AL1145)</f>
        <v>0</v>
      </c>
    </row>
    <row r="1146" spans="1:39" ht="15" hidden="1" customHeight="1" outlineLevel="1">
      <c r="A1146" s="521"/>
      <c r="B1146" s="288" t="s">
        <v>346</v>
      </c>
      <c r="C1146" s="285" t="s">
        <v>163</v>
      </c>
      <c r="D1146" s="289"/>
      <c r="E1146" s="289"/>
      <c r="F1146" s="289"/>
      <c r="G1146" s="289"/>
      <c r="H1146" s="289"/>
      <c r="I1146" s="289"/>
      <c r="J1146" s="289"/>
      <c r="K1146" s="289"/>
      <c r="L1146" s="289"/>
      <c r="M1146" s="289"/>
      <c r="N1146" s="462"/>
      <c r="O1146" s="289"/>
      <c r="P1146" s="289"/>
      <c r="Q1146" s="289"/>
      <c r="R1146" s="289"/>
      <c r="S1146" s="289"/>
      <c r="T1146" s="289"/>
      <c r="U1146" s="289"/>
      <c r="V1146" s="289"/>
      <c r="W1146" s="289"/>
      <c r="X1146" s="289"/>
      <c r="Y1146" s="405">
        <f>Y1145</f>
        <v>0</v>
      </c>
      <c r="Z1146" s="405">
        <f t="shared" ref="Z1146:AL1146" si="3279">Z1145</f>
        <v>0</v>
      </c>
      <c r="AA1146" s="405">
        <f t="shared" si="3279"/>
        <v>0</v>
      </c>
      <c r="AB1146" s="405">
        <f t="shared" si="3279"/>
        <v>0</v>
      </c>
      <c r="AC1146" s="405">
        <f t="shared" si="3279"/>
        <v>0</v>
      </c>
      <c r="AD1146" s="405">
        <f t="shared" si="3279"/>
        <v>0</v>
      </c>
      <c r="AE1146" s="405">
        <f t="shared" si="3279"/>
        <v>0</v>
      </c>
      <c r="AF1146" s="405">
        <f t="shared" si="3279"/>
        <v>0</v>
      </c>
      <c r="AG1146" s="405">
        <f t="shared" si="3279"/>
        <v>0</v>
      </c>
      <c r="AH1146" s="405">
        <f t="shared" si="3279"/>
        <v>0</v>
      </c>
      <c r="AI1146" s="405">
        <f t="shared" si="3279"/>
        <v>0</v>
      </c>
      <c r="AJ1146" s="405">
        <f t="shared" si="3279"/>
        <v>0</v>
      </c>
      <c r="AK1146" s="405">
        <f t="shared" si="3279"/>
        <v>0</v>
      </c>
      <c r="AL1146" s="405">
        <f t="shared" si="3279"/>
        <v>0</v>
      </c>
      <c r="AM1146" s="291"/>
    </row>
    <row r="1147" spans="1:39" ht="15" hidden="1" customHeight="1" outlineLevel="1">
      <c r="A1147" s="521"/>
      <c r="B1147" s="288"/>
      <c r="C1147" s="299"/>
      <c r="D1147" s="285"/>
      <c r="E1147" s="285"/>
      <c r="F1147" s="285"/>
      <c r="G1147" s="285"/>
      <c r="H1147" s="285"/>
      <c r="I1147" s="285"/>
      <c r="J1147" s="285"/>
      <c r="K1147" s="285"/>
      <c r="L1147" s="285"/>
      <c r="M1147" s="285"/>
      <c r="N1147" s="285"/>
      <c r="O1147" s="285"/>
      <c r="P1147" s="285"/>
      <c r="Q1147" s="285"/>
      <c r="R1147" s="285"/>
      <c r="S1147" s="285"/>
      <c r="T1147" s="285"/>
      <c r="U1147" s="285"/>
      <c r="V1147" s="285"/>
      <c r="W1147" s="285"/>
      <c r="X1147" s="285"/>
      <c r="Y1147" s="406"/>
      <c r="Z1147" s="406"/>
      <c r="AA1147" s="406"/>
      <c r="AB1147" s="406"/>
      <c r="AC1147" s="406"/>
      <c r="AD1147" s="406"/>
      <c r="AE1147" s="406"/>
      <c r="AF1147" s="406"/>
      <c r="AG1147" s="406"/>
      <c r="AH1147" s="406"/>
      <c r="AI1147" s="406"/>
      <c r="AJ1147" s="406"/>
      <c r="AK1147" s="406"/>
      <c r="AL1147" s="406"/>
      <c r="AM1147" s="300"/>
    </row>
    <row r="1148" spans="1:39" ht="15" hidden="1" customHeight="1" outlineLevel="1">
      <c r="A1148" s="521">
        <v>4</v>
      </c>
      <c r="B1148" s="509" t="s">
        <v>665</v>
      </c>
      <c r="C1148" s="285" t="s">
        <v>25</v>
      </c>
      <c r="D1148" s="289"/>
      <c r="E1148" s="289"/>
      <c r="F1148" s="289"/>
      <c r="G1148" s="289"/>
      <c r="H1148" s="289"/>
      <c r="I1148" s="289"/>
      <c r="J1148" s="289"/>
      <c r="K1148" s="289"/>
      <c r="L1148" s="289"/>
      <c r="M1148" s="289"/>
      <c r="N1148" s="285"/>
      <c r="O1148" s="289"/>
      <c r="P1148" s="289"/>
      <c r="Q1148" s="289"/>
      <c r="R1148" s="289"/>
      <c r="S1148" s="289"/>
      <c r="T1148" s="289"/>
      <c r="U1148" s="289"/>
      <c r="V1148" s="289"/>
      <c r="W1148" s="289"/>
      <c r="X1148" s="289"/>
      <c r="Y1148" s="409"/>
      <c r="Z1148" s="409"/>
      <c r="AA1148" s="409"/>
      <c r="AB1148" s="409"/>
      <c r="AC1148" s="409"/>
      <c r="AD1148" s="409"/>
      <c r="AE1148" s="409"/>
      <c r="AF1148" s="404"/>
      <c r="AG1148" s="404"/>
      <c r="AH1148" s="404"/>
      <c r="AI1148" s="404"/>
      <c r="AJ1148" s="404"/>
      <c r="AK1148" s="404"/>
      <c r="AL1148" s="404"/>
      <c r="AM1148" s="290">
        <f>SUM(Y1148:AL1148)</f>
        <v>0</v>
      </c>
    </row>
    <row r="1149" spans="1:39" ht="15" hidden="1" customHeight="1" outlineLevel="1">
      <c r="A1149" s="521"/>
      <c r="B1149" s="288" t="s">
        <v>346</v>
      </c>
      <c r="C1149" s="285" t="s">
        <v>163</v>
      </c>
      <c r="D1149" s="289"/>
      <c r="E1149" s="289"/>
      <c r="F1149" s="289"/>
      <c r="G1149" s="289"/>
      <c r="H1149" s="289"/>
      <c r="I1149" s="289"/>
      <c r="J1149" s="289"/>
      <c r="K1149" s="289"/>
      <c r="L1149" s="289"/>
      <c r="M1149" s="289"/>
      <c r="N1149" s="462"/>
      <c r="O1149" s="289"/>
      <c r="P1149" s="289"/>
      <c r="Q1149" s="289"/>
      <c r="R1149" s="289"/>
      <c r="S1149" s="289"/>
      <c r="T1149" s="289"/>
      <c r="U1149" s="289"/>
      <c r="V1149" s="289"/>
      <c r="W1149" s="289"/>
      <c r="X1149" s="289"/>
      <c r="Y1149" s="405">
        <f>Y1148</f>
        <v>0</v>
      </c>
      <c r="Z1149" s="405">
        <f t="shared" ref="Z1149:AL1149" si="3280">Z1148</f>
        <v>0</v>
      </c>
      <c r="AA1149" s="405">
        <f t="shared" si="3280"/>
        <v>0</v>
      </c>
      <c r="AB1149" s="405">
        <f t="shared" si="3280"/>
        <v>0</v>
      </c>
      <c r="AC1149" s="405">
        <f t="shared" si="3280"/>
        <v>0</v>
      </c>
      <c r="AD1149" s="405">
        <f t="shared" si="3280"/>
        <v>0</v>
      </c>
      <c r="AE1149" s="405">
        <f t="shared" si="3280"/>
        <v>0</v>
      </c>
      <c r="AF1149" s="405">
        <f t="shared" si="3280"/>
        <v>0</v>
      </c>
      <c r="AG1149" s="405">
        <f t="shared" si="3280"/>
        <v>0</v>
      </c>
      <c r="AH1149" s="405">
        <f t="shared" si="3280"/>
        <v>0</v>
      </c>
      <c r="AI1149" s="405">
        <f t="shared" si="3280"/>
        <v>0</v>
      </c>
      <c r="AJ1149" s="405">
        <f t="shared" si="3280"/>
        <v>0</v>
      </c>
      <c r="AK1149" s="405">
        <f t="shared" si="3280"/>
        <v>0</v>
      </c>
      <c r="AL1149" s="405">
        <f t="shared" si="3280"/>
        <v>0</v>
      </c>
      <c r="AM1149" s="291"/>
    </row>
    <row r="1150" spans="1:39" ht="15" hidden="1" customHeight="1" outlineLevel="1">
      <c r="A1150" s="521"/>
      <c r="B1150" s="288"/>
      <c r="C1150" s="299"/>
      <c r="D1150" s="298"/>
      <c r="E1150" s="298"/>
      <c r="F1150" s="298"/>
      <c r="G1150" s="298"/>
      <c r="H1150" s="298"/>
      <c r="I1150" s="298"/>
      <c r="J1150" s="298"/>
      <c r="K1150" s="298"/>
      <c r="L1150" s="298"/>
      <c r="M1150" s="298"/>
      <c r="N1150" s="285"/>
      <c r="O1150" s="298"/>
      <c r="P1150" s="298"/>
      <c r="Q1150" s="298"/>
      <c r="R1150" s="298"/>
      <c r="S1150" s="298"/>
      <c r="T1150" s="298"/>
      <c r="U1150" s="298"/>
      <c r="V1150" s="298"/>
      <c r="W1150" s="298"/>
      <c r="X1150" s="298"/>
      <c r="Y1150" s="406"/>
      <c r="Z1150" s="406"/>
      <c r="AA1150" s="406"/>
      <c r="AB1150" s="406"/>
      <c r="AC1150" s="406"/>
      <c r="AD1150" s="406"/>
      <c r="AE1150" s="406"/>
      <c r="AF1150" s="406"/>
      <c r="AG1150" s="406"/>
      <c r="AH1150" s="406"/>
      <c r="AI1150" s="406"/>
      <c r="AJ1150" s="406"/>
      <c r="AK1150" s="406"/>
      <c r="AL1150" s="406"/>
      <c r="AM1150" s="300"/>
    </row>
    <row r="1151" spans="1:39" ht="15" hidden="1" customHeight="1" outlineLevel="1">
      <c r="A1151" s="521">
        <v>5</v>
      </c>
      <c r="B1151" s="422" t="s">
        <v>98</v>
      </c>
      <c r="C1151" s="285" t="s">
        <v>25</v>
      </c>
      <c r="D1151" s="289"/>
      <c r="E1151" s="289"/>
      <c r="F1151" s="289"/>
      <c r="G1151" s="289"/>
      <c r="H1151" s="289"/>
      <c r="I1151" s="289"/>
      <c r="J1151" s="289"/>
      <c r="K1151" s="289"/>
      <c r="L1151" s="289"/>
      <c r="M1151" s="289"/>
      <c r="N1151" s="285"/>
      <c r="O1151" s="289"/>
      <c r="P1151" s="289"/>
      <c r="Q1151" s="289"/>
      <c r="R1151" s="289"/>
      <c r="S1151" s="289"/>
      <c r="T1151" s="289"/>
      <c r="U1151" s="289"/>
      <c r="V1151" s="289"/>
      <c r="W1151" s="289"/>
      <c r="X1151" s="289"/>
      <c r="Y1151" s="409"/>
      <c r="Z1151" s="409"/>
      <c r="AA1151" s="409"/>
      <c r="AB1151" s="409"/>
      <c r="AC1151" s="409"/>
      <c r="AD1151" s="409"/>
      <c r="AE1151" s="409"/>
      <c r="AF1151" s="404"/>
      <c r="AG1151" s="404"/>
      <c r="AH1151" s="404"/>
      <c r="AI1151" s="404"/>
      <c r="AJ1151" s="404"/>
      <c r="AK1151" s="404"/>
      <c r="AL1151" s="404"/>
      <c r="AM1151" s="290">
        <f>SUM(Y1151:AL1151)</f>
        <v>0</v>
      </c>
    </row>
    <row r="1152" spans="1:39" ht="15" hidden="1" customHeight="1" outlineLevel="1">
      <c r="A1152" s="521"/>
      <c r="B1152" s="288" t="s">
        <v>346</v>
      </c>
      <c r="C1152" s="285" t="s">
        <v>163</v>
      </c>
      <c r="D1152" s="289"/>
      <c r="E1152" s="289"/>
      <c r="F1152" s="289"/>
      <c r="G1152" s="289"/>
      <c r="H1152" s="289"/>
      <c r="I1152" s="289"/>
      <c r="J1152" s="289"/>
      <c r="K1152" s="289"/>
      <c r="L1152" s="289"/>
      <c r="M1152" s="289"/>
      <c r="N1152" s="462"/>
      <c r="O1152" s="289"/>
      <c r="P1152" s="289"/>
      <c r="Q1152" s="289"/>
      <c r="R1152" s="289"/>
      <c r="S1152" s="289"/>
      <c r="T1152" s="289"/>
      <c r="U1152" s="289"/>
      <c r="V1152" s="289"/>
      <c r="W1152" s="289"/>
      <c r="X1152" s="289"/>
      <c r="Y1152" s="405">
        <f>Y1151</f>
        <v>0</v>
      </c>
      <c r="Z1152" s="405">
        <f t="shared" ref="Z1152:AL1152" si="3281">Z1151</f>
        <v>0</v>
      </c>
      <c r="AA1152" s="405">
        <f t="shared" si="3281"/>
        <v>0</v>
      </c>
      <c r="AB1152" s="405">
        <f t="shared" si="3281"/>
        <v>0</v>
      </c>
      <c r="AC1152" s="405">
        <f t="shared" si="3281"/>
        <v>0</v>
      </c>
      <c r="AD1152" s="405">
        <f t="shared" si="3281"/>
        <v>0</v>
      </c>
      <c r="AE1152" s="405">
        <f t="shared" si="3281"/>
        <v>0</v>
      </c>
      <c r="AF1152" s="405">
        <f t="shared" si="3281"/>
        <v>0</v>
      </c>
      <c r="AG1152" s="405">
        <f t="shared" si="3281"/>
        <v>0</v>
      </c>
      <c r="AH1152" s="405">
        <f t="shared" si="3281"/>
        <v>0</v>
      </c>
      <c r="AI1152" s="405">
        <f t="shared" si="3281"/>
        <v>0</v>
      </c>
      <c r="AJ1152" s="405">
        <f t="shared" si="3281"/>
        <v>0</v>
      </c>
      <c r="AK1152" s="405">
        <f t="shared" si="3281"/>
        <v>0</v>
      </c>
      <c r="AL1152" s="405">
        <f t="shared" si="3281"/>
        <v>0</v>
      </c>
      <c r="AM1152" s="291"/>
    </row>
    <row r="1153" spans="1:39" ht="15" hidden="1" customHeight="1" outlineLevel="1">
      <c r="A1153" s="521"/>
      <c r="B1153" s="288"/>
      <c r="C1153" s="285"/>
      <c r="D1153" s="285"/>
      <c r="E1153" s="285"/>
      <c r="F1153" s="285"/>
      <c r="G1153" s="285"/>
      <c r="H1153" s="285"/>
      <c r="I1153" s="285"/>
      <c r="J1153" s="285"/>
      <c r="K1153" s="285"/>
      <c r="L1153" s="285"/>
      <c r="M1153" s="285"/>
      <c r="N1153" s="285"/>
      <c r="O1153" s="285"/>
      <c r="P1153" s="285"/>
      <c r="Q1153" s="285"/>
      <c r="R1153" s="285"/>
      <c r="S1153" s="285"/>
      <c r="T1153" s="285"/>
      <c r="U1153" s="285"/>
      <c r="V1153" s="285"/>
      <c r="W1153" s="285"/>
      <c r="X1153" s="285"/>
      <c r="Y1153" s="416"/>
      <c r="Z1153" s="417"/>
      <c r="AA1153" s="417"/>
      <c r="AB1153" s="417"/>
      <c r="AC1153" s="417"/>
      <c r="AD1153" s="417"/>
      <c r="AE1153" s="417"/>
      <c r="AF1153" s="417"/>
      <c r="AG1153" s="417"/>
      <c r="AH1153" s="417"/>
      <c r="AI1153" s="417"/>
      <c r="AJ1153" s="417"/>
      <c r="AK1153" s="417"/>
      <c r="AL1153" s="417"/>
      <c r="AM1153" s="291"/>
    </row>
    <row r="1154" spans="1:39" ht="15.75" hidden="1" outlineLevel="1">
      <c r="A1154" s="521"/>
      <c r="B1154" s="313" t="s">
        <v>497</v>
      </c>
      <c r="C1154" s="283"/>
      <c r="D1154" s="283"/>
      <c r="E1154" s="283"/>
      <c r="F1154" s="283"/>
      <c r="G1154" s="283"/>
      <c r="H1154" s="283"/>
      <c r="I1154" s="283"/>
      <c r="J1154" s="283"/>
      <c r="K1154" s="283"/>
      <c r="L1154" s="283"/>
      <c r="M1154" s="283"/>
      <c r="N1154" s="284"/>
      <c r="O1154" s="283"/>
      <c r="P1154" s="283"/>
      <c r="Q1154" s="283"/>
      <c r="R1154" s="283"/>
      <c r="S1154" s="283"/>
      <c r="T1154" s="283"/>
      <c r="U1154" s="283"/>
      <c r="V1154" s="283"/>
      <c r="W1154" s="283"/>
      <c r="X1154" s="283"/>
      <c r="Y1154" s="408"/>
      <c r="Z1154" s="408"/>
      <c r="AA1154" s="408"/>
      <c r="AB1154" s="408"/>
      <c r="AC1154" s="408"/>
      <c r="AD1154" s="408"/>
      <c r="AE1154" s="408"/>
      <c r="AF1154" s="408"/>
      <c r="AG1154" s="408"/>
      <c r="AH1154" s="408"/>
      <c r="AI1154" s="408"/>
      <c r="AJ1154" s="408"/>
      <c r="AK1154" s="408"/>
      <c r="AL1154" s="408"/>
      <c r="AM1154" s="286"/>
    </row>
    <row r="1155" spans="1:39" ht="15" hidden="1" customHeight="1" outlineLevel="1">
      <c r="A1155" s="521">
        <v>6</v>
      </c>
      <c r="B1155" s="422" t="s">
        <v>99</v>
      </c>
      <c r="C1155" s="285" t="s">
        <v>25</v>
      </c>
      <c r="D1155" s="289"/>
      <c r="E1155" s="289"/>
      <c r="F1155" s="289"/>
      <c r="G1155" s="289"/>
      <c r="H1155" s="289"/>
      <c r="I1155" s="289"/>
      <c r="J1155" s="289"/>
      <c r="K1155" s="289"/>
      <c r="L1155" s="289"/>
      <c r="M1155" s="289"/>
      <c r="N1155" s="289">
        <v>12</v>
      </c>
      <c r="O1155" s="289"/>
      <c r="P1155" s="289"/>
      <c r="Q1155" s="289"/>
      <c r="R1155" s="289"/>
      <c r="S1155" s="289"/>
      <c r="T1155" s="289"/>
      <c r="U1155" s="289"/>
      <c r="V1155" s="289"/>
      <c r="W1155" s="289"/>
      <c r="X1155" s="289"/>
      <c r="Y1155" s="409"/>
      <c r="Z1155" s="409"/>
      <c r="AA1155" s="409"/>
      <c r="AB1155" s="409"/>
      <c r="AC1155" s="409"/>
      <c r="AD1155" s="409"/>
      <c r="AE1155" s="409"/>
      <c r="AF1155" s="409"/>
      <c r="AG1155" s="409"/>
      <c r="AH1155" s="409"/>
      <c r="AI1155" s="409"/>
      <c r="AJ1155" s="409"/>
      <c r="AK1155" s="409"/>
      <c r="AL1155" s="409"/>
      <c r="AM1155" s="290">
        <f>SUM(Y1155:AL1155)</f>
        <v>0</v>
      </c>
    </row>
    <row r="1156" spans="1:39" ht="15" hidden="1" customHeight="1" outlineLevel="1">
      <c r="A1156" s="521"/>
      <c r="B1156" s="288" t="s">
        <v>346</v>
      </c>
      <c r="C1156" s="285" t="s">
        <v>163</v>
      </c>
      <c r="D1156" s="289"/>
      <c r="E1156" s="289"/>
      <c r="F1156" s="289"/>
      <c r="G1156" s="289"/>
      <c r="H1156" s="289"/>
      <c r="I1156" s="289"/>
      <c r="J1156" s="289"/>
      <c r="K1156" s="289"/>
      <c r="L1156" s="289"/>
      <c r="M1156" s="289"/>
      <c r="N1156" s="289">
        <f>N1155</f>
        <v>12</v>
      </c>
      <c r="O1156" s="289"/>
      <c r="P1156" s="289"/>
      <c r="Q1156" s="289"/>
      <c r="R1156" s="289"/>
      <c r="S1156" s="289"/>
      <c r="T1156" s="289"/>
      <c r="U1156" s="289"/>
      <c r="V1156" s="289"/>
      <c r="W1156" s="289"/>
      <c r="X1156" s="289"/>
      <c r="Y1156" s="405">
        <f>Y1155</f>
        <v>0</v>
      </c>
      <c r="Z1156" s="405">
        <f t="shared" ref="Z1156:AL1156" si="3282">Z1155</f>
        <v>0</v>
      </c>
      <c r="AA1156" s="405">
        <f t="shared" si="3282"/>
        <v>0</v>
      </c>
      <c r="AB1156" s="405">
        <f t="shared" si="3282"/>
        <v>0</v>
      </c>
      <c r="AC1156" s="405">
        <f t="shared" si="3282"/>
        <v>0</v>
      </c>
      <c r="AD1156" s="405">
        <f t="shared" si="3282"/>
        <v>0</v>
      </c>
      <c r="AE1156" s="405">
        <f t="shared" si="3282"/>
        <v>0</v>
      </c>
      <c r="AF1156" s="405">
        <f t="shared" si="3282"/>
        <v>0</v>
      </c>
      <c r="AG1156" s="405">
        <f t="shared" si="3282"/>
        <v>0</v>
      </c>
      <c r="AH1156" s="405">
        <f t="shared" si="3282"/>
        <v>0</v>
      </c>
      <c r="AI1156" s="405">
        <f t="shared" si="3282"/>
        <v>0</v>
      </c>
      <c r="AJ1156" s="405">
        <f t="shared" si="3282"/>
        <v>0</v>
      </c>
      <c r="AK1156" s="405">
        <f t="shared" si="3282"/>
        <v>0</v>
      </c>
      <c r="AL1156" s="405">
        <f t="shared" si="3282"/>
        <v>0</v>
      </c>
      <c r="AM1156" s="305"/>
    </row>
    <row r="1157" spans="1:39" ht="15" hidden="1" customHeight="1" outlineLevel="1">
      <c r="A1157" s="521"/>
      <c r="B1157" s="304"/>
      <c r="C1157" s="306"/>
      <c r="D1157" s="285"/>
      <c r="E1157" s="285"/>
      <c r="F1157" s="285"/>
      <c r="G1157" s="285"/>
      <c r="H1157" s="285"/>
      <c r="I1157" s="285"/>
      <c r="J1157" s="285"/>
      <c r="K1157" s="285"/>
      <c r="L1157" s="285"/>
      <c r="M1157" s="285"/>
      <c r="N1157" s="285"/>
      <c r="O1157" s="285"/>
      <c r="P1157" s="285"/>
      <c r="Q1157" s="285"/>
      <c r="R1157" s="285"/>
      <c r="S1157" s="285"/>
      <c r="T1157" s="285"/>
      <c r="U1157" s="285"/>
      <c r="V1157" s="285"/>
      <c r="W1157" s="285"/>
      <c r="X1157" s="285"/>
      <c r="Y1157" s="410"/>
      <c r="Z1157" s="410"/>
      <c r="AA1157" s="410"/>
      <c r="AB1157" s="410"/>
      <c r="AC1157" s="410"/>
      <c r="AD1157" s="410"/>
      <c r="AE1157" s="410"/>
      <c r="AF1157" s="410"/>
      <c r="AG1157" s="410"/>
      <c r="AH1157" s="410"/>
      <c r="AI1157" s="410"/>
      <c r="AJ1157" s="410"/>
      <c r="AK1157" s="410"/>
      <c r="AL1157" s="410"/>
      <c r="AM1157" s="307"/>
    </row>
    <row r="1158" spans="1:39" ht="15" hidden="1" customHeight="1" outlineLevel="1">
      <c r="A1158" s="521">
        <v>7</v>
      </c>
      <c r="B1158" s="422" t="s">
        <v>100</v>
      </c>
      <c r="C1158" s="285" t="s">
        <v>25</v>
      </c>
      <c r="D1158" s="289"/>
      <c r="E1158" s="289"/>
      <c r="F1158" s="289"/>
      <c r="G1158" s="289"/>
      <c r="H1158" s="289"/>
      <c r="I1158" s="289"/>
      <c r="J1158" s="289"/>
      <c r="K1158" s="289"/>
      <c r="L1158" s="289"/>
      <c r="M1158" s="289"/>
      <c r="N1158" s="289">
        <v>12</v>
      </c>
      <c r="O1158" s="289"/>
      <c r="P1158" s="289"/>
      <c r="Q1158" s="289"/>
      <c r="R1158" s="289"/>
      <c r="S1158" s="289"/>
      <c r="T1158" s="289"/>
      <c r="U1158" s="289"/>
      <c r="V1158" s="289"/>
      <c r="W1158" s="289"/>
      <c r="X1158" s="289"/>
      <c r="Y1158" s="409"/>
      <c r="Z1158" s="409"/>
      <c r="AA1158" s="409"/>
      <c r="AB1158" s="409"/>
      <c r="AC1158" s="409"/>
      <c r="AD1158" s="409"/>
      <c r="AE1158" s="409"/>
      <c r="AF1158" s="409"/>
      <c r="AG1158" s="409"/>
      <c r="AH1158" s="409"/>
      <c r="AI1158" s="409"/>
      <c r="AJ1158" s="409"/>
      <c r="AK1158" s="409"/>
      <c r="AL1158" s="409"/>
      <c r="AM1158" s="290">
        <f>SUM(Y1158:AL1158)</f>
        <v>0</v>
      </c>
    </row>
    <row r="1159" spans="1:39" ht="15" hidden="1" customHeight="1" outlineLevel="1">
      <c r="A1159" s="521"/>
      <c r="B1159" s="288" t="s">
        <v>346</v>
      </c>
      <c r="C1159" s="285" t="s">
        <v>163</v>
      </c>
      <c r="D1159" s="289"/>
      <c r="E1159" s="289"/>
      <c r="F1159" s="289"/>
      <c r="G1159" s="289"/>
      <c r="H1159" s="289"/>
      <c r="I1159" s="289"/>
      <c r="J1159" s="289"/>
      <c r="K1159" s="289"/>
      <c r="L1159" s="289"/>
      <c r="M1159" s="289"/>
      <c r="N1159" s="289">
        <f>N1158</f>
        <v>12</v>
      </c>
      <c r="O1159" s="289"/>
      <c r="P1159" s="289"/>
      <c r="Q1159" s="289"/>
      <c r="R1159" s="289"/>
      <c r="S1159" s="289"/>
      <c r="T1159" s="289"/>
      <c r="U1159" s="289"/>
      <c r="V1159" s="289"/>
      <c r="W1159" s="289"/>
      <c r="X1159" s="289"/>
      <c r="Y1159" s="405">
        <f>Y1158</f>
        <v>0</v>
      </c>
      <c r="Z1159" s="405">
        <f t="shared" ref="Z1159:AL1159" si="3283">Z1158</f>
        <v>0</v>
      </c>
      <c r="AA1159" s="405">
        <f t="shared" si="3283"/>
        <v>0</v>
      </c>
      <c r="AB1159" s="405">
        <f t="shared" si="3283"/>
        <v>0</v>
      </c>
      <c r="AC1159" s="405">
        <f t="shared" si="3283"/>
        <v>0</v>
      </c>
      <c r="AD1159" s="405">
        <f t="shared" si="3283"/>
        <v>0</v>
      </c>
      <c r="AE1159" s="405">
        <f t="shared" si="3283"/>
        <v>0</v>
      </c>
      <c r="AF1159" s="405">
        <f t="shared" si="3283"/>
        <v>0</v>
      </c>
      <c r="AG1159" s="405">
        <f t="shared" si="3283"/>
        <v>0</v>
      </c>
      <c r="AH1159" s="405">
        <f t="shared" si="3283"/>
        <v>0</v>
      </c>
      <c r="AI1159" s="405">
        <f t="shared" si="3283"/>
        <v>0</v>
      </c>
      <c r="AJ1159" s="405">
        <f t="shared" si="3283"/>
        <v>0</v>
      </c>
      <c r="AK1159" s="405">
        <f t="shared" si="3283"/>
        <v>0</v>
      </c>
      <c r="AL1159" s="405">
        <f t="shared" si="3283"/>
        <v>0</v>
      </c>
      <c r="AM1159" s="305"/>
    </row>
    <row r="1160" spans="1:39" ht="15" hidden="1" customHeight="1" outlineLevel="1">
      <c r="A1160" s="521"/>
      <c r="B1160" s="308"/>
      <c r="C1160" s="306"/>
      <c r="D1160" s="285"/>
      <c r="E1160" s="285"/>
      <c r="F1160" s="285"/>
      <c r="G1160" s="285"/>
      <c r="H1160" s="285"/>
      <c r="I1160" s="285"/>
      <c r="J1160" s="285"/>
      <c r="K1160" s="285"/>
      <c r="L1160" s="285"/>
      <c r="M1160" s="285"/>
      <c r="N1160" s="285"/>
      <c r="O1160" s="285"/>
      <c r="P1160" s="285"/>
      <c r="Q1160" s="285"/>
      <c r="R1160" s="285"/>
      <c r="S1160" s="285"/>
      <c r="T1160" s="285"/>
      <c r="U1160" s="285"/>
      <c r="V1160" s="285"/>
      <c r="W1160" s="285"/>
      <c r="X1160" s="285"/>
      <c r="Y1160" s="410"/>
      <c r="Z1160" s="411"/>
      <c r="AA1160" s="410"/>
      <c r="AB1160" s="410"/>
      <c r="AC1160" s="410"/>
      <c r="AD1160" s="410"/>
      <c r="AE1160" s="410"/>
      <c r="AF1160" s="410"/>
      <c r="AG1160" s="410"/>
      <c r="AH1160" s="410"/>
      <c r="AI1160" s="410"/>
      <c r="AJ1160" s="410"/>
      <c r="AK1160" s="410"/>
      <c r="AL1160" s="410"/>
      <c r="AM1160" s="307"/>
    </row>
    <row r="1161" spans="1:39" ht="15" hidden="1" customHeight="1" outlineLevel="1">
      <c r="A1161" s="521">
        <v>8</v>
      </c>
      <c r="B1161" s="422" t="s">
        <v>101</v>
      </c>
      <c r="C1161" s="285" t="s">
        <v>25</v>
      </c>
      <c r="D1161" s="289"/>
      <c r="E1161" s="289"/>
      <c r="F1161" s="289"/>
      <c r="G1161" s="289"/>
      <c r="H1161" s="289"/>
      <c r="I1161" s="289"/>
      <c r="J1161" s="289"/>
      <c r="K1161" s="289"/>
      <c r="L1161" s="289"/>
      <c r="M1161" s="289"/>
      <c r="N1161" s="289">
        <v>12</v>
      </c>
      <c r="O1161" s="289"/>
      <c r="P1161" s="289"/>
      <c r="Q1161" s="289"/>
      <c r="R1161" s="289"/>
      <c r="S1161" s="289"/>
      <c r="T1161" s="289"/>
      <c r="U1161" s="289"/>
      <c r="V1161" s="289"/>
      <c r="W1161" s="289"/>
      <c r="X1161" s="289"/>
      <c r="Y1161" s="409"/>
      <c r="Z1161" s="409"/>
      <c r="AA1161" s="409"/>
      <c r="AB1161" s="409"/>
      <c r="AC1161" s="409"/>
      <c r="AD1161" s="409"/>
      <c r="AE1161" s="409"/>
      <c r="AF1161" s="409"/>
      <c r="AG1161" s="409"/>
      <c r="AH1161" s="409"/>
      <c r="AI1161" s="409"/>
      <c r="AJ1161" s="409"/>
      <c r="AK1161" s="409"/>
      <c r="AL1161" s="409"/>
      <c r="AM1161" s="290">
        <f>SUM(Y1161:AL1161)</f>
        <v>0</v>
      </c>
    </row>
    <row r="1162" spans="1:39" ht="15" hidden="1" customHeight="1" outlineLevel="1">
      <c r="A1162" s="521"/>
      <c r="B1162" s="288" t="s">
        <v>346</v>
      </c>
      <c r="C1162" s="285" t="s">
        <v>163</v>
      </c>
      <c r="D1162" s="289"/>
      <c r="E1162" s="289"/>
      <c r="F1162" s="289"/>
      <c r="G1162" s="289"/>
      <c r="H1162" s="289"/>
      <c r="I1162" s="289"/>
      <c r="J1162" s="289"/>
      <c r="K1162" s="289"/>
      <c r="L1162" s="289"/>
      <c r="M1162" s="289"/>
      <c r="N1162" s="289">
        <f>N1161</f>
        <v>12</v>
      </c>
      <c r="O1162" s="289"/>
      <c r="P1162" s="289"/>
      <c r="Q1162" s="289"/>
      <c r="R1162" s="289"/>
      <c r="S1162" s="289"/>
      <c r="T1162" s="289"/>
      <c r="U1162" s="289"/>
      <c r="V1162" s="289"/>
      <c r="W1162" s="289"/>
      <c r="X1162" s="289"/>
      <c r="Y1162" s="405">
        <f>Y1161</f>
        <v>0</v>
      </c>
      <c r="Z1162" s="405">
        <f t="shared" ref="Z1162:AL1162" si="3284">Z1161</f>
        <v>0</v>
      </c>
      <c r="AA1162" s="405">
        <f t="shared" si="3284"/>
        <v>0</v>
      </c>
      <c r="AB1162" s="405">
        <f t="shared" si="3284"/>
        <v>0</v>
      </c>
      <c r="AC1162" s="405">
        <f t="shared" si="3284"/>
        <v>0</v>
      </c>
      <c r="AD1162" s="405">
        <f t="shared" si="3284"/>
        <v>0</v>
      </c>
      <c r="AE1162" s="405">
        <f t="shared" si="3284"/>
        <v>0</v>
      </c>
      <c r="AF1162" s="405">
        <f t="shared" si="3284"/>
        <v>0</v>
      </c>
      <c r="AG1162" s="405">
        <f t="shared" si="3284"/>
        <v>0</v>
      </c>
      <c r="AH1162" s="405">
        <f t="shared" si="3284"/>
        <v>0</v>
      </c>
      <c r="AI1162" s="405">
        <f t="shared" si="3284"/>
        <v>0</v>
      </c>
      <c r="AJ1162" s="405">
        <f t="shared" si="3284"/>
        <v>0</v>
      </c>
      <c r="AK1162" s="405">
        <f t="shared" si="3284"/>
        <v>0</v>
      </c>
      <c r="AL1162" s="405">
        <f t="shared" si="3284"/>
        <v>0</v>
      </c>
      <c r="AM1162" s="305"/>
    </row>
    <row r="1163" spans="1:39" ht="15" hidden="1" customHeight="1" outlineLevel="1">
      <c r="A1163" s="521"/>
      <c r="B1163" s="308"/>
      <c r="C1163" s="306"/>
      <c r="D1163" s="310"/>
      <c r="E1163" s="310"/>
      <c r="F1163" s="310"/>
      <c r="G1163" s="310"/>
      <c r="H1163" s="310"/>
      <c r="I1163" s="310"/>
      <c r="J1163" s="310"/>
      <c r="K1163" s="310"/>
      <c r="L1163" s="310"/>
      <c r="M1163" s="310"/>
      <c r="N1163" s="285"/>
      <c r="O1163" s="310"/>
      <c r="P1163" s="310"/>
      <c r="Q1163" s="310"/>
      <c r="R1163" s="310"/>
      <c r="S1163" s="310"/>
      <c r="T1163" s="310"/>
      <c r="U1163" s="310"/>
      <c r="V1163" s="310"/>
      <c r="W1163" s="310"/>
      <c r="X1163" s="310"/>
      <c r="Y1163" s="410"/>
      <c r="Z1163" s="411"/>
      <c r="AA1163" s="410"/>
      <c r="AB1163" s="410"/>
      <c r="AC1163" s="410"/>
      <c r="AD1163" s="410"/>
      <c r="AE1163" s="410"/>
      <c r="AF1163" s="410"/>
      <c r="AG1163" s="410"/>
      <c r="AH1163" s="410"/>
      <c r="AI1163" s="410"/>
      <c r="AJ1163" s="410"/>
      <c r="AK1163" s="410"/>
      <c r="AL1163" s="410"/>
      <c r="AM1163" s="307"/>
    </row>
    <row r="1164" spans="1:39" ht="15" hidden="1" customHeight="1" outlineLevel="1">
      <c r="A1164" s="521">
        <v>9</v>
      </c>
      <c r="B1164" s="422" t="s">
        <v>102</v>
      </c>
      <c r="C1164" s="285" t="s">
        <v>25</v>
      </c>
      <c r="D1164" s="289"/>
      <c r="E1164" s="289"/>
      <c r="F1164" s="289"/>
      <c r="G1164" s="289"/>
      <c r="H1164" s="289"/>
      <c r="I1164" s="289"/>
      <c r="J1164" s="289"/>
      <c r="K1164" s="289"/>
      <c r="L1164" s="289"/>
      <c r="M1164" s="289"/>
      <c r="N1164" s="289">
        <v>12</v>
      </c>
      <c r="O1164" s="289"/>
      <c r="P1164" s="289"/>
      <c r="Q1164" s="289"/>
      <c r="R1164" s="289"/>
      <c r="S1164" s="289"/>
      <c r="T1164" s="289"/>
      <c r="U1164" s="289"/>
      <c r="V1164" s="289"/>
      <c r="W1164" s="289"/>
      <c r="X1164" s="289"/>
      <c r="Y1164" s="409"/>
      <c r="Z1164" s="409"/>
      <c r="AA1164" s="409"/>
      <c r="AB1164" s="409"/>
      <c r="AC1164" s="409"/>
      <c r="AD1164" s="409"/>
      <c r="AE1164" s="409"/>
      <c r="AF1164" s="409"/>
      <c r="AG1164" s="409"/>
      <c r="AH1164" s="409"/>
      <c r="AI1164" s="409"/>
      <c r="AJ1164" s="409"/>
      <c r="AK1164" s="409"/>
      <c r="AL1164" s="409"/>
      <c r="AM1164" s="290">
        <f>SUM(Y1164:AL1164)</f>
        <v>0</v>
      </c>
    </row>
    <row r="1165" spans="1:39" ht="15" hidden="1" customHeight="1" outlineLevel="1">
      <c r="A1165" s="521"/>
      <c r="B1165" s="288" t="s">
        <v>346</v>
      </c>
      <c r="C1165" s="285" t="s">
        <v>163</v>
      </c>
      <c r="D1165" s="289"/>
      <c r="E1165" s="289"/>
      <c r="F1165" s="289"/>
      <c r="G1165" s="289"/>
      <c r="H1165" s="289"/>
      <c r="I1165" s="289"/>
      <c r="J1165" s="289"/>
      <c r="K1165" s="289"/>
      <c r="L1165" s="289"/>
      <c r="M1165" s="289"/>
      <c r="N1165" s="289">
        <f>N1164</f>
        <v>12</v>
      </c>
      <c r="O1165" s="289"/>
      <c r="P1165" s="289"/>
      <c r="Q1165" s="289"/>
      <c r="R1165" s="289"/>
      <c r="S1165" s="289"/>
      <c r="T1165" s="289"/>
      <c r="U1165" s="289"/>
      <c r="V1165" s="289"/>
      <c r="W1165" s="289"/>
      <c r="X1165" s="289"/>
      <c r="Y1165" s="405">
        <f>Y1164</f>
        <v>0</v>
      </c>
      <c r="Z1165" s="405">
        <f t="shared" ref="Z1165:AL1165" si="3285">Z1164</f>
        <v>0</v>
      </c>
      <c r="AA1165" s="405">
        <f t="shared" si="3285"/>
        <v>0</v>
      </c>
      <c r="AB1165" s="405">
        <f t="shared" si="3285"/>
        <v>0</v>
      </c>
      <c r="AC1165" s="405">
        <f t="shared" si="3285"/>
        <v>0</v>
      </c>
      <c r="AD1165" s="405">
        <f t="shared" si="3285"/>
        <v>0</v>
      </c>
      <c r="AE1165" s="405">
        <f t="shared" si="3285"/>
        <v>0</v>
      </c>
      <c r="AF1165" s="405">
        <f t="shared" si="3285"/>
        <v>0</v>
      </c>
      <c r="AG1165" s="405">
        <f t="shared" si="3285"/>
        <v>0</v>
      </c>
      <c r="AH1165" s="405">
        <f t="shared" si="3285"/>
        <v>0</v>
      </c>
      <c r="AI1165" s="405">
        <f t="shared" si="3285"/>
        <v>0</v>
      </c>
      <c r="AJ1165" s="405">
        <f t="shared" si="3285"/>
        <v>0</v>
      </c>
      <c r="AK1165" s="405">
        <f t="shared" si="3285"/>
        <v>0</v>
      </c>
      <c r="AL1165" s="405">
        <f t="shared" si="3285"/>
        <v>0</v>
      </c>
      <c r="AM1165" s="305"/>
    </row>
    <row r="1166" spans="1:39" ht="15" hidden="1" customHeight="1" outlineLevel="1">
      <c r="A1166" s="521"/>
      <c r="B1166" s="308"/>
      <c r="C1166" s="306"/>
      <c r="D1166" s="310"/>
      <c r="E1166" s="310"/>
      <c r="F1166" s="310"/>
      <c r="G1166" s="310"/>
      <c r="H1166" s="310"/>
      <c r="I1166" s="310"/>
      <c r="J1166" s="310"/>
      <c r="K1166" s="310"/>
      <c r="L1166" s="310"/>
      <c r="M1166" s="310"/>
      <c r="N1166" s="285"/>
      <c r="O1166" s="310"/>
      <c r="P1166" s="310"/>
      <c r="Q1166" s="310"/>
      <c r="R1166" s="310"/>
      <c r="S1166" s="310"/>
      <c r="T1166" s="310"/>
      <c r="U1166" s="310"/>
      <c r="V1166" s="310"/>
      <c r="W1166" s="310"/>
      <c r="X1166" s="310"/>
      <c r="Y1166" s="410"/>
      <c r="Z1166" s="410"/>
      <c r="AA1166" s="410"/>
      <c r="AB1166" s="410"/>
      <c r="AC1166" s="410"/>
      <c r="AD1166" s="410"/>
      <c r="AE1166" s="410"/>
      <c r="AF1166" s="410"/>
      <c r="AG1166" s="410"/>
      <c r="AH1166" s="410"/>
      <c r="AI1166" s="410"/>
      <c r="AJ1166" s="410"/>
      <c r="AK1166" s="410"/>
      <c r="AL1166" s="410"/>
      <c r="AM1166" s="307"/>
    </row>
    <row r="1167" spans="1:39" ht="15" hidden="1" customHeight="1" outlineLevel="1">
      <c r="A1167" s="521">
        <v>10</v>
      </c>
      <c r="B1167" s="422" t="s">
        <v>103</v>
      </c>
      <c r="C1167" s="285" t="s">
        <v>25</v>
      </c>
      <c r="D1167" s="289"/>
      <c r="E1167" s="289"/>
      <c r="F1167" s="289"/>
      <c r="G1167" s="289"/>
      <c r="H1167" s="289"/>
      <c r="I1167" s="289"/>
      <c r="J1167" s="289"/>
      <c r="K1167" s="289"/>
      <c r="L1167" s="289"/>
      <c r="M1167" s="289"/>
      <c r="N1167" s="289">
        <v>3</v>
      </c>
      <c r="O1167" s="289"/>
      <c r="P1167" s="289"/>
      <c r="Q1167" s="289"/>
      <c r="R1167" s="289"/>
      <c r="S1167" s="289"/>
      <c r="T1167" s="289"/>
      <c r="U1167" s="289"/>
      <c r="V1167" s="289"/>
      <c r="W1167" s="289"/>
      <c r="X1167" s="289"/>
      <c r="Y1167" s="409"/>
      <c r="Z1167" s="409"/>
      <c r="AA1167" s="409"/>
      <c r="AB1167" s="409"/>
      <c r="AC1167" s="409"/>
      <c r="AD1167" s="409"/>
      <c r="AE1167" s="409"/>
      <c r="AF1167" s="409"/>
      <c r="AG1167" s="409"/>
      <c r="AH1167" s="409"/>
      <c r="AI1167" s="409"/>
      <c r="AJ1167" s="409"/>
      <c r="AK1167" s="409"/>
      <c r="AL1167" s="409"/>
      <c r="AM1167" s="290">
        <f>SUM(Y1167:AL1167)</f>
        <v>0</v>
      </c>
    </row>
    <row r="1168" spans="1:39" ht="15" hidden="1" customHeight="1" outlineLevel="1">
      <c r="A1168" s="521"/>
      <c r="B1168" s="288" t="s">
        <v>346</v>
      </c>
      <c r="C1168" s="285" t="s">
        <v>163</v>
      </c>
      <c r="D1168" s="289"/>
      <c r="E1168" s="289"/>
      <c r="F1168" s="289"/>
      <c r="G1168" s="289"/>
      <c r="H1168" s="289"/>
      <c r="I1168" s="289"/>
      <c r="J1168" s="289"/>
      <c r="K1168" s="289"/>
      <c r="L1168" s="289"/>
      <c r="M1168" s="289"/>
      <c r="N1168" s="289">
        <f>N1167</f>
        <v>3</v>
      </c>
      <c r="O1168" s="289"/>
      <c r="P1168" s="289"/>
      <c r="Q1168" s="289"/>
      <c r="R1168" s="289"/>
      <c r="S1168" s="289"/>
      <c r="T1168" s="289"/>
      <c r="U1168" s="289"/>
      <c r="V1168" s="289"/>
      <c r="W1168" s="289"/>
      <c r="X1168" s="289"/>
      <c r="Y1168" s="405">
        <f>Y1167</f>
        <v>0</v>
      </c>
      <c r="Z1168" s="405">
        <f t="shared" ref="Z1168:AL1168" si="3286">Z1167</f>
        <v>0</v>
      </c>
      <c r="AA1168" s="405">
        <f t="shared" si="3286"/>
        <v>0</v>
      </c>
      <c r="AB1168" s="405">
        <f t="shared" si="3286"/>
        <v>0</v>
      </c>
      <c r="AC1168" s="405">
        <f t="shared" si="3286"/>
        <v>0</v>
      </c>
      <c r="AD1168" s="405">
        <f t="shared" si="3286"/>
        <v>0</v>
      </c>
      <c r="AE1168" s="405">
        <f t="shared" si="3286"/>
        <v>0</v>
      </c>
      <c r="AF1168" s="405">
        <f t="shared" si="3286"/>
        <v>0</v>
      </c>
      <c r="AG1168" s="405">
        <f t="shared" si="3286"/>
        <v>0</v>
      </c>
      <c r="AH1168" s="405">
        <f t="shared" si="3286"/>
        <v>0</v>
      </c>
      <c r="AI1168" s="405">
        <f t="shared" si="3286"/>
        <v>0</v>
      </c>
      <c r="AJ1168" s="405">
        <f t="shared" si="3286"/>
        <v>0</v>
      </c>
      <c r="AK1168" s="405">
        <f t="shared" si="3286"/>
        <v>0</v>
      </c>
      <c r="AL1168" s="405">
        <f t="shared" si="3286"/>
        <v>0</v>
      </c>
      <c r="AM1168" s="305"/>
    </row>
    <row r="1169" spans="1:40" ht="15" hidden="1" customHeight="1" outlineLevel="1">
      <c r="A1169" s="521"/>
      <c r="B1169" s="308"/>
      <c r="C1169" s="306"/>
      <c r="D1169" s="310"/>
      <c r="E1169" s="310"/>
      <c r="F1169" s="310"/>
      <c r="G1169" s="310"/>
      <c r="H1169" s="310"/>
      <c r="I1169" s="310"/>
      <c r="J1169" s="310"/>
      <c r="K1169" s="310"/>
      <c r="L1169" s="310"/>
      <c r="M1169" s="310"/>
      <c r="N1169" s="285"/>
      <c r="O1169" s="310"/>
      <c r="P1169" s="310"/>
      <c r="Q1169" s="310"/>
      <c r="R1169" s="310"/>
      <c r="S1169" s="310"/>
      <c r="T1169" s="310"/>
      <c r="U1169" s="310"/>
      <c r="V1169" s="310"/>
      <c r="W1169" s="310"/>
      <c r="X1169" s="310"/>
      <c r="Y1169" s="410"/>
      <c r="Z1169" s="411"/>
      <c r="AA1169" s="410"/>
      <c r="AB1169" s="410"/>
      <c r="AC1169" s="410"/>
      <c r="AD1169" s="410"/>
      <c r="AE1169" s="410"/>
      <c r="AF1169" s="410"/>
      <c r="AG1169" s="410"/>
      <c r="AH1169" s="410"/>
      <c r="AI1169" s="410"/>
      <c r="AJ1169" s="410"/>
      <c r="AK1169" s="410"/>
      <c r="AL1169" s="410"/>
      <c r="AM1169" s="307"/>
    </row>
    <row r="1170" spans="1:40" ht="15" hidden="1" customHeight="1" outlineLevel="1">
      <c r="A1170" s="521"/>
      <c r="B1170" s="282" t="s">
        <v>10</v>
      </c>
      <c r="C1170" s="283"/>
      <c r="D1170" s="283"/>
      <c r="E1170" s="283"/>
      <c r="F1170" s="283"/>
      <c r="G1170" s="283"/>
      <c r="H1170" s="283"/>
      <c r="I1170" s="283"/>
      <c r="J1170" s="283"/>
      <c r="K1170" s="283"/>
      <c r="L1170" s="283"/>
      <c r="M1170" s="283"/>
      <c r="N1170" s="284"/>
      <c r="O1170" s="283"/>
      <c r="P1170" s="283"/>
      <c r="Q1170" s="283"/>
      <c r="R1170" s="283"/>
      <c r="S1170" s="283"/>
      <c r="T1170" s="283"/>
      <c r="U1170" s="283"/>
      <c r="V1170" s="283"/>
      <c r="W1170" s="283"/>
      <c r="X1170" s="283"/>
      <c r="Y1170" s="408"/>
      <c r="Z1170" s="408"/>
      <c r="AA1170" s="408"/>
      <c r="AB1170" s="408"/>
      <c r="AC1170" s="408"/>
      <c r="AD1170" s="408"/>
      <c r="AE1170" s="408"/>
      <c r="AF1170" s="408"/>
      <c r="AG1170" s="408"/>
      <c r="AH1170" s="408"/>
      <c r="AI1170" s="408"/>
      <c r="AJ1170" s="408"/>
      <c r="AK1170" s="408"/>
      <c r="AL1170" s="408"/>
      <c r="AM1170" s="286"/>
    </row>
    <row r="1171" spans="1:40" ht="15" hidden="1" customHeight="1" outlineLevel="1">
      <c r="A1171" s="521">
        <v>11</v>
      </c>
      <c r="B1171" s="422" t="s">
        <v>104</v>
      </c>
      <c r="C1171" s="285" t="s">
        <v>25</v>
      </c>
      <c r="D1171" s="289"/>
      <c r="E1171" s="289"/>
      <c r="F1171" s="289"/>
      <c r="G1171" s="289"/>
      <c r="H1171" s="289"/>
      <c r="I1171" s="289"/>
      <c r="J1171" s="289"/>
      <c r="K1171" s="289"/>
      <c r="L1171" s="289"/>
      <c r="M1171" s="289"/>
      <c r="N1171" s="289">
        <v>12</v>
      </c>
      <c r="O1171" s="289"/>
      <c r="P1171" s="289"/>
      <c r="Q1171" s="289"/>
      <c r="R1171" s="289"/>
      <c r="S1171" s="289"/>
      <c r="T1171" s="289"/>
      <c r="U1171" s="289"/>
      <c r="V1171" s="289"/>
      <c r="W1171" s="289"/>
      <c r="X1171" s="289"/>
      <c r="Y1171" s="420"/>
      <c r="Z1171" s="409"/>
      <c r="AA1171" s="409"/>
      <c r="AB1171" s="409"/>
      <c r="AC1171" s="409"/>
      <c r="AD1171" s="409"/>
      <c r="AE1171" s="409"/>
      <c r="AF1171" s="409"/>
      <c r="AG1171" s="409"/>
      <c r="AH1171" s="409"/>
      <c r="AI1171" s="409"/>
      <c r="AJ1171" s="409"/>
      <c r="AK1171" s="409"/>
      <c r="AL1171" s="409"/>
      <c r="AM1171" s="290">
        <f>SUM(Y1171:AL1171)</f>
        <v>0</v>
      </c>
    </row>
    <row r="1172" spans="1:40" ht="15" hidden="1" customHeight="1" outlineLevel="1">
      <c r="A1172" s="521"/>
      <c r="B1172" s="288" t="s">
        <v>346</v>
      </c>
      <c r="C1172" s="285" t="s">
        <v>163</v>
      </c>
      <c r="D1172" s="289"/>
      <c r="E1172" s="289"/>
      <c r="F1172" s="289"/>
      <c r="G1172" s="289"/>
      <c r="H1172" s="289"/>
      <c r="I1172" s="289"/>
      <c r="J1172" s="289"/>
      <c r="K1172" s="289"/>
      <c r="L1172" s="289"/>
      <c r="M1172" s="289"/>
      <c r="N1172" s="289">
        <f>N1171</f>
        <v>12</v>
      </c>
      <c r="O1172" s="289"/>
      <c r="P1172" s="289"/>
      <c r="Q1172" s="289"/>
      <c r="R1172" s="289"/>
      <c r="S1172" s="289"/>
      <c r="T1172" s="289"/>
      <c r="U1172" s="289"/>
      <c r="V1172" s="289"/>
      <c r="W1172" s="289"/>
      <c r="X1172" s="289"/>
      <c r="Y1172" s="405">
        <f>Y1171</f>
        <v>0</v>
      </c>
      <c r="Z1172" s="405">
        <f t="shared" ref="Z1172:AL1172" si="3287">Z1171</f>
        <v>0</v>
      </c>
      <c r="AA1172" s="405">
        <f t="shared" si="3287"/>
        <v>0</v>
      </c>
      <c r="AB1172" s="405">
        <f t="shared" si="3287"/>
        <v>0</v>
      </c>
      <c r="AC1172" s="405">
        <f t="shared" si="3287"/>
        <v>0</v>
      </c>
      <c r="AD1172" s="405">
        <f t="shared" si="3287"/>
        <v>0</v>
      </c>
      <c r="AE1172" s="405">
        <f t="shared" si="3287"/>
        <v>0</v>
      </c>
      <c r="AF1172" s="405">
        <f t="shared" si="3287"/>
        <v>0</v>
      </c>
      <c r="AG1172" s="405">
        <f t="shared" si="3287"/>
        <v>0</v>
      </c>
      <c r="AH1172" s="405">
        <f t="shared" si="3287"/>
        <v>0</v>
      </c>
      <c r="AI1172" s="405">
        <f t="shared" si="3287"/>
        <v>0</v>
      </c>
      <c r="AJ1172" s="405">
        <f t="shared" si="3287"/>
        <v>0</v>
      </c>
      <c r="AK1172" s="405">
        <f t="shared" si="3287"/>
        <v>0</v>
      </c>
      <c r="AL1172" s="405">
        <f t="shared" si="3287"/>
        <v>0</v>
      </c>
      <c r="AM1172" s="291"/>
    </row>
    <row r="1173" spans="1:40" ht="15" hidden="1" customHeight="1" outlineLevel="1">
      <c r="A1173" s="521"/>
      <c r="B1173" s="309"/>
      <c r="C1173" s="299"/>
      <c r="D1173" s="285"/>
      <c r="E1173" s="285"/>
      <c r="F1173" s="285"/>
      <c r="G1173" s="285"/>
      <c r="H1173" s="285"/>
      <c r="I1173" s="285"/>
      <c r="J1173" s="285"/>
      <c r="K1173" s="285"/>
      <c r="L1173" s="285"/>
      <c r="M1173" s="285"/>
      <c r="N1173" s="285"/>
      <c r="O1173" s="285"/>
      <c r="P1173" s="285"/>
      <c r="Q1173" s="285"/>
      <c r="R1173" s="285"/>
      <c r="S1173" s="285"/>
      <c r="T1173" s="285"/>
      <c r="U1173" s="285"/>
      <c r="V1173" s="285"/>
      <c r="W1173" s="285"/>
      <c r="X1173" s="285"/>
      <c r="Y1173" s="406"/>
      <c r="Z1173" s="415"/>
      <c r="AA1173" s="415"/>
      <c r="AB1173" s="415"/>
      <c r="AC1173" s="415"/>
      <c r="AD1173" s="415"/>
      <c r="AE1173" s="415"/>
      <c r="AF1173" s="415"/>
      <c r="AG1173" s="415"/>
      <c r="AH1173" s="415"/>
      <c r="AI1173" s="415"/>
      <c r="AJ1173" s="415"/>
      <c r="AK1173" s="415"/>
      <c r="AL1173" s="415"/>
      <c r="AM1173" s="300"/>
    </row>
    <row r="1174" spans="1:40" ht="28.5" hidden="1" customHeight="1" outlineLevel="1">
      <c r="A1174" s="521">
        <v>12</v>
      </c>
      <c r="B1174" s="422" t="s">
        <v>105</v>
      </c>
      <c r="C1174" s="285" t="s">
        <v>25</v>
      </c>
      <c r="D1174" s="289"/>
      <c r="E1174" s="289"/>
      <c r="F1174" s="289"/>
      <c r="G1174" s="289"/>
      <c r="H1174" s="289"/>
      <c r="I1174" s="289"/>
      <c r="J1174" s="289"/>
      <c r="K1174" s="289"/>
      <c r="L1174" s="289"/>
      <c r="M1174" s="289"/>
      <c r="N1174" s="289">
        <v>12</v>
      </c>
      <c r="O1174" s="289"/>
      <c r="P1174" s="289"/>
      <c r="Q1174" s="289"/>
      <c r="R1174" s="289"/>
      <c r="S1174" s="289"/>
      <c r="T1174" s="289"/>
      <c r="U1174" s="289"/>
      <c r="V1174" s="289"/>
      <c r="W1174" s="289"/>
      <c r="X1174" s="289"/>
      <c r="Y1174" s="404"/>
      <c r="Z1174" s="409"/>
      <c r="AA1174" s="409"/>
      <c r="AB1174" s="409"/>
      <c r="AC1174" s="409"/>
      <c r="AD1174" s="409"/>
      <c r="AE1174" s="409"/>
      <c r="AF1174" s="409"/>
      <c r="AG1174" s="409"/>
      <c r="AH1174" s="409"/>
      <c r="AI1174" s="409"/>
      <c r="AJ1174" s="409"/>
      <c r="AK1174" s="409"/>
      <c r="AL1174" s="409"/>
      <c r="AM1174" s="290">
        <f>SUM(Y1174:AL1174)</f>
        <v>0</v>
      </c>
    </row>
    <row r="1175" spans="1:40" ht="15" hidden="1" customHeight="1" outlineLevel="1">
      <c r="A1175" s="521"/>
      <c r="B1175" s="288" t="s">
        <v>346</v>
      </c>
      <c r="C1175" s="285" t="s">
        <v>163</v>
      </c>
      <c r="D1175" s="289"/>
      <c r="E1175" s="289"/>
      <c r="F1175" s="289"/>
      <c r="G1175" s="289"/>
      <c r="H1175" s="289"/>
      <c r="I1175" s="289"/>
      <c r="J1175" s="289"/>
      <c r="K1175" s="289"/>
      <c r="L1175" s="289"/>
      <c r="M1175" s="289"/>
      <c r="N1175" s="289">
        <f>N1174</f>
        <v>12</v>
      </c>
      <c r="O1175" s="289"/>
      <c r="P1175" s="289"/>
      <c r="Q1175" s="289"/>
      <c r="R1175" s="289"/>
      <c r="S1175" s="289"/>
      <c r="T1175" s="289"/>
      <c r="U1175" s="289"/>
      <c r="V1175" s="289"/>
      <c r="W1175" s="289"/>
      <c r="X1175" s="289"/>
      <c r="Y1175" s="405">
        <f>Y1174</f>
        <v>0</v>
      </c>
      <c r="Z1175" s="405">
        <f t="shared" ref="Z1175:AL1175" si="3288">Z1174</f>
        <v>0</v>
      </c>
      <c r="AA1175" s="405">
        <f t="shared" si="3288"/>
        <v>0</v>
      </c>
      <c r="AB1175" s="405">
        <f t="shared" si="3288"/>
        <v>0</v>
      </c>
      <c r="AC1175" s="405">
        <f t="shared" si="3288"/>
        <v>0</v>
      </c>
      <c r="AD1175" s="405">
        <f t="shared" si="3288"/>
        <v>0</v>
      </c>
      <c r="AE1175" s="405">
        <f t="shared" si="3288"/>
        <v>0</v>
      </c>
      <c r="AF1175" s="405">
        <f t="shared" si="3288"/>
        <v>0</v>
      </c>
      <c r="AG1175" s="405">
        <f t="shared" si="3288"/>
        <v>0</v>
      </c>
      <c r="AH1175" s="405">
        <f t="shared" si="3288"/>
        <v>0</v>
      </c>
      <c r="AI1175" s="405">
        <f t="shared" si="3288"/>
        <v>0</v>
      </c>
      <c r="AJ1175" s="405">
        <f t="shared" si="3288"/>
        <v>0</v>
      </c>
      <c r="AK1175" s="405">
        <f t="shared" si="3288"/>
        <v>0</v>
      </c>
      <c r="AL1175" s="405">
        <f t="shared" si="3288"/>
        <v>0</v>
      </c>
      <c r="AM1175" s="291"/>
    </row>
    <row r="1176" spans="1:40" ht="15" hidden="1" customHeight="1" outlineLevel="1">
      <c r="A1176" s="521"/>
      <c r="B1176" s="309"/>
      <c r="C1176" s="299"/>
      <c r="D1176" s="285"/>
      <c r="E1176" s="285"/>
      <c r="F1176" s="285"/>
      <c r="G1176" s="285"/>
      <c r="H1176" s="285"/>
      <c r="I1176" s="285"/>
      <c r="J1176" s="285"/>
      <c r="K1176" s="285"/>
      <c r="L1176" s="285"/>
      <c r="M1176" s="285"/>
      <c r="N1176" s="285"/>
      <c r="O1176" s="285"/>
      <c r="P1176" s="285"/>
      <c r="Q1176" s="285"/>
      <c r="R1176" s="285"/>
      <c r="S1176" s="285"/>
      <c r="T1176" s="285"/>
      <c r="U1176" s="285"/>
      <c r="V1176" s="285"/>
      <c r="W1176" s="285"/>
      <c r="X1176" s="285"/>
      <c r="Y1176" s="416"/>
      <c r="Z1176" s="416"/>
      <c r="AA1176" s="406"/>
      <c r="AB1176" s="406"/>
      <c r="AC1176" s="406"/>
      <c r="AD1176" s="406"/>
      <c r="AE1176" s="406"/>
      <c r="AF1176" s="406"/>
      <c r="AG1176" s="406"/>
      <c r="AH1176" s="406"/>
      <c r="AI1176" s="406"/>
      <c r="AJ1176" s="406"/>
      <c r="AK1176" s="406"/>
      <c r="AL1176" s="406"/>
      <c r="AM1176" s="300"/>
    </row>
    <row r="1177" spans="1:40" ht="15" hidden="1" customHeight="1" outlineLevel="1">
      <c r="A1177" s="521">
        <v>13</v>
      </c>
      <c r="B1177" s="422" t="s">
        <v>106</v>
      </c>
      <c r="C1177" s="285" t="s">
        <v>25</v>
      </c>
      <c r="D1177" s="289"/>
      <c r="E1177" s="289"/>
      <c r="F1177" s="289"/>
      <c r="G1177" s="289"/>
      <c r="H1177" s="289"/>
      <c r="I1177" s="289"/>
      <c r="J1177" s="289"/>
      <c r="K1177" s="289"/>
      <c r="L1177" s="289"/>
      <c r="M1177" s="289"/>
      <c r="N1177" s="289">
        <v>12</v>
      </c>
      <c r="O1177" s="289"/>
      <c r="P1177" s="289"/>
      <c r="Q1177" s="289"/>
      <c r="R1177" s="289"/>
      <c r="S1177" s="289"/>
      <c r="T1177" s="289"/>
      <c r="U1177" s="289"/>
      <c r="V1177" s="289"/>
      <c r="W1177" s="289"/>
      <c r="X1177" s="289"/>
      <c r="Y1177" s="404"/>
      <c r="Z1177" s="409"/>
      <c r="AA1177" s="409"/>
      <c r="AB1177" s="409"/>
      <c r="AC1177" s="409"/>
      <c r="AD1177" s="409"/>
      <c r="AE1177" s="409"/>
      <c r="AF1177" s="409"/>
      <c r="AG1177" s="409"/>
      <c r="AH1177" s="409"/>
      <c r="AI1177" s="409"/>
      <c r="AJ1177" s="409"/>
      <c r="AK1177" s="409"/>
      <c r="AL1177" s="409"/>
      <c r="AM1177" s="290">
        <f>SUM(Y1177:AL1177)</f>
        <v>0</v>
      </c>
    </row>
    <row r="1178" spans="1:40" ht="15" hidden="1" customHeight="1" outlineLevel="1">
      <c r="A1178" s="521"/>
      <c r="B1178" s="288" t="s">
        <v>346</v>
      </c>
      <c r="C1178" s="285" t="s">
        <v>163</v>
      </c>
      <c r="D1178" s="289"/>
      <c r="E1178" s="289"/>
      <c r="F1178" s="289"/>
      <c r="G1178" s="289"/>
      <c r="H1178" s="289"/>
      <c r="I1178" s="289"/>
      <c r="J1178" s="289"/>
      <c r="K1178" s="289"/>
      <c r="L1178" s="289"/>
      <c r="M1178" s="289"/>
      <c r="N1178" s="289">
        <f>N1177</f>
        <v>12</v>
      </c>
      <c r="O1178" s="289"/>
      <c r="P1178" s="289"/>
      <c r="Q1178" s="289"/>
      <c r="R1178" s="289"/>
      <c r="S1178" s="289"/>
      <c r="T1178" s="289"/>
      <c r="U1178" s="289"/>
      <c r="V1178" s="289"/>
      <c r="W1178" s="289"/>
      <c r="X1178" s="289"/>
      <c r="Y1178" s="405">
        <f>Y1177</f>
        <v>0</v>
      </c>
      <c r="Z1178" s="405">
        <f t="shared" ref="Z1178:AL1178" si="3289">Z1177</f>
        <v>0</v>
      </c>
      <c r="AA1178" s="405">
        <f t="shared" si="3289"/>
        <v>0</v>
      </c>
      <c r="AB1178" s="405">
        <f t="shared" si="3289"/>
        <v>0</v>
      </c>
      <c r="AC1178" s="405">
        <f t="shared" si="3289"/>
        <v>0</v>
      </c>
      <c r="AD1178" s="405">
        <f t="shared" si="3289"/>
        <v>0</v>
      </c>
      <c r="AE1178" s="405">
        <f t="shared" si="3289"/>
        <v>0</v>
      </c>
      <c r="AF1178" s="405">
        <f t="shared" si="3289"/>
        <v>0</v>
      </c>
      <c r="AG1178" s="405">
        <f t="shared" si="3289"/>
        <v>0</v>
      </c>
      <c r="AH1178" s="405">
        <f t="shared" si="3289"/>
        <v>0</v>
      </c>
      <c r="AI1178" s="405">
        <f t="shared" si="3289"/>
        <v>0</v>
      </c>
      <c r="AJ1178" s="405">
        <f t="shared" si="3289"/>
        <v>0</v>
      </c>
      <c r="AK1178" s="405">
        <f t="shared" si="3289"/>
        <v>0</v>
      </c>
      <c r="AL1178" s="405">
        <f t="shared" si="3289"/>
        <v>0</v>
      </c>
      <c r="AM1178" s="300"/>
    </row>
    <row r="1179" spans="1:40" ht="15" hidden="1" customHeight="1" outlineLevel="1">
      <c r="A1179" s="521"/>
      <c r="B1179" s="309"/>
      <c r="C1179" s="299"/>
      <c r="D1179" s="285"/>
      <c r="E1179" s="285"/>
      <c r="F1179" s="285"/>
      <c r="G1179" s="285"/>
      <c r="H1179" s="285"/>
      <c r="I1179" s="285"/>
      <c r="J1179" s="285"/>
      <c r="K1179" s="285"/>
      <c r="L1179" s="285"/>
      <c r="M1179" s="285"/>
      <c r="N1179" s="285"/>
      <c r="O1179" s="285"/>
      <c r="P1179" s="285"/>
      <c r="Q1179" s="285"/>
      <c r="R1179" s="285"/>
      <c r="S1179" s="285"/>
      <c r="T1179" s="285"/>
      <c r="U1179" s="285"/>
      <c r="V1179" s="285"/>
      <c r="W1179" s="285"/>
      <c r="X1179" s="285"/>
      <c r="Y1179" s="406"/>
      <c r="Z1179" s="406"/>
      <c r="AA1179" s="406"/>
      <c r="AB1179" s="406"/>
      <c r="AC1179" s="406"/>
      <c r="AD1179" s="406"/>
      <c r="AE1179" s="406"/>
      <c r="AF1179" s="406"/>
      <c r="AG1179" s="406"/>
      <c r="AH1179" s="406"/>
      <c r="AI1179" s="406"/>
      <c r="AJ1179" s="406"/>
      <c r="AK1179" s="406"/>
      <c r="AL1179" s="406"/>
      <c r="AM1179" s="300"/>
    </row>
    <row r="1180" spans="1:40" ht="15" hidden="1" customHeight="1" outlineLevel="1">
      <c r="A1180" s="521"/>
      <c r="B1180" s="282" t="s">
        <v>107</v>
      </c>
      <c r="C1180" s="283"/>
      <c r="D1180" s="284"/>
      <c r="E1180" s="284"/>
      <c r="F1180" s="284"/>
      <c r="G1180" s="284"/>
      <c r="H1180" s="284"/>
      <c r="I1180" s="284"/>
      <c r="J1180" s="284"/>
      <c r="K1180" s="284"/>
      <c r="L1180" s="284"/>
      <c r="M1180" s="284"/>
      <c r="N1180" s="284"/>
      <c r="O1180" s="284"/>
      <c r="P1180" s="283"/>
      <c r="Q1180" s="283"/>
      <c r="R1180" s="283"/>
      <c r="S1180" s="283"/>
      <c r="T1180" s="283"/>
      <c r="U1180" s="283"/>
      <c r="V1180" s="283"/>
      <c r="W1180" s="283"/>
      <c r="X1180" s="283"/>
      <c r="Y1180" s="408"/>
      <c r="Z1180" s="408"/>
      <c r="AA1180" s="408"/>
      <c r="AB1180" s="408"/>
      <c r="AC1180" s="408"/>
      <c r="AD1180" s="408"/>
      <c r="AE1180" s="408"/>
      <c r="AF1180" s="408"/>
      <c r="AG1180" s="408"/>
      <c r="AH1180" s="408"/>
      <c r="AI1180" s="408"/>
      <c r="AJ1180" s="408"/>
      <c r="AK1180" s="408"/>
      <c r="AL1180" s="408"/>
      <c r="AM1180" s="286"/>
    </row>
    <row r="1181" spans="1:40" ht="15" hidden="1" customHeight="1" outlineLevel="1">
      <c r="A1181" s="521">
        <v>14</v>
      </c>
      <c r="B1181" s="309" t="s">
        <v>108</v>
      </c>
      <c r="C1181" s="285" t="s">
        <v>25</v>
      </c>
      <c r="D1181" s="289"/>
      <c r="E1181" s="289"/>
      <c r="F1181" s="289"/>
      <c r="G1181" s="289"/>
      <c r="H1181" s="289"/>
      <c r="I1181" s="289"/>
      <c r="J1181" s="289"/>
      <c r="K1181" s="289"/>
      <c r="L1181" s="289"/>
      <c r="M1181" s="289"/>
      <c r="N1181" s="289">
        <v>12</v>
      </c>
      <c r="O1181" s="289"/>
      <c r="P1181" s="289"/>
      <c r="Q1181" s="289"/>
      <c r="R1181" s="289"/>
      <c r="S1181" s="289"/>
      <c r="T1181" s="289"/>
      <c r="U1181" s="289"/>
      <c r="V1181" s="289"/>
      <c r="W1181" s="289"/>
      <c r="X1181" s="289"/>
      <c r="Y1181" s="404"/>
      <c r="Z1181" s="404"/>
      <c r="AA1181" s="404"/>
      <c r="AB1181" s="404"/>
      <c r="AC1181" s="404"/>
      <c r="AD1181" s="404"/>
      <c r="AE1181" s="404"/>
      <c r="AF1181" s="404"/>
      <c r="AG1181" s="404"/>
      <c r="AH1181" s="404"/>
      <c r="AI1181" s="404"/>
      <c r="AJ1181" s="404"/>
      <c r="AK1181" s="404"/>
      <c r="AL1181" s="404"/>
      <c r="AM1181" s="290">
        <f>SUM(Y1181:AL1181)</f>
        <v>0</v>
      </c>
    </row>
    <row r="1182" spans="1:40" ht="15" hidden="1" customHeight="1" outlineLevel="1">
      <c r="A1182" s="521"/>
      <c r="B1182" s="288" t="s">
        <v>346</v>
      </c>
      <c r="C1182" s="285" t="s">
        <v>163</v>
      </c>
      <c r="D1182" s="289"/>
      <c r="E1182" s="289"/>
      <c r="F1182" s="289"/>
      <c r="G1182" s="289"/>
      <c r="H1182" s="289"/>
      <c r="I1182" s="289"/>
      <c r="J1182" s="289"/>
      <c r="K1182" s="289"/>
      <c r="L1182" s="289"/>
      <c r="M1182" s="289"/>
      <c r="N1182" s="289">
        <f>N1181</f>
        <v>12</v>
      </c>
      <c r="O1182" s="289"/>
      <c r="P1182" s="289"/>
      <c r="Q1182" s="289"/>
      <c r="R1182" s="289"/>
      <c r="S1182" s="289"/>
      <c r="T1182" s="289"/>
      <c r="U1182" s="289"/>
      <c r="V1182" s="289"/>
      <c r="W1182" s="289"/>
      <c r="X1182" s="289"/>
      <c r="Y1182" s="405">
        <f>Y1181</f>
        <v>0</v>
      </c>
      <c r="Z1182" s="405">
        <f t="shared" ref="Z1182:AL1182" si="3290">Z1181</f>
        <v>0</v>
      </c>
      <c r="AA1182" s="405">
        <f t="shared" si="3290"/>
        <v>0</v>
      </c>
      <c r="AB1182" s="405">
        <f t="shared" si="3290"/>
        <v>0</v>
      </c>
      <c r="AC1182" s="405">
        <f t="shared" si="3290"/>
        <v>0</v>
      </c>
      <c r="AD1182" s="405">
        <f t="shared" si="3290"/>
        <v>0</v>
      </c>
      <c r="AE1182" s="405">
        <f t="shared" si="3290"/>
        <v>0</v>
      </c>
      <c r="AF1182" s="405">
        <f t="shared" si="3290"/>
        <v>0</v>
      </c>
      <c r="AG1182" s="405">
        <f t="shared" si="3290"/>
        <v>0</v>
      </c>
      <c r="AH1182" s="405">
        <f t="shared" si="3290"/>
        <v>0</v>
      </c>
      <c r="AI1182" s="405">
        <f t="shared" si="3290"/>
        <v>0</v>
      </c>
      <c r="AJ1182" s="405">
        <f t="shared" si="3290"/>
        <v>0</v>
      </c>
      <c r="AK1182" s="405">
        <f t="shared" si="3290"/>
        <v>0</v>
      </c>
      <c r="AL1182" s="405">
        <f t="shared" si="3290"/>
        <v>0</v>
      </c>
      <c r="AM1182" s="291"/>
    </row>
    <row r="1183" spans="1:40" ht="15" hidden="1" customHeight="1" outlineLevel="1">
      <c r="A1183" s="521"/>
      <c r="B1183" s="309"/>
      <c r="C1183" s="299"/>
      <c r="D1183" s="285"/>
      <c r="E1183" s="285"/>
      <c r="F1183" s="285"/>
      <c r="G1183" s="285"/>
      <c r="H1183" s="285"/>
      <c r="I1183" s="285"/>
      <c r="J1183" s="285"/>
      <c r="K1183" s="285"/>
      <c r="L1183" s="285"/>
      <c r="M1183" s="285"/>
      <c r="N1183" s="462"/>
      <c r="O1183" s="285"/>
      <c r="P1183" s="285"/>
      <c r="Q1183" s="285"/>
      <c r="R1183" s="285"/>
      <c r="S1183" s="285"/>
      <c r="T1183" s="285"/>
      <c r="U1183" s="285"/>
      <c r="V1183" s="285"/>
      <c r="W1183" s="285"/>
      <c r="X1183" s="285"/>
      <c r="Y1183" s="406"/>
      <c r="Z1183" s="406"/>
      <c r="AA1183" s="406"/>
      <c r="AB1183" s="406"/>
      <c r="AC1183" s="406"/>
      <c r="AD1183" s="406"/>
      <c r="AE1183" s="406"/>
      <c r="AF1183" s="406"/>
      <c r="AG1183" s="406"/>
      <c r="AH1183" s="406"/>
      <c r="AI1183" s="406"/>
      <c r="AJ1183" s="406"/>
      <c r="AK1183" s="406"/>
      <c r="AL1183" s="406"/>
      <c r="AM1183" s="295"/>
      <c r="AN1183" s="619"/>
    </row>
    <row r="1184" spans="1:40" s="303" customFormat="1" ht="15.75" hidden="1" outlineLevel="1">
      <c r="A1184" s="521"/>
      <c r="B1184" s="282" t="s">
        <v>489</v>
      </c>
      <c r="C1184" s="285"/>
      <c r="D1184" s="285"/>
      <c r="E1184" s="285"/>
      <c r="F1184" s="285"/>
      <c r="G1184" s="285"/>
      <c r="H1184" s="285"/>
      <c r="I1184" s="285"/>
      <c r="J1184" s="285"/>
      <c r="K1184" s="285"/>
      <c r="L1184" s="285"/>
      <c r="M1184" s="285"/>
      <c r="N1184" s="285"/>
      <c r="O1184" s="285"/>
      <c r="P1184" s="285"/>
      <c r="Q1184" s="285"/>
      <c r="R1184" s="285"/>
      <c r="S1184" s="285"/>
      <c r="T1184" s="285"/>
      <c r="U1184" s="285"/>
      <c r="V1184" s="285"/>
      <c r="W1184" s="285"/>
      <c r="X1184" s="285"/>
      <c r="Y1184" s="406"/>
      <c r="Z1184" s="406"/>
      <c r="AA1184" s="406"/>
      <c r="AB1184" s="406"/>
      <c r="AC1184" s="406"/>
      <c r="AD1184" s="406"/>
      <c r="AE1184" s="410"/>
      <c r="AF1184" s="410"/>
      <c r="AG1184" s="410"/>
      <c r="AH1184" s="410"/>
      <c r="AI1184" s="410"/>
      <c r="AJ1184" s="410"/>
      <c r="AK1184" s="410"/>
      <c r="AL1184" s="410"/>
      <c r="AM1184" s="506"/>
      <c r="AN1184" s="620"/>
    </row>
    <row r="1185" spans="1:40" hidden="1" outlineLevel="1">
      <c r="A1185" s="521">
        <v>15</v>
      </c>
      <c r="B1185" s="288" t="s">
        <v>494</v>
      </c>
      <c r="C1185" s="285" t="s">
        <v>25</v>
      </c>
      <c r="D1185" s="289"/>
      <c r="E1185" s="289"/>
      <c r="F1185" s="289"/>
      <c r="G1185" s="289"/>
      <c r="H1185" s="289"/>
      <c r="I1185" s="289"/>
      <c r="J1185" s="289"/>
      <c r="K1185" s="289"/>
      <c r="L1185" s="289"/>
      <c r="M1185" s="289"/>
      <c r="N1185" s="289">
        <v>0</v>
      </c>
      <c r="O1185" s="289"/>
      <c r="P1185" s="289"/>
      <c r="Q1185" s="289"/>
      <c r="R1185" s="289"/>
      <c r="S1185" s="289"/>
      <c r="T1185" s="289"/>
      <c r="U1185" s="289"/>
      <c r="V1185" s="289"/>
      <c r="W1185" s="289"/>
      <c r="X1185" s="289"/>
      <c r="Y1185" s="404"/>
      <c r="Z1185" s="404"/>
      <c r="AA1185" s="404"/>
      <c r="AB1185" s="404"/>
      <c r="AC1185" s="404"/>
      <c r="AD1185" s="404"/>
      <c r="AE1185" s="404"/>
      <c r="AF1185" s="404"/>
      <c r="AG1185" s="404"/>
      <c r="AH1185" s="404"/>
      <c r="AI1185" s="404"/>
      <c r="AJ1185" s="404"/>
      <c r="AK1185" s="404"/>
      <c r="AL1185" s="404"/>
      <c r="AM1185" s="621">
        <f>SUM(Y1185:AL1185)</f>
        <v>0</v>
      </c>
      <c r="AN1185" s="619"/>
    </row>
    <row r="1186" spans="1:40" hidden="1" outlineLevel="1">
      <c r="A1186" s="521"/>
      <c r="B1186" s="288" t="s">
        <v>346</v>
      </c>
      <c r="C1186" s="285" t="s">
        <v>163</v>
      </c>
      <c r="D1186" s="289"/>
      <c r="E1186" s="289"/>
      <c r="F1186" s="289"/>
      <c r="G1186" s="289"/>
      <c r="H1186" s="289"/>
      <c r="I1186" s="289"/>
      <c r="J1186" s="289"/>
      <c r="K1186" s="289"/>
      <c r="L1186" s="289"/>
      <c r="M1186" s="289"/>
      <c r="N1186" s="289">
        <f>N1185</f>
        <v>0</v>
      </c>
      <c r="O1186" s="289"/>
      <c r="P1186" s="289"/>
      <c r="Q1186" s="289"/>
      <c r="R1186" s="289"/>
      <c r="S1186" s="289"/>
      <c r="T1186" s="289"/>
      <c r="U1186" s="289"/>
      <c r="V1186" s="289"/>
      <c r="W1186" s="289"/>
      <c r="X1186" s="289"/>
      <c r="Y1186" s="405">
        <f>Y1185</f>
        <v>0</v>
      </c>
      <c r="Z1186" s="405">
        <f>Z1185</f>
        <v>0</v>
      </c>
      <c r="AA1186" s="405">
        <f t="shared" ref="AA1186:AC1186" si="3291">AA1185</f>
        <v>0</v>
      </c>
      <c r="AB1186" s="405">
        <f t="shared" si="3291"/>
        <v>0</v>
      </c>
      <c r="AC1186" s="405">
        <f t="shared" si="3291"/>
        <v>0</v>
      </c>
      <c r="AD1186" s="405">
        <f>AD1185</f>
        <v>0</v>
      </c>
      <c r="AE1186" s="405">
        <f t="shared" ref="AE1186:AL1186" si="3292">AE1185</f>
        <v>0</v>
      </c>
      <c r="AF1186" s="405">
        <f t="shared" si="3292"/>
        <v>0</v>
      </c>
      <c r="AG1186" s="405">
        <f t="shared" si="3292"/>
        <v>0</v>
      </c>
      <c r="AH1186" s="405">
        <f t="shared" si="3292"/>
        <v>0</v>
      </c>
      <c r="AI1186" s="405">
        <f t="shared" si="3292"/>
        <v>0</v>
      </c>
      <c r="AJ1186" s="405">
        <f t="shared" si="3292"/>
        <v>0</v>
      </c>
      <c r="AK1186" s="405">
        <f t="shared" si="3292"/>
        <v>0</v>
      </c>
      <c r="AL1186" s="405">
        <f t="shared" si="3292"/>
        <v>0</v>
      </c>
      <c r="AM1186" s="291"/>
    </row>
    <row r="1187" spans="1:40" hidden="1" outlineLevel="1">
      <c r="A1187" s="521"/>
      <c r="B1187" s="309"/>
      <c r="C1187" s="299"/>
      <c r="D1187" s="285"/>
      <c r="E1187" s="285"/>
      <c r="F1187" s="285"/>
      <c r="G1187" s="285"/>
      <c r="H1187" s="285"/>
      <c r="I1187" s="285"/>
      <c r="J1187" s="285"/>
      <c r="K1187" s="285"/>
      <c r="L1187" s="285"/>
      <c r="M1187" s="285"/>
      <c r="N1187" s="285"/>
      <c r="O1187" s="285"/>
      <c r="P1187" s="285"/>
      <c r="Q1187" s="285"/>
      <c r="R1187" s="285"/>
      <c r="S1187" s="285"/>
      <c r="T1187" s="285"/>
      <c r="U1187" s="285"/>
      <c r="V1187" s="285"/>
      <c r="W1187" s="285"/>
      <c r="X1187" s="285"/>
      <c r="Y1187" s="406"/>
      <c r="Z1187" s="406"/>
      <c r="AA1187" s="406"/>
      <c r="AB1187" s="406"/>
      <c r="AC1187" s="406"/>
      <c r="AD1187" s="406"/>
      <c r="AE1187" s="406"/>
      <c r="AF1187" s="406"/>
      <c r="AG1187" s="406"/>
      <c r="AH1187" s="406"/>
      <c r="AI1187" s="406"/>
      <c r="AJ1187" s="406"/>
      <c r="AK1187" s="406"/>
      <c r="AL1187" s="406"/>
      <c r="AM1187" s="300"/>
    </row>
    <row r="1188" spans="1:40" s="277" customFormat="1" hidden="1" outlineLevel="1">
      <c r="A1188" s="521">
        <v>16</v>
      </c>
      <c r="B1188" s="318" t="s">
        <v>490</v>
      </c>
      <c r="C1188" s="285" t="s">
        <v>25</v>
      </c>
      <c r="D1188" s="289"/>
      <c r="E1188" s="289"/>
      <c r="F1188" s="289"/>
      <c r="G1188" s="289"/>
      <c r="H1188" s="289"/>
      <c r="I1188" s="289"/>
      <c r="J1188" s="289"/>
      <c r="K1188" s="289"/>
      <c r="L1188" s="289"/>
      <c r="M1188" s="289"/>
      <c r="N1188" s="289">
        <v>0</v>
      </c>
      <c r="O1188" s="289"/>
      <c r="P1188" s="289"/>
      <c r="Q1188" s="289"/>
      <c r="R1188" s="289"/>
      <c r="S1188" s="289"/>
      <c r="T1188" s="289"/>
      <c r="U1188" s="289"/>
      <c r="V1188" s="289"/>
      <c r="W1188" s="289"/>
      <c r="X1188" s="289"/>
      <c r="Y1188" s="404"/>
      <c r="Z1188" s="404"/>
      <c r="AA1188" s="404"/>
      <c r="AB1188" s="404"/>
      <c r="AC1188" s="404"/>
      <c r="AD1188" s="404"/>
      <c r="AE1188" s="404"/>
      <c r="AF1188" s="404"/>
      <c r="AG1188" s="404"/>
      <c r="AH1188" s="404"/>
      <c r="AI1188" s="404"/>
      <c r="AJ1188" s="404"/>
      <c r="AK1188" s="404"/>
      <c r="AL1188" s="404"/>
      <c r="AM1188" s="290">
        <f>SUM(Y1188:AL1188)</f>
        <v>0</v>
      </c>
    </row>
    <row r="1189" spans="1:40" s="277" customFormat="1" hidden="1" outlineLevel="1">
      <c r="A1189" s="521"/>
      <c r="B1189" s="288" t="s">
        <v>346</v>
      </c>
      <c r="C1189" s="285" t="s">
        <v>163</v>
      </c>
      <c r="D1189" s="289"/>
      <c r="E1189" s="289"/>
      <c r="F1189" s="289"/>
      <c r="G1189" s="289"/>
      <c r="H1189" s="289"/>
      <c r="I1189" s="289"/>
      <c r="J1189" s="289"/>
      <c r="K1189" s="289"/>
      <c r="L1189" s="289"/>
      <c r="M1189" s="289"/>
      <c r="N1189" s="289">
        <f>N1188</f>
        <v>0</v>
      </c>
      <c r="O1189" s="289"/>
      <c r="P1189" s="289"/>
      <c r="Q1189" s="289"/>
      <c r="R1189" s="289"/>
      <c r="S1189" s="289"/>
      <c r="T1189" s="289"/>
      <c r="U1189" s="289"/>
      <c r="V1189" s="289"/>
      <c r="W1189" s="289"/>
      <c r="X1189" s="289"/>
      <c r="Y1189" s="405">
        <f>Y1188</f>
        <v>0</v>
      </c>
      <c r="Z1189" s="405">
        <f t="shared" ref="Z1189:AK1189" si="3293">Z1188</f>
        <v>0</v>
      </c>
      <c r="AA1189" s="405">
        <f t="shared" si="3293"/>
        <v>0</v>
      </c>
      <c r="AB1189" s="405">
        <f t="shared" si="3293"/>
        <v>0</v>
      </c>
      <c r="AC1189" s="405">
        <f t="shared" si="3293"/>
        <v>0</v>
      </c>
      <c r="AD1189" s="405">
        <f t="shared" si="3293"/>
        <v>0</v>
      </c>
      <c r="AE1189" s="405">
        <f t="shared" si="3293"/>
        <v>0</v>
      </c>
      <c r="AF1189" s="405">
        <f t="shared" si="3293"/>
        <v>0</v>
      </c>
      <c r="AG1189" s="405">
        <f t="shared" si="3293"/>
        <v>0</v>
      </c>
      <c r="AH1189" s="405">
        <f t="shared" si="3293"/>
        <v>0</v>
      </c>
      <c r="AI1189" s="405">
        <f t="shared" si="3293"/>
        <v>0</v>
      </c>
      <c r="AJ1189" s="405">
        <f t="shared" si="3293"/>
        <v>0</v>
      </c>
      <c r="AK1189" s="405">
        <f t="shared" si="3293"/>
        <v>0</v>
      </c>
      <c r="AL1189" s="405">
        <f>AL1188</f>
        <v>0</v>
      </c>
      <c r="AM1189" s="291"/>
    </row>
    <row r="1190" spans="1:40" s="277" customFormat="1" hidden="1" outlineLevel="1">
      <c r="A1190" s="521"/>
      <c r="B1190" s="318"/>
      <c r="C1190" s="285"/>
      <c r="D1190" s="285"/>
      <c r="E1190" s="285"/>
      <c r="F1190" s="285"/>
      <c r="G1190" s="285"/>
      <c r="H1190" s="285"/>
      <c r="I1190" s="285"/>
      <c r="J1190" s="285"/>
      <c r="K1190" s="285"/>
      <c r="L1190" s="285"/>
      <c r="M1190" s="285"/>
      <c r="N1190" s="285"/>
      <c r="O1190" s="285"/>
      <c r="P1190" s="285"/>
      <c r="Q1190" s="285"/>
      <c r="R1190" s="285"/>
      <c r="S1190" s="285"/>
      <c r="T1190" s="285"/>
      <c r="U1190" s="285"/>
      <c r="V1190" s="285"/>
      <c r="W1190" s="285"/>
      <c r="X1190" s="285"/>
      <c r="Y1190" s="406"/>
      <c r="Z1190" s="406"/>
      <c r="AA1190" s="406"/>
      <c r="AB1190" s="406"/>
      <c r="AC1190" s="406"/>
      <c r="AD1190" s="406"/>
      <c r="AE1190" s="410"/>
      <c r="AF1190" s="410"/>
      <c r="AG1190" s="410"/>
      <c r="AH1190" s="410"/>
      <c r="AI1190" s="410"/>
      <c r="AJ1190" s="410"/>
      <c r="AK1190" s="410"/>
      <c r="AL1190" s="410"/>
      <c r="AM1190" s="307"/>
    </row>
    <row r="1191" spans="1:40" ht="15.75" hidden="1" outlineLevel="1">
      <c r="A1191" s="521"/>
      <c r="B1191" s="508" t="s">
        <v>495</v>
      </c>
      <c r="C1191" s="314"/>
      <c r="D1191" s="284"/>
      <c r="E1191" s="283"/>
      <c r="F1191" s="283"/>
      <c r="G1191" s="283"/>
      <c r="H1191" s="283"/>
      <c r="I1191" s="283"/>
      <c r="J1191" s="283"/>
      <c r="K1191" s="283"/>
      <c r="L1191" s="283"/>
      <c r="M1191" s="283"/>
      <c r="N1191" s="284"/>
      <c r="O1191" s="283"/>
      <c r="P1191" s="283"/>
      <c r="Q1191" s="283"/>
      <c r="R1191" s="283"/>
      <c r="S1191" s="283"/>
      <c r="T1191" s="283"/>
      <c r="U1191" s="283"/>
      <c r="V1191" s="283"/>
      <c r="W1191" s="283"/>
      <c r="X1191" s="283"/>
      <c r="Y1191" s="408"/>
      <c r="Z1191" s="408"/>
      <c r="AA1191" s="408"/>
      <c r="AB1191" s="408"/>
      <c r="AC1191" s="408"/>
      <c r="AD1191" s="408"/>
      <c r="AE1191" s="408"/>
      <c r="AF1191" s="408"/>
      <c r="AG1191" s="408"/>
      <c r="AH1191" s="408"/>
      <c r="AI1191" s="408"/>
      <c r="AJ1191" s="408"/>
      <c r="AK1191" s="408"/>
      <c r="AL1191" s="408"/>
      <c r="AM1191" s="286"/>
    </row>
    <row r="1192" spans="1:40" hidden="1" outlineLevel="1">
      <c r="A1192" s="521">
        <v>17</v>
      </c>
      <c r="B1192" s="422" t="s">
        <v>112</v>
      </c>
      <c r="C1192" s="285" t="s">
        <v>25</v>
      </c>
      <c r="D1192" s="289"/>
      <c r="E1192" s="289"/>
      <c r="F1192" s="289"/>
      <c r="G1192" s="289"/>
      <c r="H1192" s="289"/>
      <c r="I1192" s="289"/>
      <c r="J1192" s="289"/>
      <c r="K1192" s="289"/>
      <c r="L1192" s="289"/>
      <c r="M1192" s="289"/>
      <c r="N1192" s="289">
        <v>12</v>
      </c>
      <c r="O1192" s="289"/>
      <c r="P1192" s="289"/>
      <c r="Q1192" s="289"/>
      <c r="R1192" s="289"/>
      <c r="S1192" s="289"/>
      <c r="T1192" s="289"/>
      <c r="U1192" s="289"/>
      <c r="V1192" s="289"/>
      <c r="W1192" s="289"/>
      <c r="X1192" s="289"/>
      <c r="Y1192" s="420"/>
      <c r="Z1192" s="404"/>
      <c r="AA1192" s="404"/>
      <c r="AB1192" s="404"/>
      <c r="AC1192" s="404"/>
      <c r="AD1192" s="404"/>
      <c r="AE1192" s="404"/>
      <c r="AF1192" s="409"/>
      <c r="AG1192" s="409"/>
      <c r="AH1192" s="409"/>
      <c r="AI1192" s="409"/>
      <c r="AJ1192" s="409"/>
      <c r="AK1192" s="409"/>
      <c r="AL1192" s="409"/>
      <c r="AM1192" s="290">
        <f>SUM(Y1192:AL1192)</f>
        <v>0</v>
      </c>
    </row>
    <row r="1193" spans="1:40" hidden="1" outlineLevel="1">
      <c r="A1193" s="521"/>
      <c r="B1193" s="288" t="s">
        <v>346</v>
      </c>
      <c r="C1193" s="285" t="s">
        <v>163</v>
      </c>
      <c r="D1193" s="289"/>
      <c r="E1193" s="289"/>
      <c r="F1193" s="289"/>
      <c r="G1193" s="289"/>
      <c r="H1193" s="289"/>
      <c r="I1193" s="289"/>
      <c r="J1193" s="289"/>
      <c r="K1193" s="289"/>
      <c r="L1193" s="289"/>
      <c r="M1193" s="289"/>
      <c r="N1193" s="289">
        <f>N1192</f>
        <v>12</v>
      </c>
      <c r="O1193" s="289"/>
      <c r="P1193" s="289"/>
      <c r="Q1193" s="289"/>
      <c r="R1193" s="289"/>
      <c r="S1193" s="289"/>
      <c r="T1193" s="289"/>
      <c r="U1193" s="289"/>
      <c r="V1193" s="289"/>
      <c r="W1193" s="289"/>
      <c r="X1193" s="289"/>
      <c r="Y1193" s="405">
        <f>Y1192</f>
        <v>0</v>
      </c>
      <c r="Z1193" s="405">
        <f t="shared" ref="Z1193:AL1193" si="3294">Z1192</f>
        <v>0</v>
      </c>
      <c r="AA1193" s="405">
        <f t="shared" si="3294"/>
        <v>0</v>
      </c>
      <c r="AB1193" s="405">
        <f t="shared" si="3294"/>
        <v>0</v>
      </c>
      <c r="AC1193" s="405">
        <f t="shared" si="3294"/>
        <v>0</v>
      </c>
      <c r="AD1193" s="405">
        <f t="shared" si="3294"/>
        <v>0</v>
      </c>
      <c r="AE1193" s="405">
        <f t="shared" si="3294"/>
        <v>0</v>
      </c>
      <c r="AF1193" s="405">
        <f t="shared" si="3294"/>
        <v>0</v>
      </c>
      <c r="AG1193" s="405">
        <f t="shared" si="3294"/>
        <v>0</v>
      </c>
      <c r="AH1193" s="405">
        <f t="shared" si="3294"/>
        <v>0</v>
      </c>
      <c r="AI1193" s="405">
        <f t="shared" si="3294"/>
        <v>0</v>
      </c>
      <c r="AJ1193" s="405">
        <f t="shared" si="3294"/>
        <v>0</v>
      </c>
      <c r="AK1193" s="405">
        <f t="shared" si="3294"/>
        <v>0</v>
      </c>
      <c r="AL1193" s="405">
        <f t="shared" si="3294"/>
        <v>0</v>
      </c>
      <c r="AM1193" s="300"/>
    </row>
    <row r="1194" spans="1:40" hidden="1" outlineLevel="1">
      <c r="A1194" s="521"/>
      <c r="B1194" s="288"/>
      <c r="C1194" s="285"/>
      <c r="D1194" s="285"/>
      <c r="E1194" s="285"/>
      <c r="F1194" s="285"/>
      <c r="G1194" s="285"/>
      <c r="H1194" s="285"/>
      <c r="I1194" s="285"/>
      <c r="J1194" s="285"/>
      <c r="K1194" s="285"/>
      <c r="L1194" s="285"/>
      <c r="M1194" s="285"/>
      <c r="N1194" s="285"/>
      <c r="O1194" s="285"/>
      <c r="P1194" s="285"/>
      <c r="Q1194" s="285"/>
      <c r="R1194" s="285"/>
      <c r="S1194" s="285"/>
      <c r="T1194" s="285"/>
      <c r="U1194" s="285"/>
      <c r="V1194" s="285"/>
      <c r="W1194" s="285"/>
      <c r="X1194" s="285"/>
      <c r="Y1194" s="416"/>
      <c r="Z1194" s="419"/>
      <c r="AA1194" s="419"/>
      <c r="AB1194" s="419"/>
      <c r="AC1194" s="419"/>
      <c r="AD1194" s="419"/>
      <c r="AE1194" s="419"/>
      <c r="AF1194" s="419"/>
      <c r="AG1194" s="419"/>
      <c r="AH1194" s="419"/>
      <c r="AI1194" s="419"/>
      <c r="AJ1194" s="419"/>
      <c r="AK1194" s="419"/>
      <c r="AL1194" s="419"/>
      <c r="AM1194" s="300"/>
    </row>
    <row r="1195" spans="1:40" hidden="1" outlineLevel="1">
      <c r="A1195" s="521">
        <v>18</v>
      </c>
      <c r="B1195" s="422" t="s">
        <v>109</v>
      </c>
      <c r="C1195" s="285" t="s">
        <v>25</v>
      </c>
      <c r="D1195" s="289"/>
      <c r="E1195" s="289"/>
      <c r="F1195" s="289"/>
      <c r="G1195" s="289"/>
      <c r="H1195" s="289"/>
      <c r="I1195" s="289"/>
      <c r="J1195" s="289"/>
      <c r="K1195" s="289"/>
      <c r="L1195" s="289"/>
      <c r="M1195" s="289"/>
      <c r="N1195" s="289">
        <v>12</v>
      </c>
      <c r="O1195" s="289"/>
      <c r="P1195" s="289"/>
      <c r="Q1195" s="289"/>
      <c r="R1195" s="289"/>
      <c r="S1195" s="289"/>
      <c r="T1195" s="289"/>
      <c r="U1195" s="289"/>
      <c r="V1195" s="289"/>
      <c r="W1195" s="289"/>
      <c r="X1195" s="289"/>
      <c r="Y1195" s="420"/>
      <c r="Z1195" s="404"/>
      <c r="AA1195" s="404"/>
      <c r="AB1195" s="404"/>
      <c r="AC1195" s="404"/>
      <c r="AD1195" s="404"/>
      <c r="AE1195" s="404"/>
      <c r="AF1195" s="409"/>
      <c r="AG1195" s="409"/>
      <c r="AH1195" s="409"/>
      <c r="AI1195" s="409"/>
      <c r="AJ1195" s="409"/>
      <c r="AK1195" s="409"/>
      <c r="AL1195" s="409"/>
      <c r="AM1195" s="290">
        <f>SUM(Y1195:AL1195)</f>
        <v>0</v>
      </c>
    </row>
    <row r="1196" spans="1:40" hidden="1" outlineLevel="1">
      <c r="A1196" s="521"/>
      <c r="B1196" s="288" t="s">
        <v>346</v>
      </c>
      <c r="C1196" s="285" t="s">
        <v>163</v>
      </c>
      <c r="D1196" s="289"/>
      <c r="E1196" s="289"/>
      <c r="F1196" s="289"/>
      <c r="G1196" s="289"/>
      <c r="H1196" s="289"/>
      <c r="I1196" s="289"/>
      <c r="J1196" s="289"/>
      <c r="K1196" s="289"/>
      <c r="L1196" s="289"/>
      <c r="M1196" s="289"/>
      <c r="N1196" s="289">
        <f>N1195</f>
        <v>12</v>
      </c>
      <c r="O1196" s="289"/>
      <c r="P1196" s="289"/>
      <c r="Q1196" s="289"/>
      <c r="R1196" s="289"/>
      <c r="S1196" s="289"/>
      <c r="T1196" s="289"/>
      <c r="U1196" s="289"/>
      <c r="V1196" s="289"/>
      <c r="W1196" s="289"/>
      <c r="X1196" s="289"/>
      <c r="Y1196" s="405">
        <f>Y1195</f>
        <v>0</v>
      </c>
      <c r="Z1196" s="405">
        <f t="shared" ref="Z1196:AL1196" si="3295">Z1195</f>
        <v>0</v>
      </c>
      <c r="AA1196" s="405">
        <f t="shared" si="3295"/>
        <v>0</v>
      </c>
      <c r="AB1196" s="405">
        <f t="shared" si="3295"/>
        <v>0</v>
      </c>
      <c r="AC1196" s="405">
        <f t="shared" si="3295"/>
        <v>0</v>
      </c>
      <c r="AD1196" s="405">
        <f t="shared" si="3295"/>
        <v>0</v>
      </c>
      <c r="AE1196" s="405">
        <f t="shared" si="3295"/>
        <v>0</v>
      </c>
      <c r="AF1196" s="405">
        <f t="shared" si="3295"/>
        <v>0</v>
      </c>
      <c r="AG1196" s="405">
        <f t="shared" si="3295"/>
        <v>0</v>
      </c>
      <c r="AH1196" s="405">
        <f t="shared" si="3295"/>
        <v>0</v>
      </c>
      <c r="AI1196" s="405">
        <f t="shared" si="3295"/>
        <v>0</v>
      </c>
      <c r="AJ1196" s="405">
        <f t="shared" si="3295"/>
        <v>0</v>
      </c>
      <c r="AK1196" s="405">
        <f t="shared" si="3295"/>
        <v>0</v>
      </c>
      <c r="AL1196" s="405">
        <f t="shared" si="3295"/>
        <v>0</v>
      </c>
      <c r="AM1196" s="300"/>
    </row>
    <row r="1197" spans="1:40" hidden="1" outlineLevel="1">
      <c r="A1197" s="521"/>
      <c r="B1197" s="316"/>
      <c r="C1197" s="285"/>
      <c r="D1197" s="285"/>
      <c r="E1197" s="285"/>
      <c r="F1197" s="285"/>
      <c r="G1197" s="285"/>
      <c r="H1197" s="285"/>
      <c r="I1197" s="285"/>
      <c r="J1197" s="285"/>
      <c r="K1197" s="285"/>
      <c r="L1197" s="285"/>
      <c r="M1197" s="285"/>
      <c r="N1197" s="285"/>
      <c r="O1197" s="285"/>
      <c r="P1197" s="285"/>
      <c r="Q1197" s="285"/>
      <c r="R1197" s="285"/>
      <c r="S1197" s="285"/>
      <c r="T1197" s="285"/>
      <c r="U1197" s="285"/>
      <c r="V1197" s="285"/>
      <c r="W1197" s="285"/>
      <c r="X1197" s="285"/>
      <c r="Y1197" s="417"/>
      <c r="Z1197" s="418"/>
      <c r="AA1197" s="418"/>
      <c r="AB1197" s="418"/>
      <c r="AC1197" s="418"/>
      <c r="AD1197" s="418"/>
      <c r="AE1197" s="418"/>
      <c r="AF1197" s="418"/>
      <c r="AG1197" s="418"/>
      <c r="AH1197" s="418"/>
      <c r="AI1197" s="418"/>
      <c r="AJ1197" s="418"/>
      <c r="AK1197" s="418"/>
      <c r="AL1197" s="418"/>
      <c r="AM1197" s="291"/>
    </row>
    <row r="1198" spans="1:40" hidden="1" outlineLevel="1">
      <c r="A1198" s="521">
        <v>19</v>
      </c>
      <c r="B1198" s="422" t="s">
        <v>111</v>
      </c>
      <c r="C1198" s="285" t="s">
        <v>25</v>
      </c>
      <c r="D1198" s="289"/>
      <c r="E1198" s="289"/>
      <c r="F1198" s="289"/>
      <c r="G1198" s="289"/>
      <c r="H1198" s="289"/>
      <c r="I1198" s="289"/>
      <c r="J1198" s="289"/>
      <c r="K1198" s="289"/>
      <c r="L1198" s="289"/>
      <c r="M1198" s="289"/>
      <c r="N1198" s="289">
        <v>12</v>
      </c>
      <c r="O1198" s="289"/>
      <c r="P1198" s="289"/>
      <c r="Q1198" s="289"/>
      <c r="R1198" s="289"/>
      <c r="S1198" s="289"/>
      <c r="T1198" s="289"/>
      <c r="U1198" s="289"/>
      <c r="V1198" s="289"/>
      <c r="W1198" s="289"/>
      <c r="X1198" s="289"/>
      <c r="Y1198" s="420"/>
      <c r="Z1198" s="404"/>
      <c r="AA1198" s="404"/>
      <c r="AB1198" s="404"/>
      <c r="AC1198" s="404"/>
      <c r="AD1198" s="404"/>
      <c r="AE1198" s="404"/>
      <c r="AF1198" s="409"/>
      <c r="AG1198" s="409"/>
      <c r="AH1198" s="409"/>
      <c r="AI1198" s="409"/>
      <c r="AJ1198" s="409"/>
      <c r="AK1198" s="409"/>
      <c r="AL1198" s="409"/>
      <c r="AM1198" s="290">
        <f>SUM(Y1198:AL1198)</f>
        <v>0</v>
      </c>
    </row>
    <row r="1199" spans="1:40" hidden="1" outlineLevel="1">
      <c r="A1199" s="521"/>
      <c r="B1199" s="288" t="s">
        <v>346</v>
      </c>
      <c r="C1199" s="285" t="s">
        <v>163</v>
      </c>
      <c r="D1199" s="289"/>
      <c r="E1199" s="289"/>
      <c r="F1199" s="289"/>
      <c r="G1199" s="289"/>
      <c r="H1199" s="289"/>
      <c r="I1199" s="289"/>
      <c r="J1199" s="289"/>
      <c r="K1199" s="289"/>
      <c r="L1199" s="289"/>
      <c r="M1199" s="289"/>
      <c r="N1199" s="289">
        <f>N1198</f>
        <v>12</v>
      </c>
      <c r="O1199" s="289"/>
      <c r="P1199" s="289"/>
      <c r="Q1199" s="289"/>
      <c r="R1199" s="289"/>
      <c r="S1199" s="289"/>
      <c r="T1199" s="289"/>
      <c r="U1199" s="289"/>
      <c r="V1199" s="289"/>
      <c r="W1199" s="289"/>
      <c r="X1199" s="289"/>
      <c r="Y1199" s="405">
        <f>Y1198</f>
        <v>0</v>
      </c>
      <c r="Z1199" s="405">
        <f t="shared" ref="Z1199:AL1199" si="3296">Z1198</f>
        <v>0</v>
      </c>
      <c r="AA1199" s="405">
        <f t="shared" si="3296"/>
        <v>0</v>
      </c>
      <c r="AB1199" s="405">
        <f t="shared" si="3296"/>
        <v>0</v>
      </c>
      <c r="AC1199" s="405">
        <f t="shared" si="3296"/>
        <v>0</v>
      </c>
      <c r="AD1199" s="405">
        <f t="shared" si="3296"/>
        <v>0</v>
      </c>
      <c r="AE1199" s="405">
        <f t="shared" si="3296"/>
        <v>0</v>
      </c>
      <c r="AF1199" s="405">
        <f t="shared" si="3296"/>
        <v>0</v>
      </c>
      <c r="AG1199" s="405">
        <f t="shared" si="3296"/>
        <v>0</v>
      </c>
      <c r="AH1199" s="405">
        <f t="shared" si="3296"/>
        <v>0</v>
      </c>
      <c r="AI1199" s="405">
        <f t="shared" si="3296"/>
        <v>0</v>
      </c>
      <c r="AJ1199" s="405">
        <f t="shared" si="3296"/>
        <v>0</v>
      </c>
      <c r="AK1199" s="405">
        <f t="shared" si="3296"/>
        <v>0</v>
      </c>
      <c r="AL1199" s="405">
        <f t="shared" si="3296"/>
        <v>0</v>
      </c>
      <c r="AM1199" s="291"/>
    </row>
    <row r="1200" spans="1:40" hidden="1" outlineLevel="1">
      <c r="A1200" s="521"/>
      <c r="B1200" s="316"/>
      <c r="C1200" s="285"/>
      <c r="D1200" s="285"/>
      <c r="E1200" s="285"/>
      <c r="F1200" s="285"/>
      <c r="G1200" s="285"/>
      <c r="H1200" s="285"/>
      <c r="I1200" s="285"/>
      <c r="J1200" s="285"/>
      <c r="K1200" s="285"/>
      <c r="L1200" s="285"/>
      <c r="M1200" s="285"/>
      <c r="N1200" s="285"/>
      <c r="O1200" s="285"/>
      <c r="P1200" s="285"/>
      <c r="Q1200" s="285"/>
      <c r="R1200" s="285"/>
      <c r="S1200" s="285"/>
      <c r="T1200" s="285"/>
      <c r="U1200" s="285"/>
      <c r="V1200" s="285"/>
      <c r="W1200" s="285"/>
      <c r="X1200" s="285"/>
      <c r="Y1200" s="406"/>
      <c r="Z1200" s="406"/>
      <c r="AA1200" s="406"/>
      <c r="AB1200" s="406"/>
      <c r="AC1200" s="406"/>
      <c r="AD1200" s="406"/>
      <c r="AE1200" s="406"/>
      <c r="AF1200" s="406"/>
      <c r="AG1200" s="406"/>
      <c r="AH1200" s="406"/>
      <c r="AI1200" s="406"/>
      <c r="AJ1200" s="406"/>
      <c r="AK1200" s="406"/>
      <c r="AL1200" s="406"/>
      <c r="AM1200" s="300"/>
    </row>
    <row r="1201" spans="1:39" hidden="1" outlineLevel="1">
      <c r="A1201" s="521">
        <v>20</v>
      </c>
      <c r="B1201" s="422" t="s">
        <v>110</v>
      </c>
      <c r="C1201" s="285" t="s">
        <v>25</v>
      </c>
      <c r="D1201" s="289"/>
      <c r="E1201" s="289"/>
      <c r="F1201" s="289"/>
      <c r="G1201" s="289"/>
      <c r="H1201" s="289"/>
      <c r="I1201" s="289"/>
      <c r="J1201" s="289"/>
      <c r="K1201" s="289"/>
      <c r="L1201" s="289"/>
      <c r="M1201" s="289"/>
      <c r="N1201" s="289">
        <v>12</v>
      </c>
      <c r="O1201" s="289"/>
      <c r="P1201" s="289"/>
      <c r="Q1201" s="289"/>
      <c r="R1201" s="289"/>
      <c r="S1201" s="289"/>
      <c r="T1201" s="289"/>
      <c r="U1201" s="289"/>
      <c r="V1201" s="289"/>
      <c r="W1201" s="289"/>
      <c r="X1201" s="289"/>
      <c r="Y1201" s="420"/>
      <c r="Z1201" s="404"/>
      <c r="AA1201" s="404"/>
      <c r="AB1201" s="404"/>
      <c r="AC1201" s="404"/>
      <c r="AD1201" s="404"/>
      <c r="AE1201" s="404"/>
      <c r="AF1201" s="409"/>
      <c r="AG1201" s="409"/>
      <c r="AH1201" s="409"/>
      <c r="AI1201" s="409"/>
      <c r="AJ1201" s="409"/>
      <c r="AK1201" s="409"/>
      <c r="AL1201" s="409"/>
      <c r="AM1201" s="290">
        <f>SUM(Y1201:AL1201)</f>
        <v>0</v>
      </c>
    </row>
    <row r="1202" spans="1:39" hidden="1" outlineLevel="1">
      <c r="A1202" s="521"/>
      <c r="B1202" s="288" t="s">
        <v>346</v>
      </c>
      <c r="C1202" s="285" t="s">
        <v>163</v>
      </c>
      <c r="D1202" s="289"/>
      <c r="E1202" s="289"/>
      <c r="F1202" s="289"/>
      <c r="G1202" s="289"/>
      <c r="H1202" s="289"/>
      <c r="I1202" s="289"/>
      <c r="J1202" s="289"/>
      <c r="K1202" s="289"/>
      <c r="L1202" s="289"/>
      <c r="M1202" s="289"/>
      <c r="N1202" s="289">
        <f>N1201</f>
        <v>12</v>
      </c>
      <c r="O1202" s="289"/>
      <c r="P1202" s="289"/>
      <c r="Q1202" s="289"/>
      <c r="R1202" s="289"/>
      <c r="S1202" s="289"/>
      <c r="T1202" s="289"/>
      <c r="U1202" s="289"/>
      <c r="V1202" s="289"/>
      <c r="W1202" s="289"/>
      <c r="X1202" s="289"/>
      <c r="Y1202" s="405">
        <f t="shared" ref="Y1202:AL1202" si="3297">Y1201</f>
        <v>0</v>
      </c>
      <c r="Z1202" s="405">
        <f t="shared" si="3297"/>
        <v>0</v>
      </c>
      <c r="AA1202" s="405">
        <f t="shared" si="3297"/>
        <v>0</v>
      </c>
      <c r="AB1202" s="405">
        <f t="shared" si="3297"/>
        <v>0</v>
      </c>
      <c r="AC1202" s="405">
        <f t="shared" si="3297"/>
        <v>0</v>
      </c>
      <c r="AD1202" s="405">
        <f t="shared" si="3297"/>
        <v>0</v>
      </c>
      <c r="AE1202" s="405">
        <f t="shared" si="3297"/>
        <v>0</v>
      </c>
      <c r="AF1202" s="405">
        <f t="shared" si="3297"/>
        <v>0</v>
      </c>
      <c r="AG1202" s="405">
        <f t="shared" si="3297"/>
        <v>0</v>
      </c>
      <c r="AH1202" s="405">
        <f t="shared" si="3297"/>
        <v>0</v>
      </c>
      <c r="AI1202" s="405">
        <f t="shared" si="3297"/>
        <v>0</v>
      </c>
      <c r="AJ1202" s="405">
        <f t="shared" si="3297"/>
        <v>0</v>
      </c>
      <c r="AK1202" s="405">
        <f t="shared" si="3297"/>
        <v>0</v>
      </c>
      <c r="AL1202" s="405">
        <f t="shared" si="3297"/>
        <v>0</v>
      </c>
      <c r="AM1202" s="300"/>
    </row>
    <row r="1203" spans="1:39" ht="15.75" hidden="1" outlineLevel="1">
      <c r="A1203" s="521"/>
      <c r="B1203" s="317"/>
      <c r="C1203" s="294"/>
      <c r="D1203" s="285"/>
      <c r="E1203" s="285"/>
      <c r="F1203" s="285"/>
      <c r="G1203" s="285"/>
      <c r="H1203" s="285"/>
      <c r="I1203" s="285"/>
      <c r="J1203" s="285"/>
      <c r="K1203" s="285"/>
      <c r="L1203" s="285"/>
      <c r="M1203" s="285"/>
      <c r="N1203" s="294"/>
      <c r="O1203" s="285"/>
      <c r="P1203" s="285"/>
      <c r="Q1203" s="285"/>
      <c r="R1203" s="285"/>
      <c r="S1203" s="285"/>
      <c r="T1203" s="285"/>
      <c r="U1203" s="285"/>
      <c r="V1203" s="285"/>
      <c r="W1203" s="285"/>
      <c r="X1203" s="285"/>
      <c r="Y1203" s="406"/>
      <c r="Z1203" s="406"/>
      <c r="AA1203" s="406"/>
      <c r="AB1203" s="406"/>
      <c r="AC1203" s="406"/>
      <c r="AD1203" s="406"/>
      <c r="AE1203" s="406"/>
      <c r="AF1203" s="406"/>
      <c r="AG1203" s="406"/>
      <c r="AH1203" s="406"/>
      <c r="AI1203" s="406"/>
      <c r="AJ1203" s="406"/>
      <c r="AK1203" s="406"/>
      <c r="AL1203" s="406"/>
      <c r="AM1203" s="300"/>
    </row>
    <row r="1204" spans="1:39" ht="15.75" hidden="1" outlineLevel="1">
      <c r="A1204" s="521"/>
      <c r="B1204" s="507" t="s">
        <v>502</v>
      </c>
      <c r="C1204" s="285"/>
      <c r="D1204" s="285"/>
      <c r="E1204" s="285"/>
      <c r="F1204" s="285"/>
      <c r="G1204" s="285"/>
      <c r="H1204" s="285"/>
      <c r="I1204" s="285"/>
      <c r="J1204" s="285"/>
      <c r="K1204" s="285"/>
      <c r="L1204" s="285"/>
      <c r="M1204" s="285"/>
      <c r="N1204" s="285"/>
      <c r="O1204" s="285"/>
      <c r="P1204" s="285"/>
      <c r="Q1204" s="285"/>
      <c r="R1204" s="285"/>
      <c r="S1204" s="285"/>
      <c r="T1204" s="285"/>
      <c r="U1204" s="285"/>
      <c r="V1204" s="285"/>
      <c r="W1204" s="285"/>
      <c r="X1204" s="285"/>
      <c r="Y1204" s="416"/>
      <c r="Z1204" s="419"/>
      <c r="AA1204" s="419"/>
      <c r="AB1204" s="419"/>
      <c r="AC1204" s="419"/>
      <c r="AD1204" s="419"/>
      <c r="AE1204" s="419"/>
      <c r="AF1204" s="419"/>
      <c r="AG1204" s="419"/>
      <c r="AH1204" s="419"/>
      <c r="AI1204" s="419"/>
      <c r="AJ1204" s="419"/>
      <c r="AK1204" s="419"/>
      <c r="AL1204" s="419"/>
      <c r="AM1204" s="300"/>
    </row>
    <row r="1205" spans="1:39" ht="15.75" hidden="1" outlineLevel="1">
      <c r="A1205" s="521"/>
      <c r="B1205" s="493" t="s">
        <v>498</v>
      </c>
      <c r="C1205" s="285"/>
      <c r="D1205" s="285"/>
      <c r="E1205" s="285"/>
      <c r="F1205" s="285"/>
      <c r="G1205" s="285"/>
      <c r="H1205" s="285"/>
      <c r="I1205" s="285"/>
      <c r="J1205" s="285"/>
      <c r="K1205" s="285"/>
      <c r="L1205" s="285"/>
      <c r="M1205" s="285"/>
      <c r="N1205" s="285"/>
      <c r="O1205" s="285"/>
      <c r="P1205" s="285"/>
      <c r="Q1205" s="285"/>
      <c r="R1205" s="285"/>
      <c r="S1205" s="285"/>
      <c r="T1205" s="285"/>
      <c r="U1205" s="285"/>
      <c r="V1205" s="285"/>
      <c r="W1205" s="285"/>
      <c r="X1205" s="285"/>
      <c r="Y1205" s="416"/>
      <c r="Z1205" s="419"/>
      <c r="AA1205" s="419"/>
      <c r="AB1205" s="419"/>
      <c r="AC1205" s="419"/>
      <c r="AD1205" s="419"/>
      <c r="AE1205" s="419"/>
      <c r="AF1205" s="419"/>
      <c r="AG1205" s="419"/>
      <c r="AH1205" s="419"/>
      <c r="AI1205" s="419"/>
      <c r="AJ1205" s="419"/>
      <c r="AK1205" s="419"/>
      <c r="AL1205" s="419"/>
      <c r="AM1205" s="300"/>
    </row>
    <row r="1206" spans="1:39" ht="15" hidden="1" customHeight="1" outlineLevel="1">
      <c r="A1206" s="521">
        <v>21</v>
      </c>
      <c r="B1206" s="422" t="s">
        <v>113</v>
      </c>
      <c r="C1206" s="285" t="s">
        <v>25</v>
      </c>
      <c r="D1206" s="289"/>
      <c r="E1206" s="289"/>
      <c r="F1206" s="289"/>
      <c r="G1206" s="289"/>
      <c r="H1206" s="289"/>
      <c r="I1206" s="289"/>
      <c r="J1206" s="289"/>
      <c r="K1206" s="289"/>
      <c r="L1206" s="289"/>
      <c r="M1206" s="289"/>
      <c r="N1206" s="285"/>
      <c r="O1206" s="289"/>
      <c r="P1206" s="289"/>
      <c r="Q1206" s="289"/>
      <c r="R1206" s="289"/>
      <c r="S1206" s="289"/>
      <c r="T1206" s="289"/>
      <c r="U1206" s="289"/>
      <c r="V1206" s="289"/>
      <c r="W1206" s="289"/>
      <c r="X1206" s="289"/>
      <c r="Y1206" s="404"/>
      <c r="Z1206" s="404"/>
      <c r="AA1206" s="404"/>
      <c r="AB1206" s="404"/>
      <c r="AC1206" s="404"/>
      <c r="AD1206" s="404"/>
      <c r="AE1206" s="404"/>
      <c r="AF1206" s="404"/>
      <c r="AG1206" s="404"/>
      <c r="AH1206" s="404"/>
      <c r="AI1206" s="404"/>
      <c r="AJ1206" s="404"/>
      <c r="AK1206" s="404"/>
      <c r="AL1206" s="404"/>
      <c r="AM1206" s="290">
        <f>SUM(Y1206:AL1206)</f>
        <v>0</v>
      </c>
    </row>
    <row r="1207" spans="1:39" ht="15" hidden="1" customHeight="1" outlineLevel="1">
      <c r="A1207" s="521"/>
      <c r="B1207" s="288" t="s">
        <v>346</v>
      </c>
      <c r="C1207" s="285" t="s">
        <v>163</v>
      </c>
      <c r="D1207" s="289"/>
      <c r="E1207" s="289"/>
      <c r="F1207" s="289"/>
      <c r="G1207" s="289"/>
      <c r="H1207" s="289"/>
      <c r="I1207" s="289"/>
      <c r="J1207" s="289"/>
      <c r="K1207" s="289"/>
      <c r="L1207" s="289"/>
      <c r="M1207" s="289"/>
      <c r="N1207" s="285"/>
      <c r="O1207" s="289"/>
      <c r="P1207" s="289"/>
      <c r="Q1207" s="289"/>
      <c r="R1207" s="289"/>
      <c r="S1207" s="289"/>
      <c r="T1207" s="289"/>
      <c r="U1207" s="289"/>
      <c r="V1207" s="289"/>
      <c r="W1207" s="289"/>
      <c r="X1207" s="289"/>
      <c r="Y1207" s="405">
        <f>Y1206</f>
        <v>0</v>
      </c>
      <c r="Z1207" s="405">
        <f t="shared" ref="Z1207:AL1207" si="3298">Z1206</f>
        <v>0</v>
      </c>
      <c r="AA1207" s="405">
        <f t="shared" si="3298"/>
        <v>0</v>
      </c>
      <c r="AB1207" s="405">
        <f t="shared" si="3298"/>
        <v>0</v>
      </c>
      <c r="AC1207" s="405">
        <f t="shared" si="3298"/>
        <v>0</v>
      </c>
      <c r="AD1207" s="405">
        <f t="shared" si="3298"/>
        <v>0</v>
      </c>
      <c r="AE1207" s="405">
        <f t="shared" si="3298"/>
        <v>0</v>
      </c>
      <c r="AF1207" s="405">
        <f t="shared" si="3298"/>
        <v>0</v>
      </c>
      <c r="AG1207" s="405">
        <f t="shared" si="3298"/>
        <v>0</v>
      </c>
      <c r="AH1207" s="405">
        <f t="shared" si="3298"/>
        <v>0</v>
      </c>
      <c r="AI1207" s="405">
        <f t="shared" si="3298"/>
        <v>0</v>
      </c>
      <c r="AJ1207" s="405">
        <f t="shared" si="3298"/>
        <v>0</v>
      </c>
      <c r="AK1207" s="405">
        <f t="shared" si="3298"/>
        <v>0</v>
      </c>
      <c r="AL1207" s="405">
        <f t="shared" si="3298"/>
        <v>0</v>
      </c>
      <c r="AM1207" s="300"/>
    </row>
    <row r="1208" spans="1:39" ht="15" hidden="1" customHeight="1" outlineLevel="1">
      <c r="A1208" s="521"/>
      <c r="B1208" s="288"/>
      <c r="C1208" s="285"/>
      <c r="D1208" s="285"/>
      <c r="E1208" s="285"/>
      <c r="F1208" s="285"/>
      <c r="G1208" s="285"/>
      <c r="H1208" s="285"/>
      <c r="I1208" s="285"/>
      <c r="J1208" s="285"/>
      <c r="K1208" s="285"/>
      <c r="L1208" s="285"/>
      <c r="M1208" s="285"/>
      <c r="N1208" s="285"/>
      <c r="O1208" s="285"/>
      <c r="P1208" s="285"/>
      <c r="Q1208" s="285"/>
      <c r="R1208" s="285"/>
      <c r="S1208" s="285"/>
      <c r="T1208" s="285"/>
      <c r="U1208" s="285"/>
      <c r="V1208" s="285"/>
      <c r="W1208" s="285"/>
      <c r="X1208" s="285"/>
      <c r="Y1208" s="416"/>
      <c r="Z1208" s="419"/>
      <c r="AA1208" s="419"/>
      <c r="AB1208" s="419"/>
      <c r="AC1208" s="419"/>
      <c r="AD1208" s="419"/>
      <c r="AE1208" s="419"/>
      <c r="AF1208" s="419"/>
      <c r="AG1208" s="419"/>
      <c r="AH1208" s="419"/>
      <c r="AI1208" s="419"/>
      <c r="AJ1208" s="419"/>
      <c r="AK1208" s="419"/>
      <c r="AL1208" s="419"/>
      <c r="AM1208" s="300"/>
    </row>
    <row r="1209" spans="1:39" ht="15" hidden="1" customHeight="1" outlineLevel="1">
      <c r="A1209" s="521">
        <v>22</v>
      </c>
      <c r="B1209" s="422" t="s">
        <v>114</v>
      </c>
      <c r="C1209" s="285" t="s">
        <v>25</v>
      </c>
      <c r="D1209" s="289"/>
      <c r="E1209" s="289"/>
      <c r="F1209" s="289"/>
      <c r="G1209" s="289"/>
      <c r="H1209" s="289"/>
      <c r="I1209" s="289"/>
      <c r="J1209" s="289"/>
      <c r="K1209" s="289"/>
      <c r="L1209" s="289"/>
      <c r="M1209" s="289"/>
      <c r="N1209" s="285"/>
      <c r="O1209" s="289"/>
      <c r="P1209" s="289"/>
      <c r="Q1209" s="289"/>
      <c r="R1209" s="289"/>
      <c r="S1209" s="289"/>
      <c r="T1209" s="289"/>
      <c r="U1209" s="289"/>
      <c r="V1209" s="289"/>
      <c r="W1209" s="289"/>
      <c r="X1209" s="289"/>
      <c r="Y1209" s="404"/>
      <c r="Z1209" s="404"/>
      <c r="AA1209" s="404"/>
      <c r="AB1209" s="404"/>
      <c r="AC1209" s="404"/>
      <c r="AD1209" s="404"/>
      <c r="AE1209" s="404"/>
      <c r="AF1209" s="404"/>
      <c r="AG1209" s="404"/>
      <c r="AH1209" s="404"/>
      <c r="AI1209" s="404"/>
      <c r="AJ1209" s="404"/>
      <c r="AK1209" s="404"/>
      <c r="AL1209" s="404"/>
      <c r="AM1209" s="290">
        <f>SUM(Y1209:AL1209)</f>
        <v>0</v>
      </c>
    </row>
    <row r="1210" spans="1:39" ht="15" hidden="1" customHeight="1" outlineLevel="1">
      <c r="A1210" s="521"/>
      <c r="B1210" s="288" t="s">
        <v>346</v>
      </c>
      <c r="C1210" s="285" t="s">
        <v>163</v>
      </c>
      <c r="D1210" s="289"/>
      <c r="E1210" s="289"/>
      <c r="F1210" s="289"/>
      <c r="G1210" s="289"/>
      <c r="H1210" s="289"/>
      <c r="I1210" s="289"/>
      <c r="J1210" s="289"/>
      <c r="K1210" s="289"/>
      <c r="L1210" s="289"/>
      <c r="M1210" s="289"/>
      <c r="N1210" s="285"/>
      <c r="O1210" s="289"/>
      <c r="P1210" s="289"/>
      <c r="Q1210" s="289"/>
      <c r="R1210" s="289"/>
      <c r="S1210" s="289"/>
      <c r="T1210" s="289"/>
      <c r="U1210" s="289"/>
      <c r="V1210" s="289"/>
      <c r="W1210" s="289"/>
      <c r="X1210" s="289"/>
      <c r="Y1210" s="405">
        <f>Y1209</f>
        <v>0</v>
      </c>
      <c r="Z1210" s="405">
        <f t="shared" ref="Z1210:AL1210" si="3299">Z1209</f>
        <v>0</v>
      </c>
      <c r="AA1210" s="405">
        <f t="shared" si="3299"/>
        <v>0</v>
      </c>
      <c r="AB1210" s="405">
        <f t="shared" si="3299"/>
        <v>0</v>
      </c>
      <c r="AC1210" s="405">
        <f t="shared" si="3299"/>
        <v>0</v>
      </c>
      <c r="AD1210" s="405">
        <f t="shared" si="3299"/>
        <v>0</v>
      </c>
      <c r="AE1210" s="405">
        <f t="shared" si="3299"/>
        <v>0</v>
      </c>
      <c r="AF1210" s="405">
        <f t="shared" si="3299"/>
        <v>0</v>
      </c>
      <c r="AG1210" s="405">
        <f t="shared" si="3299"/>
        <v>0</v>
      </c>
      <c r="AH1210" s="405">
        <f t="shared" si="3299"/>
        <v>0</v>
      </c>
      <c r="AI1210" s="405">
        <f t="shared" si="3299"/>
        <v>0</v>
      </c>
      <c r="AJ1210" s="405">
        <f t="shared" si="3299"/>
        <v>0</v>
      </c>
      <c r="AK1210" s="405">
        <f t="shared" si="3299"/>
        <v>0</v>
      </c>
      <c r="AL1210" s="405">
        <f t="shared" si="3299"/>
        <v>0</v>
      </c>
      <c r="AM1210" s="300"/>
    </row>
    <row r="1211" spans="1:39" ht="15" hidden="1" customHeight="1" outlineLevel="1">
      <c r="A1211" s="521"/>
      <c r="B1211" s="288"/>
      <c r="C1211" s="285"/>
      <c r="D1211" s="285"/>
      <c r="E1211" s="285"/>
      <c r="F1211" s="285"/>
      <c r="G1211" s="285"/>
      <c r="H1211" s="285"/>
      <c r="I1211" s="285"/>
      <c r="J1211" s="285"/>
      <c r="K1211" s="285"/>
      <c r="L1211" s="285"/>
      <c r="M1211" s="285"/>
      <c r="N1211" s="285"/>
      <c r="O1211" s="285"/>
      <c r="P1211" s="285"/>
      <c r="Q1211" s="285"/>
      <c r="R1211" s="285"/>
      <c r="S1211" s="285"/>
      <c r="T1211" s="285"/>
      <c r="U1211" s="285"/>
      <c r="V1211" s="285"/>
      <c r="W1211" s="285"/>
      <c r="X1211" s="285"/>
      <c r="Y1211" s="416"/>
      <c r="Z1211" s="419"/>
      <c r="AA1211" s="419"/>
      <c r="AB1211" s="419"/>
      <c r="AC1211" s="419"/>
      <c r="AD1211" s="419"/>
      <c r="AE1211" s="419"/>
      <c r="AF1211" s="419"/>
      <c r="AG1211" s="419"/>
      <c r="AH1211" s="419"/>
      <c r="AI1211" s="419"/>
      <c r="AJ1211" s="419"/>
      <c r="AK1211" s="419"/>
      <c r="AL1211" s="419"/>
      <c r="AM1211" s="300"/>
    </row>
    <row r="1212" spans="1:39" ht="15" hidden="1" customHeight="1" outlineLevel="1">
      <c r="A1212" s="521">
        <v>23</v>
      </c>
      <c r="B1212" s="422" t="s">
        <v>115</v>
      </c>
      <c r="C1212" s="285" t="s">
        <v>25</v>
      </c>
      <c r="D1212" s="289"/>
      <c r="E1212" s="289"/>
      <c r="F1212" s="289"/>
      <c r="G1212" s="289"/>
      <c r="H1212" s="289"/>
      <c r="I1212" s="289"/>
      <c r="J1212" s="289"/>
      <c r="K1212" s="289"/>
      <c r="L1212" s="289"/>
      <c r="M1212" s="289"/>
      <c r="N1212" s="285"/>
      <c r="O1212" s="289"/>
      <c r="P1212" s="289"/>
      <c r="Q1212" s="289"/>
      <c r="R1212" s="289"/>
      <c r="S1212" s="289"/>
      <c r="T1212" s="289"/>
      <c r="U1212" s="289"/>
      <c r="V1212" s="289"/>
      <c r="W1212" s="289"/>
      <c r="X1212" s="289"/>
      <c r="Y1212" s="404"/>
      <c r="Z1212" s="404"/>
      <c r="AA1212" s="404"/>
      <c r="AB1212" s="404"/>
      <c r="AC1212" s="404"/>
      <c r="AD1212" s="404"/>
      <c r="AE1212" s="404"/>
      <c r="AF1212" s="404"/>
      <c r="AG1212" s="404"/>
      <c r="AH1212" s="404"/>
      <c r="AI1212" s="404"/>
      <c r="AJ1212" s="404"/>
      <c r="AK1212" s="404"/>
      <c r="AL1212" s="404"/>
      <c r="AM1212" s="290">
        <f>SUM(Y1212:AL1212)</f>
        <v>0</v>
      </c>
    </row>
    <row r="1213" spans="1:39" ht="15" hidden="1" customHeight="1" outlineLevel="1">
      <c r="A1213" s="521"/>
      <c r="B1213" s="288" t="s">
        <v>346</v>
      </c>
      <c r="C1213" s="285" t="s">
        <v>163</v>
      </c>
      <c r="D1213" s="289"/>
      <c r="E1213" s="289"/>
      <c r="F1213" s="289"/>
      <c r="G1213" s="289"/>
      <c r="H1213" s="289"/>
      <c r="I1213" s="289"/>
      <c r="J1213" s="289"/>
      <c r="K1213" s="289"/>
      <c r="L1213" s="289"/>
      <c r="M1213" s="289"/>
      <c r="N1213" s="285"/>
      <c r="O1213" s="289"/>
      <c r="P1213" s="289"/>
      <c r="Q1213" s="289"/>
      <c r="R1213" s="289"/>
      <c r="S1213" s="289"/>
      <c r="T1213" s="289"/>
      <c r="U1213" s="289"/>
      <c r="V1213" s="289"/>
      <c r="W1213" s="289"/>
      <c r="X1213" s="289"/>
      <c r="Y1213" s="405">
        <f>Y1212</f>
        <v>0</v>
      </c>
      <c r="Z1213" s="405">
        <f t="shared" ref="Z1213:AL1213" si="3300">Z1212</f>
        <v>0</v>
      </c>
      <c r="AA1213" s="405">
        <f t="shared" si="3300"/>
        <v>0</v>
      </c>
      <c r="AB1213" s="405">
        <f t="shared" si="3300"/>
        <v>0</v>
      </c>
      <c r="AC1213" s="405">
        <f t="shared" si="3300"/>
        <v>0</v>
      </c>
      <c r="AD1213" s="405">
        <f t="shared" si="3300"/>
        <v>0</v>
      </c>
      <c r="AE1213" s="405">
        <f t="shared" si="3300"/>
        <v>0</v>
      </c>
      <c r="AF1213" s="405">
        <f t="shared" si="3300"/>
        <v>0</v>
      </c>
      <c r="AG1213" s="405">
        <f t="shared" si="3300"/>
        <v>0</v>
      </c>
      <c r="AH1213" s="405">
        <f t="shared" si="3300"/>
        <v>0</v>
      </c>
      <c r="AI1213" s="405">
        <f t="shared" si="3300"/>
        <v>0</v>
      </c>
      <c r="AJ1213" s="405">
        <f t="shared" si="3300"/>
        <v>0</v>
      </c>
      <c r="AK1213" s="405">
        <f t="shared" si="3300"/>
        <v>0</v>
      </c>
      <c r="AL1213" s="405">
        <f t="shared" si="3300"/>
        <v>0</v>
      </c>
      <c r="AM1213" s="300"/>
    </row>
    <row r="1214" spans="1:39" ht="15" hidden="1" customHeight="1" outlineLevel="1">
      <c r="A1214" s="521"/>
      <c r="B1214" s="424"/>
      <c r="C1214" s="285"/>
      <c r="D1214" s="285"/>
      <c r="E1214" s="285"/>
      <c r="F1214" s="285"/>
      <c r="G1214" s="285"/>
      <c r="H1214" s="285"/>
      <c r="I1214" s="285"/>
      <c r="J1214" s="285"/>
      <c r="K1214" s="285"/>
      <c r="L1214" s="285"/>
      <c r="M1214" s="285"/>
      <c r="N1214" s="285"/>
      <c r="O1214" s="285"/>
      <c r="P1214" s="285"/>
      <c r="Q1214" s="285"/>
      <c r="R1214" s="285"/>
      <c r="S1214" s="285"/>
      <c r="T1214" s="285"/>
      <c r="U1214" s="285"/>
      <c r="V1214" s="285"/>
      <c r="W1214" s="285"/>
      <c r="X1214" s="285"/>
      <c r="Y1214" s="416"/>
      <c r="Z1214" s="419"/>
      <c r="AA1214" s="419"/>
      <c r="AB1214" s="419"/>
      <c r="AC1214" s="419"/>
      <c r="AD1214" s="419"/>
      <c r="AE1214" s="419"/>
      <c r="AF1214" s="419"/>
      <c r="AG1214" s="419"/>
      <c r="AH1214" s="419"/>
      <c r="AI1214" s="419"/>
      <c r="AJ1214" s="419"/>
      <c r="AK1214" s="419"/>
      <c r="AL1214" s="419"/>
      <c r="AM1214" s="300"/>
    </row>
    <row r="1215" spans="1:39" ht="15" hidden="1" customHeight="1" outlineLevel="1">
      <c r="A1215" s="521">
        <v>24</v>
      </c>
      <c r="B1215" s="422" t="s">
        <v>116</v>
      </c>
      <c r="C1215" s="285" t="s">
        <v>25</v>
      </c>
      <c r="D1215" s="289"/>
      <c r="E1215" s="289"/>
      <c r="F1215" s="289"/>
      <c r="G1215" s="289"/>
      <c r="H1215" s="289"/>
      <c r="I1215" s="289"/>
      <c r="J1215" s="289"/>
      <c r="K1215" s="289"/>
      <c r="L1215" s="289"/>
      <c r="M1215" s="289"/>
      <c r="N1215" s="285"/>
      <c r="O1215" s="289"/>
      <c r="P1215" s="289"/>
      <c r="Q1215" s="289"/>
      <c r="R1215" s="289"/>
      <c r="S1215" s="289"/>
      <c r="T1215" s="289"/>
      <c r="U1215" s="289"/>
      <c r="V1215" s="289"/>
      <c r="W1215" s="289"/>
      <c r="X1215" s="289"/>
      <c r="Y1215" s="404"/>
      <c r="Z1215" s="404"/>
      <c r="AA1215" s="404"/>
      <c r="AB1215" s="404"/>
      <c r="AC1215" s="404"/>
      <c r="AD1215" s="404"/>
      <c r="AE1215" s="404"/>
      <c r="AF1215" s="404"/>
      <c r="AG1215" s="404"/>
      <c r="AH1215" s="404"/>
      <c r="AI1215" s="404"/>
      <c r="AJ1215" s="404"/>
      <c r="AK1215" s="404"/>
      <c r="AL1215" s="404"/>
      <c r="AM1215" s="290">
        <f>SUM(Y1215:AL1215)</f>
        <v>0</v>
      </c>
    </row>
    <row r="1216" spans="1:39" ht="15" hidden="1" customHeight="1" outlineLevel="1">
      <c r="A1216" s="521"/>
      <c r="B1216" s="288" t="s">
        <v>346</v>
      </c>
      <c r="C1216" s="285" t="s">
        <v>163</v>
      </c>
      <c r="D1216" s="289"/>
      <c r="E1216" s="289"/>
      <c r="F1216" s="289"/>
      <c r="G1216" s="289"/>
      <c r="H1216" s="289"/>
      <c r="I1216" s="289"/>
      <c r="J1216" s="289"/>
      <c r="K1216" s="289"/>
      <c r="L1216" s="289"/>
      <c r="M1216" s="289"/>
      <c r="N1216" s="285"/>
      <c r="O1216" s="289"/>
      <c r="P1216" s="289"/>
      <c r="Q1216" s="289"/>
      <c r="R1216" s="289"/>
      <c r="S1216" s="289"/>
      <c r="T1216" s="289"/>
      <c r="U1216" s="289"/>
      <c r="V1216" s="289"/>
      <c r="W1216" s="289"/>
      <c r="X1216" s="289"/>
      <c r="Y1216" s="405">
        <f>Y1215</f>
        <v>0</v>
      </c>
      <c r="Z1216" s="405">
        <f t="shared" ref="Z1216:AL1216" si="3301">Z1215</f>
        <v>0</v>
      </c>
      <c r="AA1216" s="405">
        <f t="shared" si="3301"/>
        <v>0</v>
      </c>
      <c r="AB1216" s="405">
        <f t="shared" si="3301"/>
        <v>0</v>
      </c>
      <c r="AC1216" s="405">
        <f t="shared" si="3301"/>
        <v>0</v>
      </c>
      <c r="AD1216" s="405">
        <f t="shared" si="3301"/>
        <v>0</v>
      </c>
      <c r="AE1216" s="405">
        <f t="shared" si="3301"/>
        <v>0</v>
      </c>
      <c r="AF1216" s="405">
        <f t="shared" si="3301"/>
        <v>0</v>
      </c>
      <c r="AG1216" s="405">
        <f t="shared" si="3301"/>
        <v>0</v>
      </c>
      <c r="AH1216" s="405">
        <f t="shared" si="3301"/>
        <v>0</v>
      </c>
      <c r="AI1216" s="405">
        <f t="shared" si="3301"/>
        <v>0</v>
      </c>
      <c r="AJ1216" s="405">
        <f t="shared" si="3301"/>
        <v>0</v>
      </c>
      <c r="AK1216" s="405">
        <f t="shared" si="3301"/>
        <v>0</v>
      </c>
      <c r="AL1216" s="405">
        <f t="shared" si="3301"/>
        <v>0</v>
      </c>
      <c r="AM1216" s="300"/>
    </row>
    <row r="1217" spans="1:39" ht="15" hidden="1" customHeight="1" outlineLevel="1">
      <c r="A1217" s="521"/>
      <c r="B1217" s="288"/>
      <c r="C1217" s="285"/>
      <c r="D1217" s="285"/>
      <c r="E1217" s="285"/>
      <c r="F1217" s="285"/>
      <c r="G1217" s="285"/>
      <c r="H1217" s="285"/>
      <c r="I1217" s="285"/>
      <c r="J1217" s="285"/>
      <c r="K1217" s="285"/>
      <c r="L1217" s="285"/>
      <c r="M1217" s="285"/>
      <c r="N1217" s="285"/>
      <c r="O1217" s="285"/>
      <c r="P1217" s="285"/>
      <c r="Q1217" s="285"/>
      <c r="R1217" s="285"/>
      <c r="S1217" s="285"/>
      <c r="T1217" s="285"/>
      <c r="U1217" s="285"/>
      <c r="V1217" s="285"/>
      <c r="W1217" s="285"/>
      <c r="X1217" s="285"/>
      <c r="Y1217" s="406"/>
      <c r="Z1217" s="419"/>
      <c r="AA1217" s="419"/>
      <c r="AB1217" s="419"/>
      <c r="AC1217" s="419"/>
      <c r="AD1217" s="419"/>
      <c r="AE1217" s="419"/>
      <c r="AF1217" s="419"/>
      <c r="AG1217" s="419"/>
      <c r="AH1217" s="419"/>
      <c r="AI1217" s="419"/>
      <c r="AJ1217" s="419"/>
      <c r="AK1217" s="419"/>
      <c r="AL1217" s="419"/>
      <c r="AM1217" s="300"/>
    </row>
    <row r="1218" spans="1:39" ht="15" hidden="1" customHeight="1" outlineLevel="1">
      <c r="A1218" s="521"/>
      <c r="B1218" s="282" t="s">
        <v>499</v>
      </c>
      <c r="C1218" s="285"/>
      <c r="D1218" s="285"/>
      <c r="E1218" s="285"/>
      <c r="F1218" s="285"/>
      <c r="G1218" s="285"/>
      <c r="H1218" s="285"/>
      <c r="I1218" s="285"/>
      <c r="J1218" s="285"/>
      <c r="K1218" s="285"/>
      <c r="L1218" s="285"/>
      <c r="M1218" s="285"/>
      <c r="N1218" s="285"/>
      <c r="O1218" s="285"/>
      <c r="P1218" s="285"/>
      <c r="Q1218" s="285"/>
      <c r="R1218" s="285"/>
      <c r="S1218" s="285"/>
      <c r="T1218" s="285"/>
      <c r="U1218" s="285"/>
      <c r="V1218" s="285"/>
      <c r="W1218" s="285"/>
      <c r="X1218" s="285"/>
      <c r="Y1218" s="406"/>
      <c r="Z1218" s="419"/>
      <c r="AA1218" s="419"/>
      <c r="AB1218" s="419"/>
      <c r="AC1218" s="419"/>
      <c r="AD1218" s="419"/>
      <c r="AE1218" s="419"/>
      <c r="AF1218" s="419"/>
      <c r="AG1218" s="419"/>
      <c r="AH1218" s="419"/>
      <c r="AI1218" s="419"/>
      <c r="AJ1218" s="419"/>
      <c r="AK1218" s="419"/>
      <c r="AL1218" s="419"/>
      <c r="AM1218" s="300"/>
    </row>
    <row r="1219" spans="1:39" ht="15" hidden="1" customHeight="1" outlineLevel="1">
      <c r="A1219" s="521">
        <v>25</v>
      </c>
      <c r="B1219" s="422" t="s">
        <v>117</v>
      </c>
      <c r="C1219" s="285" t="s">
        <v>25</v>
      </c>
      <c r="D1219" s="289"/>
      <c r="E1219" s="289"/>
      <c r="F1219" s="289"/>
      <c r="G1219" s="289"/>
      <c r="H1219" s="289"/>
      <c r="I1219" s="289"/>
      <c r="J1219" s="289"/>
      <c r="K1219" s="289"/>
      <c r="L1219" s="289"/>
      <c r="M1219" s="289"/>
      <c r="N1219" s="289">
        <v>12</v>
      </c>
      <c r="O1219" s="289"/>
      <c r="P1219" s="289"/>
      <c r="Q1219" s="289"/>
      <c r="R1219" s="289"/>
      <c r="S1219" s="289"/>
      <c r="T1219" s="289"/>
      <c r="U1219" s="289"/>
      <c r="V1219" s="289"/>
      <c r="W1219" s="289"/>
      <c r="X1219" s="289"/>
      <c r="Y1219" s="420"/>
      <c r="Z1219" s="409"/>
      <c r="AA1219" s="409"/>
      <c r="AB1219" s="409"/>
      <c r="AC1219" s="409"/>
      <c r="AD1219" s="409"/>
      <c r="AE1219" s="409"/>
      <c r="AF1219" s="409"/>
      <c r="AG1219" s="409"/>
      <c r="AH1219" s="409"/>
      <c r="AI1219" s="409"/>
      <c r="AJ1219" s="409"/>
      <c r="AK1219" s="409"/>
      <c r="AL1219" s="409"/>
      <c r="AM1219" s="290">
        <f>SUM(Y1219:AL1219)</f>
        <v>0</v>
      </c>
    </row>
    <row r="1220" spans="1:39" ht="15" hidden="1" customHeight="1" outlineLevel="1">
      <c r="A1220" s="521"/>
      <c r="B1220" s="288" t="s">
        <v>346</v>
      </c>
      <c r="C1220" s="285" t="s">
        <v>163</v>
      </c>
      <c r="D1220" s="289"/>
      <c r="E1220" s="289"/>
      <c r="F1220" s="289"/>
      <c r="G1220" s="289"/>
      <c r="H1220" s="289"/>
      <c r="I1220" s="289"/>
      <c r="J1220" s="289"/>
      <c r="K1220" s="289"/>
      <c r="L1220" s="289"/>
      <c r="M1220" s="289"/>
      <c r="N1220" s="289">
        <f>N1219</f>
        <v>12</v>
      </c>
      <c r="O1220" s="289"/>
      <c r="P1220" s="289"/>
      <c r="Q1220" s="289"/>
      <c r="R1220" s="289"/>
      <c r="S1220" s="289"/>
      <c r="T1220" s="289"/>
      <c r="U1220" s="289"/>
      <c r="V1220" s="289"/>
      <c r="W1220" s="289"/>
      <c r="X1220" s="289"/>
      <c r="Y1220" s="405">
        <f>Y1219</f>
        <v>0</v>
      </c>
      <c r="Z1220" s="405">
        <f t="shared" ref="Z1220:AL1220" si="3302">Z1219</f>
        <v>0</v>
      </c>
      <c r="AA1220" s="405">
        <f t="shared" si="3302"/>
        <v>0</v>
      </c>
      <c r="AB1220" s="405">
        <f t="shared" si="3302"/>
        <v>0</v>
      </c>
      <c r="AC1220" s="405">
        <f t="shared" si="3302"/>
        <v>0</v>
      </c>
      <c r="AD1220" s="405">
        <f t="shared" si="3302"/>
        <v>0</v>
      </c>
      <c r="AE1220" s="405">
        <f t="shared" si="3302"/>
        <v>0</v>
      </c>
      <c r="AF1220" s="405">
        <f t="shared" si="3302"/>
        <v>0</v>
      </c>
      <c r="AG1220" s="405">
        <f t="shared" si="3302"/>
        <v>0</v>
      </c>
      <c r="AH1220" s="405">
        <f t="shared" si="3302"/>
        <v>0</v>
      </c>
      <c r="AI1220" s="405">
        <f t="shared" si="3302"/>
        <v>0</v>
      </c>
      <c r="AJ1220" s="405">
        <f t="shared" si="3302"/>
        <v>0</v>
      </c>
      <c r="AK1220" s="405">
        <f t="shared" si="3302"/>
        <v>0</v>
      </c>
      <c r="AL1220" s="405">
        <f t="shared" si="3302"/>
        <v>0</v>
      </c>
      <c r="AM1220" s="300"/>
    </row>
    <row r="1221" spans="1:39" ht="15" hidden="1" customHeight="1" outlineLevel="1">
      <c r="A1221" s="521"/>
      <c r="B1221" s="288"/>
      <c r="C1221" s="285"/>
      <c r="D1221" s="285"/>
      <c r="E1221" s="285"/>
      <c r="F1221" s="285"/>
      <c r="G1221" s="285"/>
      <c r="H1221" s="285"/>
      <c r="I1221" s="285"/>
      <c r="J1221" s="285"/>
      <c r="K1221" s="285"/>
      <c r="L1221" s="285"/>
      <c r="M1221" s="285"/>
      <c r="N1221" s="285"/>
      <c r="O1221" s="285"/>
      <c r="P1221" s="285"/>
      <c r="Q1221" s="285"/>
      <c r="R1221" s="285"/>
      <c r="S1221" s="285"/>
      <c r="T1221" s="285"/>
      <c r="U1221" s="285"/>
      <c r="V1221" s="285"/>
      <c r="W1221" s="285"/>
      <c r="X1221" s="285"/>
      <c r="Y1221" s="406"/>
      <c r="Z1221" s="419"/>
      <c r="AA1221" s="419"/>
      <c r="AB1221" s="419"/>
      <c r="AC1221" s="419"/>
      <c r="AD1221" s="419"/>
      <c r="AE1221" s="419"/>
      <c r="AF1221" s="419"/>
      <c r="AG1221" s="419"/>
      <c r="AH1221" s="419"/>
      <c r="AI1221" s="419"/>
      <c r="AJ1221" s="419"/>
      <c r="AK1221" s="419"/>
      <c r="AL1221" s="419"/>
      <c r="AM1221" s="300"/>
    </row>
    <row r="1222" spans="1:39" ht="15" hidden="1" customHeight="1" outlineLevel="1">
      <c r="A1222" s="521">
        <v>26</v>
      </c>
      <c r="B1222" s="422" t="s">
        <v>118</v>
      </c>
      <c r="C1222" s="285" t="s">
        <v>25</v>
      </c>
      <c r="D1222" s="289"/>
      <c r="E1222" s="289"/>
      <c r="F1222" s="289"/>
      <c r="G1222" s="289"/>
      <c r="H1222" s="289"/>
      <c r="I1222" s="289"/>
      <c r="J1222" s="289"/>
      <c r="K1222" s="289"/>
      <c r="L1222" s="289"/>
      <c r="M1222" s="289"/>
      <c r="N1222" s="289">
        <v>12</v>
      </c>
      <c r="O1222" s="289"/>
      <c r="P1222" s="289"/>
      <c r="Q1222" s="289"/>
      <c r="R1222" s="289"/>
      <c r="S1222" s="289"/>
      <c r="T1222" s="289"/>
      <c r="U1222" s="289"/>
      <c r="V1222" s="289"/>
      <c r="W1222" s="289"/>
      <c r="X1222" s="289"/>
      <c r="Y1222" s="420"/>
      <c r="Z1222" s="409"/>
      <c r="AA1222" s="409"/>
      <c r="AB1222" s="409"/>
      <c r="AC1222" s="409"/>
      <c r="AD1222" s="409"/>
      <c r="AE1222" s="409"/>
      <c r="AF1222" s="409"/>
      <c r="AG1222" s="409"/>
      <c r="AH1222" s="409"/>
      <c r="AI1222" s="409"/>
      <c r="AJ1222" s="409"/>
      <c r="AK1222" s="409"/>
      <c r="AL1222" s="409"/>
      <c r="AM1222" s="290">
        <f>SUM(Y1222:AL1222)</f>
        <v>0</v>
      </c>
    </row>
    <row r="1223" spans="1:39" ht="15" hidden="1" customHeight="1" outlineLevel="1">
      <c r="A1223" s="521"/>
      <c r="B1223" s="288" t="s">
        <v>346</v>
      </c>
      <c r="C1223" s="285" t="s">
        <v>163</v>
      </c>
      <c r="D1223" s="289"/>
      <c r="E1223" s="289"/>
      <c r="F1223" s="289"/>
      <c r="G1223" s="289"/>
      <c r="H1223" s="289"/>
      <c r="I1223" s="289"/>
      <c r="J1223" s="289"/>
      <c r="K1223" s="289"/>
      <c r="L1223" s="289"/>
      <c r="M1223" s="289"/>
      <c r="N1223" s="289">
        <f>N1222</f>
        <v>12</v>
      </c>
      <c r="O1223" s="289"/>
      <c r="P1223" s="289"/>
      <c r="Q1223" s="289"/>
      <c r="R1223" s="289"/>
      <c r="S1223" s="289"/>
      <c r="T1223" s="289"/>
      <c r="U1223" s="289"/>
      <c r="V1223" s="289"/>
      <c r="W1223" s="289"/>
      <c r="X1223" s="289"/>
      <c r="Y1223" s="405">
        <f>Y1222</f>
        <v>0</v>
      </c>
      <c r="Z1223" s="405">
        <f t="shared" ref="Z1223:AL1223" si="3303">Z1222</f>
        <v>0</v>
      </c>
      <c r="AA1223" s="405">
        <f t="shared" si="3303"/>
        <v>0</v>
      </c>
      <c r="AB1223" s="405">
        <f t="shared" si="3303"/>
        <v>0</v>
      </c>
      <c r="AC1223" s="405">
        <f t="shared" si="3303"/>
        <v>0</v>
      </c>
      <c r="AD1223" s="405">
        <f t="shared" si="3303"/>
        <v>0</v>
      </c>
      <c r="AE1223" s="405">
        <f t="shared" si="3303"/>
        <v>0</v>
      </c>
      <c r="AF1223" s="405">
        <f t="shared" si="3303"/>
        <v>0</v>
      </c>
      <c r="AG1223" s="405">
        <f t="shared" si="3303"/>
        <v>0</v>
      </c>
      <c r="AH1223" s="405">
        <f t="shared" si="3303"/>
        <v>0</v>
      </c>
      <c r="AI1223" s="405">
        <f t="shared" si="3303"/>
        <v>0</v>
      </c>
      <c r="AJ1223" s="405">
        <f t="shared" si="3303"/>
        <v>0</v>
      </c>
      <c r="AK1223" s="405">
        <f t="shared" si="3303"/>
        <v>0</v>
      </c>
      <c r="AL1223" s="405">
        <f t="shared" si="3303"/>
        <v>0</v>
      </c>
      <c r="AM1223" s="300"/>
    </row>
    <row r="1224" spans="1:39" ht="15" hidden="1" customHeight="1" outlineLevel="1">
      <c r="A1224" s="521"/>
      <c r="B1224" s="288"/>
      <c r="C1224" s="285"/>
      <c r="D1224" s="285"/>
      <c r="E1224" s="285"/>
      <c r="F1224" s="285"/>
      <c r="G1224" s="285"/>
      <c r="H1224" s="285"/>
      <c r="I1224" s="285"/>
      <c r="J1224" s="285"/>
      <c r="K1224" s="285"/>
      <c r="L1224" s="285"/>
      <c r="M1224" s="285"/>
      <c r="N1224" s="285"/>
      <c r="O1224" s="285"/>
      <c r="P1224" s="285"/>
      <c r="Q1224" s="285"/>
      <c r="R1224" s="285"/>
      <c r="S1224" s="285"/>
      <c r="T1224" s="285"/>
      <c r="U1224" s="285"/>
      <c r="V1224" s="285"/>
      <c r="W1224" s="285"/>
      <c r="X1224" s="285"/>
      <c r="Y1224" s="406"/>
      <c r="Z1224" s="419"/>
      <c r="AA1224" s="419"/>
      <c r="AB1224" s="419"/>
      <c r="AC1224" s="419"/>
      <c r="AD1224" s="419"/>
      <c r="AE1224" s="419"/>
      <c r="AF1224" s="419"/>
      <c r="AG1224" s="419"/>
      <c r="AH1224" s="419"/>
      <c r="AI1224" s="419"/>
      <c r="AJ1224" s="419"/>
      <c r="AK1224" s="419"/>
      <c r="AL1224" s="419"/>
      <c r="AM1224" s="300"/>
    </row>
    <row r="1225" spans="1:39" ht="15" hidden="1" customHeight="1" outlineLevel="1">
      <c r="A1225" s="521">
        <v>27</v>
      </c>
      <c r="B1225" s="422" t="s">
        <v>119</v>
      </c>
      <c r="C1225" s="285" t="s">
        <v>25</v>
      </c>
      <c r="D1225" s="289"/>
      <c r="E1225" s="289"/>
      <c r="F1225" s="289"/>
      <c r="G1225" s="289"/>
      <c r="H1225" s="289"/>
      <c r="I1225" s="289"/>
      <c r="J1225" s="289"/>
      <c r="K1225" s="289"/>
      <c r="L1225" s="289"/>
      <c r="M1225" s="289"/>
      <c r="N1225" s="289">
        <v>12</v>
      </c>
      <c r="O1225" s="289"/>
      <c r="P1225" s="289"/>
      <c r="Q1225" s="289"/>
      <c r="R1225" s="289"/>
      <c r="S1225" s="289"/>
      <c r="T1225" s="289"/>
      <c r="U1225" s="289"/>
      <c r="V1225" s="289"/>
      <c r="W1225" s="289"/>
      <c r="X1225" s="289"/>
      <c r="Y1225" s="420"/>
      <c r="Z1225" s="409"/>
      <c r="AA1225" s="409"/>
      <c r="AB1225" s="409"/>
      <c r="AC1225" s="409"/>
      <c r="AD1225" s="409"/>
      <c r="AE1225" s="409"/>
      <c r="AF1225" s="409"/>
      <c r="AG1225" s="409"/>
      <c r="AH1225" s="409"/>
      <c r="AI1225" s="409"/>
      <c r="AJ1225" s="409"/>
      <c r="AK1225" s="409"/>
      <c r="AL1225" s="409"/>
      <c r="AM1225" s="290">
        <f>SUM(Y1225:AL1225)</f>
        <v>0</v>
      </c>
    </row>
    <row r="1226" spans="1:39" ht="15" hidden="1" customHeight="1" outlineLevel="1">
      <c r="A1226" s="521"/>
      <c r="B1226" s="288" t="s">
        <v>346</v>
      </c>
      <c r="C1226" s="285" t="s">
        <v>163</v>
      </c>
      <c r="D1226" s="289"/>
      <c r="E1226" s="289"/>
      <c r="F1226" s="289"/>
      <c r="G1226" s="289"/>
      <c r="H1226" s="289"/>
      <c r="I1226" s="289"/>
      <c r="J1226" s="289"/>
      <c r="K1226" s="289"/>
      <c r="L1226" s="289"/>
      <c r="M1226" s="289"/>
      <c r="N1226" s="289">
        <f>N1225</f>
        <v>12</v>
      </c>
      <c r="O1226" s="289"/>
      <c r="P1226" s="289"/>
      <c r="Q1226" s="289"/>
      <c r="R1226" s="289"/>
      <c r="S1226" s="289"/>
      <c r="T1226" s="289"/>
      <c r="U1226" s="289"/>
      <c r="V1226" s="289"/>
      <c r="W1226" s="289"/>
      <c r="X1226" s="289"/>
      <c r="Y1226" s="405">
        <f>Y1225</f>
        <v>0</v>
      </c>
      <c r="Z1226" s="405">
        <f t="shared" ref="Z1226:AL1226" si="3304">Z1225</f>
        <v>0</v>
      </c>
      <c r="AA1226" s="405">
        <f t="shared" si="3304"/>
        <v>0</v>
      </c>
      <c r="AB1226" s="405">
        <f t="shared" si="3304"/>
        <v>0</v>
      </c>
      <c r="AC1226" s="405">
        <f t="shared" si="3304"/>
        <v>0</v>
      </c>
      <c r="AD1226" s="405">
        <f t="shared" si="3304"/>
        <v>0</v>
      </c>
      <c r="AE1226" s="405">
        <f t="shared" si="3304"/>
        <v>0</v>
      </c>
      <c r="AF1226" s="405">
        <f t="shared" si="3304"/>
        <v>0</v>
      </c>
      <c r="AG1226" s="405">
        <f t="shared" si="3304"/>
        <v>0</v>
      </c>
      <c r="AH1226" s="405">
        <f t="shared" si="3304"/>
        <v>0</v>
      </c>
      <c r="AI1226" s="405">
        <f t="shared" si="3304"/>
        <v>0</v>
      </c>
      <c r="AJ1226" s="405">
        <f t="shared" si="3304"/>
        <v>0</v>
      </c>
      <c r="AK1226" s="405">
        <f t="shared" si="3304"/>
        <v>0</v>
      </c>
      <c r="AL1226" s="405">
        <f t="shared" si="3304"/>
        <v>0</v>
      </c>
      <c r="AM1226" s="300"/>
    </row>
    <row r="1227" spans="1:39" ht="15" hidden="1" customHeight="1" outlineLevel="1">
      <c r="A1227" s="521"/>
      <c r="B1227" s="288"/>
      <c r="C1227" s="285"/>
      <c r="D1227" s="285"/>
      <c r="E1227" s="285"/>
      <c r="F1227" s="285"/>
      <c r="G1227" s="285"/>
      <c r="H1227" s="285"/>
      <c r="I1227" s="285"/>
      <c r="J1227" s="285"/>
      <c r="K1227" s="285"/>
      <c r="L1227" s="285"/>
      <c r="M1227" s="285"/>
      <c r="N1227" s="285"/>
      <c r="O1227" s="285"/>
      <c r="P1227" s="285"/>
      <c r="Q1227" s="285"/>
      <c r="R1227" s="285"/>
      <c r="S1227" s="285"/>
      <c r="T1227" s="285"/>
      <c r="U1227" s="285"/>
      <c r="V1227" s="285"/>
      <c r="W1227" s="285"/>
      <c r="X1227" s="285"/>
      <c r="Y1227" s="406"/>
      <c r="Z1227" s="419"/>
      <c r="AA1227" s="419"/>
      <c r="AB1227" s="419"/>
      <c r="AC1227" s="419"/>
      <c r="AD1227" s="419"/>
      <c r="AE1227" s="419"/>
      <c r="AF1227" s="419"/>
      <c r="AG1227" s="419"/>
      <c r="AH1227" s="419"/>
      <c r="AI1227" s="419"/>
      <c r="AJ1227" s="419"/>
      <c r="AK1227" s="419"/>
      <c r="AL1227" s="419"/>
      <c r="AM1227" s="300"/>
    </row>
    <row r="1228" spans="1:39" ht="15" hidden="1" customHeight="1" outlineLevel="1">
      <c r="A1228" s="521">
        <v>28</v>
      </c>
      <c r="B1228" s="422" t="s">
        <v>120</v>
      </c>
      <c r="C1228" s="285" t="s">
        <v>25</v>
      </c>
      <c r="D1228" s="289"/>
      <c r="E1228" s="289"/>
      <c r="F1228" s="289"/>
      <c r="G1228" s="289"/>
      <c r="H1228" s="289"/>
      <c r="I1228" s="289"/>
      <c r="J1228" s="289"/>
      <c r="K1228" s="289"/>
      <c r="L1228" s="289"/>
      <c r="M1228" s="289"/>
      <c r="N1228" s="289">
        <v>12</v>
      </c>
      <c r="O1228" s="289"/>
      <c r="P1228" s="289"/>
      <c r="Q1228" s="289"/>
      <c r="R1228" s="289"/>
      <c r="S1228" s="289"/>
      <c r="T1228" s="289"/>
      <c r="U1228" s="289"/>
      <c r="V1228" s="289"/>
      <c r="W1228" s="289"/>
      <c r="X1228" s="289"/>
      <c r="Y1228" s="420"/>
      <c r="Z1228" s="409"/>
      <c r="AA1228" s="409"/>
      <c r="AB1228" s="409"/>
      <c r="AC1228" s="409"/>
      <c r="AD1228" s="409"/>
      <c r="AE1228" s="409"/>
      <c r="AF1228" s="409"/>
      <c r="AG1228" s="409"/>
      <c r="AH1228" s="409"/>
      <c r="AI1228" s="409"/>
      <c r="AJ1228" s="409"/>
      <c r="AK1228" s="409"/>
      <c r="AL1228" s="409"/>
      <c r="AM1228" s="290">
        <f>SUM(Y1228:AL1228)</f>
        <v>0</v>
      </c>
    </row>
    <row r="1229" spans="1:39" ht="15" hidden="1" customHeight="1" outlineLevel="1">
      <c r="A1229" s="521"/>
      <c r="B1229" s="288" t="s">
        <v>346</v>
      </c>
      <c r="C1229" s="285" t="s">
        <v>163</v>
      </c>
      <c r="D1229" s="289"/>
      <c r="E1229" s="289"/>
      <c r="F1229" s="289"/>
      <c r="G1229" s="289"/>
      <c r="H1229" s="289"/>
      <c r="I1229" s="289"/>
      <c r="J1229" s="289"/>
      <c r="K1229" s="289"/>
      <c r="L1229" s="289"/>
      <c r="M1229" s="289"/>
      <c r="N1229" s="289">
        <f>N1228</f>
        <v>12</v>
      </c>
      <c r="O1229" s="289"/>
      <c r="P1229" s="289"/>
      <c r="Q1229" s="289"/>
      <c r="R1229" s="289"/>
      <c r="S1229" s="289"/>
      <c r="T1229" s="289"/>
      <c r="U1229" s="289"/>
      <c r="V1229" s="289"/>
      <c r="W1229" s="289"/>
      <c r="X1229" s="289"/>
      <c r="Y1229" s="405">
        <f>Y1228</f>
        <v>0</v>
      </c>
      <c r="Z1229" s="405">
        <f>Z1228</f>
        <v>0</v>
      </c>
      <c r="AA1229" s="405">
        <f t="shared" ref="AA1229:AD1229" si="3305">AA1228</f>
        <v>0</v>
      </c>
      <c r="AB1229" s="405">
        <f t="shared" si="3305"/>
        <v>0</v>
      </c>
      <c r="AC1229" s="405">
        <f t="shared" si="3305"/>
        <v>0</v>
      </c>
      <c r="AD1229" s="405">
        <f t="shared" si="3305"/>
        <v>0</v>
      </c>
      <c r="AE1229" s="405">
        <f>AE1228</f>
        <v>0</v>
      </c>
      <c r="AF1229" s="405">
        <f t="shared" ref="AF1229:AL1229" si="3306">AF1228</f>
        <v>0</v>
      </c>
      <c r="AG1229" s="405">
        <f t="shared" si="3306"/>
        <v>0</v>
      </c>
      <c r="AH1229" s="405">
        <f t="shared" si="3306"/>
        <v>0</v>
      </c>
      <c r="AI1229" s="405">
        <f t="shared" si="3306"/>
        <v>0</v>
      </c>
      <c r="AJ1229" s="405">
        <f t="shared" si="3306"/>
        <v>0</v>
      </c>
      <c r="AK1229" s="405">
        <f t="shared" si="3306"/>
        <v>0</v>
      </c>
      <c r="AL1229" s="405">
        <f t="shared" si="3306"/>
        <v>0</v>
      </c>
      <c r="AM1229" s="300"/>
    </row>
    <row r="1230" spans="1:39" ht="15" hidden="1" customHeight="1" outlineLevel="1">
      <c r="A1230" s="521"/>
      <c r="B1230" s="288"/>
      <c r="C1230" s="285"/>
      <c r="D1230" s="285"/>
      <c r="E1230" s="285"/>
      <c r="F1230" s="285"/>
      <c r="G1230" s="285"/>
      <c r="H1230" s="285"/>
      <c r="I1230" s="285"/>
      <c r="J1230" s="285"/>
      <c r="K1230" s="285"/>
      <c r="L1230" s="285"/>
      <c r="M1230" s="285"/>
      <c r="N1230" s="285"/>
      <c r="O1230" s="285"/>
      <c r="P1230" s="285"/>
      <c r="Q1230" s="285"/>
      <c r="R1230" s="285"/>
      <c r="S1230" s="285"/>
      <c r="T1230" s="285"/>
      <c r="U1230" s="285"/>
      <c r="V1230" s="285"/>
      <c r="W1230" s="285"/>
      <c r="X1230" s="285"/>
      <c r="Y1230" s="406"/>
      <c r="Z1230" s="419"/>
      <c r="AA1230" s="419"/>
      <c r="AB1230" s="419"/>
      <c r="AC1230" s="419"/>
      <c r="AD1230" s="419"/>
      <c r="AE1230" s="419"/>
      <c r="AF1230" s="419"/>
      <c r="AG1230" s="419"/>
      <c r="AH1230" s="419"/>
      <c r="AI1230" s="419"/>
      <c r="AJ1230" s="419"/>
      <c r="AK1230" s="419"/>
      <c r="AL1230" s="419"/>
      <c r="AM1230" s="300"/>
    </row>
    <row r="1231" spans="1:39" ht="15" hidden="1" customHeight="1" outlineLevel="1">
      <c r="A1231" s="521">
        <v>29</v>
      </c>
      <c r="B1231" s="422" t="s">
        <v>121</v>
      </c>
      <c r="C1231" s="285" t="s">
        <v>25</v>
      </c>
      <c r="D1231" s="289"/>
      <c r="E1231" s="289"/>
      <c r="F1231" s="289"/>
      <c r="G1231" s="289"/>
      <c r="H1231" s="289"/>
      <c r="I1231" s="289"/>
      <c r="J1231" s="289"/>
      <c r="K1231" s="289"/>
      <c r="L1231" s="289"/>
      <c r="M1231" s="289"/>
      <c r="N1231" s="289">
        <v>3</v>
      </c>
      <c r="O1231" s="289"/>
      <c r="P1231" s="289"/>
      <c r="Q1231" s="289"/>
      <c r="R1231" s="289"/>
      <c r="S1231" s="289"/>
      <c r="T1231" s="289"/>
      <c r="U1231" s="289"/>
      <c r="V1231" s="289"/>
      <c r="W1231" s="289"/>
      <c r="X1231" s="289"/>
      <c r="Y1231" s="420"/>
      <c r="Z1231" s="409"/>
      <c r="AA1231" s="409"/>
      <c r="AB1231" s="409"/>
      <c r="AC1231" s="409"/>
      <c r="AD1231" s="409"/>
      <c r="AE1231" s="409"/>
      <c r="AF1231" s="409"/>
      <c r="AG1231" s="409"/>
      <c r="AH1231" s="409"/>
      <c r="AI1231" s="409"/>
      <c r="AJ1231" s="409"/>
      <c r="AK1231" s="409"/>
      <c r="AL1231" s="409"/>
      <c r="AM1231" s="290">
        <f>SUM(Y1231:AL1231)</f>
        <v>0</v>
      </c>
    </row>
    <row r="1232" spans="1:39" ht="15" hidden="1" customHeight="1" outlineLevel="1">
      <c r="A1232" s="521"/>
      <c r="B1232" s="288" t="s">
        <v>346</v>
      </c>
      <c r="C1232" s="285" t="s">
        <v>163</v>
      </c>
      <c r="D1232" s="289"/>
      <c r="E1232" s="289"/>
      <c r="F1232" s="289"/>
      <c r="G1232" s="289"/>
      <c r="H1232" s="289"/>
      <c r="I1232" s="289"/>
      <c r="J1232" s="289"/>
      <c r="K1232" s="289"/>
      <c r="L1232" s="289"/>
      <c r="M1232" s="289"/>
      <c r="N1232" s="289">
        <f>N1231</f>
        <v>3</v>
      </c>
      <c r="O1232" s="289"/>
      <c r="P1232" s="289"/>
      <c r="Q1232" s="289"/>
      <c r="R1232" s="289"/>
      <c r="S1232" s="289"/>
      <c r="T1232" s="289"/>
      <c r="U1232" s="289"/>
      <c r="V1232" s="289"/>
      <c r="W1232" s="289"/>
      <c r="X1232" s="289"/>
      <c r="Y1232" s="405">
        <f>Y1231</f>
        <v>0</v>
      </c>
      <c r="Z1232" s="405">
        <f t="shared" ref="Z1232:AL1232" si="3307">Z1231</f>
        <v>0</v>
      </c>
      <c r="AA1232" s="405">
        <f t="shared" si="3307"/>
        <v>0</v>
      </c>
      <c r="AB1232" s="405">
        <f t="shared" si="3307"/>
        <v>0</v>
      </c>
      <c r="AC1232" s="405">
        <f t="shared" si="3307"/>
        <v>0</v>
      </c>
      <c r="AD1232" s="405">
        <f t="shared" si="3307"/>
        <v>0</v>
      </c>
      <c r="AE1232" s="405">
        <f t="shared" si="3307"/>
        <v>0</v>
      </c>
      <c r="AF1232" s="405">
        <f t="shared" si="3307"/>
        <v>0</v>
      </c>
      <c r="AG1232" s="405">
        <f t="shared" si="3307"/>
        <v>0</v>
      </c>
      <c r="AH1232" s="405">
        <f t="shared" si="3307"/>
        <v>0</v>
      </c>
      <c r="AI1232" s="405">
        <f t="shared" si="3307"/>
        <v>0</v>
      </c>
      <c r="AJ1232" s="405">
        <f t="shared" si="3307"/>
        <v>0</v>
      </c>
      <c r="AK1232" s="405">
        <f t="shared" si="3307"/>
        <v>0</v>
      </c>
      <c r="AL1232" s="405">
        <f t="shared" si="3307"/>
        <v>0</v>
      </c>
      <c r="AM1232" s="300"/>
    </row>
    <row r="1233" spans="1:39" ht="15" hidden="1" customHeight="1" outlineLevel="1">
      <c r="A1233" s="521"/>
      <c r="B1233" s="288"/>
      <c r="C1233" s="285"/>
      <c r="D1233" s="285"/>
      <c r="E1233" s="285"/>
      <c r="F1233" s="285"/>
      <c r="G1233" s="285"/>
      <c r="H1233" s="285"/>
      <c r="I1233" s="285"/>
      <c r="J1233" s="285"/>
      <c r="K1233" s="285"/>
      <c r="L1233" s="285"/>
      <c r="M1233" s="285"/>
      <c r="N1233" s="285"/>
      <c r="O1233" s="285"/>
      <c r="P1233" s="285"/>
      <c r="Q1233" s="285"/>
      <c r="R1233" s="285"/>
      <c r="S1233" s="285"/>
      <c r="T1233" s="285"/>
      <c r="U1233" s="285"/>
      <c r="V1233" s="285"/>
      <c r="W1233" s="285"/>
      <c r="X1233" s="285"/>
      <c r="Y1233" s="406"/>
      <c r="Z1233" s="419"/>
      <c r="AA1233" s="419"/>
      <c r="AB1233" s="419"/>
      <c r="AC1233" s="419"/>
      <c r="AD1233" s="419"/>
      <c r="AE1233" s="419"/>
      <c r="AF1233" s="419"/>
      <c r="AG1233" s="419"/>
      <c r="AH1233" s="419"/>
      <c r="AI1233" s="419"/>
      <c r="AJ1233" s="419"/>
      <c r="AK1233" s="419"/>
      <c r="AL1233" s="419"/>
      <c r="AM1233" s="300"/>
    </row>
    <row r="1234" spans="1:39" ht="15" hidden="1" customHeight="1" outlineLevel="1">
      <c r="A1234" s="521">
        <v>30</v>
      </c>
      <c r="B1234" s="422" t="s">
        <v>122</v>
      </c>
      <c r="C1234" s="285" t="s">
        <v>25</v>
      </c>
      <c r="D1234" s="289"/>
      <c r="E1234" s="289"/>
      <c r="F1234" s="289"/>
      <c r="G1234" s="289"/>
      <c r="H1234" s="289"/>
      <c r="I1234" s="289"/>
      <c r="J1234" s="289"/>
      <c r="K1234" s="289"/>
      <c r="L1234" s="289"/>
      <c r="M1234" s="289"/>
      <c r="N1234" s="289">
        <v>12</v>
      </c>
      <c r="O1234" s="289"/>
      <c r="P1234" s="289"/>
      <c r="Q1234" s="289"/>
      <c r="R1234" s="289"/>
      <c r="S1234" s="289"/>
      <c r="T1234" s="289"/>
      <c r="U1234" s="289"/>
      <c r="V1234" s="289"/>
      <c r="W1234" s="289"/>
      <c r="X1234" s="289"/>
      <c r="Y1234" s="420"/>
      <c r="Z1234" s="409"/>
      <c r="AA1234" s="409"/>
      <c r="AB1234" s="409"/>
      <c r="AC1234" s="409"/>
      <c r="AD1234" s="409"/>
      <c r="AE1234" s="409"/>
      <c r="AF1234" s="409"/>
      <c r="AG1234" s="409"/>
      <c r="AH1234" s="409"/>
      <c r="AI1234" s="409"/>
      <c r="AJ1234" s="409"/>
      <c r="AK1234" s="409"/>
      <c r="AL1234" s="409"/>
      <c r="AM1234" s="290">
        <f>SUM(Y1234:AL1234)</f>
        <v>0</v>
      </c>
    </row>
    <row r="1235" spans="1:39" ht="15" hidden="1" customHeight="1" outlineLevel="1">
      <c r="A1235" s="521"/>
      <c r="B1235" s="288" t="s">
        <v>346</v>
      </c>
      <c r="C1235" s="285" t="s">
        <v>163</v>
      </c>
      <c r="D1235" s="289"/>
      <c r="E1235" s="289"/>
      <c r="F1235" s="289"/>
      <c r="G1235" s="289"/>
      <c r="H1235" s="289"/>
      <c r="I1235" s="289"/>
      <c r="J1235" s="289"/>
      <c r="K1235" s="289"/>
      <c r="L1235" s="289"/>
      <c r="M1235" s="289"/>
      <c r="N1235" s="289">
        <f>N1234</f>
        <v>12</v>
      </c>
      <c r="O1235" s="289"/>
      <c r="P1235" s="289"/>
      <c r="Q1235" s="289"/>
      <c r="R1235" s="289"/>
      <c r="S1235" s="289"/>
      <c r="T1235" s="289"/>
      <c r="U1235" s="289"/>
      <c r="V1235" s="289"/>
      <c r="W1235" s="289"/>
      <c r="X1235" s="289"/>
      <c r="Y1235" s="405">
        <f>Y1234</f>
        <v>0</v>
      </c>
      <c r="Z1235" s="405">
        <f t="shared" ref="Z1235:AL1235" si="3308">Z1234</f>
        <v>0</v>
      </c>
      <c r="AA1235" s="405">
        <f t="shared" si="3308"/>
        <v>0</v>
      </c>
      <c r="AB1235" s="405">
        <f t="shared" si="3308"/>
        <v>0</v>
      </c>
      <c r="AC1235" s="405">
        <f t="shared" si="3308"/>
        <v>0</v>
      </c>
      <c r="AD1235" s="405">
        <f t="shared" si="3308"/>
        <v>0</v>
      </c>
      <c r="AE1235" s="405">
        <f t="shared" si="3308"/>
        <v>0</v>
      </c>
      <c r="AF1235" s="405">
        <f t="shared" si="3308"/>
        <v>0</v>
      </c>
      <c r="AG1235" s="405">
        <f t="shared" si="3308"/>
        <v>0</v>
      </c>
      <c r="AH1235" s="405">
        <f t="shared" si="3308"/>
        <v>0</v>
      </c>
      <c r="AI1235" s="405">
        <f t="shared" si="3308"/>
        <v>0</v>
      </c>
      <c r="AJ1235" s="405">
        <f t="shared" si="3308"/>
        <v>0</v>
      </c>
      <c r="AK1235" s="405">
        <f t="shared" si="3308"/>
        <v>0</v>
      </c>
      <c r="AL1235" s="405">
        <f t="shared" si="3308"/>
        <v>0</v>
      </c>
      <c r="AM1235" s="300"/>
    </row>
    <row r="1236" spans="1:39" ht="15" hidden="1" customHeight="1" outlineLevel="1">
      <c r="A1236" s="521"/>
      <c r="B1236" s="288"/>
      <c r="C1236" s="285"/>
      <c r="D1236" s="285"/>
      <c r="E1236" s="285"/>
      <c r="F1236" s="285"/>
      <c r="G1236" s="285"/>
      <c r="H1236" s="285"/>
      <c r="I1236" s="285"/>
      <c r="J1236" s="285"/>
      <c r="K1236" s="285"/>
      <c r="L1236" s="285"/>
      <c r="M1236" s="285"/>
      <c r="N1236" s="285"/>
      <c r="O1236" s="285"/>
      <c r="P1236" s="285"/>
      <c r="Q1236" s="285"/>
      <c r="R1236" s="285"/>
      <c r="S1236" s="285"/>
      <c r="T1236" s="285"/>
      <c r="U1236" s="285"/>
      <c r="V1236" s="285"/>
      <c r="W1236" s="285"/>
      <c r="X1236" s="285"/>
      <c r="Y1236" s="406"/>
      <c r="Z1236" s="419"/>
      <c r="AA1236" s="419"/>
      <c r="AB1236" s="419"/>
      <c r="AC1236" s="419"/>
      <c r="AD1236" s="419"/>
      <c r="AE1236" s="419"/>
      <c r="AF1236" s="419"/>
      <c r="AG1236" s="419"/>
      <c r="AH1236" s="419"/>
      <c r="AI1236" s="419"/>
      <c r="AJ1236" s="419"/>
      <c r="AK1236" s="419"/>
      <c r="AL1236" s="419"/>
      <c r="AM1236" s="300"/>
    </row>
    <row r="1237" spans="1:39" ht="15" hidden="1" customHeight="1" outlineLevel="1">
      <c r="A1237" s="521">
        <v>31</v>
      </c>
      <c r="B1237" s="422" t="s">
        <v>123</v>
      </c>
      <c r="C1237" s="285" t="s">
        <v>25</v>
      </c>
      <c r="D1237" s="289"/>
      <c r="E1237" s="289"/>
      <c r="F1237" s="289"/>
      <c r="G1237" s="289"/>
      <c r="H1237" s="289"/>
      <c r="I1237" s="289"/>
      <c r="J1237" s="289"/>
      <c r="K1237" s="289"/>
      <c r="L1237" s="289"/>
      <c r="M1237" s="289"/>
      <c r="N1237" s="289">
        <v>12</v>
      </c>
      <c r="O1237" s="289"/>
      <c r="P1237" s="289"/>
      <c r="Q1237" s="289"/>
      <c r="R1237" s="289"/>
      <c r="S1237" s="289"/>
      <c r="T1237" s="289"/>
      <c r="U1237" s="289"/>
      <c r="V1237" s="289"/>
      <c r="W1237" s="289"/>
      <c r="X1237" s="289"/>
      <c r="Y1237" s="420"/>
      <c r="Z1237" s="409"/>
      <c r="AA1237" s="409"/>
      <c r="AB1237" s="409"/>
      <c r="AC1237" s="409"/>
      <c r="AD1237" s="409"/>
      <c r="AE1237" s="409"/>
      <c r="AF1237" s="409"/>
      <c r="AG1237" s="409"/>
      <c r="AH1237" s="409"/>
      <c r="AI1237" s="409"/>
      <c r="AJ1237" s="409"/>
      <c r="AK1237" s="409"/>
      <c r="AL1237" s="409"/>
      <c r="AM1237" s="290">
        <f>SUM(Y1237:AL1237)</f>
        <v>0</v>
      </c>
    </row>
    <row r="1238" spans="1:39" ht="15" hidden="1" customHeight="1" outlineLevel="1">
      <c r="A1238" s="521"/>
      <c r="B1238" s="288" t="s">
        <v>346</v>
      </c>
      <c r="C1238" s="285" t="s">
        <v>163</v>
      </c>
      <c r="D1238" s="289"/>
      <c r="E1238" s="289"/>
      <c r="F1238" s="289"/>
      <c r="G1238" s="289"/>
      <c r="H1238" s="289"/>
      <c r="I1238" s="289"/>
      <c r="J1238" s="289"/>
      <c r="K1238" s="289"/>
      <c r="L1238" s="289"/>
      <c r="M1238" s="289"/>
      <c r="N1238" s="289">
        <f>N1237</f>
        <v>12</v>
      </c>
      <c r="O1238" s="289"/>
      <c r="P1238" s="289"/>
      <c r="Q1238" s="289"/>
      <c r="R1238" s="289"/>
      <c r="S1238" s="289"/>
      <c r="T1238" s="289"/>
      <c r="U1238" s="289"/>
      <c r="V1238" s="289"/>
      <c r="W1238" s="289"/>
      <c r="X1238" s="289"/>
      <c r="Y1238" s="405">
        <f>Y1237</f>
        <v>0</v>
      </c>
      <c r="Z1238" s="405">
        <f t="shared" ref="Z1238:AL1238" si="3309">Z1237</f>
        <v>0</v>
      </c>
      <c r="AA1238" s="405">
        <f t="shared" si="3309"/>
        <v>0</v>
      </c>
      <c r="AB1238" s="405">
        <f t="shared" si="3309"/>
        <v>0</v>
      </c>
      <c r="AC1238" s="405">
        <f t="shared" si="3309"/>
        <v>0</v>
      </c>
      <c r="AD1238" s="405">
        <f t="shared" si="3309"/>
        <v>0</v>
      </c>
      <c r="AE1238" s="405">
        <f t="shared" si="3309"/>
        <v>0</v>
      </c>
      <c r="AF1238" s="405">
        <f t="shared" si="3309"/>
        <v>0</v>
      </c>
      <c r="AG1238" s="405">
        <f t="shared" si="3309"/>
        <v>0</v>
      </c>
      <c r="AH1238" s="405">
        <f t="shared" si="3309"/>
        <v>0</v>
      </c>
      <c r="AI1238" s="405">
        <f t="shared" si="3309"/>
        <v>0</v>
      </c>
      <c r="AJ1238" s="405">
        <f t="shared" si="3309"/>
        <v>0</v>
      </c>
      <c r="AK1238" s="405">
        <f t="shared" si="3309"/>
        <v>0</v>
      </c>
      <c r="AL1238" s="405">
        <f t="shared" si="3309"/>
        <v>0</v>
      </c>
      <c r="AM1238" s="300"/>
    </row>
    <row r="1239" spans="1:39" ht="15" hidden="1" customHeight="1" outlineLevel="1">
      <c r="A1239" s="521"/>
      <c r="B1239" s="422"/>
      <c r="C1239" s="285"/>
      <c r="D1239" s="285"/>
      <c r="E1239" s="285"/>
      <c r="F1239" s="285"/>
      <c r="G1239" s="285"/>
      <c r="H1239" s="285"/>
      <c r="I1239" s="285"/>
      <c r="J1239" s="285"/>
      <c r="K1239" s="285"/>
      <c r="L1239" s="285"/>
      <c r="M1239" s="285"/>
      <c r="N1239" s="285"/>
      <c r="O1239" s="285"/>
      <c r="P1239" s="285"/>
      <c r="Q1239" s="285"/>
      <c r="R1239" s="285"/>
      <c r="S1239" s="285"/>
      <c r="T1239" s="285"/>
      <c r="U1239" s="285"/>
      <c r="V1239" s="285"/>
      <c r="W1239" s="285"/>
      <c r="X1239" s="285"/>
      <c r="Y1239" s="406"/>
      <c r="Z1239" s="419"/>
      <c r="AA1239" s="419"/>
      <c r="AB1239" s="419"/>
      <c r="AC1239" s="419"/>
      <c r="AD1239" s="419"/>
      <c r="AE1239" s="419"/>
      <c r="AF1239" s="419"/>
      <c r="AG1239" s="419"/>
      <c r="AH1239" s="419"/>
      <c r="AI1239" s="419"/>
      <c r="AJ1239" s="419"/>
      <c r="AK1239" s="419"/>
      <c r="AL1239" s="419"/>
      <c r="AM1239" s="300"/>
    </row>
    <row r="1240" spans="1:39" ht="15" hidden="1" customHeight="1" outlineLevel="1">
      <c r="A1240" s="521">
        <v>32</v>
      </c>
      <c r="B1240" s="422" t="s">
        <v>124</v>
      </c>
      <c r="C1240" s="285" t="s">
        <v>25</v>
      </c>
      <c r="D1240" s="289"/>
      <c r="E1240" s="289"/>
      <c r="F1240" s="289"/>
      <c r="G1240" s="289"/>
      <c r="H1240" s="289"/>
      <c r="I1240" s="289"/>
      <c r="J1240" s="289"/>
      <c r="K1240" s="289"/>
      <c r="L1240" s="289"/>
      <c r="M1240" s="289"/>
      <c r="N1240" s="289">
        <v>12</v>
      </c>
      <c r="O1240" s="289"/>
      <c r="P1240" s="289"/>
      <c r="Q1240" s="289"/>
      <c r="R1240" s="289"/>
      <c r="S1240" s="289"/>
      <c r="T1240" s="289"/>
      <c r="U1240" s="289"/>
      <c r="V1240" s="289"/>
      <c r="W1240" s="289"/>
      <c r="X1240" s="289"/>
      <c r="Y1240" s="420"/>
      <c r="Z1240" s="409"/>
      <c r="AA1240" s="409"/>
      <c r="AB1240" s="409"/>
      <c r="AC1240" s="409"/>
      <c r="AD1240" s="409"/>
      <c r="AE1240" s="409"/>
      <c r="AF1240" s="409"/>
      <c r="AG1240" s="409"/>
      <c r="AH1240" s="409"/>
      <c r="AI1240" s="409"/>
      <c r="AJ1240" s="409"/>
      <c r="AK1240" s="409"/>
      <c r="AL1240" s="409"/>
      <c r="AM1240" s="290">
        <f>SUM(Y1240:AL1240)</f>
        <v>0</v>
      </c>
    </row>
    <row r="1241" spans="1:39" ht="15" hidden="1" customHeight="1" outlineLevel="1">
      <c r="A1241" s="521"/>
      <c r="B1241" s="288" t="s">
        <v>346</v>
      </c>
      <c r="C1241" s="285" t="s">
        <v>163</v>
      </c>
      <c r="D1241" s="289"/>
      <c r="E1241" s="289"/>
      <c r="F1241" s="289"/>
      <c r="G1241" s="289"/>
      <c r="H1241" s="289"/>
      <c r="I1241" s="289"/>
      <c r="J1241" s="289"/>
      <c r="K1241" s="289"/>
      <c r="L1241" s="289"/>
      <c r="M1241" s="289"/>
      <c r="N1241" s="289">
        <f>N1240</f>
        <v>12</v>
      </c>
      <c r="O1241" s="289"/>
      <c r="P1241" s="289"/>
      <c r="Q1241" s="289"/>
      <c r="R1241" s="289"/>
      <c r="S1241" s="289"/>
      <c r="T1241" s="289"/>
      <c r="U1241" s="289"/>
      <c r="V1241" s="289"/>
      <c r="W1241" s="289"/>
      <c r="X1241" s="289"/>
      <c r="Y1241" s="405">
        <f>Y1240</f>
        <v>0</v>
      </c>
      <c r="Z1241" s="405">
        <f t="shared" ref="Z1241:AL1241" si="3310">Z1240</f>
        <v>0</v>
      </c>
      <c r="AA1241" s="405">
        <f t="shared" si="3310"/>
        <v>0</v>
      </c>
      <c r="AB1241" s="405">
        <f t="shared" si="3310"/>
        <v>0</v>
      </c>
      <c r="AC1241" s="405">
        <f t="shared" si="3310"/>
        <v>0</v>
      </c>
      <c r="AD1241" s="405">
        <f t="shared" si="3310"/>
        <v>0</v>
      </c>
      <c r="AE1241" s="405">
        <f t="shared" si="3310"/>
        <v>0</v>
      </c>
      <c r="AF1241" s="405">
        <f t="shared" si="3310"/>
        <v>0</v>
      </c>
      <c r="AG1241" s="405">
        <f t="shared" si="3310"/>
        <v>0</v>
      </c>
      <c r="AH1241" s="405">
        <f t="shared" si="3310"/>
        <v>0</v>
      </c>
      <c r="AI1241" s="405">
        <f t="shared" si="3310"/>
        <v>0</v>
      </c>
      <c r="AJ1241" s="405">
        <f t="shared" si="3310"/>
        <v>0</v>
      </c>
      <c r="AK1241" s="405">
        <f t="shared" si="3310"/>
        <v>0</v>
      </c>
      <c r="AL1241" s="405">
        <f t="shared" si="3310"/>
        <v>0</v>
      </c>
      <c r="AM1241" s="300"/>
    </row>
    <row r="1242" spans="1:39" ht="15" hidden="1" customHeight="1" outlineLevel="1">
      <c r="A1242" s="521"/>
      <c r="B1242" s="422"/>
      <c r="C1242" s="285"/>
      <c r="D1242" s="285"/>
      <c r="E1242" s="285"/>
      <c r="F1242" s="285"/>
      <c r="G1242" s="285"/>
      <c r="H1242" s="285"/>
      <c r="I1242" s="285"/>
      <c r="J1242" s="285"/>
      <c r="K1242" s="285"/>
      <c r="L1242" s="285"/>
      <c r="M1242" s="285"/>
      <c r="N1242" s="285"/>
      <c r="O1242" s="285"/>
      <c r="P1242" s="285"/>
      <c r="Q1242" s="285"/>
      <c r="R1242" s="285"/>
      <c r="S1242" s="285"/>
      <c r="T1242" s="285"/>
      <c r="U1242" s="285"/>
      <c r="V1242" s="285"/>
      <c r="W1242" s="285"/>
      <c r="X1242" s="285"/>
      <c r="Y1242" s="406"/>
      <c r="Z1242" s="419"/>
      <c r="AA1242" s="419"/>
      <c r="AB1242" s="419"/>
      <c r="AC1242" s="419"/>
      <c r="AD1242" s="419"/>
      <c r="AE1242" s="419"/>
      <c r="AF1242" s="419"/>
      <c r="AG1242" s="419"/>
      <c r="AH1242" s="419"/>
      <c r="AI1242" s="419"/>
      <c r="AJ1242" s="419"/>
      <c r="AK1242" s="419"/>
      <c r="AL1242" s="419"/>
      <c r="AM1242" s="300"/>
    </row>
    <row r="1243" spans="1:39" ht="15" hidden="1" customHeight="1" outlineLevel="1">
      <c r="A1243" s="521"/>
      <c r="B1243" s="282" t="s">
        <v>500</v>
      </c>
      <c r="C1243" s="285"/>
      <c r="D1243" s="285"/>
      <c r="E1243" s="285"/>
      <c r="F1243" s="285"/>
      <c r="G1243" s="285"/>
      <c r="H1243" s="285"/>
      <c r="I1243" s="285"/>
      <c r="J1243" s="285"/>
      <c r="K1243" s="285"/>
      <c r="L1243" s="285"/>
      <c r="M1243" s="285"/>
      <c r="N1243" s="285"/>
      <c r="O1243" s="285"/>
      <c r="P1243" s="285"/>
      <c r="Q1243" s="285"/>
      <c r="R1243" s="285"/>
      <c r="S1243" s="285"/>
      <c r="T1243" s="285"/>
      <c r="U1243" s="285"/>
      <c r="V1243" s="285"/>
      <c r="W1243" s="285"/>
      <c r="X1243" s="285"/>
      <c r="Y1243" s="406"/>
      <c r="Z1243" s="419"/>
      <c r="AA1243" s="419"/>
      <c r="AB1243" s="419"/>
      <c r="AC1243" s="419"/>
      <c r="AD1243" s="419"/>
      <c r="AE1243" s="419"/>
      <c r="AF1243" s="419"/>
      <c r="AG1243" s="419"/>
      <c r="AH1243" s="419"/>
      <c r="AI1243" s="419"/>
      <c r="AJ1243" s="419"/>
      <c r="AK1243" s="419"/>
      <c r="AL1243" s="419"/>
      <c r="AM1243" s="300"/>
    </row>
    <row r="1244" spans="1:39" ht="15" hidden="1" customHeight="1" outlineLevel="1">
      <c r="A1244" s="521">
        <v>33</v>
      </c>
      <c r="B1244" s="422" t="s">
        <v>125</v>
      </c>
      <c r="C1244" s="285" t="s">
        <v>25</v>
      </c>
      <c r="D1244" s="289"/>
      <c r="E1244" s="289"/>
      <c r="F1244" s="289"/>
      <c r="G1244" s="289"/>
      <c r="H1244" s="289"/>
      <c r="I1244" s="289"/>
      <c r="J1244" s="289"/>
      <c r="K1244" s="289"/>
      <c r="L1244" s="289"/>
      <c r="M1244" s="289"/>
      <c r="N1244" s="289">
        <v>0</v>
      </c>
      <c r="O1244" s="289"/>
      <c r="P1244" s="289"/>
      <c r="Q1244" s="289"/>
      <c r="R1244" s="289"/>
      <c r="S1244" s="289"/>
      <c r="T1244" s="289"/>
      <c r="U1244" s="289"/>
      <c r="V1244" s="289"/>
      <c r="W1244" s="289"/>
      <c r="X1244" s="289"/>
      <c r="Y1244" s="420"/>
      <c r="Z1244" s="409"/>
      <c r="AA1244" s="409"/>
      <c r="AB1244" s="409"/>
      <c r="AC1244" s="409"/>
      <c r="AD1244" s="409"/>
      <c r="AE1244" s="409"/>
      <c r="AF1244" s="409"/>
      <c r="AG1244" s="409"/>
      <c r="AH1244" s="409"/>
      <c r="AI1244" s="409"/>
      <c r="AJ1244" s="409"/>
      <c r="AK1244" s="409"/>
      <c r="AL1244" s="409"/>
      <c r="AM1244" s="290">
        <f>SUM(Y1244:AL1244)</f>
        <v>0</v>
      </c>
    </row>
    <row r="1245" spans="1:39" ht="15" hidden="1" customHeight="1" outlineLevel="1">
      <c r="A1245" s="521"/>
      <c r="B1245" s="288" t="s">
        <v>346</v>
      </c>
      <c r="C1245" s="285" t="s">
        <v>163</v>
      </c>
      <c r="D1245" s="289"/>
      <c r="E1245" s="289"/>
      <c r="F1245" s="289"/>
      <c r="G1245" s="289"/>
      <c r="H1245" s="289"/>
      <c r="I1245" s="289"/>
      <c r="J1245" s="289"/>
      <c r="K1245" s="289"/>
      <c r="L1245" s="289"/>
      <c r="M1245" s="289"/>
      <c r="N1245" s="289">
        <f>N1244</f>
        <v>0</v>
      </c>
      <c r="O1245" s="289"/>
      <c r="P1245" s="289"/>
      <c r="Q1245" s="289"/>
      <c r="R1245" s="289"/>
      <c r="S1245" s="289"/>
      <c r="T1245" s="289"/>
      <c r="U1245" s="289"/>
      <c r="V1245" s="289"/>
      <c r="W1245" s="289"/>
      <c r="X1245" s="289"/>
      <c r="Y1245" s="405">
        <f>Y1244</f>
        <v>0</v>
      </c>
      <c r="Z1245" s="405">
        <f t="shared" ref="Z1245:AL1245" si="3311">Z1244</f>
        <v>0</v>
      </c>
      <c r="AA1245" s="405">
        <f t="shared" si="3311"/>
        <v>0</v>
      </c>
      <c r="AB1245" s="405">
        <f t="shared" si="3311"/>
        <v>0</v>
      </c>
      <c r="AC1245" s="405">
        <f t="shared" si="3311"/>
        <v>0</v>
      </c>
      <c r="AD1245" s="405">
        <f t="shared" si="3311"/>
        <v>0</v>
      </c>
      <c r="AE1245" s="405">
        <f t="shared" si="3311"/>
        <v>0</v>
      </c>
      <c r="AF1245" s="405">
        <f t="shared" si="3311"/>
        <v>0</v>
      </c>
      <c r="AG1245" s="405">
        <f t="shared" si="3311"/>
        <v>0</v>
      </c>
      <c r="AH1245" s="405">
        <f t="shared" si="3311"/>
        <v>0</v>
      </c>
      <c r="AI1245" s="405">
        <f t="shared" si="3311"/>
        <v>0</v>
      </c>
      <c r="AJ1245" s="405">
        <f t="shared" si="3311"/>
        <v>0</v>
      </c>
      <c r="AK1245" s="405">
        <f t="shared" si="3311"/>
        <v>0</v>
      </c>
      <c r="AL1245" s="405">
        <f t="shared" si="3311"/>
        <v>0</v>
      </c>
      <c r="AM1245" s="300"/>
    </row>
    <row r="1246" spans="1:39" ht="15" hidden="1" customHeight="1" outlineLevel="1">
      <c r="A1246" s="521"/>
      <c r="B1246" s="422"/>
      <c r="C1246" s="285"/>
      <c r="D1246" s="285"/>
      <c r="E1246" s="285"/>
      <c r="F1246" s="285"/>
      <c r="G1246" s="285"/>
      <c r="H1246" s="285"/>
      <c r="I1246" s="285"/>
      <c r="J1246" s="285"/>
      <c r="K1246" s="285"/>
      <c r="L1246" s="285"/>
      <c r="M1246" s="285"/>
      <c r="N1246" s="285"/>
      <c r="O1246" s="285"/>
      <c r="P1246" s="285"/>
      <c r="Q1246" s="285"/>
      <c r="R1246" s="285"/>
      <c r="S1246" s="285"/>
      <c r="T1246" s="285"/>
      <c r="U1246" s="285"/>
      <c r="V1246" s="285"/>
      <c r="W1246" s="285"/>
      <c r="X1246" s="285"/>
      <c r="Y1246" s="406"/>
      <c r="Z1246" s="419"/>
      <c r="AA1246" s="419"/>
      <c r="AB1246" s="419"/>
      <c r="AC1246" s="419"/>
      <c r="AD1246" s="419"/>
      <c r="AE1246" s="419"/>
      <c r="AF1246" s="419"/>
      <c r="AG1246" s="419"/>
      <c r="AH1246" s="419"/>
      <c r="AI1246" s="419"/>
      <c r="AJ1246" s="419"/>
      <c r="AK1246" s="419"/>
      <c r="AL1246" s="419"/>
      <c r="AM1246" s="300"/>
    </row>
    <row r="1247" spans="1:39" ht="15" hidden="1" customHeight="1" outlineLevel="1">
      <c r="A1247" s="521">
        <v>34</v>
      </c>
      <c r="B1247" s="422" t="s">
        <v>126</v>
      </c>
      <c r="C1247" s="285" t="s">
        <v>25</v>
      </c>
      <c r="D1247" s="289"/>
      <c r="E1247" s="289"/>
      <c r="F1247" s="289"/>
      <c r="G1247" s="289"/>
      <c r="H1247" s="289"/>
      <c r="I1247" s="289"/>
      <c r="J1247" s="289"/>
      <c r="K1247" s="289"/>
      <c r="L1247" s="289"/>
      <c r="M1247" s="289"/>
      <c r="N1247" s="289">
        <v>0</v>
      </c>
      <c r="O1247" s="289"/>
      <c r="P1247" s="289"/>
      <c r="Q1247" s="289"/>
      <c r="R1247" s="289"/>
      <c r="S1247" s="289"/>
      <c r="T1247" s="289"/>
      <c r="U1247" s="289"/>
      <c r="V1247" s="289"/>
      <c r="W1247" s="289"/>
      <c r="X1247" s="289"/>
      <c r="Y1247" s="420"/>
      <c r="Z1247" s="409"/>
      <c r="AA1247" s="409"/>
      <c r="AB1247" s="409"/>
      <c r="AC1247" s="409"/>
      <c r="AD1247" s="409"/>
      <c r="AE1247" s="409"/>
      <c r="AF1247" s="409"/>
      <c r="AG1247" s="409"/>
      <c r="AH1247" s="409"/>
      <c r="AI1247" s="409"/>
      <c r="AJ1247" s="409"/>
      <c r="AK1247" s="409"/>
      <c r="AL1247" s="409"/>
      <c r="AM1247" s="290">
        <f>SUM(Y1247:AL1247)</f>
        <v>0</v>
      </c>
    </row>
    <row r="1248" spans="1:39" ht="15" hidden="1" customHeight="1" outlineLevel="1">
      <c r="A1248" s="521"/>
      <c r="B1248" s="288" t="s">
        <v>346</v>
      </c>
      <c r="C1248" s="285" t="s">
        <v>163</v>
      </c>
      <c r="D1248" s="289"/>
      <c r="E1248" s="289"/>
      <c r="F1248" s="289"/>
      <c r="G1248" s="289"/>
      <c r="H1248" s="289"/>
      <c r="I1248" s="289"/>
      <c r="J1248" s="289"/>
      <c r="K1248" s="289"/>
      <c r="L1248" s="289"/>
      <c r="M1248" s="289"/>
      <c r="N1248" s="289">
        <f>N1247</f>
        <v>0</v>
      </c>
      <c r="O1248" s="289"/>
      <c r="P1248" s="289"/>
      <c r="Q1248" s="289"/>
      <c r="R1248" s="289"/>
      <c r="S1248" s="289"/>
      <c r="T1248" s="289"/>
      <c r="U1248" s="289"/>
      <c r="V1248" s="289"/>
      <c r="W1248" s="289"/>
      <c r="X1248" s="289"/>
      <c r="Y1248" s="405">
        <f>Y1247</f>
        <v>0</v>
      </c>
      <c r="Z1248" s="405">
        <f t="shared" ref="Z1248:AL1248" si="3312">Z1247</f>
        <v>0</v>
      </c>
      <c r="AA1248" s="405">
        <f t="shared" si="3312"/>
        <v>0</v>
      </c>
      <c r="AB1248" s="405">
        <f t="shared" si="3312"/>
        <v>0</v>
      </c>
      <c r="AC1248" s="405">
        <f t="shared" si="3312"/>
        <v>0</v>
      </c>
      <c r="AD1248" s="405">
        <f t="shared" si="3312"/>
        <v>0</v>
      </c>
      <c r="AE1248" s="405">
        <f t="shared" si="3312"/>
        <v>0</v>
      </c>
      <c r="AF1248" s="405">
        <f t="shared" si="3312"/>
        <v>0</v>
      </c>
      <c r="AG1248" s="405">
        <f t="shared" si="3312"/>
        <v>0</v>
      </c>
      <c r="AH1248" s="405">
        <f t="shared" si="3312"/>
        <v>0</v>
      </c>
      <c r="AI1248" s="405">
        <f t="shared" si="3312"/>
        <v>0</v>
      </c>
      <c r="AJ1248" s="405">
        <f t="shared" si="3312"/>
        <v>0</v>
      </c>
      <c r="AK1248" s="405">
        <f t="shared" si="3312"/>
        <v>0</v>
      </c>
      <c r="AL1248" s="405">
        <f t="shared" si="3312"/>
        <v>0</v>
      </c>
      <c r="AM1248" s="300"/>
    </row>
    <row r="1249" spans="1:39" ht="15" hidden="1" customHeight="1" outlineLevel="1">
      <c r="A1249" s="521"/>
      <c r="B1249" s="422"/>
      <c r="C1249" s="285"/>
      <c r="D1249" s="285"/>
      <c r="E1249" s="285"/>
      <c r="F1249" s="285"/>
      <c r="G1249" s="285"/>
      <c r="H1249" s="285"/>
      <c r="I1249" s="285"/>
      <c r="J1249" s="285"/>
      <c r="K1249" s="285"/>
      <c r="L1249" s="285"/>
      <c r="M1249" s="285"/>
      <c r="N1249" s="285"/>
      <c r="O1249" s="285"/>
      <c r="P1249" s="285"/>
      <c r="Q1249" s="285"/>
      <c r="R1249" s="285"/>
      <c r="S1249" s="285"/>
      <c r="T1249" s="285"/>
      <c r="U1249" s="285"/>
      <c r="V1249" s="285"/>
      <c r="W1249" s="285"/>
      <c r="X1249" s="285"/>
      <c r="Y1249" s="406"/>
      <c r="Z1249" s="419"/>
      <c r="AA1249" s="419"/>
      <c r="AB1249" s="419"/>
      <c r="AC1249" s="419"/>
      <c r="AD1249" s="419"/>
      <c r="AE1249" s="419"/>
      <c r="AF1249" s="419"/>
      <c r="AG1249" s="419"/>
      <c r="AH1249" s="419"/>
      <c r="AI1249" s="419"/>
      <c r="AJ1249" s="419"/>
      <c r="AK1249" s="419"/>
      <c r="AL1249" s="419"/>
      <c r="AM1249" s="300"/>
    </row>
    <row r="1250" spans="1:39" ht="15" hidden="1" customHeight="1" outlineLevel="1">
      <c r="A1250" s="521">
        <v>35</v>
      </c>
      <c r="B1250" s="422" t="s">
        <v>127</v>
      </c>
      <c r="C1250" s="285" t="s">
        <v>25</v>
      </c>
      <c r="D1250" s="289"/>
      <c r="E1250" s="289"/>
      <c r="F1250" s="289"/>
      <c r="G1250" s="289"/>
      <c r="H1250" s="289"/>
      <c r="I1250" s="289"/>
      <c r="J1250" s="289"/>
      <c r="K1250" s="289"/>
      <c r="L1250" s="289"/>
      <c r="M1250" s="289"/>
      <c r="N1250" s="289">
        <v>0</v>
      </c>
      <c r="O1250" s="289"/>
      <c r="P1250" s="289"/>
      <c r="Q1250" s="289"/>
      <c r="R1250" s="289"/>
      <c r="S1250" s="289"/>
      <c r="T1250" s="289"/>
      <c r="U1250" s="289"/>
      <c r="V1250" s="289"/>
      <c r="W1250" s="289"/>
      <c r="X1250" s="289"/>
      <c r="Y1250" s="420"/>
      <c r="Z1250" s="409"/>
      <c r="AA1250" s="409"/>
      <c r="AB1250" s="409"/>
      <c r="AC1250" s="409"/>
      <c r="AD1250" s="409"/>
      <c r="AE1250" s="409"/>
      <c r="AF1250" s="409"/>
      <c r="AG1250" s="409"/>
      <c r="AH1250" s="409"/>
      <c r="AI1250" s="409"/>
      <c r="AJ1250" s="409"/>
      <c r="AK1250" s="409"/>
      <c r="AL1250" s="409"/>
      <c r="AM1250" s="290">
        <f>SUM(Y1250:AL1250)</f>
        <v>0</v>
      </c>
    </row>
    <row r="1251" spans="1:39" ht="15" hidden="1" customHeight="1" outlineLevel="1">
      <c r="A1251" s="521"/>
      <c r="B1251" s="288" t="s">
        <v>346</v>
      </c>
      <c r="C1251" s="285" t="s">
        <v>163</v>
      </c>
      <c r="D1251" s="289"/>
      <c r="E1251" s="289"/>
      <c r="F1251" s="289"/>
      <c r="G1251" s="289"/>
      <c r="H1251" s="289"/>
      <c r="I1251" s="289"/>
      <c r="J1251" s="289"/>
      <c r="K1251" s="289"/>
      <c r="L1251" s="289"/>
      <c r="M1251" s="289"/>
      <c r="N1251" s="289">
        <f>N1250</f>
        <v>0</v>
      </c>
      <c r="O1251" s="289"/>
      <c r="P1251" s="289"/>
      <c r="Q1251" s="289"/>
      <c r="R1251" s="289"/>
      <c r="S1251" s="289"/>
      <c r="T1251" s="289"/>
      <c r="U1251" s="289"/>
      <c r="V1251" s="289"/>
      <c r="W1251" s="289"/>
      <c r="X1251" s="289"/>
      <c r="Y1251" s="405">
        <f>Y1250</f>
        <v>0</v>
      </c>
      <c r="Z1251" s="405">
        <f t="shared" ref="Z1251:AL1251" si="3313">Z1250</f>
        <v>0</v>
      </c>
      <c r="AA1251" s="405">
        <f t="shared" si="3313"/>
        <v>0</v>
      </c>
      <c r="AB1251" s="405">
        <f t="shared" si="3313"/>
        <v>0</v>
      </c>
      <c r="AC1251" s="405">
        <f t="shared" si="3313"/>
        <v>0</v>
      </c>
      <c r="AD1251" s="405">
        <f t="shared" si="3313"/>
        <v>0</v>
      </c>
      <c r="AE1251" s="405">
        <f t="shared" si="3313"/>
        <v>0</v>
      </c>
      <c r="AF1251" s="405">
        <f t="shared" si="3313"/>
        <v>0</v>
      </c>
      <c r="AG1251" s="405">
        <f t="shared" si="3313"/>
        <v>0</v>
      </c>
      <c r="AH1251" s="405">
        <f t="shared" si="3313"/>
        <v>0</v>
      </c>
      <c r="AI1251" s="405">
        <f t="shared" si="3313"/>
        <v>0</v>
      </c>
      <c r="AJ1251" s="405">
        <f t="shared" si="3313"/>
        <v>0</v>
      </c>
      <c r="AK1251" s="405">
        <f t="shared" si="3313"/>
        <v>0</v>
      </c>
      <c r="AL1251" s="405">
        <f t="shared" si="3313"/>
        <v>0</v>
      </c>
      <c r="AM1251" s="300"/>
    </row>
    <row r="1252" spans="1:39" ht="15" hidden="1" customHeight="1" outlineLevel="1">
      <c r="A1252" s="521"/>
      <c r="B1252" s="425"/>
      <c r="C1252" s="285"/>
      <c r="D1252" s="285"/>
      <c r="E1252" s="285"/>
      <c r="F1252" s="285"/>
      <c r="G1252" s="285"/>
      <c r="H1252" s="285"/>
      <c r="I1252" s="285"/>
      <c r="J1252" s="285"/>
      <c r="K1252" s="285"/>
      <c r="L1252" s="285"/>
      <c r="M1252" s="285"/>
      <c r="N1252" s="285"/>
      <c r="O1252" s="285"/>
      <c r="P1252" s="285"/>
      <c r="Q1252" s="285"/>
      <c r="R1252" s="285"/>
      <c r="S1252" s="285"/>
      <c r="T1252" s="285"/>
      <c r="U1252" s="285"/>
      <c r="V1252" s="285"/>
      <c r="W1252" s="285"/>
      <c r="X1252" s="285"/>
      <c r="Y1252" s="406"/>
      <c r="Z1252" s="419"/>
      <c r="AA1252" s="419"/>
      <c r="AB1252" s="419"/>
      <c r="AC1252" s="419"/>
      <c r="AD1252" s="419"/>
      <c r="AE1252" s="419"/>
      <c r="AF1252" s="419"/>
      <c r="AG1252" s="419"/>
      <c r="AH1252" s="419"/>
      <c r="AI1252" s="419"/>
      <c r="AJ1252" s="419"/>
      <c r="AK1252" s="419"/>
      <c r="AL1252" s="419"/>
      <c r="AM1252" s="300"/>
    </row>
    <row r="1253" spans="1:39" ht="15" hidden="1" customHeight="1" outlineLevel="1">
      <c r="A1253" s="521"/>
      <c r="B1253" s="282" t="s">
        <v>501</v>
      </c>
      <c r="C1253" s="285"/>
      <c r="D1253" s="285"/>
      <c r="E1253" s="285"/>
      <c r="F1253" s="285"/>
      <c r="G1253" s="285"/>
      <c r="H1253" s="285"/>
      <c r="I1253" s="285"/>
      <c r="J1253" s="285"/>
      <c r="K1253" s="285"/>
      <c r="L1253" s="285"/>
      <c r="M1253" s="285"/>
      <c r="N1253" s="285"/>
      <c r="O1253" s="285"/>
      <c r="P1253" s="285"/>
      <c r="Q1253" s="285"/>
      <c r="R1253" s="285"/>
      <c r="S1253" s="285"/>
      <c r="T1253" s="285"/>
      <c r="U1253" s="285"/>
      <c r="V1253" s="285"/>
      <c r="W1253" s="285"/>
      <c r="X1253" s="285"/>
      <c r="Y1253" s="406"/>
      <c r="Z1253" s="419"/>
      <c r="AA1253" s="419"/>
      <c r="AB1253" s="419"/>
      <c r="AC1253" s="419"/>
      <c r="AD1253" s="419"/>
      <c r="AE1253" s="419"/>
      <c r="AF1253" s="419"/>
      <c r="AG1253" s="419"/>
      <c r="AH1253" s="419"/>
      <c r="AI1253" s="419"/>
      <c r="AJ1253" s="419"/>
      <c r="AK1253" s="419"/>
      <c r="AL1253" s="419"/>
      <c r="AM1253" s="300"/>
    </row>
    <row r="1254" spans="1:39" ht="28.5" hidden="1" customHeight="1" outlineLevel="1">
      <c r="A1254" s="521">
        <v>36</v>
      </c>
      <c r="B1254" s="422" t="s">
        <v>128</v>
      </c>
      <c r="C1254" s="285" t="s">
        <v>25</v>
      </c>
      <c r="D1254" s="289"/>
      <c r="E1254" s="289"/>
      <c r="F1254" s="289"/>
      <c r="G1254" s="289"/>
      <c r="H1254" s="289"/>
      <c r="I1254" s="289"/>
      <c r="J1254" s="289"/>
      <c r="K1254" s="289"/>
      <c r="L1254" s="289"/>
      <c r="M1254" s="289"/>
      <c r="N1254" s="289">
        <v>12</v>
      </c>
      <c r="O1254" s="289"/>
      <c r="P1254" s="289"/>
      <c r="Q1254" s="289"/>
      <c r="R1254" s="289"/>
      <c r="S1254" s="289"/>
      <c r="T1254" s="289"/>
      <c r="U1254" s="289"/>
      <c r="V1254" s="289"/>
      <c r="W1254" s="289"/>
      <c r="X1254" s="289"/>
      <c r="Y1254" s="420"/>
      <c r="Z1254" s="409"/>
      <c r="AA1254" s="409"/>
      <c r="AB1254" s="409"/>
      <c r="AC1254" s="409"/>
      <c r="AD1254" s="409"/>
      <c r="AE1254" s="409"/>
      <c r="AF1254" s="409"/>
      <c r="AG1254" s="409"/>
      <c r="AH1254" s="409"/>
      <c r="AI1254" s="409"/>
      <c r="AJ1254" s="409"/>
      <c r="AK1254" s="409"/>
      <c r="AL1254" s="409"/>
      <c r="AM1254" s="290">
        <f>SUM(Y1254:AL1254)</f>
        <v>0</v>
      </c>
    </row>
    <row r="1255" spans="1:39" ht="15" hidden="1" customHeight="1" outlineLevel="1">
      <c r="A1255" s="521"/>
      <c r="B1255" s="288" t="s">
        <v>346</v>
      </c>
      <c r="C1255" s="285" t="s">
        <v>163</v>
      </c>
      <c r="D1255" s="289"/>
      <c r="E1255" s="289"/>
      <c r="F1255" s="289"/>
      <c r="G1255" s="289"/>
      <c r="H1255" s="289"/>
      <c r="I1255" s="289"/>
      <c r="J1255" s="289"/>
      <c r="K1255" s="289"/>
      <c r="L1255" s="289"/>
      <c r="M1255" s="289"/>
      <c r="N1255" s="289">
        <f>N1254</f>
        <v>12</v>
      </c>
      <c r="O1255" s="289"/>
      <c r="P1255" s="289"/>
      <c r="Q1255" s="289"/>
      <c r="R1255" s="289"/>
      <c r="S1255" s="289"/>
      <c r="T1255" s="289"/>
      <c r="U1255" s="289"/>
      <c r="V1255" s="289"/>
      <c r="W1255" s="289"/>
      <c r="X1255" s="289"/>
      <c r="Y1255" s="405">
        <f>Y1254</f>
        <v>0</v>
      </c>
      <c r="Z1255" s="405">
        <f t="shared" ref="Z1255:AL1255" si="3314">Z1254</f>
        <v>0</v>
      </c>
      <c r="AA1255" s="405">
        <f t="shared" si="3314"/>
        <v>0</v>
      </c>
      <c r="AB1255" s="405">
        <f t="shared" si="3314"/>
        <v>0</v>
      </c>
      <c r="AC1255" s="405">
        <f t="shared" si="3314"/>
        <v>0</v>
      </c>
      <c r="AD1255" s="405">
        <f t="shared" si="3314"/>
        <v>0</v>
      </c>
      <c r="AE1255" s="405">
        <f t="shared" si="3314"/>
        <v>0</v>
      </c>
      <c r="AF1255" s="405">
        <f t="shared" si="3314"/>
        <v>0</v>
      </c>
      <c r="AG1255" s="405">
        <f t="shared" si="3314"/>
        <v>0</v>
      </c>
      <c r="AH1255" s="405">
        <f t="shared" si="3314"/>
        <v>0</v>
      </c>
      <c r="AI1255" s="405">
        <f t="shared" si="3314"/>
        <v>0</v>
      </c>
      <c r="AJ1255" s="405">
        <f t="shared" si="3314"/>
        <v>0</v>
      </c>
      <c r="AK1255" s="405">
        <f t="shared" si="3314"/>
        <v>0</v>
      </c>
      <c r="AL1255" s="405">
        <f t="shared" si="3314"/>
        <v>0</v>
      </c>
      <c r="AM1255" s="300"/>
    </row>
    <row r="1256" spans="1:39" ht="15" hidden="1" customHeight="1" outlineLevel="1">
      <c r="A1256" s="521"/>
      <c r="B1256" s="422"/>
      <c r="C1256" s="285"/>
      <c r="D1256" s="285"/>
      <c r="E1256" s="285"/>
      <c r="F1256" s="285"/>
      <c r="G1256" s="285"/>
      <c r="H1256" s="285"/>
      <c r="I1256" s="285"/>
      <c r="J1256" s="285"/>
      <c r="K1256" s="285"/>
      <c r="L1256" s="285"/>
      <c r="M1256" s="285"/>
      <c r="N1256" s="285"/>
      <c r="O1256" s="285"/>
      <c r="P1256" s="285"/>
      <c r="Q1256" s="285"/>
      <c r="R1256" s="285"/>
      <c r="S1256" s="285"/>
      <c r="T1256" s="285"/>
      <c r="U1256" s="285"/>
      <c r="V1256" s="285"/>
      <c r="W1256" s="285"/>
      <c r="X1256" s="285"/>
      <c r="Y1256" s="406"/>
      <c r="Z1256" s="419"/>
      <c r="AA1256" s="419"/>
      <c r="AB1256" s="419"/>
      <c r="AC1256" s="419"/>
      <c r="AD1256" s="419"/>
      <c r="AE1256" s="419"/>
      <c r="AF1256" s="419"/>
      <c r="AG1256" s="419"/>
      <c r="AH1256" s="419"/>
      <c r="AI1256" s="419"/>
      <c r="AJ1256" s="419"/>
      <c r="AK1256" s="419"/>
      <c r="AL1256" s="419"/>
      <c r="AM1256" s="300"/>
    </row>
    <row r="1257" spans="1:39" ht="15" hidden="1" customHeight="1" outlineLevel="1">
      <c r="A1257" s="521">
        <v>37</v>
      </c>
      <c r="B1257" s="422" t="s">
        <v>129</v>
      </c>
      <c r="C1257" s="285" t="s">
        <v>25</v>
      </c>
      <c r="D1257" s="289"/>
      <c r="E1257" s="289"/>
      <c r="F1257" s="289"/>
      <c r="G1257" s="289"/>
      <c r="H1257" s="289"/>
      <c r="I1257" s="289"/>
      <c r="J1257" s="289"/>
      <c r="K1257" s="289"/>
      <c r="L1257" s="289"/>
      <c r="M1257" s="289"/>
      <c r="N1257" s="289">
        <v>12</v>
      </c>
      <c r="O1257" s="289"/>
      <c r="P1257" s="289"/>
      <c r="Q1257" s="289"/>
      <c r="R1257" s="289"/>
      <c r="S1257" s="289"/>
      <c r="T1257" s="289"/>
      <c r="U1257" s="289"/>
      <c r="V1257" s="289"/>
      <c r="W1257" s="289"/>
      <c r="X1257" s="289"/>
      <c r="Y1257" s="420"/>
      <c r="Z1257" s="409"/>
      <c r="AA1257" s="409"/>
      <c r="AB1257" s="409"/>
      <c r="AC1257" s="409"/>
      <c r="AD1257" s="409"/>
      <c r="AE1257" s="409"/>
      <c r="AF1257" s="409"/>
      <c r="AG1257" s="409"/>
      <c r="AH1257" s="409"/>
      <c r="AI1257" s="409"/>
      <c r="AJ1257" s="409"/>
      <c r="AK1257" s="409"/>
      <c r="AL1257" s="409"/>
      <c r="AM1257" s="290">
        <f>SUM(Y1257:AL1257)</f>
        <v>0</v>
      </c>
    </row>
    <row r="1258" spans="1:39" ht="15" hidden="1" customHeight="1" outlineLevel="1">
      <c r="A1258" s="521"/>
      <c r="B1258" s="288" t="s">
        <v>346</v>
      </c>
      <c r="C1258" s="285" t="s">
        <v>163</v>
      </c>
      <c r="D1258" s="289"/>
      <c r="E1258" s="289"/>
      <c r="F1258" s="289"/>
      <c r="G1258" s="289"/>
      <c r="H1258" s="289"/>
      <c r="I1258" s="289"/>
      <c r="J1258" s="289"/>
      <c r="K1258" s="289"/>
      <c r="L1258" s="289"/>
      <c r="M1258" s="289"/>
      <c r="N1258" s="289">
        <f>N1257</f>
        <v>12</v>
      </c>
      <c r="O1258" s="289"/>
      <c r="P1258" s="289"/>
      <c r="Q1258" s="289"/>
      <c r="R1258" s="289"/>
      <c r="S1258" s="289"/>
      <c r="T1258" s="289"/>
      <c r="U1258" s="289"/>
      <c r="V1258" s="289"/>
      <c r="W1258" s="289"/>
      <c r="X1258" s="289"/>
      <c r="Y1258" s="405">
        <f>Y1257</f>
        <v>0</v>
      </c>
      <c r="Z1258" s="405">
        <f t="shared" ref="Z1258:AL1258" si="3315">Z1257</f>
        <v>0</v>
      </c>
      <c r="AA1258" s="405">
        <f t="shared" si="3315"/>
        <v>0</v>
      </c>
      <c r="AB1258" s="405">
        <f t="shared" si="3315"/>
        <v>0</v>
      </c>
      <c r="AC1258" s="405">
        <f t="shared" si="3315"/>
        <v>0</v>
      </c>
      <c r="AD1258" s="405">
        <f t="shared" si="3315"/>
        <v>0</v>
      </c>
      <c r="AE1258" s="405">
        <f t="shared" si="3315"/>
        <v>0</v>
      </c>
      <c r="AF1258" s="405">
        <f t="shared" si="3315"/>
        <v>0</v>
      </c>
      <c r="AG1258" s="405">
        <f t="shared" si="3315"/>
        <v>0</v>
      </c>
      <c r="AH1258" s="405">
        <f t="shared" si="3315"/>
        <v>0</v>
      </c>
      <c r="AI1258" s="405">
        <f t="shared" si="3315"/>
        <v>0</v>
      </c>
      <c r="AJ1258" s="405">
        <f t="shared" si="3315"/>
        <v>0</v>
      </c>
      <c r="AK1258" s="405">
        <f t="shared" si="3315"/>
        <v>0</v>
      </c>
      <c r="AL1258" s="405">
        <f t="shared" si="3315"/>
        <v>0</v>
      </c>
      <c r="AM1258" s="300"/>
    </row>
    <row r="1259" spans="1:39" ht="15" hidden="1" customHeight="1" outlineLevel="1">
      <c r="A1259" s="521"/>
      <c r="B1259" s="422"/>
      <c r="C1259" s="285"/>
      <c r="D1259" s="285"/>
      <c r="E1259" s="285"/>
      <c r="F1259" s="285"/>
      <c r="G1259" s="285"/>
      <c r="H1259" s="285"/>
      <c r="I1259" s="285"/>
      <c r="J1259" s="285"/>
      <c r="K1259" s="285"/>
      <c r="L1259" s="285"/>
      <c r="M1259" s="285"/>
      <c r="N1259" s="285"/>
      <c r="O1259" s="285"/>
      <c r="P1259" s="285"/>
      <c r="Q1259" s="285"/>
      <c r="R1259" s="285"/>
      <c r="S1259" s="285"/>
      <c r="T1259" s="285"/>
      <c r="U1259" s="285"/>
      <c r="V1259" s="285"/>
      <c r="W1259" s="285"/>
      <c r="X1259" s="285"/>
      <c r="Y1259" s="406"/>
      <c r="Z1259" s="419"/>
      <c r="AA1259" s="419"/>
      <c r="AB1259" s="419"/>
      <c r="AC1259" s="419"/>
      <c r="AD1259" s="419"/>
      <c r="AE1259" s="419"/>
      <c r="AF1259" s="419"/>
      <c r="AG1259" s="419"/>
      <c r="AH1259" s="419"/>
      <c r="AI1259" s="419"/>
      <c r="AJ1259" s="419"/>
      <c r="AK1259" s="419"/>
      <c r="AL1259" s="419"/>
      <c r="AM1259" s="300"/>
    </row>
    <row r="1260" spans="1:39" ht="15" hidden="1" customHeight="1" outlineLevel="1">
      <c r="A1260" s="521">
        <v>38</v>
      </c>
      <c r="B1260" s="422" t="s">
        <v>130</v>
      </c>
      <c r="C1260" s="285" t="s">
        <v>25</v>
      </c>
      <c r="D1260" s="289"/>
      <c r="E1260" s="289"/>
      <c r="F1260" s="289"/>
      <c r="G1260" s="289"/>
      <c r="H1260" s="289"/>
      <c r="I1260" s="289"/>
      <c r="J1260" s="289"/>
      <c r="K1260" s="289"/>
      <c r="L1260" s="289"/>
      <c r="M1260" s="289"/>
      <c r="N1260" s="289">
        <v>12</v>
      </c>
      <c r="O1260" s="289"/>
      <c r="P1260" s="289"/>
      <c r="Q1260" s="289"/>
      <c r="R1260" s="289"/>
      <c r="S1260" s="289"/>
      <c r="T1260" s="289"/>
      <c r="U1260" s="289"/>
      <c r="V1260" s="289"/>
      <c r="W1260" s="289"/>
      <c r="X1260" s="289"/>
      <c r="Y1260" s="420"/>
      <c r="Z1260" s="409"/>
      <c r="AA1260" s="409"/>
      <c r="AB1260" s="409"/>
      <c r="AC1260" s="409"/>
      <c r="AD1260" s="409"/>
      <c r="AE1260" s="409"/>
      <c r="AF1260" s="409"/>
      <c r="AG1260" s="409"/>
      <c r="AH1260" s="409"/>
      <c r="AI1260" s="409"/>
      <c r="AJ1260" s="409"/>
      <c r="AK1260" s="409"/>
      <c r="AL1260" s="409"/>
      <c r="AM1260" s="290">
        <f>SUM(Y1260:AL1260)</f>
        <v>0</v>
      </c>
    </row>
    <row r="1261" spans="1:39" ht="15" hidden="1" customHeight="1" outlineLevel="1">
      <c r="A1261" s="521"/>
      <c r="B1261" s="288" t="s">
        <v>346</v>
      </c>
      <c r="C1261" s="285" t="s">
        <v>163</v>
      </c>
      <c r="D1261" s="289"/>
      <c r="E1261" s="289"/>
      <c r="F1261" s="289"/>
      <c r="G1261" s="289"/>
      <c r="H1261" s="289"/>
      <c r="I1261" s="289"/>
      <c r="J1261" s="289"/>
      <c r="K1261" s="289"/>
      <c r="L1261" s="289"/>
      <c r="M1261" s="289"/>
      <c r="N1261" s="289">
        <f>N1260</f>
        <v>12</v>
      </c>
      <c r="O1261" s="289"/>
      <c r="P1261" s="289"/>
      <c r="Q1261" s="289"/>
      <c r="R1261" s="289"/>
      <c r="S1261" s="289"/>
      <c r="T1261" s="289"/>
      <c r="U1261" s="289"/>
      <c r="V1261" s="289"/>
      <c r="W1261" s="289"/>
      <c r="X1261" s="289"/>
      <c r="Y1261" s="405">
        <f>Y1260</f>
        <v>0</v>
      </c>
      <c r="Z1261" s="405">
        <f t="shared" ref="Z1261:AL1261" si="3316">Z1260</f>
        <v>0</v>
      </c>
      <c r="AA1261" s="405">
        <f t="shared" si="3316"/>
        <v>0</v>
      </c>
      <c r="AB1261" s="405">
        <f t="shared" si="3316"/>
        <v>0</v>
      </c>
      <c r="AC1261" s="405">
        <f t="shared" si="3316"/>
        <v>0</v>
      </c>
      <c r="AD1261" s="405">
        <f t="shared" si="3316"/>
        <v>0</v>
      </c>
      <c r="AE1261" s="405">
        <f t="shared" si="3316"/>
        <v>0</v>
      </c>
      <c r="AF1261" s="405">
        <f t="shared" si="3316"/>
        <v>0</v>
      </c>
      <c r="AG1261" s="405">
        <f t="shared" si="3316"/>
        <v>0</v>
      </c>
      <c r="AH1261" s="405">
        <f t="shared" si="3316"/>
        <v>0</v>
      </c>
      <c r="AI1261" s="405">
        <f t="shared" si="3316"/>
        <v>0</v>
      </c>
      <c r="AJ1261" s="405">
        <f t="shared" si="3316"/>
        <v>0</v>
      </c>
      <c r="AK1261" s="405">
        <f t="shared" si="3316"/>
        <v>0</v>
      </c>
      <c r="AL1261" s="405">
        <f t="shared" si="3316"/>
        <v>0</v>
      </c>
      <c r="AM1261" s="300"/>
    </row>
    <row r="1262" spans="1:39" ht="15" hidden="1" customHeight="1" outlineLevel="1">
      <c r="A1262" s="521"/>
      <c r="B1262" s="422"/>
      <c r="C1262" s="285"/>
      <c r="D1262" s="285"/>
      <c r="E1262" s="285"/>
      <c r="F1262" s="285"/>
      <c r="G1262" s="285"/>
      <c r="H1262" s="285"/>
      <c r="I1262" s="285"/>
      <c r="J1262" s="285"/>
      <c r="K1262" s="285"/>
      <c r="L1262" s="285"/>
      <c r="M1262" s="285"/>
      <c r="N1262" s="285"/>
      <c r="O1262" s="285"/>
      <c r="P1262" s="285"/>
      <c r="Q1262" s="285"/>
      <c r="R1262" s="285"/>
      <c r="S1262" s="285"/>
      <c r="T1262" s="285"/>
      <c r="U1262" s="285"/>
      <c r="V1262" s="285"/>
      <c r="W1262" s="285"/>
      <c r="X1262" s="285"/>
      <c r="Y1262" s="406"/>
      <c r="Z1262" s="419"/>
      <c r="AA1262" s="419"/>
      <c r="AB1262" s="419"/>
      <c r="AC1262" s="419"/>
      <c r="AD1262" s="419"/>
      <c r="AE1262" s="419"/>
      <c r="AF1262" s="419"/>
      <c r="AG1262" s="419"/>
      <c r="AH1262" s="419"/>
      <c r="AI1262" s="419"/>
      <c r="AJ1262" s="419"/>
      <c r="AK1262" s="419"/>
      <c r="AL1262" s="419"/>
      <c r="AM1262" s="300"/>
    </row>
    <row r="1263" spans="1:39" ht="15" hidden="1" customHeight="1" outlineLevel="1">
      <c r="A1263" s="521">
        <v>39</v>
      </c>
      <c r="B1263" s="422" t="s">
        <v>131</v>
      </c>
      <c r="C1263" s="285" t="s">
        <v>25</v>
      </c>
      <c r="D1263" s="289"/>
      <c r="E1263" s="289"/>
      <c r="F1263" s="289"/>
      <c r="G1263" s="289"/>
      <c r="H1263" s="289"/>
      <c r="I1263" s="289"/>
      <c r="J1263" s="289"/>
      <c r="K1263" s="289"/>
      <c r="L1263" s="289"/>
      <c r="M1263" s="289"/>
      <c r="N1263" s="289">
        <v>12</v>
      </c>
      <c r="O1263" s="289"/>
      <c r="P1263" s="289"/>
      <c r="Q1263" s="289"/>
      <c r="R1263" s="289"/>
      <c r="S1263" s="289"/>
      <c r="T1263" s="289"/>
      <c r="U1263" s="289"/>
      <c r="V1263" s="289"/>
      <c r="W1263" s="289"/>
      <c r="X1263" s="289"/>
      <c r="Y1263" s="420"/>
      <c r="Z1263" s="409"/>
      <c r="AA1263" s="409"/>
      <c r="AB1263" s="409"/>
      <c r="AC1263" s="409"/>
      <c r="AD1263" s="409"/>
      <c r="AE1263" s="409"/>
      <c r="AF1263" s="409"/>
      <c r="AG1263" s="409"/>
      <c r="AH1263" s="409"/>
      <c r="AI1263" s="409"/>
      <c r="AJ1263" s="409"/>
      <c r="AK1263" s="409"/>
      <c r="AL1263" s="409"/>
      <c r="AM1263" s="290">
        <f>SUM(Y1263:AL1263)</f>
        <v>0</v>
      </c>
    </row>
    <row r="1264" spans="1:39" ht="15" hidden="1" customHeight="1" outlineLevel="1">
      <c r="A1264" s="521"/>
      <c r="B1264" s="288" t="s">
        <v>346</v>
      </c>
      <c r="C1264" s="285" t="s">
        <v>163</v>
      </c>
      <c r="D1264" s="289"/>
      <c r="E1264" s="289"/>
      <c r="F1264" s="289"/>
      <c r="G1264" s="289"/>
      <c r="H1264" s="289"/>
      <c r="I1264" s="289"/>
      <c r="J1264" s="289"/>
      <c r="K1264" s="289"/>
      <c r="L1264" s="289"/>
      <c r="M1264" s="289"/>
      <c r="N1264" s="289">
        <f>N1263</f>
        <v>12</v>
      </c>
      <c r="O1264" s="289"/>
      <c r="P1264" s="289"/>
      <c r="Q1264" s="289"/>
      <c r="R1264" s="289"/>
      <c r="S1264" s="289"/>
      <c r="T1264" s="289"/>
      <c r="U1264" s="289"/>
      <c r="V1264" s="289"/>
      <c r="W1264" s="289"/>
      <c r="X1264" s="289"/>
      <c r="Y1264" s="405">
        <f>Y1263</f>
        <v>0</v>
      </c>
      <c r="Z1264" s="405">
        <f t="shared" ref="Z1264:AL1264" si="3317">Z1263</f>
        <v>0</v>
      </c>
      <c r="AA1264" s="405">
        <f t="shared" si="3317"/>
        <v>0</v>
      </c>
      <c r="AB1264" s="405">
        <f t="shared" si="3317"/>
        <v>0</v>
      </c>
      <c r="AC1264" s="405">
        <f t="shared" si="3317"/>
        <v>0</v>
      </c>
      <c r="AD1264" s="405">
        <f t="shared" si="3317"/>
        <v>0</v>
      </c>
      <c r="AE1264" s="405">
        <f t="shared" si="3317"/>
        <v>0</v>
      </c>
      <c r="AF1264" s="405">
        <f t="shared" si="3317"/>
        <v>0</v>
      </c>
      <c r="AG1264" s="405">
        <f t="shared" si="3317"/>
        <v>0</v>
      </c>
      <c r="AH1264" s="405">
        <f t="shared" si="3317"/>
        <v>0</v>
      </c>
      <c r="AI1264" s="405">
        <f t="shared" si="3317"/>
        <v>0</v>
      </c>
      <c r="AJ1264" s="405">
        <f t="shared" si="3317"/>
        <v>0</v>
      </c>
      <c r="AK1264" s="405">
        <f t="shared" si="3317"/>
        <v>0</v>
      </c>
      <c r="AL1264" s="405">
        <f t="shared" si="3317"/>
        <v>0</v>
      </c>
      <c r="AM1264" s="300"/>
    </row>
    <row r="1265" spans="1:39" ht="15" hidden="1" customHeight="1" outlineLevel="1">
      <c r="A1265" s="521"/>
      <c r="B1265" s="422"/>
      <c r="C1265" s="285"/>
      <c r="D1265" s="285"/>
      <c r="E1265" s="285"/>
      <c r="F1265" s="285"/>
      <c r="G1265" s="285"/>
      <c r="H1265" s="285"/>
      <c r="I1265" s="285"/>
      <c r="J1265" s="285"/>
      <c r="K1265" s="285"/>
      <c r="L1265" s="285"/>
      <c r="M1265" s="285"/>
      <c r="N1265" s="285"/>
      <c r="O1265" s="285"/>
      <c r="P1265" s="285"/>
      <c r="Q1265" s="285"/>
      <c r="R1265" s="285"/>
      <c r="S1265" s="285"/>
      <c r="T1265" s="285"/>
      <c r="U1265" s="285"/>
      <c r="V1265" s="285"/>
      <c r="W1265" s="285"/>
      <c r="X1265" s="285"/>
      <c r="Y1265" s="406"/>
      <c r="Z1265" s="419"/>
      <c r="AA1265" s="419"/>
      <c r="AB1265" s="419"/>
      <c r="AC1265" s="419"/>
      <c r="AD1265" s="419"/>
      <c r="AE1265" s="419"/>
      <c r="AF1265" s="419"/>
      <c r="AG1265" s="419"/>
      <c r="AH1265" s="419"/>
      <c r="AI1265" s="419"/>
      <c r="AJ1265" s="419"/>
      <c r="AK1265" s="419"/>
      <c r="AL1265" s="419"/>
      <c r="AM1265" s="300"/>
    </row>
    <row r="1266" spans="1:39" ht="15" hidden="1" customHeight="1" outlineLevel="1">
      <c r="A1266" s="521">
        <v>40</v>
      </c>
      <c r="B1266" s="422" t="s">
        <v>132</v>
      </c>
      <c r="C1266" s="285" t="s">
        <v>25</v>
      </c>
      <c r="D1266" s="289"/>
      <c r="E1266" s="289"/>
      <c r="F1266" s="289"/>
      <c r="G1266" s="289"/>
      <c r="H1266" s="289"/>
      <c r="I1266" s="289"/>
      <c r="J1266" s="289"/>
      <c r="K1266" s="289"/>
      <c r="L1266" s="289"/>
      <c r="M1266" s="289"/>
      <c r="N1266" s="289">
        <v>12</v>
      </c>
      <c r="O1266" s="289"/>
      <c r="P1266" s="289"/>
      <c r="Q1266" s="289"/>
      <c r="R1266" s="289"/>
      <c r="S1266" s="289"/>
      <c r="T1266" s="289"/>
      <c r="U1266" s="289"/>
      <c r="V1266" s="289"/>
      <c r="W1266" s="289"/>
      <c r="X1266" s="289"/>
      <c r="Y1266" s="420"/>
      <c r="Z1266" s="409"/>
      <c r="AA1266" s="409"/>
      <c r="AB1266" s="409"/>
      <c r="AC1266" s="409"/>
      <c r="AD1266" s="409"/>
      <c r="AE1266" s="409"/>
      <c r="AF1266" s="409"/>
      <c r="AG1266" s="409"/>
      <c r="AH1266" s="409"/>
      <c r="AI1266" s="409"/>
      <c r="AJ1266" s="409"/>
      <c r="AK1266" s="409"/>
      <c r="AL1266" s="409"/>
      <c r="AM1266" s="290">
        <f>SUM(Y1266:AL1266)</f>
        <v>0</v>
      </c>
    </row>
    <row r="1267" spans="1:39" ht="15" hidden="1" customHeight="1" outlineLevel="1">
      <c r="A1267" s="521"/>
      <c r="B1267" s="288" t="s">
        <v>346</v>
      </c>
      <c r="C1267" s="285" t="s">
        <v>163</v>
      </c>
      <c r="D1267" s="289"/>
      <c r="E1267" s="289"/>
      <c r="F1267" s="289"/>
      <c r="G1267" s="289"/>
      <c r="H1267" s="289"/>
      <c r="I1267" s="289"/>
      <c r="J1267" s="289"/>
      <c r="K1267" s="289"/>
      <c r="L1267" s="289"/>
      <c r="M1267" s="289"/>
      <c r="N1267" s="289">
        <f>N1266</f>
        <v>12</v>
      </c>
      <c r="O1267" s="289"/>
      <c r="P1267" s="289"/>
      <c r="Q1267" s="289"/>
      <c r="R1267" s="289"/>
      <c r="S1267" s="289"/>
      <c r="T1267" s="289"/>
      <c r="U1267" s="289"/>
      <c r="V1267" s="289"/>
      <c r="W1267" s="289"/>
      <c r="X1267" s="289"/>
      <c r="Y1267" s="405">
        <f>Y1266</f>
        <v>0</v>
      </c>
      <c r="Z1267" s="405">
        <f t="shared" ref="Z1267:AL1267" si="3318">Z1266</f>
        <v>0</v>
      </c>
      <c r="AA1267" s="405">
        <f t="shared" si="3318"/>
        <v>0</v>
      </c>
      <c r="AB1267" s="405">
        <f t="shared" si="3318"/>
        <v>0</v>
      </c>
      <c r="AC1267" s="405">
        <f t="shared" si="3318"/>
        <v>0</v>
      </c>
      <c r="AD1267" s="405">
        <f t="shared" si="3318"/>
        <v>0</v>
      </c>
      <c r="AE1267" s="405">
        <f t="shared" si="3318"/>
        <v>0</v>
      </c>
      <c r="AF1267" s="405">
        <f t="shared" si="3318"/>
        <v>0</v>
      </c>
      <c r="AG1267" s="405">
        <f t="shared" si="3318"/>
        <v>0</v>
      </c>
      <c r="AH1267" s="405">
        <f t="shared" si="3318"/>
        <v>0</v>
      </c>
      <c r="AI1267" s="405">
        <f t="shared" si="3318"/>
        <v>0</v>
      </c>
      <c r="AJ1267" s="405">
        <f t="shared" si="3318"/>
        <v>0</v>
      </c>
      <c r="AK1267" s="405">
        <f t="shared" si="3318"/>
        <v>0</v>
      </c>
      <c r="AL1267" s="405">
        <f t="shared" si="3318"/>
        <v>0</v>
      </c>
      <c r="AM1267" s="300"/>
    </row>
    <row r="1268" spans="1:39" ht="15" hidden="1" customHeight="1" outlineLevel="1">
      <c r="A1268" s="521"/>
      <c r="B1268" s="422"/>
      <c r="C1268" s="285"/>
      <c r="D1268" s="285"/>
      <c r="E1268" s="285"/>
      <c r="F1268" s="285"/>
      <c r="G1268" s="285"/>
      <c r="H1268" s="285"/>
      <c r="I1268" s="285"/>
      <c r="J1268" s="285"/>
      <c r="K1268" s="285"/>
      <c r="L1268" s="285"/>
      <c r="M1268" s="285"/>
      <c r="N1268" s="285"/>
      <c r="O1268" s="285"/>
      <c r="P1268" s="285"/>
      <c r="Q1268" s="285"/>
      <c r="R1268" s="285"/>
      <c r="S1268" s="285"/>
      <c r="T1268" s="285"/>
      <c r="U1268" s="285"/>
      <c r="V1268" s="285"/>
      <c r="W1268" s="285"/>
      <c r="X1268" s="285"/>
      <c r="Y1268" s="406"/>
      <c r="Z1268" s="419"/>
      <c r="AA1268" s="419"/>
      <c r="AB1268" s="419"/>
      <c r="AC1268" s="419"/>
      <c r="AD1268" s="419"/>
      <c r="AE1268" s="419"/>
      <c r="AF1268" s="419"/>
      <c r="AG1268" s="419"/>
      <c r="AH1268" s="419"/>
      <c r="AI1268" s="419"/>
      <c r="AJ1268" s="419"/>
      <c r="AK1268" s="419"/>
      <c r="AL1268" s="419"/>
      <c r="AM1268" s="300"/>
    </row>
    <row r="1269" spans="1:39" ht="28.5" hidden="1" customHeight="1" outlineLevel="1">
      <c r="A1269" s="521">
        <v>41</v>
      </c>
      <c r="B1269" s="422" t="s">
        <v>133</v>
      </c>
      <c r="C1269" s="285" t="s">
        <v>25</v>
      </c>
      <c r="D1269" s="289"/>
      <c r="E1269" s="289"/>
      <c r="F1269" s="289"/>
      <c r="G1269" s="289"/>
      <c r="H1269" s="289"/>
      <c r="I1269" s="289"/>
      <c r="J1269" s="289"/>
      <c r="K1269" s="289"/>
      <c r="L1269" s="289"/>
      <c r="M1269" s="289"/>
      <c r="N1269" s="289">
        <v>12</v>
      </c>
      <c r="O1269" s="289"/>
      <c r="P1269" s="289"/>
      <c r="Q1269" s="289"/>
      <c r="R1269" s="289"/>
      <c r="S1269" s="289"/>
      <c r="T1269" s="289"/>
      <c r="U1269" s="289"/>
      <c r="V1269" s="289"/>
      <c r="W1269" s="289"/>
      <c r="X1269" s="289"/>
      <c r="Y1269" s="420"/>
      <c r="Z1269" s="409"/>
      <c r="AA1269" s="409"/>
      <c r="AB1269" s="409"/>
      <c r="AC1269" s="409"/>
      <c r="AD1269" s="409"/>
      <c r="AE1269" s="409"/>
      <c r="AF1269" s="409"/>
      <c r="AG1269" s="409"/>
      <c r="AH1269" s="409"/>
      <c r="AI1269" s="409"/>
      <c r="AJ1269" s="409"/>
      <c r="AK1269" s="409"/>
      <c r="AL1269" s="409"/>
      <c r="AM1269" s="290">
        <f>SUM(Y1269:AL1269)</f>
        <v>0</v>
      </c>
    </row>
    <row r="1270" spans="1:39" ht="15" hidden="1" customHeight="1" outlineLevel="1">
      <c r="A1270" s="521"/>
      <c r="B1270" s="288" t="s">
        <v>346</v>
      </c>
      <c r="C1270" s="285" t="s">
        <v>163</v>
      </c>
      <c r="D1270" s="289"/>
      <c r="E1270" s="289"/>
      <c r="F1270" s="289"/>
      <c r="G1270" s="289"/>
      <c r="H1270" s="289"/>
      <c r="I1270" s="289"/>
      <c r="J1270" s="289"/>
      <c r="K1270" s="289"/>
      <c r="L1270" s="289"/>
      <c r="M1270" s="289"/>
      <c r="N1270" s="289">
        <f>N1269</f>
        <v>12</v>
      </c>
      <c r="O1270" s="289"/>
      <c r="P1270" s="289"/>
      <c r="Q1270" s="289"/>
      <c r="R1270" s="289"/>
      <c r="S1270" s="289"/>
      <c r="T1270" s="289"/>
      <c r="U1270" s="289"/>
      <c r="V1270" s="289"/>
      <c r="W1270" s="289"/>
      <c r="X1270" s="289"/>
      <c r="Y1270" s="405">
        <f>Y1269</f>
        <v>0</v>
      </c>
      <c r="Z1270" s="405">
        <f t="shared" ref="Z1270:AL1270" si="3319">Z1269</f>
        <v>0</v>
      </c>
      <c r="AA1270" s="405">
        <f t="shared" si="3319"/>
        <v>0</v>
      </c>
      <c r="AB1270" s="405">
        <f t="shared" si="3319"/>
        <v>0</v>
      </c>
      <c r="AC1270" s="405">
        <f t="shared" si="3319"/>
        <v>0</v>
      </c>
      <c r="AD1270" s="405">
        <f t="shared" si="3319"/>
        <v>0</v>
      </c>
      <c r="AE1270" s="405">
        <f t="shared" si="3319"/>
        <v>0</v>
      </c>
      <c r="AF1270" s="405">
        <f t="shared" si="3319"/>
        <v>0</v>
      </c>
      <c r="AG1270" s="405">
        <f t="shared" si="3319"/>
        <v>0</v>
      </c>
      <c r="AH1270" s="405">
        <f t="shared" si="3319"/>
        <v>0</v>
      </c>
      <c r="AI1270" s="405">
        <f t="shared" si="3319"/>
        <v>0</v>
      </c>
      <c r="AJ1270" s="405">
        <f t="shared" si="3319"/>
        <v>0</v>
      </c>
      <c r="AK1270" s="405">
        <f t="shared" si="3319"/>
        <v>0</v>
      </c>
      <c r="AL1270" s="405">
        <f t="shared" si="3319"/>
        <v>0</v>
      </c>
      <c r="AM1270" s="300"/>
    </row>
    <row r="1271" spans="1:39" ht="15" hidden="1" customHeight="1" outlineLevel="1">
      <c r="A1271" s="521"/>
      <c r="B1271" s="422"/>
      <c r="C1271" s="285"/>
      <c r="D1271" s="285"/>
      <c r="E1271" s="285"/>
      <c r="F1271" s="285"/>
      <c r="G1271" s="285"/>
      <c r="H1271" s="285"/>
      <c r="I1271" s="285"/>
      <c r="J1271" s="285"/>
      <c r="K1271" s="285"/>
      <c r="L1271" s="285"/>
      <c r="M1271" s="285"/>
      <c r="N1271" s="285"/>
      <c r="O1271" s="285"/>
      <c r="P1271" s="285"/>
      <c r="Q1271" s="285"/>
      <c r="R1271" s="285"/>
      <c r="S1271" s="285"/>
      <c r="T1271" s="285"/>
      <c r="U1271" s="285"/>
      <c r="V1271" s="285"/>
      <c r="W1271" s="285"/>
      <c r="X1271" s="285"/>
      <c r="Y1271" s="406"/>
      <c r="Z1271" s="419"/>
      <c r="AA1271" s="419"/>
      <c r="AB1271" s="419"/>
      <c r="AC1271" s="419"/>
      <c r="AD1271" s="419"/>
      <c r="AE1271" s="419"/>
      <c r="AF1271" s="419"/>
      <c r="AG1271" s="419"/>
      <c r="AH1271" s="419"/>
      <c r="AI1271" s="419"/>
      <c r="AJ1271" s="419"/>
      <c r="AK1271" s="419"/>
      <c r="AL1271" s="419"/>
      <c r="AM1271" s="300"/>
    </row>
    <row r="1272" spans="1:39" ht="28.5" hidden="1" customHeight="1" outlineLevel="1">
      <c r="A1272" s="521">
        <v>42</v>
      </c>
      <c r="B1272" s="422" t="s">
        <v>134</v>
      </c>
      <c r="C1272" s="285" t="s">
        <v>25</v>
      </c>
      <c r="D1272" s="289"/>
      <c r="E1272" s="289"/>
      <c r="F1272" s="289"/>
      <c r="G1272" s="289"/>
      <c r="H1272" s="289"/>
      <c r="I1272" s="289"/>
      <c r="J1272" s="289"/>
      <c r="K1272" s="289"/>
      <c r="L1272" s="289"/>
      <c r="M1272" s="289"/>
      <c r="N1272" s="285"/>
      <c r="O1272" s="289"/>
      <c r="P1272" s="289"/>
      <c r="Q1272" s="289"/>
      <c r="R1272" s="289"/>
      <c r="S1272" s="289"/>
      <c r="T1272" s="289"/>
      <c r="U1272" s="289"/>
      <c r="V1272" s="289"/>
      <c r="W1272" s="289"/>
      <c r="X1272" s="289"/>
      <c r="Y1272" s="420"/>
      <c r="Z1272" s="409"/>
      <c r="AA1272" s="409"/>
      <c r="AB1272" s="409"/>
      <c r="AC1272" s="409"/>
      <c r="AD1272" s="409"/>
      <c r="AE1272" s="409"/>
      <c r="AF1272" s="409"/>
      <c r="AG1272" s="409"/>
      <c r="AH1272" s="409"/>
      <c r="AI1272" s="409"/>
      <c r="AJ1272" s="409"/>
      <c r="AK1272" s="409"/>
      <c r="AL1272" s="409"/>
      <c r="AM1272" s="290">
        <f>SUM(Y1272:AL1272)</f>
        <v>0</v>
      </c>
    </row>
    <row r="1273" spans="1:39" ht="15" hidden="1" customHeight="1" outlineLevel="1">
      <c r="A1273" s="521"/>
      <c r="B1273" s="288" t="s">
        <v>346</v>
      </c>
      <c r="C1273" s="285" t="s">
        <v>163</v>
      </c>
      <c r="D1273" s="289"/>
      <c r="E1273" s="289"/>
      <c r="F1273" s="289"/>
      <c r="G1273" s="289"/>
      <c r="H1273" s="289"/>
      <c r="I1273" s="289"/>
      <c r="J1273" s="289"/>
      <c r="K1273" s="289"/>
      <c r="L1273" s="289"/>
      <c r="M1273" s="289"/>
      <c r="N1273" s="462"/>
      <c r="O1273" s="289"/>
      <c r="P1273" s="289"/>
      <c r="Q1273" s="289"/>
      <c r="R1273" s="289"/>
      <c r="S1273" s="289"/>
      <c r="T1273" s="289"/>
      <c r="U1273" s="289"/>
      <c r="V1273" s="289"/>
      <c r="W1273" s="289"/>
      <c r="X1273" s="289"/>
      <c r="Y1273" s="405">
        <f>Y1272</f>
        <v>0</v>
      </c>
      <c r="Z1273" s="405">
        <f t="shared" ref="Z1273:AL1273" si="3320">Z1272</f>
        <v>0</v>
      </c>
      <c r="AA1273" s="405">
        <f t="shared" si="3320"/>
        <v>0</v>
      </c>
      <c r="AB1273" s="405">
        <f t="shared" si="3320"/>
        <v>0</v>
      </c>
      <c r="AC1273" s="405">
        <f t="shared" si="3320"/>
        <v>0</v>
      </c>
      <c r="AD1273" s="405">
        <f t="shared" si="3320"/>
        <v>0</v>
      </c>
      <c r="AE1273" s="405">
        <f t="shared" si="3320"/>
        <v>0</v>
      </c>
      <c r="AF1273" s="405">
        <f t="shared" si="3320"/>
        <v>0</v>
      </c>
      <c r="AG1273" s="405">
        <f t="shared" si="3320"/>
        <v>0</v>
      </c>
      <c r="AH1273" s="405">
        <f t="shared" si="3320"/>
        <v>0</v>
      </c>
      <c r="AI1273" s="405">
        <f t="shared" si="3320"/>
        <v>0</v>
      </c>
      <c r="AJ1273" s="405">
        <f t="shared" si="3320"/>
        <v>0</v>
      </c>
      <c r="AK1273" s="405">
        <f t="shared" si="3320"/>
        <v>0</v>
      </c>
      <c r="AL1273" s="405">
        <f t="shared" si="3320"/>
        <v>0</v>
      </c>
      <c r="AM1273" s="300"/>
    </row>
    <row r="1274" spans="1:39" ht="15" hidden="1" customHeight="1" outlineLevel="1">
      <c r="A1274" s="521"/>
      <c r="B1274" s="422"/>
      <c r="C1274" s="285"/>
      <c r="D1274" s="285"/>
      <c r="E1274" s="285"/>
      <c r="F1274" s="285"/>
      <c r="G1274" s="285"/>
      <c r="H1274" s="285"/>
      <c r="I1274" s="285"/>
      <c r="J1274" s="285"/>
      <c r="K1274" s="285"/>
      <c r="L1274" s="285"/>
      <c r="M1274" s="285"/>
      <c r="N1274" s="285"/>
      <c r="O1274" s="285"/>
      <c r="P1274" s="285"/>
      <c r="Q1274" s="285"/>
      <c r="R1274" s="285"/>
      <c r="S1274" s="285"/>
      <c r="T1274" s="285"/>
      <c r="U1274" s="285"/>
      <c r="V1274" s="285"/>
      <c r="W1274" s="285"/>
      <c r="X1274" s="285"/>
      <c r="Y1274" s="406"/>
      <c r="Z1274" s="419"/>
      <c r="AA1274" s="419"/>
      <c r="AB1274" s="419"/>
      <c r="AC1274" s="419"/>
      <c r="AD1274" s="419"/>
      <c r="AE1274" s="419"/>
      <c r="AF1274" s="419"/>
      <c r="AG1274" s="419"/>
      <c r="AH1274" s="419"/>
      <c r="AI1274" s="419"/>
      <c r="AJ1274" s="419"/>
      <c r="AK1274" s="419"/>
      <c r="AL1274" s="419"/>
      <c r="AM1274" s="300"/>
    </row>
    <row r="1275" spans="1:39" ht="15" hidden="1" customHeight="1" outlineLevel="1">
      <c r="A1275" s="521">
        <v>43</v>
      </c>
      <c r="B1275" s="422" t="s">
        <v>135</v>
      </c>
      <c r="C1275" s="285" t="s">
        <v>25</v>
      </c>
      <c r="D1275" s="289"/>
      <c r="E1275" s="289"/>
      <c r="F1275" s="289"/>
      <c r="G1275" s="289"/>
      <c r="H1275" s="289"/>
      <c r="I1275" s="289"/>
      <c r="J1275" s="289"/>
      <c r="K1275" s="289"/>
      <c r="L1275" s="289"/>
      <c r="M1275" s="289"/>
      <c r="N1275" s="289">
        <v>12</v>
      </c>
      <c r="O1275" s="289"/>
      <c r="P1275" s="289"/>
      <c r="Q1275" s="289"/>
      <c r="R1275" s="289"/>
      <c r="S1275" s="289"/>
      <c r="T1275" s="289"/>
      <c r="U1275" s="289"/>
      <c r="V1275" s="289"/>
      <c r="W1275" s="289"/>
      <c r="X1275" s="289"/>
      <c r="Y1275" s="420"/>
      <c r="Z1275" s="409"/>
      <c r="AA1275" s="409"/>
      <c r="AB1275" s="409"/>
      <c r="AC1275" s="409"/>
      <c r="AD1275" s="409"/>
      <c r="AE1275" s="409"/>
      <c r="AF1275" s="409"/>
      <c r="AG1275" s="409"/>
      <c r="AH1275" s="409"/>
      <c r="AI1275" s="409"/>
      <c r="AJ1275" s="409"/>
      <c r="AK1275" s="409"/>
      <c r="AL1275" s="409"/>
      <c r="AM1275" s="290">
        <f>SUM(Y1275:AL1275)</f>
        <v>0</v>
      </c>
    </row>
    <row r="1276" spans="1:39" ht="15" hidden="1" customHeight="1" outlineLevel="1">
      <c r="A1276" s="521"/>
      <c r="B1276" s="288" t="s">
        <v>346</v>
      </c>
      <c r="C1276" s="285" t="s">
        <v>163</v>
      </c>
      <c r="D1276" s="289"/>
      <c r="E1276" s="289"/>
      <c r="F1276" s="289"/>
      <c r="G1276" s="289"/>
      <c r="H1276" s="289"/>
      <c r="I1276" s="289"/>
      <c r="J1276" s="289"/>
      <c r="K1276" s="289"/>
      <c r="L1276" s="289"/>
      <c r="M1276" s="289"/>
      <c r="N1276" s="289">
        <f>N1275</f>
        <v>12</v>
      </c>
      <c r="O1276" s="289"/>
      <c r="P1276" s="289"/>
      <c r="Q1276" s="289"/>
      <c r="R1276" s="289"/>
      <c r="S1276" s="289"/>
      <c r="T1276" s="289"/>
      <c r="U1276" s="289"/>
      <c r="V1276" s="289"/>
      <c r="W1276" s="289"/>
      <c r="X1276" s="289"/>
      <c r="Y1276" s="405">
        <f>Y1275</f>
        <v>0</v>
      </c>
      <c r="Z1276" s="405">
        <f t="shared" ref="Z1276:AL1276" si="3321">Z1275</f>
        <v>0</v>
      </c>
      <c r="AA1276" s="405">
        <f t="shared" si="3321"/>
        <v>0</v>
      </c>
      <c r="AB1276" s="405">
        <f t="shared" si="3321"/>
        <v>0</v>
      </c>
      <c r="AC1276" s="405">
        <f t="shared" si="3321"/>
        <v>0</v>
      </c>
      <c r="AD1276" s="405">
        <f t="shared" si="3321"/>
        <v>0</v>
      </c>
      <c r="AE1276" s="405">
        <f t="shared" si="3321"/>
        <v>0</v>
      </c>
      <c r="AF1276" s="405">
        <f t="shared" si="3321"/>
        <v>0</v>
      </c>
      <c r="AG1276" s="405">
        <f t="shared" si="3321"/>
        <v>0</v>
      </c>
      <c r="AH1276" s="405">
        <f t="shared" si="3321"/>
        <v>0</v>
      </c>
      <c r="AI1276" s="405">
        <f t="shared" si="3321"/>
        <v>0</v>
      </c>
      <c r="AJ1276" s="405">
        <f t="shared" si="3321"/>
        <v>0</v>
      </c>
      <c r="AK1276" s="405">
        <f t="shared" si="3321"/>
        <v>0</v>
      </c>
      <c r="AL1276" s="405">
        <f t="shared" si="3321"/>
        <v>0</v>
      </c>
      <c r="AM1276" s="300"/>
    </row>
    <row r="1277" spans="1:39" ht="15" hidden="1" customHeight="1" outlineLevel="1">
      <c r="A1277" s="521"/>
      <c r="B1277" s="422"/>
      <c r="C1277" s="285"/>
      <c r="D1277" s="285"/>
      <c r="E1277" s="285"/>
      <c r="F1277" s="285"/>
      <c r="G1277" s="285"/>
      <c r="H1277" s="285"/>
      <c r="I1277" s="285"/>
      <c r="J1277" s="285"/>
      <c r="K1277" s="285"/>
      <c r="L1277" s="285"/>
      <c r="M1277" s="285"/>
      <c r="N1277" s="285"/>
      <c r="O1277" s="285"/>
      <c r="P1277" s="285"/>
      <c r="Q1277" s="285"/>
      <c r="R1277" s="285"/>
      <c r="S1277" s="285"/>
      <c r="T1277" s="285"/>
      <c r="U1277" s="285"/>
      <c r="V1277" s="285"/>
      <c r="W1277" s="285"/>
      <c r="X1277" s="285"/>
      <c r="Y1277" s="406"/>
      <c r="Z1277" s="419"/>
      <c r="AA1277" s="419"/>
      <c r="AB1277" s="419"/>
      <c r="AC1277" s="419"/>
      <c r="AD1277" s="419"/>
      <c r="AE1277" s="419"/>
      <c r="AF1277" s="419"/>
      <c r="AG1277" s="419"/>
      <c r="AH1277" s="419"/>
      <c r="AI1277" s="419"/>
      <c r="AJ1277" s="419"/>
      <c r="AK1277" s="419"/>
      <c r="AL1277" s="419"/>
      <c r="AM1277" s="300"/>
    </row>
    <row r="1278" spans="1:39" ht="28.5" hidden="1" customHeight="1" outlineLevel="1">
      <c r="A1278" s="521">
        <v>44</v>
      </c>
      <c r="B1278" s="422" t="s">
        <v>136</v>
      </c>
      <c r="C1278" s="285" t="s">
        <v>25</v>
      </c>
      <c r="D1278" s="289"/>
      <c r="E1278" s="289"/>
      <c r="F1278" s="289"/>
      <c r="G1278" s="289"/>
      <c r="H1278" s="289"/>
      <c r="I1278" s="289"/>
      <c r="J1278" s="289"/>
      <c r="K1278" s="289"/>
      <c r="L1278" s="289"/>
      <c r="M1278" s="289"/>
      <c r="N1278" s="289">
        <v>12</v>
      </c>
      <c r="O1278" s="289"/>
      <c r="P1278" s="289"/>
      <c r="Q1278" s="289"/>
      <c r="R1278" s="289"/>
      <c r="S1278" s="289"/>
      <c r="T1278" s="289"/>
      <c r="U1278" s="289"/>
      <c r="V1278" s="289"/>
      <c r="W1278" s="289"/>
      <c r="X1278" s="289"/>
      <c r="Y1278" s="420"/>
      <c r="Z1278" s="409"/>
      <c r="AA1278" s="409"/>
      <c r="AB1278" s="409"/>
      <c r="AC1278" s="409"/>
      <c r="AD1278" s="409"/>
      <c r="AE1278" s="409"/>
      <c r="AF1278" s="409"/>
      <c r="AG1278" s="409"/>
      <c r="AH1278" s="409"/>
      <c r="AI1278" s="409"/>
      <c r="AJ1278" s="409"/>
      <c r="AK1278" s="409"/>
      <c r="AL1278" s="409"/>
      <c r="AM1278" s="290">
        <f>SUM(Y1278:AL1278)</f>
        <v>0</v>
      </c>
    </row>
    <row r="1279" spans="1:39" ht="15" hidden="1" customHeight="1" outlineLevel="1">
      <c r="A1279" s="521"/>
      <c r="B1279" s="288" t="s">
        <v>346</v>
      </c>
      <c r="C1279" s="285" t="s">
        <v>163</v>
      </c>
      <c r="D1279" s="289"/>
      <c r="E1279" s="289"/>
      <c r="F1279" s="289"/>
      <c r="G1279" s="289"/>
      <c r="H1279" s="289"/>
      <c r="I1279" s="289"/>
      <c r="J1279" s="289"/>
      <c r="K1279" s="289"/>
      <c r="L1279" s="289"/>
      <c r="M1279" s="289"/>
      <c r="N1279" s="289">
        <f>N1278</f>
        <v>12</v>
      </c>
      <c r="O1279" s="289"/>
      <c r="P1279" s="289"/>
      <c r="Q1279" s="289"/>
      <c r="R1279" s="289"/>
      <c r="S1279" s="289"/>
      <c r="T1279" s="289"/>
      <c r="U1279" s="289"/>
      <c r="V1279" s="289"/>
      <c r="W1279" s="289"/>
      <c r="X1279" s="289"/>
      <c r="Y1279" s="405">
        <f>Y1278</f>
        <v>0</v>
      </c>
      <c r="Z1279" s="405">
        <f t="shared" ref="Z1279:AL1279" si="3322">Z1278</f>
        <v>0</v>
      </c>
      <c r="AA1279" s="405">
        <f t="shared" si="3322"/>
        <v>0</v>
      </c>
      <c r="AB1279" s="405">
        <f t="shared" si="3322"/>
        <v>0</v>
      </c>
      <c r="AC1279" s="405">
        <f t="shared" si="3322"/>
        <v>0</v>
      </c>
      <c r="AD1279" s="405">
        <f t="shared" si="3322"/>
        <v>0</v>
      </c>
      <c r="AE1279" s="405">
        <f t="shared" si="3322"/>
        <v>0</v>
      </c>
      <c r="AF1279" s="405">
        <f t="shared" si="3322"/>
        <v>0</v>
      </c>
      <c r="AG1279" s="405">
        <f t="shared" si="3322"/>
        <v>0</v>
      </c>
      <c r="AH1279" s="405">
        <f t="shared" si="3322"/>
        <v>0</v>
      </c>
      <c r="AI1279" s="405">
        <f t="shared" si="3322"/>
        <v>0</v>
      </c>
      <c r="AJ1279" s="405">
        <f t="shared" si="3322"/>
        <v>0</v>
      </c>
      <c r="AK1279" s="405">
        <f t="shared" si="3322"/>
        <v>0</v>
      </c>
      <c r="AL1279" s="405">
        <f t="shared" si="3322"/>
        <v>0</v>
      </c>
      <c r="AM1279" s="300"/>
    </row>
    <row r="1280" spans="1:39" ht="15" hidden="1" customHeight="1" outlineLevel="1">
      <c r="A1280" s="521"/>
      <c r="B1280" s="422"/>
      <c r="C1280" s="285"/>
      <c r="D1280" s="285"/>
      <c r="E1280" s="285"/>
      <c r="F1280" s="285"/>
      <c r="G1280" s="285"/>
      <c r="H1280" s="285"/>
      <c r="I1280" s="285"/>
      <c r="J1280" s="285"/>
      <c r="K1280" s="285"/>
      <c r="L1280" s="285"/>
      <c r="M1280" s="285"/>
      <c r="N1280" s="285"/>
      <c r="O1280" s="285"/>
      <c r="P1280" s="285"/>
      <c r="Q1280" s="285"/>
      <c r="R1280" s="285"/>
      <c r="S1280" s="285"/>
      <c r="T1280" s="285"/>
      <c r="U1280" s="285"/>
      <c r="V1280" s="285"/>
      <c r="W1280" s="285"/>
      <c r="X1280" s="285"/>
      <c r="Y1280" s="406"/>
      <c r="Z1280" s="419"/>
      <c r="AA1280" s="419"/>
      <c r="AB1280" s="419"/>
      <c r="AC1280" s="419"/>
      <c r="AD1280" s="419"/>
      <c r="AE1280" s="419"/>
      <c r="AF1280" s="419"/>
      <c r="AG1280" s="419"/>
      <c r="AH1280" s="419"/>
      <c r="AI1280" s="419"/>
      <c r="AJ1280" s="419"/>
      <c r="AK1280" s="419"/>
      <c r="AL1280" s="419"/>
      <c r="AM1280" s="300"/>
    </row>
    <row r="1281" spans="1:39" ht="32.450000000000003" hidden="1" customHeight="1" outlineLevel="1">
      <c r="A1281" s="521">
        <v>45</v>
      </c>
      <c r="B1281" s="422" t="s">
        <v>137</v>
      </c>
      <c r="C1281" s="285" t="s">
        <v>25</v>
      </c>
      <c r="D1281" s="289"/>
      <c r="E1281" s="289"/>
      <c r="F1281" s="289"/>
      <c r="G1281" s="289"/>
      <c r="H1281" s="289"/>
      <c r="I1281" s="289"/>
      <c r="J1281" s="289"/>
      <c r="K1281" s="289"/>
      <c r="L1281" s="289"/>
      <c r="M1281" s="289"/>
      <c r="N1281" s="289">
        <v>12</v>
      </c>
      <c r="O1281" s="289"/>
      <c r="P1281" s="289"/>
      <c r="Q1281" s="289"/>
      <c r="R1281" s="289"/>
      <c r="S1281" s="289"/>
      <c r="T1281" s="289"/>
      <c r="U1281" s="289"/>
      <c r="V1281" s="289"/>
      <c r="W1281" s="289"/>
      <c r="X1281" s="289"/>
      <c r="Y1281" s="420"/>
      <c r="Z1281" s="409"/>
      <c r="AA1281" s="409"/>
      <c r="AB1281" s="409"/>
      <c r="AC1281" s="409"/>
      <c r="AD1281" s="409"/>
      <c r="AE1281" s="409"/>
      <c r="AF1281" s="409"/>
      <c r="AG1281" s="409"/>
      <c r="AH1281" s="409"/>
      <c r="AI1281" s="409"/>
      <c r="AJ1281" s="409"/>
      <c r="AK1281" s="409"/>
      <c r="AL1281" s="409"/>
      <c r="AM1281" s="290">
        <f>SUM(Y1281:AL1281)</f>
        <v>0</v>
      </c>
    </row>
    <row r="1282" spans="1:39" ht="15" hidden="1" customHeight="1" outlineLevel="1">
      <c r="A1282" s="521"/>
      <c r="B1282" s="288" t="s">
        <v>346</v>
      </c>
      <c r="C1282" s="285" t="s">
        <v>163</v>
      </c>
      <c r="D1282" s="289"/>
      <c r="E1282" s="289"/>
      <c r="F1282" s="289"/>
      <c r="G1282" s="289"/>
      <c r="H1282" s="289"/>
      <c r="I1282" s="289"/>
      <c r="J1282" s="289"/>
      <c r="K1282" s="289"/>
      <c r="L1282" s="289"/>
      <c r="M1282" s="289"/>
      <c r="N1282" s="289">
        <f>N1281</f>
        <v>12</v>
      </c>
      <c r="O1282" s="289"/>
      <c r="P1282" s="289"/>
      <c r="Q1282" s="289"/>
      <c r="R1282" s="289"/>
      <c r="S1282" s="289"/>
      <c r="T1282" s="289"/>
      <c r="U1282" s="289"/>
      <c r="V1282" s="289"/>
      <c r="W1282" s="289"/>
      <c r="X1282" s="289"/>
      <c r="Y1282" s="405">
        <f>Y1281</f>
        <v>0</v>
      </c>
      <c r="Z1282" s="405">
        <f t="shared" ref="Z1282:AL1282" si="3323">Z1281</f>
        <v>0</v>
      </c>
      <c r="AA1282" s="405">
        <f t="shared" si="3323"/>
        <v>0</v>
      </c>
      <c r="AB1282" s="405">
        <f t="shared" si="3323"/>
        <v>0</v>
      </c>
      <c r="AC1282" s="405">
        <f t="shared" si="3323"/>
        <v>0</v>
      </c>
      <c r="AD1282" s="405">
        <f t="shared" si="3323"/>
        <v>0</v>
      </c>
      <c r="AE1282" s="405">
        <f t="shared" si="3323"/>
        <v>0</v>
      </c>
      <c r="AF1282" s="405">
        <f t="shared" si="3323"/>
        <v>0</v>
      </c>
      <c r="AG1282" s="405">
        <f t="shared" si="3323"/>
        <v>0</v>
      </c>
      <c r="AH1282" s="405">
        <f t="shared" si="3323"/>
        <v>0</v>
      </c>
      <c r="AI1282" s="405">
        <f t="shared" si="3323"/>
        <v>0</v>
      </c>
      <c r="AJ1282" s="405">
        <f t="shared" si="3323"/>
        <v>0</v>
      </c>
      <c r="AK1282" s="405">
        <f t="shared" si="3323"/>
        <v>0</v>
      </c>
      <c r="AL1282" s="405">
        <f t="shared" si="3323"/>
        <v>0</v>
      </c>
      <c r="AM1282" s="300"/>
    </row>
    <row r="1283" spans="1:39" ht="15" hidden="1" customHeight="1" outlineLevel="1">
      <c r="A1283" s="521"/>
      <c r="B1283" s="422"/>
      <c r="C1283" s="285"/>
      <c r="D1283" s="285"/>
      <c r="E1283" s="285"/>
      <c r="F1283" s="285"/>
      <c r="G1283" s="285"/>
      <c r="H1283" s="285"/>
      <c r="I1283" s="285"/>
      <c r="J1283" s="285"/>
      <c r="K1283" s="285"/>
      <c r="L1283" s="285"/>
      <c r="M1283" s="285"/>
      <c r="N1283" s="285"/>
      <c r="O1283" s="285"/>
      <c r="P1283" s="285"/>
      <c r="Q1283" s="285"/>
      <c r="R1283" s="285"/>
      <c r="S1283" s="285"/>
      <c r="T1283" s="285"/>
      <c r="U1283" s="285"/>
      <c r="V1283" s="285"/>
      <c r="W1283" s="285"/>
      <c r="X1283" s="285"/>
      <c r="Y1283" s="406"/>
      <c r="Z1283" s="419"/>
      <c r="AA1283" s="419"/>
      <c r="AB1283" s="419"/>
      <c r="AC1283" s="419"/>
      <c r="AD1283" s="419"/>
      <c r="AE1283" s="419"/>
      <c r="AF1283" s="419"/>
      <c r="AG1283" s="419"/>
      <c r="AH1283" s="419"/>
      <c r="AI1283" s="419"/>
      <c r="AJ1283" s="419"/>
      <c r="AK1283" s="419"/>
      <c r="AL1283" s="419"/>
      <c r="AM1283" s="300"/>
    </row>
    <row r="1284" spans="1:39" ht="32.1" hidden="1" customHeight="1" outlineLevel="1">
      <c r="A1284" s="521">
        <v>46</v>
      </c>
      <c r="B1284" s="422" t="s">
        <v>138</v>
      </c>
      <c r="C1284" s="285" t="s">
        <v>25</v>
      </c>
      <c r="D1284" s="289"/>
      <c r="E1284" s="289"/>
      <c r="F1284" s="289"/>
      <c r="G1284" s="289"/>
      <c r="H1284" s="289"/>
      <c r="I1284" s="289"/>
      <c r="J1284" s="289"/>
      <c r="K1284" s="289"/>
      <c r="L1284" s="289"/>
      <c r="M1284" s="289"/>
      <c r="N1284" s="289">
        <v>12</v>
      </c>
      <c r="O1284" s="289"/>
      <c r="P1284" s="289"/>
      <c r="Q1284" s="289"/>
      <c r="R1284" s="289"/>
      <c r="S1284" s="289"/>
      <c r="T1284" s="289"/>
      <c r="U1284" s="289"/>
      <c r="V1284" s="289"/>
      <c r="W1284" s="289"/>
      <c r="X1284" s="289"/>
      <c r="Y1284" s="420"/>
      <c r="Z1284" s="409"/>
      <c r="AA1284" s="409"/>
      <c r="AB1284" s="409"/>
      <c r="AC1284" s="409"/>
      <c r="AD1284" s="409"/>
      <c r="AE1284" s="409"/>
      <c r="AF1284" s="409"/>
      <c r="AG1284" s="409"/>
      <c r="AH1284" s="409"/>
      <c r="AI1284" s="409"/>
      <c r="AJ1284" s="409"/>
      <c r="AK1284" s="409"/>
      <c r="AL1284" s="409"/>
      <c r="AM1284" s="290">
        <f>SUM(Y1284:AL1284)</f>
        <v>0</v>
      </c>
    </row>
    <row r="1285" spans="1:39" ht="15" hidden="1" customHeight="1" outlineLevel="1">
      <c r="A1285" s="521"/>
      <c r="B1285" s="288" t="s">
        <v>346</v>
      </c>
      <c r="C1285" s="285" t="s">
        <v>163</v>
      </c>
      <c r="D1285" s="289"/>
      <c r="E1285" s="289"/>
      <c r="F1285" s="289"/>
      <c r="G1285" s="289"/>
      <c r="H1285" s="289"/>
      <c r="I1285" s="289"/>
      <c r="J1285" s="289"/>
      <c r="K1285" s="289"/>
      <c r="L1285" s="289"/>
      <c r="M1285" s="289"/>
      <c r="N1285" s="289">
        <f>N1284</f>
        <v>12</v>
      </c>
      <c r="O1285" s="289"/>
      <c r="P1285" s="289"/>
      <c r="Q1285" s="289"/>
      <c r="R1285" s="289"/>
      <c r="S1285" s="289"/>
      <c r="T1285" s="289"/>
      <c r="U1285" s="289"/>
      <c r="V1285" s="289"/>
      <c r="W1285" s="289"/>
      <c r="X1285" s="289"/>
      <c r="Y1285" s="405">
        <f>Y1284</f>
        <v>0</v>
      </c>
      <c r="Z1285" s="405">
        <f t="shared" ref="Z1285:AL1285" si="3324">Z1284</f>
        <v>0</v>
      </c>
      <c r="AA1285" s="405">
        <f t="shared" si="3324"/>
        <v>0</v>
      </c>
      <c r="AB1285" s="405">
        <f t="shared" si="3324"/>
        <v>0</v>
      </c>
      <c r="AC1285" s="405">
        <f t="shared" si="3324"/>
        <v>0</v>
      </c>
      <c r="AD1285" s="405">
        <f t="shared" si="3324"/>
        <v>0</v>
      </c>
      <c r="AE1285" s="405">
        <f t="shared" si="3324"/>
        <v>0</v>
      </c>
      <c r="AF1285" s="405">
        <f t="shared" si="3324"/>
        <v>0</v>
      </c>
      <c r="AG1285" s="405">
        <f t="shared" si="3324"/>
        <v>0</v>
      </c>
      <c r="AH1285" s="405">
        <f t="shared" si="3324"/>
        <v>0</v>
      </c>
      <c r="AI1285" s="405">
        <f t="shared" si="3324"/>
        <v>0</v>
      </c>
      <c r="AJ1285" s="405">
        <f t="shared" si="3324"/>
        <v>0</v>
      </c>
      <c r="AK1285" s="405">
        <f t="shared" si="3324"/>
        <v>0</v>
      </c>
      <c r="AL1285" s="405">
        <f t="shared" si="3324"/>
        <v>0</v>
      </c>
      <c r="AM1285" s="300"/>
    </row>
    <row r="1286" spans="1:39" ht="15" hidden="1" customHeight="1" outlineLevel="1">
      <c r="A1286" s="521"/>
      <c r="B1286" s="422"/>
      <c r="C1286" s="285"/>
      <c r="D1286" s="285"/>
      <c r="E1286" s="285"/>
      <c r="F1286" s="285"/>
      <c r="G1286" s="285"/>
      <c r="H1286" s="285"/>
      <c r="I1286" s="285"/>
      <c r="J1286" s="285"/>
      <c r="K1286" s="285"/>
      <c r="L1286" s="285"/>
      <c r="M1286" s="285"/>
      <c r="N1286" s="285"/>
      <c r="O1286" s="285"/>
      <c r="P1286" s="285"/>
      <c r="Q1286" s="285"/>
      <c r="R1286" s="285"/>
      <c r="S1286" s="285"/>
      <c r="T1286" s="285"/>
      <c r="U1286" s="285"/>
      <c r="V1286" s="285"/>
      <c r="W1286" s="285"/>
      <c r="X1286" s="285"/>
      <c r="Y1286" s="406"/>
      <c r="Z1286" s="419"/>
      <c r="AA1286" s="419"/>
      <c r="AB1286" s="419"/>
      <c r="AC1286" s="419"/>
      <c r="AD1286" s="419"/>
      <c r="AE1286" s="419"/>
      <c r="AF1286" s="419"/>
      <c r="AG1286" s="419"/>
      <c r="AH1286" s="419"/>
      <c r="AI1286" s="419"/>
      <c r="AJ1286" s="419"/>
      <c r="AK1286" s="419"/>
      <c r="AL1286" s="419"/>
      <c r="AM1286" s="300"/>
    </row>
    <row r="1287" spans="1:39" ht="35.450000000000003" hidden="1" customHeight="1" outlineLevel="1">
      <c r="A1287" s="521">
        <v>47</v>
      </c>
      <c r="B1287" s="422" t="s">
        <v>139</v>
      </c>
      <c r="C1287" s="285" t="s">
        <v>25</v>
      </c>
      <c r="D1287" s="289"/>
      <c r="E1287" s="289"/>
      <c r="F1287" s="289"/>
      <c r="G1287" s="289"/>
      <c r="H1287" s="289"/>
      <c r="I1287" s="289"/>
      <c r="J1287" s="289"/>
      <c r="K1287" s="289"/>
      <c r="L1287" s="289"/>
      <c r="M1287" s="289"/>
      <c r="N1287" s="289">
        <v>12</v>
      </c>
      <c r="O1287" s="289"/>
      <c r="P1287" s="289"/>
      <c r="Q1287" s="289"/>
      <c r="R1287" s="289"/>
      <c r="S1287" s="289"/>
      <c r="T1287" s="289"/>
      <c r="U1287" s="289"/>
      <c r="V1287" s="289"/>
      <c r="W1287" s="289"/>
      <c r="X1287" s="289"/>
      <c r="Y1287" s="420"/>
      <c r="Z1287" s="409"/>
      <c r="AA1287" s="409"/>
      <c r="AB1287" s="409"/>
      <c r="AC1287" s="409"/>
      <c r="AD1287" s="409"/>
      <c r="AE1287" s="409"/>
      <c r="AF1287" s="409"/>
      <c r="AG1287" s="409"/>
      <c r="AH1287" s="409"/>
      <c r="AI1287" s="409"/>
      <c r="AJ1287" s="409"/>
      <c r="AK1287" s="409"/>
      <c r="AL1287" s="409"/>
      <c r="AM1287" s="290">
        <f>SUM(Y1287:AL1287)</f>
        <v>0</v>
      </c>
    </row>
    <row r="1288" spans="1:39" ht="15" hidden="1" customHeight="1" outlineLevel="1">
      <c r="A1288" s="521"/>
      <c r="B1288" s="288" t="s">
        <v>346</v>
      </c>
      <c r="C1288" s="285" t="s">
        <v>163</v>
      </c>
      <c r="D1288" s="289"/>
      <c r="E1288" s="289"/>
      <c r="F1288" s="289"/>
      <c r="G1288" s="289"/>
      <c r="H1288" s="289"/>
      <c r="I1288" s="289"/>
      <c r="J1288" s="289"/>
      <c r="K1288" s="289"/>
      <c r="L1288" s="289"/>
      <c r="M1288" s="289"/>
      <c r="N1288" s="289">
        <f>N1287</f>
        <v>12</v>
      </c>
      <c r="O1288" s="289"/>
      <c r="P1288" s="289"/>
      <c r="Q1288" s="289"/>
      <c r="R1288" s="289"/>
      <c r="S1288" s="289"/>
      <c r="T1288" s="289"/>
      <c r="U1288" s="289"/>
      <c r="V1288" s="289"/>
      <c r="W1288" s="289"/>
      <c r="X1288" s="289"/>
      <c r="Y1288" s="405">
        <f>Y1287</f>
        <v>0</v>
      </c>
      <c r="Z1288" s="405">
        <f t="shared" ref="Z1288:AL1288" si="3325">Z1287</f>
        <v>0</v>
      </c>
      <c r="AA1288" s="405">
        <f t="shared" si="3325"/>
        <v>0</v>
      </c>
      <c r="AB1288" s="405">
        <f t="shared" si="3325"/>
        <v>0</v>
      </c>
      <c r="AC1288" s="405">
        <f t="shared" si="3325"/>
        <v>0</v>
      </c>
      <c r="AD1288" s="405">
        <f t="shared" si="3325"/>
        <v>0</v>
      </c>
      <c r="AE1288" s="405">
        <f t="shared" si="3325"/>
        <v>0</v>
      </c>
      <c r="AF1288" s="405">
        <f t="shared" si="3325"/>
        <v>0</v>
      </c>
      <c r="AG1288" s="405">
        <f t="shared" si="3325"/>
        <v>0</v>
      </c>
      <c r="AH1288" s="405">
        <f t="shared" si="3325"/>
        <v>0</v>
      </c>
      <c r="AI1288" s="405">
        <f t="shared" si="3325"/>
        <v>0</v>
      </c>
      <c r="AJ1288" s="405">
        <f t="shared" si="3325"/>
        <v>0</v>
      </c>
      <c r="AK1288" s="405">
        <f t="shared" si="3325"/>
        <v>0</v>
      </c>
      <c r="AL1288" s="405">
        <f t="shared" si="3325"/>
        <v>0</v>
      </c>
      <c r="AM1288" s="300"/>
    </row>
    <row r="1289" spans="1:39" ht="15" hidden="1" customHeight="1" outlineLevel="1">
      <c r="A1289" s="521"/>
      <c r="B1289" s="422"/>
      <c r="C1289" s="285"/>
      <c r="D1289" s="285"/>
      <c r="E1289" s="285"/>
      <c r="F1289" s="285"/>
      <c r="G1289" s="285"/>
      <c r="H1289" s="285"/>
      <c r="I1289" s="285"/>
      <c r="J1289" s="285"/>
      <c r="K1289" s="285"/>
      <c r="L1289" s="285"/>
      <c r="M1289" s="285"/>
      <c r="N1289" s="285"/>
      <c r="O1289" s="285"/>
      <c r="P1289" s="285"/>
      <c r="Q1289" s="285"/>
      <c r="R1289" s="285"/>
      <c r="S1289" s="285"/>
      <c r="T1289" s="285"/>
      <c r="U1289" s="285"/>
      <c r="V1289" s="285"/>
      <c r="W1289" s="285"/>
      <c r="X1289" s="285"/>
      <c r="Y1289" s="406"/>
      <c r="Z1289" s="419"/>
      <c r="AA1289" s="419"/>
      <c r="AB1289" s="419"/>
      <c r="AC1289" s="419"/>
      <c r="AD1289" s="419"/>
      <c r="AE1289" s="419"/>
      <c r="AF1289" s="419"/>
      <c r="AG1289" s="419"/>
      <c r="AH1289" s="419"/>
      <c r="AI1289" s="419"/>
      <c r="AJ1289" s="419"/>
      <c r="AK1289" s="419"/>
      <c r="AL1289" s="419"/>
      <c r="AM1289" s="300"/>
    </row>
    <row r="1290" spans="1:39" ht="39.75" hidden="1" customHeight="1" outlineLevel="1">
      <c r="A1290" s="521">
        <v>48</v>
      </c>
      <c r="B1290" s="422" t="s">
        <v>140</v>
      </c>
      <c r="C1290" s="285" t="s">
        <v>25</v>
      </c>
      <c r="D1290" s="289"/>
      <c r="E1290" s="289"/>
      <c r="F1290" s="289"/>
      <c r="G1290" s="289"/>
      <c r="H1290" s="289"/>
      <c r="I1290" s="289"/>
      <c r="J1290" s="289"/>
      <c r="K1290" s="289"/>
      <c r="L1290" s="289"/>
      <c r="M1290" s="289"/>
      <c r="N1290" s="289">
        <v>12</v>
      </c>
      <c r="O1290" s="289"/>
      <c r="P1290" s="289"/>
      <c r="Q1290" s="289"/>
      <c r="R1290" s="289"/>
      <c r="S1290" s="289"/>
      <c r="T1290" s="289"/>
      <c r="U1290" s="289"/>
      <c r="V1290" s="289"/>
      <c r="W1290" s="289"/>
      <c r="X1290" s="289"/>
      <c r="Y1290" s="420"/>
      <c r="Z1290" s="409"/>
      <c r="AA1290" s="409"/>
      <c r="AB1290" s="409"/>
      <c r="AC1290" s="409"/>
      <c r="AD1290" s="409"/>
      <c r="AE1290" s="409"/>
      <c r="AF1290" s="409"/>
      <c r="AG1290" s="409"/>
      <c r="AH1290" s="409"/>
      <c r="AI1290" s="409"/>
      <c r="AJ1290" s="409"/>
      <c r="AK1290" s="409"/>
      <c r="AL1290" s="409"/>
      <c r="AM1290" s="290">
        <f>SUM(Y1290:AL1290)</f>
        <v>0</v>
      </c>
    </row>
    <row r="1291" spans="1:39" ht="15" hidden="1" customHeight="1" outlineLevel="1">
      <c r="A1291" s="521"/>
      <c r="B1291" s="288" t="s">
        <v>346</v>
      </c>
      <c r="C1291" s="285" t="s">
        <v>163</v>
      </c>
      <c r="D1291" s="289"/>
      <c r="E1291" s="289"/>
      <c r="F1291" s="289"/>
      <c r="G1291" s="289"/>
      <c r="H1291" s="289"/>
      <c r="I1291" s="289"/>
      <c r="J1291" s="289"/>
      <c r="K1291" s="289"/>
      <c r="L1291" s="289"/>
      <c r="M1291" s="289"/>
      <c r="N1291" s="289">
        <f>N1290</f>
        <v>12</v>
      </c>
      <c r="O1291" s="289"/>
      <c r="P1291" s="289"/>
      <c r="Q1291" s="289"/>
      <c r="R1291" s="289"/>
      <c r="S1291" s="289"/>
      <c r="T1291" s="289"/>
      <c r="U1291" s="289"/>
      <c r="V1291" s="289"/>
      <c r="W1291" s="289"/>
      <c r="X1291" s="289"/>
      <c r="Y1291" s="405">
        <f>Y1290</f>
        <v>0</v>
      </c>
      <c r="Z1291" s="405">
        <f t="shared" ref="Z1291:AL1291" si="3326">Z1290</f>
        <v>0</v>
      </c>
      <c r="AA1291" s="405">
        <f t="shared" si="3326"/>
        <v>0</v>
      </c>
      <c r="AB1291" s="405">
        <f t="shared" si="3326"/>
        <v>0</v>
      </c>
      <c r="AC1291" s="405">
        <f t="shared" si="3326"/>
        <v>0</v>
      </c>
      <c r="AD1291" s="405">
        <f t="shared" si="3326"/>
        <v>0</v>
      </c>
      <c r="AE1291" s="405">
        <f t="shared" si="3326"/>
        <v>0</v>
      </c>
      <c r="AF1291" s="405">
        <f t="shared" si="3326"/>
        <v>0</v>
      </c>
      <c r="AG1291" s="405">
        <f t="shared" si="3326"/>
        <v>0</v>
      </c>
      <c r="AH1291" s="405">
        <f t="shared" si="3326"/>
        <v>0</v>
      </c>
      <c r="AI1291" s="405">
        <f t="shared" si="3326"/>
        <v>0</v>
      </c>
      <c r="AJ1291" s="405">
        <f t="shared" si="3326"/>
        <v>0</v>
      </c>
      <c r="AK1291" s="405">
        <f t="shared" si="3326"/>
        <v>0</v>
      </c>
      <c r="AL1291" s="405">
        <f t="shared" si="3326"/>
        <v>0</v>
      </c>
      <c r="AM1291" s="300"/>
    </row>
    <row r="1292" spans="1:39" ht="15" hidden="1" customHeight="1" outlineLevel="1">
      <c r="A1292" s="521"/>
      <c r="B1292" s="422"/>
      <c r="C1292" s="285"/>
      <c r="D1292" s="285"/>
      <c r="E1292" s="285"/>
      <c r="F1292" s="285"/>
      <c r="G1292" s="285"/>
      <c r="H1292" s="285"/>
      <c r="I1292" s="285"/>
      <c r="J1292" s="285"/>
      <c r="K1292" s="285"/>
      <c r="L1292" s="285"/>
      <c r="M1292" s="285"/>
      <c r="N1292" s="285"/>
      <c r="O1292" s="285"/>
      <c r="P1292" s="285"/>
      <c r="Q1292" s="285"/>
      <c r="R1292" s="285"/>
      <c r="S1292" s="285"/>
      <c r="T1292" s="285"/>
      <c r="U1292" s="285"/>
      <c r="V1292" s="285"/>
      <c r="W1292" s="285"/>
      <c r="X1292" s="285"/>
      <c r="Y1292" s="406"/>
      <c r="Z1292" s="419"/>
      <c r="AA1292" s="419"/>
      <c r="AB1292" s="419"/>
      <c r="AC1292" s="419"/>
      <c r="AD1292" s="419"/>
      <c r="AE1292" s="419"/>
      <c r="AF1292" s="419"/>
      <c r="AG1292" s="419"/>
      <c r="AH1292" s="419"/>
      <c r="AI1292" s="419"/>
      <c r="AJ1292" s="419"/>
      <c r="AK1292" s="419"/>
      <c r="AL1292" s="419"/>
      <c r="AM1292" s="300"/>
    </row>
    <row r="1293" spans="1:39" ht="33" hidden="1" customHeight="1" outlineLevel="1">
      <c r="A1293" s="521">
        <v>49</v>
      </c>
      <c r="B1293" s="422" t="s">
        <v>141</v>
      </c>
      <c r="C1293" s="285" t="s">
        <v>25</v>
      </c>
      <c r="D1293" s="289"/>
      <c r="E1293" s="289"/>
      <c r="F1293" s="289"/>
      <c r="G1293" s="289"/>
      <c r="H1293" s="289"/>
      <c r="I1293" s="289"/>
      <c r="J1293" s="289"/>
      <c r="K1293" s="289"/>
      <c r="L1293" s="289"/>
      <c r="M1293" s="289"/>
      <c r="N1293" s="289">
        <v>12</v>
      </c>
      <c r="O1293" s="289"/>
      <c r="P1293" s="289"/>
      <c r="Q1293" s="289"/>
      <c r="R1293" s="289"/>
      <c r="S1293" s="289"/>
      <c r="T1293" s="289"/>
      <c r="U1293" s="289"/>
      <c r="V1293" s="289"/>
      <c r="W1293" s="289"/>
      <c r="X1293" s="289"/>
      <c r="Y1293" s="420"/>
      <c r="Z1293" s="409"/>
      <c r="AA1293" s="409"/>
      <c r="AB1293" s="409"/>
      <c r="AC1293" s="409"/>
      <c r="AD1293" s="409"/>
      <c r="AE1293" s="409"/>
      <c r="AF1293" s="409"/>
      <c r="AG1293" s="409"/>
      <c r="AH1293" s="409"/>
      <c r="AI1293" s="409"/>
      <c r="AJ1293" s="409"/>
      <c r="AK1293" s="409"/>
      <c r="AL1293" s="409"/>
      <c r="AM1293" s="290">
        <f>SUM(Y1293:AL1293)</f>
        <v>0</v>
      </c>
    </row>
    <row r="1294" spans="1:39" ht="15" hidden="1" customHeight="1" outlineLevel="1">
      <c r="A1294" s="521"/>
      <c r="B1294" s="288" t="s">
        <v>346</v>
      </c>
      <c r="C1294" s="285" t="s">
        <v>163</v>
      </c>
      <c r="D1294" s="289"/>
      <c r="E1294" s="289"/>
      <c r="F1294" s="289"/>
      <c r="G1294" s="289"/>
      <c r="H1294" s="289"/>
      <c r="I1294" s="289"/>
      <c r="J1294" s="289"/>
      <c r="K1294" s="289"/>
      <c r="L1294" s="289"/>
      <c r="M1294" s="289"/>
      <c r="N1294" s="289">
        <f>N1293</f>
        <v>12</v>
      </c>
      <c r="O1294" s="289"/>
      <c r="P1294" s="289"/>
      <c r="Q1294" s="289"/>
      <c r="R1294" s="289"/>
      <c r="S1294" s="289"/>
      <c r="T1294" s="289"/>
      <c r="U1294" s="289"/>
      <c r="V1294" s="289"/>
      <c r="W1294" s="289"/>
      <c r="X1294" s="289"/>
      <c r="Y1294" s="405">
        <f>Y1293</f>
        <v>0</v>
      </c>
      <c r="Z1294" s="405">
        <f t="shared" ref="Z1294:AL1294" si="3327">Z1293</f>
        <v>0</v>
      </c>
      <c r="AA1294" s="405">
        <f t="shared" si="3327"/>
        <v>0</v>
      </c>
      <c r="AB1294" s="405">
        <f t="shared" si="3327"/>
        <v>0</v>
      </c>
      <c r="AC1294" s="405">
        <f t="shared" si="3327"/>
        <v>0</v>
      </c>
      <c r="AD1294" s="405">
        <f t="shared" si="3327"/>
        <v>0</v>
      </c>
      <c r="AE1294" s="405">
        <f t="shared" si="3327"/>
        <v>0</v>
      </c>
      <c r="AF1294" s="405">
        <f t="shared" si="3327"/>
        <v>0</v>
      </c>
      <c r="AG1294" s="405">
        <f t="shared" si="3327"/>
        <v>0</v>
      </c>
      <c r="AH1294" s="405">
        <f t="shared" si="3327"/>
        <v>0</v>
      </c>
      <c r="AI1294" s="405">
        <f t="shared" si="3327"/>
        <v>0</v>
      </c>
      <c r="AJ1294" s="405">
        <f t="shared" si="3327"/>
        <v>0</v>
      </c>
      <c r="AK1294" s="405">
        <f t="shared" si="3327"/>
        <v>0</v>
      </c>
      <c r="AL1294" s="405">
        <f t="shared" si="3327"/>
        <v>0</v>
      </c>
      <c r="AM1294" s="300"/>
    </row>
    <row r="1295" spans="1:39" ht="15" hidden="1" customHeight="1" outlineLevel="1">
      <c r="A1295" s="521"/>
      <c r="B1295" s="288"/>
      <c r="C1295" s="299"/>
      <c r="D1295" s="285"/>
      <c r="E1295" s="285"/>
      <c r="F1295" s="285"/>
      <c r="G1295" s="285"/>
      <c r="H1295" s="285"/>
      <c r="I1295" s="285"/>
      <c r="J1295" s="285"/>
      <c r="K1295" s="285"/>
      <c r="L1295" s="285"/>
      <c r="M1295" s="285"/>
      <c r="N1295" s="285"/>
      <c r="O1295" s="285"/>
      <c r="P1295" s="285"/>
      <c r="Q1295" s="285"/>
      <c r="R1295" s="285"/>
      <c r="S1295" s="285"/>
      <c r="T1295" s="285"/>
      <c r="U1295" s="285"/>
      <c r="V1295" s="285"/>
      <c r="W1295" s="285"/>
      <c r="X1295" s="285"/>
      <c r="Y1295" s="295"/>
      <c r="Z1295" s="295"/>
      <c r="AA1295" s="295"/>
      <c r="AB1295" s="295"/>
      <c r="AC1295" s="295"/>
      <c r="AD1295" s="295"/>
      <c r="AE1295" s="295"/>
      <c r="AF1295" s="295"/>
      <c r="AG1295" s="295"/>
      <c r="AH1295" s="295"/>
      <c r="AI1295" s="295"/>
      <c r="AJ1295" s="295"/>
      <c r="AK1295" s="295"/>
      <c r="AL1295" s="295"/>
      <c r="AM1295" s="300"/>
    </row>
    <row r="1296" spans="1:39" ht="15.75" collapsed="1">
      <c r="B1296" s="321" t="s">
        <v>347</v>
      </c>
      <c r="C1296" s="323"/>
      <c r="D1296" s="323">
        <f>SUM(D1139:D1294)</f>
        <v>0</v>
      </c>
      <c r="E1296" s="323"/>
      <c r="F1296" s="323"/>
      <c r="G1296" s="323"/>
      <c r="H1296" s="323"/>
      <c r="I1296" s="323"/>
      <c r="J1296" s="323"/>
      <c r="K1296" s="323"/>
      <c r="L1296" s="323"/>
      <c r="M1296" s="323"/>
      <c r="N1296" s="323"/>
      <c r="O1296" s="323">
        <f>SUM(O1139:O1294)</f>
        <v>0</v>
      </c>
      <c r="P1296" s="323"/>
      <c r="Q1296" s="323"/>
      <c r="R1296" s="323"/>
      <c r="S1296" s="323"/>
      <c r="T1296" s="323"/>
      <c r="U1296" s="323"/>
      <c r="V1296" s="323"/>
      <c r="W1296" s="323"/>
      <c r="X1296" s="323"/>
      <c r="Y1296" s="323"/>
      <c r="Z1296" s="323"/>
      <c r="AA1296" s="323"/>
      <c r="AB1296" s="323"/>
      <c r="AC1296" s="323"/>
      <c r="AD1296" s="323"/>
      <c r="AE1296" s="323">
        <f>IF(AE1137="kw",SUMPRODUCT(N1139:N1294,O1139:O1294,AE1139:AE1294),SUMPRODUCT(D1139:D1294,AE1139:AE1294))</f>
        <v>0</v>
      </c>
      <c r="AF1296" s="323">
        <f>IF(AF1137="kw",SUMPRODUCT(N1139:N1294,O1139:O1294,AF1139:AF1294),SUMPRODUCT(D1139:D1294,AF1139:AF1294))</f>
        <v>0</v>
      </c>
      <c r="AG1296" s="323">
        <f>IF(AG1137="kw",SUMPRODUCT(N1139:N1294,O1139:O1294,AG1139:AG1294),SUMPRODUCT(D1139:D1294,AG1139:AG1294))</f>
        <v>0</v>
      </c>
      <c r="AH1296" s="323">
        <f>IF(AH1137="kw",SUMPRODUCT(N1139:N1294,O1139:O1294,AH1139:AH1294),SUMPRODUCT(D1139:D1294,AH1139:AH1294))</f>
        <v>0</v>
      </c>
      <c r="AI1296" s="323">
        <f>IF(AI1137="kw",SUMPRODUCT(N1139:N1294,O1139:O1294,AI1139:AI1294),SUMPRODUCT(D1139:D1294,AI1139:AI1294))</f>
        <v>0</v>
      </c>
      <c r="AJ1296" s="323">
        <f>IF(AJ1137="kw",SUMPRODUCT(N1139:N1294,O1139:O1294,AJ1139:AJ1294),SUMPRODUCT(D1139:D1294,AJ1139:AJ1294))</f>
        <v>0</v>
      </c>
      <c r="AK1296" s="323">
        <f>IF(AK1137="kw",SUMPRODUCT(N1139:N1294,O1139:O1294,AK1139:AK1294),SUMPRODUCT(D1139:D1294,AK1139:AK1294))</f>
        <v>0</v>
      </c>
      <c r="AL1296" s="323">
        <f>IF(AL1137="kw",SUMPRODUCT(N1139:N1294,O1139:O1294,AL1139:AL1294),SUMPRODUCT(D1139:D1294,AL1139:AL1294))</f>
        <v>0</v>
      </c>
      <c r="AM1296" s="324"/>
    </row>
    <row r="1297" spans="2:39" ht="15.75">
      <c r="B1297" s="385" t="s">
        <v>348</v>
      </c>
      <c r="C1297" s="386"/>
      <c r="D1297" s="386"/>
      <c r="E1297" s="386"/>
      <c r="F1297" s="386"/>
      <c r="G1297" s="386"/>
      <c r="H1297" s="386"/>
      <c r="I1297" s="386"/>
      <c r="J1297" s="386"/>
      <c r="K1297" s="386"/>
      <c r="L1297" s="386"/>
      <c r="M1297" s="386"/>
      <c r="N1297" s="386"/>
      <c r="O1297" s="386"/>
      <c r="P1297" s="386"/>
      <c r="Q1297" s="386"/>
      <c r="R1297" s="386"/>
      <c r="S1297" s="386"/>
      <c r="T1297" s="386"/>
      <c r="U1297" s="386"/>
      <c r="V1297" s="386"/>
      <c r="W1297" s="386"/>
      <c r="X1297" s="386"/>
      <c r="Y1297" s="386">
        <f>'2. LRAMVA Threshold'!D53</f>
        <v>1674177</v>
      </c>
      <c r="Z1297" s="386">
        <f>'2. LRAMVA Threshold'!E53</f>
        <v>1583440</v>
      </c>
      <c r="AA1297" s="386">
        <f>'2. LRAMVA Threshold'!F53</f>
        <v>5580</v>
      </c>
      <c r="AB1297" s="386">
        <f>'2. LRAMVA Threshold'!G53</f>
        <v>0</v>
      </c>
      <c r="AC1297" s="386">
        <f>'2. LRAMVA Threshold'!H53</f>
        <v>0</v>
      </c>
      <c r="AD1297" s="386">
        <f>'2. LRAMVA Threshold'!I53</f>
        <v>0</v>
      </c>
      <c r="AE1297" s="386" t="e">
        <f>HLOOKUP(AE953,'2. LRAMVA Threshold'!$B$42:$Q$53,12,FALSE)</f>
        <v>#N/A</v>
      </c>
      <c r="AF1297" s="386" t="e">
        <f>HLOOKUP(AF953,'2. LRAMVA Threshold'!$B$42:$Q$53,12,FALSE)</f>
        <v>#N/A</v>
      </c>
      <c r="AG1297" s="386" t="e">
        <f>HLOOKUP(AG953,'2. LRAMVA Threshold'!$B$42:$Q$53,12,FALSE)</f>
        <v>#N/A</v>
      </c>
      <c r="AH1297" s="386" t="e">
        <f>HLOOKUP(AH953,'2. LRAMVA Threshold'!$B$42:$Q$53,12,FALSE)</f>
        <v>#N/A</v>
      </c>
      <c r="AI1297" s="386" t="e">
        <f>HLOOKUP(AI953,'2. LRAMVA Threshold'!$B$42:$Q$53,12,FALSE)</f>
        <v>#N/A</v>
      </c>
      <c r="AJ1297" s="386" t="e">
        <f>HLOOKUP(AJ953,'2. LRAMVA Threshold'!$B$42:$Q$53,12,FALSE)</f>
        <v>#N/A</v>
      </c>
      <c r="AK1297" s="386" t="e">
        <f>HLOOKUP(AK953,'2. LRAMVA Threshold'!$B$42:$Q$53,12,FALSE)</f>
        <v>#N/A</v>
      </c>
      <c r="AL1297" s="386" t="e">
        <f>HLOOKUP(AL953,'2. LRAMVA Threshold'!$B$42:$Q$53,12,FALSE)</f>
        <v>#N/A</v>
      </c>
      <c r="AM1297" s="436"/>
    </row>
    <row r="1298" spans="2:39">
      <c r="B1298" s="388"/>
      <c r="C1298" s="426"/>
      <c r="D1298" s="427"/>
      <c r="E1298" s="427"/>
      <c r="F1298" s="427"/>
      <c r="G1298" s="427"/>
      <c r="H1298" s="427"/>
      <c r="I1298" s="427"/>
      <c r="J1298" s="427"/>
      <c r="K1298" s="427"/>
      <c r="L1298" s="427"/>
      <c r="M1298" s="427"/>
      <c r="N1298" s="427"/>
      <c r="O1298" s="428"/>
      <c r="P1298" s="427"/>
      <c r="Q1298" s="427"/>
      <c r="R1298" s="427"/>
      <c r="S1298" s="429"/>
      <c r="T1298" s="429"/>
      <c r="U1298" s="429"/>
      <c r="V1298" s="429"/>
      <c r="W1298" s="427"/>
      <c r="X1298" s="427"/>
      <c r="Y1298" s="430"/>
      <c r="Z1298" s="430"/>
      <c r="AA1298" s="430"/>
      <c r="AB1298" s="430"/>
      <c r="AC1298" s="430"/>
      <c r="AD1298" s="430"/>
      <c r="AE1298" s="430"/>
      <c r="AF1298" s="393"/>
      <c r="AG1298" s="393"/>
      <c r="AH1298" s="393"/>
      <c r="AI1298" s="393"/>
      <c r="AJ1298" s="393"/>
      <c r="AK1298" s="393"/>
      <c r="AL1298" s="393"/>
      <c r="AM1298" s="394"/>
    </row>
    <row r="1299" spans="2:39">
      <c r="B1299" s="318" t="s">
        <v>786</v>
      </c>
      <c r="C1299" s="332"/>
      <c r="D1299" s="332"/>
      <c r="E1299" s="370"/>
      <c r="F1299" s="370"/>
      <c r="G1299" s="370"/>
      <c r="H1299" s="370"/>
      <c r="I1299" s="370"/>
      <c r="J1299" s="370"/>
      <c r="K1299" s="370"/>
      <c r="L1299" s="370"/>
      <c r="M1299" s="370"/>
      <c r="N1299" s="370"/>
      <c r="O1299" s="285"/>
      <c r="P1299" s="334"/>
      <c r="Q1299" s="334"/>
      <c r="R1299" s="334"/>
      <c r="S1299" s="333"/>
      <c r="T1299" s="333"/>
      <c r="U1299" s="333"/>
      <c r="V1299" s="333"/>
      <c r="W1299" s="334"/>
      <c r="X1299" s="334"/>
      <c r="Y1299" s="335">
        <f>HLOOKUP(Y$35,'3.  Distribution Rates'!$C$122:$P$133,12,FALSE)</f>
        <v>0</v>
      </c>
      <c r="Z1299" s="335">
        <f>'3.  Distribution Rates'!O30</f>
        <v>1.9300000000000001E-2</v>
      </c>
      <c r="AA1299" s="335">
        <f>'3.  Distribution Rates'!O37</f>
        <v>4.0026999999999999</v>
      </c>
      <c r="AB1299" s="335">
        <f>HLOOKUP(AB$35,'3.  Distribution Rates'!$C$122:$P$133,12,FALSE)</f>
        <v>0</v>
      </c>
      <c r="AC1299" s="335">
        <f>HLOOKUP(AC$35,'3.  Distribution Rates'!$C$122:$P$133,12,FALSE)</f>
        <v>0</v>
      </c>
      <c r="AD1299" s="335">
        <f>HLOOKUP(AD$35,'3.  Distribution Rates'!$C$122:$P$133,12,FALSE)</f>
        <v>0</v>
      </c>
      <c r="AE1299" s="335">
        <f>HLOOKUP(AE$35,'3.  Distribution Rates'!$C$122:$P$133,12,FALSE)</f>
        <v>0</v>
      </c>
      <c r="AF1299" s="335">
        <f>HLOOKUP(AF$35,'3.  Distribution Rates'!$C$122:$P$133,12,FALSE)</f>
        <v>0</v>
      </c>
      <c r="AG1299" s="335">
        <f>HLOOKUP(AG$35,'3.  Distribution Rates'!$C$122:$P$133,12,FALSE)</f>
        <v>0</v>
      </c>
      <c r="AH1299" s="335">
        <f>HLOOKUP(AH$35,'3.  Distribution Rates'!$C$122:$P$133,12,FALSE)</f>
        <v>0</v>
      </c>
      <c r="AI1299" s="335">
        <f>HLOOKUP(AI$35,'3.  Distribution Rates'!$C$122:$P$133,12,FALSE)</f>
        <v>0</v>
      </c>
      <c r="AJ1299" s="335">
        <f>HLOOKUP(AJ$35,'3.  Distribution Rates'!$C$122:$P$133,12,FALSE)</f>
        <v>0</v>
      </c>
      <c r="AK1299" s="335">
        <f>HLOOKUP(AK$35,'3.  Distribution Rates'!$C$122:$P$133,12,FALSE)</f>
        <v>0</v>
      </c>
      <c r="AL1299" s="335">
        <f>HLOOKUP(AL$35,'3.  Distribution Rates'!$C$122:$P$133,12,FALSE)</f>
        <v>0</v>
      </c>
      <c r="AM1299" s="438"/>
    </row>
    <row r="1300" spans="2:39">
      <c r="B1300" s="774" t="s">
        <v>787</v>
      </c>
      <c r="C1300" s="339"/>
      <c r="D1300" s="303"/>
      <c r="E1300" s="273"/>
      <c r="F1300" s="273"/>
      <c r="G1300" s="273"/>
      <c r="H1300" s="273"/>
      <c r="I1300" s="273"/>
      <c r="J1300" s="273"/>
      <c r="K1300" s="273"/>
      <c r="L1300" s="273"/>
      <c r="M1300" s="273"/>
      <c r="N1300" s="273"/>
      <c r="O1300" s="285"/>
      <c r="P1300" s="273"/>
      <c r="Q1300" s="273"/>
      <c r="R1300" s="273"/>
      <c r="S1300" s="303"/>
      <c r="T1300" s="303"/>
      <c r="U1300" s="303"/>
      <c r="V1300" s="303"/>
      <c r="W1300" s="273"/>
      <c r="X1300" s="273"/>
      <c r="Y1300" s="372"/>
      <c r="Z1300" s="372"/>
      <c r="AA1300" s="372"/>
      <c r="AB1300" s="372"/>
      <c r="AC1300" s="372"/>
      <c r="AD1300" s="372"/>
      <c r="AE1300" s="372"/>
      <c r="AF1300" s="372"/>
      <c r="AG1300" s="372"/>
      <c r="AH1300" s="372"/>
      <c r="AI1300" s="372"/>
      <c r="AJ1300" s="372"/>
      <c r="AK1300" s="372"/>
      <c r="AL1300" s="372"/>
      <c r="AM1300" s="618"/>
    </row>
    <row r="1301" spans="2:39">
      <c r="B1301" s="774" t="s">
        <v>788</v>
      </c>
      <c r="C1301" s="339"/>
      <c r="D1301" s="303"/>
      <c r="E1301" s="273"/>
      <c r="F1301" s="273"/>
      <c r="G1301" s="273"/>
      <c r="H1301" s="273"/>
      <c r="I1301" s="273"/>
      <c r="J1301" s="273"/>
      <c r="K1301" s="273"/>
      <c r="L1301" s="273"/>
      <c r="M1301" s="273"/>
      <c r="N1301" s="273"/>
      <c r="O1301" s="285"/>
      <c r="P1301" s="273"/>
      <c r="Q1301" s="273"/>
      <c r="R1301" s="273"/>
      <c r="S1301" s="303"/>
      <c r="T1301" s="303"/>
      <c r="U1301" s="303"/>
      <c r="V1301" s="303"/>
      <c r="W1301" s="273"/>
      <c r="X1301" s="273"/>
      <c r="Y1301" s="372"/>
      <c r="Z1301" s="372"/>
      <c r="AA1301" s="372"/>
      <c r="AB1301" s="372"/>
      <c r="AC1301" s="372"/>
      <c r="AD1301" s="372"/>
      <c r="AE1301" s="372"/>
      <c r="AF1301" s="372"/>
      <c r="AG1301" s="372"/>
      <c r="AH1301" s="372"/>
      <c r="AI1301" s="372"/>
      <c r="AJ1301" s="372"/>
      <c r="AK1301" s="372"/>
      <c r="AL1301" s="372"/>
      <c r="AM1301" s="618"/>
    </row>
    <row r="1302" spans="2:39">
      <c r="B1302" s="773" t="s">
        <v>789</v>
      </c>
      <c r="C1302" s="339"/>
      <c r="D1302" s="303"/>
      <c r="E1302" s="273"/>
      <c r="F1302" s="273"/>
      <c r="G1302" s="273"/>
      <c r="H1302" s="273"/>
      <c r="I1302" s="273"/>
      <c r="J1302" s="273"/>
      <c r="K1302" s="273"/>
      <c r="L1302" s="273"/>
      <c r="M1302" s="273"/>
      <c r="N1302" s="273"/>
      <c r="O1302" s="285"/>
      <c r="P1302" s="273"/>
      <c r="Q1302" s="273"/>
      <c r="R1302" s="273"/>
      <c r="S1302" s="303"/>
      <c r="T1302" s="303"/>
      <c r="U1302" s="303"/>
      <c r="V1302" s="303"/>
      <c r="W1302" s="273"/>
      <c r="X1302" s="273"/>
      <c r="Y1302" s="372">
        <f>'4.  2011-2014 LRAM'!AC589*Y1299</f>
        <v>0</v>
      </c>
      <c r="Z1302" s="372">
        <f>'4.  2011-2014 LRAM'!AD406*Z1299</f>
        <v>7217.279558102895</v>
      </c>
      <c r="AA1302" s="372">
        <f>'4.  2011-2014 LRAM'!AE406*AA1299</f>
        <v>5400.0852344039622</v>
      </c>
      <c r="AB1302" s="372">
        <f>'4.  2011-2014 LRAM'!AF589*AB1299</f>
        <v>0</v>
      </c>
      <c r="AC1302" s="372">
        <f>'4.  2011-2014 LRAM'!AG589*AC1299</f>
        <v>0</v>
      </c>
      <c r="AD1302" s="372">
        <f>'4.  2011-2014 LRAM'!AH589*AD1299</f>
        <v>0</v>
      </c>
      <c r="AE1302" s="372">
        <f>'4.  2011-2014 LRAM'!AI589*AE1299</f>
        <v>0</v>
      </c>
      <c r="AF1302" s="372">
        <f>'4.  2011-2014 LRAM'!AJ589*AF1299</f>
        <v>0</v>
      </c>
      <c r="AG1302" s="372">
        <f>'4.  2011-2014 LRAM'!AK589*AG1299</f>
        <v>0</v>
      </c>
      <c r="AH1302" s="372">
        <f>'4.  2011-2014 LRAM'!AL589*AH1299</f>
        <v>0</v>
      </c>
      <c r="AI1302" s="372">
        <f>'4.  2011-2014 LRAM'!AM589*AI1299</f>
        <v>0</v>
      </c>
      <c r="AJ1302" s="372">
        <f>'4.  2011-2014 LRAM'!AN589*AJ1299</f>
        <v>0</v>
      </c>
      <c r="AK1302" s="372">
        <f>'4.  2011-2014 LRAM'!AO589*AK1299</f>
        <v>0</v>
      </c>
      <c r="AL1302" s="372">
        <f>'4.  2011-2014 LRAM'!AP589*AL1299</f>
        <v>0</v>
      </c>
      <c r="AM1302" s="618">
        <f>SUM(Y1302:AL1302)</f>
        <v>12617.364792506858</v>
      </c>
    </row>
    <row r="1303" spans="2:39">
      <c r="B1303" s="773" t="s">
        <v>790</v>
      </c>
      <c r="C1303" s="339"/>
      <c r="D1303" s="303"/>
      <c r="E1303" s="273"/>
      <c r="F1303" s="273"/>
      <c r="G1303" s="273"/>
      <c r="H1303" s="273"/>
      <c r="I1303" s="273"/>
      <c r="J1303" s="273"/>
      <c r="K1303" s="273"/>
      <c r="L1303" s="273"/>
      <c r="M1303" s="273"/>
      <c r="N1303" s="273"/>
      <c r="O1303" s="285"/>
      <c r="P1303" s="273"/>
      <c r="Q1303" s="273"/>
      <c r="R1303" s="273"/>
      <c r="S1303" s="303"/>
      <c r="T1303" s="303"/>
      <c r="U1303" s="303"/>
      <c r="V1303" s="303"/>
      <c r="W1303" s="273"/>
      <c r="X1303" s="273"/>
      <c r="Y1303" s="372">
        <f>'4.  2011-2014 LRAM'!AC721*Y1299</f>
        <v>0</v>
      </c>
      <c r="Z1303" s="372">
        <f>'4.  2011-2014 LRAM'!AD538*Z1299</f>
        <v>4322.7114577104003</v>
      </c>
      <c r="AA1303" s="372">
        <f>'4.  2011-2014 LRAM'!AE538*AA1299</f>
        <v>4419.6157008129667</v>
      </c>
      <c r="AB1303" s="372">
        <f>'4.  2011-2014 LRAM'!AF721*AB1299</f>
        <v>0</v>
      </c>
      <c r="AC1303" s="372">
        <f>'4.  2011-2014 LRAM'!AG721*AC1299</f>
        <v>0</v>
      </c>
      <c r="AD1303" s="372">
        <f>'4.  2011-2014 LRAM'!AH721*AD1299</f>
        <v>0</v>
      </c>
      <c r="AE1303" s="372">
        <f>'4.  2011-2014 LRAM'!AI721*AE1299</f>
        <v>0</v>
      </c>
      <c r="AF1303" s="372">
        <f>'4.  2011-2014 LRAM'!AJ721*AF1299</f>
        <v>0</v>
      </c>
      <c r="AG1303" s="372">
        <f>'4.  2011-2014 LRAM'!AK721*AG1299</f>
        <v>0</v>
      </c>
      <c r="AH1303" s="372">
        <f>'4.  2011-2014 LRAM'!AL721*AH1299</f>
        <v>0</v>
      </c>
      <c r="AI1303" s="372">
        <f>'4.  2011-2014 LRAM'!AM721*AI1299</f>
        <v>0</v>
      </c>
      <c r="AJ1303" s="372">
        <f>'4.  2011-2014 LRAM'!AN721*AJ1299</f>
        <v>0</v>
      </c>
      <c r="AK1303" s="372">
        <f>'4.  2011-2014 LRAM'!AO721*AK1299</f>
        <v>0</v>
      </c>
      <c r="AL1303" s="372">
        <f>'4.  2011-2014 LRAM'!AP721*AL1299</f>
        <v>0</v>
      </c>
      <c r="AM1303" s="618">
        <f>SUM(Y1303:AL1303)</f>
        <v>8742.327158523367</v>
      </c>
    </row>
    <row r="1304" spans="2:39">
      <c r="B1304" s="773" t="s">
        <v>791</v>
      </c>
      <c r="C1304" s="339"/>
      <c r="D1304" s="303"/>
      <c r="E1304" s="273"/>
      <c r="F1304" s="273"/>
      <c r="G1304" s="273"/>
      <c r="H1304" s="273"/>
      <c r="I1304" s="273"/>
      <c r="J1304" s="273"/>
      <c r="K1304" s="273"/>
      <c r="L1304" s="273"/>
      <c r="M1304" s="273"/>
      <c r="N1304" s="273"/>
      <c r="O1304" s="285"/>
      <c r="P1304" s="273"/>
      <c r="Q1304" s="273"/>
      <c r="R1304" s="273"/>
      <c r="S1304" s="303"/>
      <c r="T1304" s="303"/>
      <c r="U1304" s="303"/>
      <c r="V1304" s="303"/>
      <c r="W1304" s="273"/>
      <c r="X1304" s="273"/>
      <c r="Y1304" s="372">
        <f>Y396*Y1299</f>
        <v>0</v>
      </c>
      <c r="Z1304" s="372">
        <f>Z213*Z1299</f>
        <v>6408.5418399999999</v>
      </c>
      <c r="AA1304" s="372">
        <f>AA213*AA1299</f>
        <v>4947.3371999999999</v>
      </c>
      <c r="AB1304" s="372">
        <f t="shared" ref="AB1304:AL1304" si="3328">AB396*AB1299</f>
        <v>0</v>
      </c>
      <c r="AC1304" s="372">
        <f t="shared" si="3328"/>
        <v>0</v>
      </c>
      <c r="AD1304" s="372">
        <f t="shared" si="3328"/>
        <v>0</v>
      </c>
      <c r="AE1304" s="372">
        <f t="shared" si="3328"/>
        <v>0</v>
      </c>
      <c r="AF1304" s="372">
        <f t="shared" si="3328"/>
        <v>0</v>
      </c>
      <c r="AG1304" s="372">
        <f t="shared" si="3328"/>
        <v>0</v>
      </c>
      <c r="AH1304" s="372">
        <f t="shared" si="3328"/>
        <v>0</v>
      </c>
      <c r="AI1304" s="372">
        <f t="shared" si="3328"/>
        <v>0</v>
      </c>
      <c r="AJ1304" s="372">
        <f t="shared" si="3328"/>
        <v>0</v>
      </c>
      <c r="AK1304" s="372">
        <f t="shared" si="3328"/>
        <v>0</v>
      </c>
      <c r="AL1304" s="372">
        <f t="shared" si="3328"/>
        <v>0</v>
      </c>
      <c r="AM1304" s="618">
        <f>SUM(Y1304:AL1304)</f>
        <v>11355.87904</v>
      </c>
    </row>
    <row r="1305" spans="2:39">
      <c r="B1305" s="318" t="s">
        <v>792</v>
      </c>
      <c r="C1305" s="339"/>
      <c r="D1305" s="303"/>
      <c r="E1305" s="273"/>
      <c r="F1305" s="273"/>
      <c r="G1305" s="273"/>
      <c r="H1305" s="273"/>
      <c r="I1305" s="273"/>
      <c r="J1305" s="273"/>
      <c r="K1305" s="273"/>
      <c r="L1305" s="273"/>
      <c r="M1305" s="273"/>
      <c r="N1305" s="273"/>
      <c r="O1305" s="285"/>
      <c r="P1305" s="273"/>
      <c r="Q1305" s="273"/>
      <c r="R1305" s="273"/>
      <c r="S1305" s="303"/>
      <c r="T1305" s="303"/>
      <c r="U1305" s="303"/>
      <c r="V1305" s="303"/>
      <c r="W1305" s="273"/>
      <c r="X1305" s="273"/>
      <c r="Y1305" s="372">
        <f t="shared" ref="Y1305:AL1305" si="3329">Y581*Y1299</f>
        <v>0</v>
      </c>
      <c r="Z1305" s="372">
        <f t="shared" si="3329"/>
        <v>0</v>
      </c>
      <c r="AA1305" s="372">
        <f t="shared" si="3329"/>
        <v>0</v>
      </c>
      <c r="AB1305" s="372">
        <f t="shared" si="3329"/>
        <v>0</v>
      </c>
      <c r="AC1305" s="372">
        <f t="shared" si="3329"/>
        <v>0</v>
      </c>
      <c r="AD1305" s="372">
        <f t="shared" si="3329"/>
        <v>0</v>
      </c>
      <c r="AE1305" s="372">
        <f t="shared" si="3329"/>
        <v>0</v>
      </c>
      <c r="AF1305" s="372">
        <f t="shared" si="3329"/>
        <v>0</v>
      </c>
      <c r="AG1305" s="372">
        <f t="shared" si="3329"/>
        <v>0</v>
      </c>
      <c r="AH1305" s="372">
        <f t="shared" si="3329"/>
        <v>0</v>
      </c>
      <c r="AI1305" s="372">
        <f t="shared" si="3329"/>
        <v>0</v>
      </c>
      <c r="AJ1305" s="372">
        <f t="shared" si="3329"/>
        <v>0</v>
      </c>
      <c r="AK1305" s="372">
        <f t="shared" si="3329"/>
        <v>0</v>
      </c>
      <c r="AL1305" s="372">
        <f t="shared" si="3329"/>
        <v>0</v>
      </c>
      <c r="AM1305" s="618">
        <f t="shared" ref="AM1305:AM1309" si="3330">SUM(Y1305:AL1305)</f>
        <v>0</v>
      </c>
    </row>
    <row r="1306" spans="2:39">
      <c r="B1306" s="318" t="s">
        <v>793</v>
      </c>
      <c r="C1306" s="339"/>
      <c r="D1306" s="303"/>
      <c r="E1306" s="273"/>
      <c r="F1306" s="273"/>
      <c r="G1306" s="273"/>
      <c r="H1306" s="273"/>
      <c r="I1306" s="273"/>
      <c r="J1306" s="273"/>
      <c r="K1306" s="273"/>
      <c r="L1306" s="273"/>
      <c r="M1306" s="273"/>
      <c r="N1306" s="273"/>
      <c r="O1306" s="285"/>
      <c r="P1306" s="273"/>
      <c r="Q1306" s="273"/>
      <c r="R1306" s="273"/>
      <c r="S1306" s="303"/>
      <c r="T1306" s="303"/>
      <c r="U1306" s="303"/>
      <c r="V1306" s="303"/>
      <c r="W1306" s="273"/>
      <c r="X1306" s="273"/>
      <c r="Y1306" s="372">
        <f t="shared" ref="Y1306:AL1306" si="3331">Y764*Y1299</f>
        <v>0</v>
      </c>
      <c r="Z1306" s="372">
        <f t="shared" si="3331"/>
        <v>0</v>
      </c>
      <c r="AA1306" s="372">
        <f t="shared" si="3331"/>
        <v>0</v>
      </c>
      <c r="AB1306" s="372">
        <f t="shared" si="3331"/>
        <v>0</v>
      </c>
      <c r="AC1306" s="372">
        <f t="shared" si="3331"/>
        <v>0</v>
      </c>
      <c r="AD1306" s="372">
        <f t="shared" si="3331"/>
        <v>0</v>
      </c>
      <c r="AE1306" s="372">
        <f t="shared" si="3331"/>
        <v>0</v>
      </c>
      <c r="AF1306" s="372">
        <f t="shared" si="3331"/>
        <v>0</v>
      </c>
      <c r="AG1306" s="372">
        <f t="shared" si="3331"/>
        <v>0</v>
      </c>
      <c r="AH1306" s="372">
        <f t="shared" si="3331"/>
        <v>0</v>
      </c>
      <c r="AI1306" s="372">
        <f t="shared" si="3331"/>
        <v>0</v>
      </c>
      <c r="AJ1306" s="372">
        <f t="shared" si="3331"/>
        <v>0</v>
      </c>
      <c r="AK1306" s="372">
        <f t="shared" si="3331"/>
        <v>0</v>
      </c>
      <c r="AL1306" s="372">
        <f t="shared" si="3331"/>
        <v>0</v>
      </c>
      <c r="AM1306" s="618">
        <f t="shared" si="3330"/>
        <v>0</v>
      </c>
    </row>
    <row r="1307" spans="2:39">
      <c r="B1307" s="318" t="s">
        <v>794</v>
      </c>
      <c r="C1307" s="339"/>
      <c r="D1307" s="303"/>
      <c r="E1307" s="273"/>
      <c r="F1307" s="273"/>
      <c r="G1307" s="273"/>
      <c r="H1307" s="273"/>
      <c r="I1307" s="273"/>
      <c r="J1307" s="273"/>
      <c r="K1307" s="273"/>
      <c r="L1307" s="273"/>
      <c r="M1307" s="273"/>
      <c r="N1307" s="273"/>
      <c r="O1307" s="285"/>
      <c r="P1307" s="273"/>
      <c r="Q1307" s="273"/>
      <c r="R1307" s="273"/>
      <c r="S1307" s="303"/>
      <c r="T1307" s="303"/>
      <c r="U1307" s="303"/>
      <c r="V1307" s="303"/>
      <c r="W1307" s="273"/>
      <c r="X1307" s="273"/>
      <c r="Y1307" s="372">
        <f t="shared" ref="Y1307:AL1307" si="3332">Y947*Y1299</f>
        <v>0</v>
      </c>
      <c r="Z1307" s="372">
        <f t="shared" si="3332"/>
        <v>0</v>
      </c>
      <c r="AA1307" s="372">
        <f t="shared" si="3332"/>
        <v>0</v>
      </c>
      <c r="AB1307" s="372">
        <f t="shared" si="3332"/>
        <v>0</v>
      </c>
      <c r="AC1307" s="372">
        <f t="shared" si="3332"/>
        <v>0</v>
      </c>
      <c r="AD1307" s="372">
        <f t="shared" si="3332"/>
        <v>0</v>
      </c>
      <c r="AE1307" s="372">
        <f t="shared" si="3332"/>
        <v>0</v>
      </c>
      <c r="AF1307" s="372">
        <f t="shared" si="3332"/>
        <v>0</v>
      </c>
      <c r="AG1307" s="372">
        <f t="shared" si="3332"/>
        <v>0</v>
      </c>
      <c r="AH1307" s="372">
        <f t="shared" si="3332"/>
        <v>0</v>
      </c>
      <c r="AI1307" s="372">
        <f t="shared" si="3332"/>
        <v>0</v>
      </c>
      <c r="AJ1307" s="372">
        <f t="shared" si="3332"/>
        <v>0</v>
      </c>
      <c r="AK1307" s="372">
        <f t="shared" si="3332"/>
        <v>0</v>
      </c>
      <c r="AL1307" s="372">
        <f t="shared" si="3332"/>
        <v>0</v>
      </c>
      <c r="AM1307" s="618">
        <f t="shared" si="3330"/>
        <v>0</v>
      </c>
    </row>
    <row r="1308" spans="2:39">
      <c r="B1308" s="318" t="s">
        <v>795</v>
      </c>
      <c r="C1308" s="339"/>
      <c r="D1308" s="303"/>
      <c r="E1308" s="273"/>
      <c r="F1308" s="273"/>
      <c r="G1308" s="273"/>
      <c r="H1308" s="273"/>
      <c r="I1308" s="273"/>
      <c r="J1308" s="273"/>
      <c r="K1308" s="273"/>
      <c r="L1308" s="273"/>
      <c r="M1308" s="273"/>
      <c r="N1308" s="273"/>
      <c r="O1308" s="285"/>
      <c r="P1308" s="273"/>
      <c r="Q1308" s="273"/>
      <c r="R1308" s="273"/>
      <c r="S1308" s="303"/>
      <c r="T1308" s="303"/>
      <c r="U1308" s="303"/>
      <c r="V1308" s="303"/>
      <c r="W1308" s="273"/>
      <c r="X1308" s="273"/>
      <c r="Y1308" s="372">
        <f t="shared" ref="Y1308:AL1308" si="3333">Y1130*Y1299</f>
        <v>0</v>
      </c>
      <c r="Z1308" s="372">
        <f t="shared" si="3333"/>
        <v>0</v>
      </c>
      <c r="AA1308" s="372">
        <f t="shared" si="3333"/>
        <v>0</v>
      </c>
      <c r="AB1308" s="372">
        <f t="shared" si="3333"/>
        <v>0</v>
      </c>
      <c r="AC1308" s="372">
        <f t="shared" si="3333"/>
        <v>0</v>
      </c>
      <c r="AD1308" s="372">
        <f t="shared" si="3333"/>
        <v>0</v>
      </c>
      <c r="AE1308" s="372">
        <f t="shared" si="3333"/>
        <v>0</v>
      </c>
      <c r="AF1308" s="372">
        <f t="shared" si="3333"/>
        <v>0</v>
      </c>
      <c r="AG1308" s="372">
        <f t="shared" si="3333"/>
        <v>0</v>
      </c>
      <c r="AH1308" s="372">
        <f t="shared" si="3333"/>
        <v>0</v>
      </c>
      <c r="AI1308" s="372">
        <f t="shared" si="3333"/>
        <v>0</v>
      </c>
      <c r="AJ1308" s="372">
        <f t="shared" si="3333"/>
        <v>0</v>
      </c>
      <c r="AK1308" s="372">
        <f t="shared" si="3333"/>
        <v>0</v>
      </c>
      <c r="AL1308" s="372">
        <f t="shared" si="3333"/>
        <v>0</v>
      </c>
      <c r="AM1308" s="618">
        <f t="shared" si="3330"/>
        <v>0</v>
      </c>
    </row>
    <row r="1309" spans="2:39">
      <c r="B1309" s="318" t="s">
        <v>796</v>
      </c>
      <c r="C1309" s="339"/>
      <c r="D1309" s="303"/>
      <c r="E1309" s="273"/>
      <c r="F1309" s="273"/>
      <c r="G1309" s="273"/>
      <c r="H1309" s="273"/>
      <c r="I1309" s="273"/>
      <c r="J1309" s="273"/>
      <c r="K1309" s="273"/>
      <c r="L1309" s="273"/>
      <c r="M1309" s="273"/>
      <c r="N1309" s="273"/>
      <c r="O1309" s="285"/>
      <c r="P1309" s="273"/>
      <c r="Q1309" s="273"/>
      <c r="R1309" s="273"/>
      <c r="S1309" s="303"/>
      <c r="T1309" s="303"/>
      <c r="U1309" s="303"/>
      <c r="V1309" s="303"/>
      <c r="W1309" s="273"/>
      <c r="X1309" s="273"/>
      <c r="Y1309" s="372">
        <f>Y1296*Y1299</f>
        <v>0</v>
      </c>
      <c r="Z1309" s="372">
        <f>Z1296*Z1299</f>
        <v>0</v>
      </c>
      <c r="AA1309" s="372">
        <f t="shared" ref="AA1309:AL1309" si="3334">AA1296*AA1299</f>
        <v>0</v>
      </c>
      <c r="AB1309" s="372">
        <f t="shared" si="3334"/>
        <v>0</v>
      </c>
      <c r="AC1309" s="372">
        <f t="shared" si="3334"/>
        <v>0</v>
      </c>
      <c r="AD1309" s="372">
        <f t="shared" si="3334"/>
        <v>0</v>
      </c>
      <c r="AE1309" s="372">
        <f t="shared" si="3334"/>
        <v>0</v>
      </c>
      <c r="AF1309" s="372">
        <f t="shared" si="3334"/>
        <v>0</v>
      </c>
      <c r="AG1309" s="372">
        <f t="shared" si="3334"/>
        <v>0</v>
      </c>
      <c r="AH1309" s="372">
        <f t="shared" si="3334"/>
        <v>0</v>
      </c>
      <c r="AI1309" s="372">
        <f t="shared" si="3334"/>
        <v>0</v>
      </c>
      <c r="AJ1309" s="372">
        <f t="shared" si="3334"/>
        <v>0</v>
      </c>
      <c r="AK1309" s="372">
        <f t="shared" si="3334"/>
        <v>0</v>
      </c>
      <c r="AL1309" s="372">
        <f t="shared" si="3334"/>
        <v>0</v>
      </c>
      <c r="AM1309" s="618">
        <f t="shared" si="3330"/>
        <v>0</v>
      </c>
    </row>
    <row r="1310" spans="2:39" ht="15.75">
      <c r="B1310" s="343" t="s">
        <v>797</v>
      </c>
      <c r="C1310" s="339"/>
      <c r="D1310" s="330"/>
      <c r="E1310" s="328"/>
      <c r="F1310" s="328"/>
      <c r="G1310" s="328"/>
      <c r="H1310" s="328"/>
      <c r="I1310" s="328"/>
      <c r="J1310" s="328"/>
      <c r="K1310" s="328"/>
      <c r="L1310" s="328"/>
      <c r="M1310" s="328"/>
      <c r="N1310" s="328"/>
      <c r="O1310" s="294"/>
      <c r="P1310" s="328"/>
      <c r="Q1310" s="328"/>
      <c r="R1310" s="328"/>
      <c r="S1310" s="330"/>
      <c r="T1310" s="330"/>
      <c r="U1310" s="330"/>
      <c r="V1310" s="330"/>
      <c r="W1310" s="328"/>
      <c r="X1310" s="328"/>
      <c r="Y1310" s="340">
        <f>SUM(Y1300:Y1309)</f>
        <v>0</v>
      </c>
      <c r="Z1310" s="340">
        <f t="shared" ref="Z1310:AE1310" si="3335">SUM(Z1300:Z1309)</f>
        <v>17948.532855813297</v>
      </c>
      <c r="AA1310" s="340">
        <f t="shared" si="3335"/>
        <v>14767.03813521693</v>
      </c>
      <c r="AB1310" s="340">
        <f t="shared" si="3335"/>
        <v>0</v>
      </c>
      <c r="AC1310" s="340">
        <f t="shared" si="3335"/>
        <v>0</v>
      </c>
      <c r="AD1310" s="340">
        <f t="shared" si="3335"/>
        <v>0</v>
      </c>
      <c r="AE1310" s="340">
        <f t="shared" si="3335"/>
        <v>0</v>
      </c>
      <c r="AF1310" s="340">
        <f>SUM(AF1300:AF1309)</f>
        <v>0</v>
      </c>
      <c r="AG1310" s="340">
        <f t="shared" ref="AG1310:AL1310" si="3336">SUM(AG1300:AG1309)</f>
        <v>0</v>
      </c>
      <c r="AH1310" s="340">
        <f t="shared" si="3336"/>
        <v>0</v>
      </c>
      <c r="AI1310" s="340">
        <f t="shared" si="3336"/>
        <v>0</v>
      </c>
      <c r="AJ1310" s="340">
        <f t="shared" si="3336"/>
        <v>0</v>
      </c>
      <c r="AK1310" s="340">
        <f t="shared" si="3336"/>
        <v>0</v>
      </c>
      <c r="AL1310" s="340">
        <f t="shared" si="3336"/>
        <v>0</v>
      </c>
      <c r="AM1310" s="401">
        <f>SUM(AM1300:AM1309)</f>
        <v>32715.570991030225</v>
      </c>
    </row>
    <row r="1311" spans="2:39" ht="15.75">
      <c r="B1311" s="343" t="s">
        <v>798</v>
      </c>
      <c r="C1311" s="339"/>
      <c r="D1311" s="344"/>
      <c r="E1311" s="328"/>
      <c r="F1311" s="328"/>
      <c r="G1311" s="328"/>
      <c r="H1311" s="328"/>
      <c r="I1311" s="328"/>
      <c r="J1311" s="328"/>
      <c r="K1311" s="328"/>
      <c r="L1311" s="328"/>
      <c r="M1311" s="328"/>
      <c r="N1311" s="328"/>
      <c r="O1311" s="294"/>
      <c r="P1311" s="328"/>
      <c r="Q1311" s="328"/>
      <c r="R1311" s="328"/>
      <c r="S1311" s="330"/>
      <c r="T1311" s="330"/>
      <c r="U1311" s="330"/>
      <c r="V1311" s="330"/>
      <c r="W1311" s="328"/>
      <c r="X1311" s="328"/>
      <c r="Y1311" s="341">
        <f>Y1297*Y1299</f>
        <v>0</v>
      </c>
      <c r="Z1311" s="341">
        <f t="shared" ref="Z1311" si="3337">Z1297*Z1299</f>
        <v>30560.392000000003</v>
      </c>
      <c r="AA1311" s="341">
        <f>AA1297*AA1299</f>
        <v>22335.065999999999</v>
      </c>
      <c r="AB1311" s="341">
        <f t="shared" ref="AB1311:AL1311" si="3338">AB1297*AB1299</f>
        <v>0</v>
      </c>
      <c r="AC1311" s="341">
        <f t="shared" si="3338"/>
        <v>0</v>
      </c>
      <c r="AD1311" s="341">
        <f t="shared" si="3338"/>
        <v>0</v>
      </c>
      <c r="AE1311" s="341" t="e">
        <f t="shared" si="3338"/>
        <v>#N/A</v>
      </c>
      <c r="AF1311" s="341" t="e">
        <f t="shared" si="3338"/>
        <v>#N/A</v>
      </c>
      <c r="AG1311" s="341" t="e">
        <f t="shared" si="3338"/>
        <v>#N/A</v>
      </c>
      <c r="AH1311" s="341" t="e">
        <f t="shared" si="3338"/>
        <v>#N/A</v>
      </c>
      <c r="AI1311" s="341" t="e">
        <f t="shared" si="3338"/>
        <v>#N/A</v>
      </c>
      <c r="AJ1311" s="341" t="e">
        <f t="shared" si="3338"/>
        <v>#N/A</v>
      </c>
      <c r="AK1311" s="341" t="e">
        <f t="shared" si="3338"/>
        <v>#N/A</v>
      </c>
      <c r="AL1311" s="341" t="e">
        <f t="shared" si="3338"/>
        <v>#N/A</v>
      </c>
      <c r="AM1311" s="401">
        <f>SUM(Y1311:AD1311)</f>
        <v>52895.457999999999</v>
      </c>
    </row>
    <row r="1312" spans="2:39" ht="15.75">
      <c r="B1312" s="343" t="s">
        <v>799</v>
      </c>
      <c r="C1312" s="339"/>
      <c r="D1312" s="344"/>
      <c r="E1312" s="328"/>
      <c r="F1312" s="328"/>
      <c r="G1312" s="328"/>
      <c r="H1312" s="328"/>
      <c r="I1312" s="328"/>
      <c r="J1312" s="328"/>
      <c r="K1312" s="328"/>
      <c r="L1312" s="328"/>
      <c r="M1312" s="328"/>
      <c r="N1312" s="328"/>
      <c r="O1312" s="294"/>
      <c r="P1312" s="328"/>
      <c r="Q1312" s="328"/>
      <c r="R1312" s="328"/>
      <c r="S1312" s="344"/>
      <c r="T1312" s="344"/>
      <c r="U1312" s="344"/>
      <c r="V1312" s="344"/>
      <c r="W1312" s="328"/>
      <c r="X1312" s="328"/>
      <c r="Y1312" s="345"/>
      <c r="Z1312" s="345"/>
      <c r="AA1312" s="345"/>
      <c r="AB1312" s="345"/>
      <c r="AC1312" s="345"/>
      <c r="AD1312" s="345"/>
      <c r="AE1312" s="345"/>
      <c r="AF1312" s="345"/>
      <c r="AG1312" s="345"/>
      <c r="AH1312" s="345"/>
      <c r="AI1312" s="345"/>
      <c r="AJ1312" s="345"/>
      <c r="AK1312" s="345"/>
      <c r="AL1312" s="345"/>
      <c r="AM1312" s="401">
        <f>AM1310-AM1311</f>
        <v>-20179.887008969774</v>
      </c>
    </row>
    <row r="1313" spans="1:39">
      <c r="B1313" s="375"/>
      <c r="C1313" s="439"/>
      <c r="D1313" s="439"/>
      <c r="E1313" s="440"/>
      <c r="F1313" s="440"/>
      <c r="G1313" s="440"/>
      <c r="H1313" s="440"/>
      <c r="I1313" s="440"/>
      <c r="J1313" s="440"/>
      <c r="K1313" s="440"/>
      <c r="L1313" s="440"/>
      <c r="M1313" s="440"/>
      <c r="N1313" s="440"/>
      <c r="O1313" s="441"/>
      <c r="P1313" s="440"/>
      <c r="Q1313" s="440"/>
      <c r="R1313" s="440"/>
      <c r="S1313" s="439"/>
      <c r="T1313" s="442"/>
      <c r="U1313" s="439"/>
      <c r="V1313" s="439"/>
      <c r="W1313" s="440"/>
      <c r="X1313" s="440"/>
      <c r="Y1313" s="443"/>
      <c r="Z1313" s="443"/>
      <c r="AA1313" s="443"/>
      <c r="AB1313" s="443"/>
      <c r="AC1313" s="443"/>
      <c r="AD1313" s="443"/>
      <c r="AE1313" s="443"/>
      <c r="AF1313" s="443"/>
      <c r="AG1313" s="443"/>
      <c r="AH1313" s="443"/>
      <c r="AI1313" s="443"/>
      <c r="AJ1313" s="443"/>
      <c r="AK1313" s="443"/>
      <c r="AL1313" s="443"/>
      <c r="AM1313" s="380"/>
    </row>
    <row r="1314" spans="1:39" ht="19.5" customHeight="1">
      <c r="B1314" s="362" t="s">
        <v>581</v>
      </c>
      <c r="C1314" s="381"/>
      <c r="D1314" s="382"/>
      <c r="E1314" s="382"/>
      <c r="F1314" s="382"/>
      <c r="G1314" s="382"/>
      <c r="H1314" s="382"/>
      <c r="I1314" s="382"/>
      <c r="J1314" s="382"/>
      <c r="K1314" s="382"/>
      <c r="L1314" s="382"/>
      <c r="M1314" s="382"/>
      <c r="N1314" s="382"/>
      <c r="O1314" s="382"/>
      <c r="P1314" s="382"/>
      <c r="Q1314" s="382"/>
      <c r="R1314" s="382"/>
      <c r="S1314" s="365"/>
      <c r="T1314" s="366"/>
      <c r="U1314" s="382"/>
      <c r="V1314" s="382"/>
      <c r="W1314" s="382"/>
      <c r="X1314" s="382"/>
      <c r="Y1314" s="403"/>
      <c r="Z1314" s="403"/>
      <c r="AA1314" s="403"/>
      <c r="AB1314" s="403"/>
      <c r="AC1314" s="403"/>
      <c r="AD1314" s="403"/>
      <c r="AE1314" s="403"/>
      <c r="AF1314" s="403"/>
      <c r="AG1314" s="403"/>
      <c r="AH1314" s="403"/>
      <c r="AI1314" s="403"/>
      <c r="AJ1314" s="403"/>
      <c r="AK1314" s="403"/>
      <c r="AL1314" s="403"/>
      <c r="AM1314" s="383"/>
    </row>
    <row r="1316" spans="1:39">
      <c r="B1316" s="579" t="s">
        <v>525</v>
      </c>
    </row>
    <row r="1318" spans="1:39" ht="15.75">
      <c r="B1318" s="274" t="s">
        <v>800</v>
      </c>
      <c r="C1318" s="275"/>
      <c r="D1318" s="579" t="s">
        <v>525</v>
      </c>
      <c r="E1318" s="247"/>
      <c r="F1318" s="579"/>
      <c r="G1318" s="247"/>
      <c r="H1318" s="247"/>
      <c r="I1318" s="247"/>
      <c r="J1318" s="247"/>
      <c r="K1318" s="247"/>
      <c r="L1318" s="247"/>
      <c r="M1318" s="247"/>
      <c r="N1318" s="247"/>
      <c r="O1318" s="275"/>
      <c r="P1318" s="247"/>
      <c r="Q1318" s="247"/>
      <c r="R1318" s="247"/>
      <c r="S1318" s="247"/>
      <c r="T1318" s="247"/>
      <c r="U1318" s="247"/>
      <c r="V1318" s="247"/>
      <c r="W1318" s="247"/>
      <c r="X1318" s="247"/>
      <c r="Y1318" s="264"/>
      <c r="Z1318" s="261"/>
      <c r="AA1318" s="261"/>
      <c r="AB1318" s="261"/>
      <c r="AC1318" s="261"/>
      <c r="AD1318" s="261"/>
      <c r="AE1318" s="261"/>
      <c r="AF1318" s="261"/>
      <c r="AG1318" s="261"/>
      <c r="AH1318" s="261"/>
      <c r="AI1318" s="261"/>
      <c r="AJ1318" s="261"/>
      <c r="AK1318" s="261"/>
      <c r="AL1318" s="261"/>
    </row>
    <row r="1319" spans="1:39" ht="39.75" customHeight="1">
      <c r="B1319" s="838" t="s">
        <v>211</v>
      </c>
      <c r="C1319" s="840" t="s">
        <v>33</v>
      </c>
      <c r="D1319" s="278" t="s">
        <v>421</v>
      </c>
      <c r="E1319" s="842" t="s">
        <v>209</v>
      </c>
      <c r="F1319" s="843"/>
      <c r="G1319" s="843"/>
      <c r="H1319" s="843"/>
      <c r="I1319" s="843"/>
      <c r="J1319" s="843"/>
      <c r="K1319" s="843"/>
      <c r="L1319" s="843"/>
      <c r="M1319" s="844"/>
      <c r="N1319" s="848" t="s">
        <v>213</v>
      </c>
      <c r="O1319" s="278" t="s">
        <v>422</v>
      </c>
      <c r="P1319" s="842" t="s">
        <v>212</v>
      </c>
      <c r="Q1319" s="843"/>
      <c r="R1319" s="843"/>
      <c r="S1319" s="843"/>
      <c r="T1319" s="843"/>
      <c r="U1319" s="843"/>
      <c r="V1319" s="843"/>
      <c r="W1319" s="843"/>
      <c r="X1319" s="844"/>
      <c r="Y1319" s="845" t="s">
        <v>243</v>
      </c>
      <c r="Z1319" s="846"/>
      <c r="AA1319" s="846"/>
      <c r="AB1319" s="846"/>
      <c r="AC1319" s="846"/>
      <c r="AD1319" s="846"/>
      <c r="AE1319" s="846"/>
      <c r="AF1319" s="846"/>
      <c r="AG1319" s="846"/>
      <c r="AH1319" s="846"/>
      <c r="AI1319" s="846"/>
      <c r="AJ1319" s="846"/>
      <c r="AK1319" s="846"/>
      <c r="AL1319" s="846"/>
      <c r="AM1319" s="847"/>
    </row>
    <row r="1320" spans="1:39" ht="65.25" customHeight="1">
      <c r="B1320" s="839"/>
      <c r="C1320" s="841"/>
      <c r="D1320" s="279">
        <v>2020</v>
      </c>
      <c r="E1320" s="279">
        <v>2021</v>
      </c>
      <c r="F1320" s="279">
        <v>2022</v>
      </c>
      <c r="G1320" s="279">
        <v>2023</v>
      </c>
      <c r="H1320" s="279">
        <v>2024</v>
      </c>
      <c r="I1320" s="279">
        <v>2025</v>
      </c>
      <c r="J1320" s="279">
        <v>2026</v>
      </c>
      <c r="K1320" s="279">
        <v>2027</v>
      </c>
      <c r="L1320" s="279">
        <v>2028</v>
      </c>
      <c r="M1320" s="279">
        <v>2029</v>
      </c>
      <c r="N1320" s="849"/>
      <c r="O1320" s="279">
        <v>2020</v>
      </c>
      <c r="P1320" s="279">
        <v>2021</v>
      </c>
      <c r="Q1320" s="279">
        <v>2022</v>
      </c>
      <c r="R1320" s="279">
        <v>2023</v>
      </c>
      <c r="S1320" s="279">
        <v>2024</v>
      </c>
      <c r="T1320" s="279">
        <v>2025</v>
      </c>
      <c r="U1320" s="279">
        <v>2026</v>
      </c>
      <c r="V1320" s="279">
        <v>2027</v>
      </c>
      <c r="W1320" s="279">
        <v>2028</v>
      </c>
      <c r="X1320" s="279">
        <v>2029</v>
      </c>
      <c r="Y1320" s="279" t="str">
        <f>Y1136</f>
        <v>Residential</v>
      </c>
      <c r="Z1320" s="279" t="str">
        <f t="shared" ref="Z1320:AM1320" si="3339">Z1136</f>
        <v>GS&lt;50 kW</v>
      </c>
      <c r="AA1320" s="279" t="str">
        <f t="shared" si="3339"/>
        <v>GS 50 to 4,999 kW</v>
      </c>
      <c r="AB1320" s="279" t="str">
        <f t="shared" si="3339"/>
        <v/>
      </c>
      <c r="AC1320" s="279" t="str">
        <f t="shared" si="3339"/>
        <v/>
      </c>
      <c r="AD1320" s="279" t="str">
        <f t="shared" si="3339"/>
        <v/>
      </c>
      <c r="AE1320" s="279" t="str">
        <f t="shared" si="3339"/>
        <v/>
      </c>
      <c r="AF1320" s="279" t="str">
        <f t="shared" si="3339"/>
        <v/>
      </c>
      <c r="AG1320" s="279" t="str">
        <f t="shared" si="3339"/>
        <v/>
      </c>
      <c r="AH1320" s="279" t="str">
        <f t="shared" si="3339"/>
        <v/>
      </c>
      <c r="AI1320" s="279" t="str">
        <f t="shared" si="3339"/>
        <v/>
      </c>
      <c r="AJ1320" s="279" t="str">
        <f t="shared" si="3339"/>
        <v/>
      </c>
      <c r="AK1320" s="279" t="str">
        <f t="shared" si="3339"/>
        <v/>
      </c>
      <c r="AL1320" s="279" t="str">
        <f t="shared" si="3339"/>
        <v/>
      </c>
      <c r="AM1320" s="279" t="str">
        <f t="shared" si="3339"/>
        <v>Total</v>
      </c>
    </row>
    <row r="1321" spans="1:39" ht="15" customHeight="1">
      <c r="A1321" s="521"/>
      <c r="B1321" s="507" t="s">
        <v>503</v>
      </c>
      <c r="C1321" s="283"/>
      <c r="D1321" s="283"/>
      <c r="E1321" s="283"/>
      <c r="F1321" s="283"/>
      <c r="G1321" s="283"/>
      <c r="H1321" s="283"/>
      <c r="I1321" s="283"/>
      <c r="J1321" s="283"/>
      <c r="K1321" s="283"/>
      <c r="L1321" s="283"/>
      <c r="M1321" s="283"/>
      <c r="N1321" s="284"/>
      <c r="O1321" s="283"/>
      <c r="P1321" s="283"/>
      <c r="Q1321" s="283"/>
      <c r="R1321" s="283"/>
      <c r="S1321" s="283"/>
      <c r="T1321" s="283"/>
      <c r="U1321" s="283"/>
      <c r="V1321" s="283"/>
      <c r="W1321" s="283"/>
      <c r="X1321" s="283"/>
      <c r="Y1321" s="285">
        <f>'1.  LRAMVA Summary'!D419</f>
        <v>0</v>
      </c>
      <c r="Z1321" s="285">
        <f>'1.  LRAMVA Summary'!E419</f>
        <v>0</v>
      </c>
      <c r="AA1321" s="285">
        <f>'1.  LRAMVA Summary'!F419</f>
        <v>0</v>
      </c>
      <c r="AB1321" s="285">
        <f>'1.  LRAMVA Summary'!G419</f>
        <v>0</v>
      </c>
      <c r="AC1321" s="285">
        <f>'1.  LRAMVA Summary'!H419</f>
        <v>0</v>
      </c>
      <c r="AD1321" s="285">
        <f>'1.  LRAMVA Summary'!I419</f>
        <v>0</v>
      </c>
      <c r="AE1321" s="285">
        <f>'1.  LRAMVA Summary'!J419</f>
        <v>0</v>
      </c>
      <c r="AF1321" s="285">
        <f>'1.  LRAMVA Summary'!K419</f>
        <v>0</v>
      </c>
      <c r="AG1321" s="285">
        <f>'1.  LRAMVA Summary'!L419</f>
        <v>0</v>
      </c>
      <c r="AH1321" s="285">
        <f>'1.  LRAMVA Summary'!M419</f>
        <v>0</v>
      </c>
      <c r="AI1321" s="285">
        <f>'1.  LRAMVA Summary'!N419</f>
        <v>0</v>
      </c>
      <c r="AJ1321" s="285">
        <f>'1.  LRAMVA Summary'!O419</f>
        <v>0</v>
      </c>
      <c r="AK1321" s="285">
        <f>'1.  LRAMVA Summary'!P419</f>
        <v>0</v>
      </c>
      <c r="AL1321" s="285">
        <f>'1.  LRAMVA Summary'!Q419</f>
        <v>0</v>
      </c>
      <c r="AM1321" s="286"/>
    </row>
    <row r="1322" spans="1:39" ht="15" hidden="1" customHeight="1" outlineLevel="1">
      <c r="A1322" s="521"/>
      <c r="B1322" s="493" t="s">
        <v>496</v>
      </c>
      <c r="C1322" s="283"/>
      <c r="D1322" s="283"/>
      <c r="E1322" s="283"/>
      <c r="F1322" s="283"/>
      <c r="G1322" s="283"/>
      <c r="H1322" s="283"/>
      <c r="I1322" s="283"/>
      <c r="J1322" s="283"/>
      <c r="K1322" s="283"/>
      <c r="L1322" s="283"/>
      <c r="M1322" s="283"/>
      <c r="N1322" s="284"/>
      <c r="O1322" s="283"/>
      <c r="P1322" s="283"/>
      <c r="Q1322" s="283"/>
      <c r="R1322" s="283"/>
      <c r="S1322" s="283"/>
      <c r="T1322" s="283"/>
      <c r="U1322" s="283"/>
      <c r="V1322" s="283"/>
      <c r="W1322" s="283"/>
      <c r="X1322" s="283"/>
      <c r="Y1322" s="285"/>
      <c r="Z1322" s="285"/>
      <c r="AA1322" s="285"/>
      <c r="AB1322" s="285"/>
      <c r="AC1322" s="285"/>
      <c r="AD1322" s="285"/>
      <c r="AE1322" s="285"/>
      <c r="AF1322" s="285"/>
      <c r="AG1322" s="285"/>
      <c r="AH1322" s="285"/>
      <c r="AI1322" s="285"/>
      <c r="AJ1322" s="285"/>
      <c r="AK1322" s="285"/>
      <c r="AL1322" s="285"/>
      <c r="AM1322" s="286"/>
    </row>
    <row r="1323" spans="1:39" ht="15" hidden="1" customHeight="1" outlineLevel="1">
      <c r="A1323" s="521">
        <v>1</v>
      </c>
      <c r="B1323" s="422" t="s">
        <v>95</v>
      </c>
      <c r="C1323" s="285" t="s">
        <v>25</v>
      </c>
      <c r="D1323" s="289"/>
      <c r="E1323" s="289"/>
      <c r="F1323" s="289"/>
      <c r="G1323" s="289"/>
      <c r="H1323" s="289"/>
      <c r="I1323" s="289"/>
      <c r="J1323" s="289"/>
      <c r="K1323" s="289"/>
      <c r="L1323" s="289"/>
      <c r="M1323" s="289"/>
      <c r="N1323" s="285"/>
      <c r="O1323" s="289"/>
      <c r="P1323" s="289"/>
      <c r="Q1323" s="289"/>
      <c r="R1323" s="289"/>
      <c r="S1323" s="289"/>
      <c r="T1323" s="289"/>
      <c r="U1323" s="289"/>
      <c r="V1323" s="289"/>
      <c r="W1323" s="289"/>
      <c r="X1323" s="289"/>
      <c r="Y1323" s="409"/>
      <c r="Z1323" s="409"/>
      <c r="AA1323" s="409"/>
      <c r="AB1323" s="409"/>
      <c r="AC1323" s="409"/>
      <c r="AD1323" s="409"/>
      <c r="AE1323" s="409"/>
      <c r="AF1323" s="404"/>
      <c r="AG1323" s="404"/>
      <c r="AH1323" s="404"/>
      <c r="AI1323" s="404"/>
      <c r="AJ1323" s="404"/>
      <c r="AK1323" s="404"/>
      <c r="AL1323" s="404"/>
      <c r="AM1323" s="290">
        <f>SUM(Y1323:AL1323)</f>
        <v>0</v>
      </c>
    </row>
    <row r="1324" spans="1:39" ht="15" hidden="1" customHeight="1" outlineLevel="1">
      <c r="A1324" s="521"/>
      <c r="B1324" s="288" t="s">
        <v>346</v>
      </c>
      <c r="C1324" s="285" t="s">
        <v>163</v>
      </c>
      <c r="D1324" s="289"/>
      <c r="E1324" s="289"/>
      <c r="F1324" s="289"/>
      <c r="G1324" s="289"/>
      <c r="H1324" s="289"/>
      <c r="I1324" s="289"/>
      <c r="J1324" s="289"/>
      <c r="K1324" s="289"/>
      <c r="L1324" s="289"/>
      <c r="M1324" s="289"/>
      <c r="N1324" s="462"/>
      <c r="O1324" s="289"/>
      <c r="P1324" s="289"/>
      <c r="Q1324" s="289"/>
      <c r="R1324" s="289"/>
      <c r="S1324" s="289"/>
      <c r="T1324" s="289"/>
      <c r="U1324" s="289"/>
      <c r="V1324" s="289"/>
      <c r="W1324" s="289"/>
      <c r="X1324" s="289"/>
      <c r="Y1324" s="405">
        <f>Y1323</f>
        <v>0</v>
      </c>
      <c r="Z1324" s="405">
        <f t="shared" ref="Z1324:AL1324" si="3340">Z1323</f>
        <v>0</v>
      </c>
      <c r="AA1324" s="405">
        <f t="shared" si="3340"/>
        <v>0</v>
      </c>
      <c r="AB1324" s="405">
        <f t="shared" si="3340"/>
        <v>0</v>
      </c>
      <c r="AC1324" s="405">
        <f t="shared" si="3340"/>
        <v>0</v>
      </c>
      <c r="AD1324" s="405">
        <f t="shared" si="3340"/>
        <v>0</v>
      </c>
      <c r="AE1324" s="405">
        <f t="shared" si="3340"/>
        <v>0</v>
      </c>
      <c r="AF1324" s="405">
        <f t="shared" si="3340"/>
        <v>0</v>
      </c>
      <c r="AG1324" s="405">
        <f t="shared" si="3340"/>
        <v>0</v>
      </c>
      <c r="AH1324" s="405">
        <f t="shared" si="3340"/>
        <v>0</v>
      </c>
      <c r="AI1324" s="405">
        <f t="shared" si="3340"/>
        <v>0</v>
      </c>
      <c r="AJ1324" s="405">
        <f t="shared" si="3340"/>
        <v>0</v>
      </c>
      <c r="AK1324" s="405">
        <f t="shared" si="3340"/>
        <v>0</v>
      </c>
      <c r="AL1324" s="405">
        <f t="shared" si="3340"/>
        <v>0</v>
      </c>
      <c r="AM1324" s="291"/>
    </row>
    <row r="1325" spans="1:39" ht="15" hidden="1" customHeight="1" outlineLevel="1">
      <c r="A1325" s="521"/>
      <c r="B1325" s="292"/>
      <c r="C1325" s="293"/>
      <c r="D1325" s="293"/>
      <c r="E1325" s="293"/>
      <c r="F1325" s="293"/>
      <c r="G1325" s="293"/>
      <c r="H1325" s="293"/>
      <c r="I1325" s="293"/>
      <c r="J1325" s="293"/>
      <c r="K1325" s="293"/>
      <c r="L1325" s="293"/>
      <c r="M1325" s="293"/>
      <c r="N1325" s="294"/>
      <c r="O1325" s="293"/>
      <c r="P1325" s="293"/>
      <c r="Q1325" s="293"/>
      <c r="R1325" s="293"/>
      <c r="S1325" s="293"/>
      <c r="T1325" s="293"/>
      <c r="U1325" s="293"/>
      <c r="V1325" s="293"/>
      <c r="W1325" s="293"/>
      <c r="X1325" s="293"/>
      <c r="Y1325" s="406"/>
      <c r="Z1325" s="407"/>
      <c r="AA1325" s="407"/>
      <c r="AB1325" s="407"/>
      <c r="AC1325" s="407"/>
      <c r="AD1325" s="407"/>
      <c r="AE1325" s="407"/>
      <c r="AF1325" s="407"/>
      <c r="AG1325" s="407"/>
      <c r="AH1325" s="407"/>
      <c r="AI1325" s="407"/>
      <c r="AJ1325" s="407"/>
      <c r="AK1325" s="407"/>
      <c r="AL1325" s="407"/>
      <c r="AM1325" s="296"/>
    </row>
    <row r="1326" spans="1:39" ht="15" hidden="1" customHeight="1" outlineLevel="1">
      <c r="A1326" s="521">
        <v>2</v>
      </c>
      <c r="B1326" s="422" t="s">
        <v>96</v>
      </c>
      <c r="C1326" s="285" t="s">
        <v>25</v>
      </c>
      <c r="D1326" s="289"/>
      <c r="E1326" s="289"/>
      <c r="F1326" s="289"/>
      <c r="G1326" s="289"/>
      <c r="H1326" s="289"/>
      <c r="I1326" s="289"/>
      <c r="J1326" s="289"/>
      <c r="K1326" s="289"/>
      <c r="L1326" s="289"/>
      <c r="M1326" s="289"/>
      <c r="N1326" s="285"/>
      <c r="O1326" s="289"/>
      <c r="P1326" s="289"/>
      <c r="Q1326" s="289"/>
      <c r="R1326" s="289"/>
      <c r="S1326" s="289"/>
      <c r="T1326" s="289"/>
      <c r="U1326" s="289"/>
      <c r="V1326" s="289"/>
      <c r="W1326" s="289"/>
      <c r="X1326" s="289"/>
      <c r="Y1326" s="409"/>
      <c r="Z1326" s="409"/>
      <c r="AA1326" s="409"/>
      <c r="AB1326" s="409"/>
      <c r="AC1326" s="409"/>
      <c r="AD1326" s="409"/>
      <c r="AE1326" s="409"/>
      <c r="AF1326" s="404"/>
      <c r="AG1326" s="404"/>
      <c r="AH1326" s="404"/>
      <c r="AI1326" s="404"/>
      <c r="AJ1326" s="404"/>
      <c r="AK1326" s="404"/>
      <c r="AL1326" s="404"/>
      <c r="AM1326" s="290">
        <f>SUM(Y1326:AL1326)</f>
        <v>0</v>
      </c>
    </row>
    <row r="1327" spans="1:39" ht="15" hidden="1" customHeight="1" outlineLevel="1">
      <c r="A1327" s="521"/>
      <c r="B1327" s="288" t="s">
        <v>346</v>
      </c>
      <c r="C1327" s="285" t="s">
        <v>163</v>
      </c>
      <c r="D1327" s="289"/>
      <c r="E1327" s="289"/>
      <c r="F1327" s="289"/>
      <c r="G1327" s="289"/>
      <c r="H1327" s="289"/>
      <c r="I1327" s="289"/>
      <c r="J1327" s="289"/>
      <c r="K1327" s="289"/>
      <c r="L1327" s="289"/>
      <c r="M1327" s="289"/>
      <c r="N1327" s="462"/>
      <c r="O1327" s="289"/>
      <c r="P1327" s="289"/>
      <c r="Q1327" s="289"/>
      <c r="R1327" s="289"/>
      <c r="S1327" s="289"/>
      <c r="T1327" s="289"/>
      <c r="U1327" s="289"/>
      <c r="V1327" s="289"/>
      <c r="W1327" s="289"/>
      <c r="X1327" s="289"/>
      <c r="Y1327" s="405">
        <f>Y1326</f>
        <v>0</v>
      </c>
      <c r="Z1327" s="405">
        <f t="shared" ref="Z1327:AL1327" si="3341">Z1326</f>
        <v>0</v>
      </c>
      <c r="AA1327" s="405">
        <f t="shared" si="3341"/>
        <v>0</v>
      </c>
      <c r="AB1327" s="405">
        <f t="shared" si="3341"/>
        <v>0</v>
      </c>
      <c r="AC1327" s="405">
        <f t="shared" si="3341"/>
        <v>0</v>
      </c>
      <c r="AD1327" s="405">
        <f t="shared" si="3341"/>
        <v>0</v>
      </c>
      <c r="AE1327" s="405">
        <f t="shared" si="3341"/>
        <v>0</v>
      </c>
      <c r="AF1327" s="405">
        <f t="shared" si="3341"/>
        <v>0</v>
      </c>
      <c r="AG1327" s="405">
        <f t="shared" si="3341"/>
        <v>0</v>
      </c>
      <c r="AH1327" s="405">
        <f t="shared" si="3341"/>
        <v>0</v>
      </c>
      <c r="AI1327" s="405">
        <f t="shared" si="3341"/>
        <v>0</v>
      </c>
      <c r="AJ1327" s="405">
        <f t="shared" si="3341"/>
        <v>0</v>
      </c>
      <c r="AK1327" s="405">
        <f t="shared" si="3341"/>
        <v>0</v>
      </c>
      <c r="AL1327" s="405">
        <f t="shared" si="3341"/>
        <v>0</v>
      </c>
      <c r="AM1327" s="291"/>
    </row>
    <row r="1328" spans="1:39" ht="15" hidden="1" customHeight="1" outlineLevel="1">
      <c r="A1328" s="521"/>
      <c r="B1328" s="292"/>
      <c r="C1328" s="293"/>
      <c r="D1328" s="298"/>
      <c r="E1328" s="298"/>
      <c r="F1328" s="298"/>
      <c r="G1328" s="298"/>
      <c r="H1328" s="298"/>
      <c r="I1328" s="298"/>
      <c r="J1328" s="298"/>
      <c r="K1328" s="298"/>
      <c r="L1328" s="298"/>
      <c r="M1328" s="298"/>
      <c r="N1328" s="294"/>
      <c r="O1328" s="298"/>
      <c r="P1328" s="298"/>
      <c r="Q1328" s="298"/>
      <c r="R1328" s="298"/>
      <c r="S1328" s="298"/>
      <c r="T1328" s="298"/>
      <c r="U1328" s="298"/>
      <c r="V1328" s="298"/>
      <c r="W1328" s="298"/>
      <c r="X1328" s="298"/>
      <c r="Y1328" s="406"/>
      <c r="Z1328" s="407"/>
      <c r="AA1328" s="407"/>
      <c r="AB1328" s="407"/>
      <c r="AC1328" s="407"/>
      <c r="AD1328" s="407"/>
      <c r="AE1328" s="407"/>
      <c r="AF1328" s="407"/>
      <c r="AG1328" s="407"/>
      <c r="AH1328" s="407"/>
      <c r="AI1328" s="407"/>
      <c r="AJ1328" s="407"/>
      <c r="AK1328" s="407"/>
      <c r="AL1328" s="407"/>
      <c r="AM1328" s="296"/>
    </row>
    <row r="1329" spans="1:39" ht="15" hidden="1" customHeight="1" outlineLevel="1">
      <c r="A1329" s="521">
        <v>3</v>
      </c>
      <c r="B1329" s="422" t="s">
        <v>97</v>
      </c>
      <c r="C1329" s="285" t="s">
        <v>25</v>
      </c>
      <c r="D1329" s="289"/>
      <c r="E1329" s="289"/>
      <c r="F1329" s="289"/>
      <c r="G1329" s="289"/>
      <c r="H1329" s="289"/>
      <c r="I1329" s="289"/>
      <c r="J1329" s="289"/>
      <c r="K1329" s="289"/>
      <c r="L1329" s="289"/>
      <c r="M1329" s="289"/>
      <c r="N1329" s="285"/>
      <c r="O1329" s="289"/>
      <c r="P1329" s="289"/>
      <c r="Q1329" s="289"/>
      <c r="R1329" s="289"/>
      <c r="S1329" s="289"/>
      <c r="T1329" s="289"/>
      <c r="U1329" s="289"/>
      <c r="V1329" s="289"/>
      <c r="W1329" s="289"/>
      <c r="X1329" s="289"/>
      <c r="Y1329" s="409"/>
      <c r="Z1329" s="409"/>
      <c r="AA1329" s="409"/>
      <c r="AB1329" s="409"/>
      <c r="AC1329" s="409"/>
      <c r="AD1329" s="409"/>
      <c r="AE1329" s="409"/>
      <c r="AF1329" s="404"/>
      <c r="AG1329" s="404"/>
      <c r="AH1329" s="404"/>
      <c r="AI1329" s="404"/>
      <c r="AJ1329" s="404"/>
      <c r="AK1329" s="404"/>
      <c r="AL1329" s="404"/>
      <c r="AM1329" s="290">
        <f>SUM(Y1329:AL1329)</f>
        <v>0</v>
      </c>
    </row>
    <row r="1330" spans="1:39" ht="15" hidden="1" customHeight="1" outlineLevel="1">
      <c r="A1330" s="521"/>
      <c r="B1330" s="288" t="s">
        <v>346</v>
      </c>
      <c r="C1330" s="285" t="s">
        <v>163</v>
      </c>
      <c r="D1330" s="289"/>
      <c r="E1330" s="289"/>
      <c r="F1330" s="289"/>
      <c r="G1330" s="289"/>
      <c r="H1330" s="289"/>
      <c r="I1330" s="289"/>
      <c r="J1330" s="289"/>
      <c r="K1330" s="289"/>
      <c r="L1330" s="289"/>
      <c r="M1330" s="289"/>
      <c r="N1330" s="462"/>
      <c r="O1330" s="289"/>
      <c r="P1330" s="289"/>
      <c r="Q1330" s="289"/>
      <c r="R1330" s="289"/>
      <c r="S1330" s="289"/>
      <c r="T1330" s="289"/>
      <c r="U1330" s="289"/>
      <c r="V1330" s="289"/>
      <c r="W1330" s="289"/>
      <c r="X1330" s="289"/>
      <c r="Y1330" s="405">
        <f>Y1329</f>
        <v>0</v>
      </c>
      <c r="Z1330" s="405">
        <f t="shared" ref="Z1330:AL1330" si="3342">Z1329</f>
        <v>0</v>
      </c>
      <c r="AA1330" s="405">
        <f t="shared" si="3342"/>
        <v>0</v>
      </c>
      <c r="AB1330" s="405">
        <f t="shared" si="3342"/>
        <v>0</v>
      </c>
      <c r="AC1330" s="405">
        <f t="shared" si="3342"/>
        <v>0</v>
      </c>
      <c r="AD1330" s="405">
        <f t="shared" si="3342"/>
        <v>0</v>
      </c>
      <c r="AE1330" s="405">
        <f t="shared" si="3342"/>
        <v>0</v>
      </c>
      <c r="AF1330" s="405">
        <f t="shared" si="3342"/>
        <v>0</v>
      </c>
      <c r="AG1330" s="405">
        <f t="shared" si="3342"/>
        <v>0</v>
      </c>
      <c r="AH1330" s="405">
        <f t="shared" si="3342"/>
        <v>0</v>
      </c>
      <c r="AI1330" s="405">
        <f t="shared" si="3342"/>
        <v>0</v>
      </c>
      <c r="AJ1330" s="405">
        <f t="shared" si="3342"/>
        <v>0</v>
      </c>
      <c r="AK1330" s="405">
        <f t="shared" si="3342"/>
        <v>0</v>
      </c>
      <c r="AL1330" s="405">
        <f t="shared" si="3342"/>
        <v>0</v>
      </c>
      <c r="AM1330" s="291"/>
    </row>
    <row r="1331" spans="1:39" ht="15" hidden="1" customHeight="1" outlineLevel="1">
      <c r="A1331" s="521"/>
      <c r="B1331" s="288"/>
      <c r="C1331" s="299"/>
      <c r="D1331" s="285"/>
      <c r="E1331" s="285"/>
      <c r="F1331" s="285"/>
      <c r="G1331" s="285"/>
      <c r="H1331" s="285"/>
      <c r="I1331" s="285"/>
      <c r="J1331" s="285"/>
      <c r="K1331" s="285"/>
      <c r="L1331" s="285"/>
      <c r="M1331" s="285"/>
      <c r="N1331" s="285"/>
      <c r="O1331" s="285"/>
      <c r="P1331" s="285"/>
      <c r="Q1331" s="285"/>
      <c r="R1331" s="285"/>
      <c r="S1331" s="285"/>
      <c r="T1331" s="285"/>
      <c r="U1331" s="285"/>
      <c r="V1331" s="285"/>
      <c r="W1331" s="285"/>
      <c r="X1331" s="285"/>
      <c r="Y1331" s="406"/>
      <c r="Z1331" s="406"/>
      <c r="AA1331" s="406"/>
      <c r="AB1331" s="406"/>
      <c r="AC1331" s="406"/>
      <c r="AD1331" s="406"/>
      <c r="AE1331" s="406"/>
      <c r="AF1331" s="406"/>
      <c r="AG1331" s="406"/>
      <c r="AH1331" s="406"/>
      <c r="AI1331" s="406"/>
      <c r="AJ1331" s="406"/>
      <c r="AK1331" s="406"/>
      <c r="AL1331" s="406"/>
      <c r="AM1331" s="300"/>
    </row>
    <row r="1332" spans="1:39" ht="15" hidden="1" customHeight="1" outlineLevel="1">
      <c r="A1332" s="521">
        <v>4</v>
      </c>
      <c r="B1332" s="509" t="s">
        <v>665</v>
      </c>
      <c r="C1332" s="285" t="s">
        <v>25</v>
      </c>
      <c r="D1332" s="289"/>
      <c r="E1332" s="289"/>
      <c r="F1332" s="289"/>
      <c r="G1332" s="289"/>
      <c r="H1332" s="289"/>
      <c r="I1332" s="289"/>
      <c r="J1332" s="289"/>
      <c r="K1332" s="289"/>
      <c r="L1332" s="289"/>
      <c r="M1332" s="289"/>
      <c r="N1332" s="285"/>
      <c r="O1332" s="289"/>
      <c r="P1332" s="289"/>
      <c r="Q1332" s="289"/>
      <c r="R1332" s="289"/>
      <c r="S1332" s="289"/>
      <c r="T1332" s="289"/>
      <c r="U1332" s="289"/>
      <c r="V1332" s="289"/>
      <c r="W1332" s="289"/>
      <c r="X1332" s="289"/>
      <c r="Y1332" s="409"/>
      <c r="Z1332" s="409"/>
      <c r="AA1332" s="409"/>
      <c r="AB1332" s="409"/>
      <c r="AC1332" s="409"/>
      <c r="AD1332" s="409"/>
      <c r="AE1332" s="409"/>
      <c r="AF1332" s="404"/>
      <c r="AG1332" s="404"/>
      <c r="AH1332" s="404"/>
      <c r="AI1332" s="404"/>
      <c r="AJ1332" s="404"/>
      <c r="AK1332" s="404"/>
      <c r="AL1332" s="404"/>
      <c r="AM1332" s="290">
        <f>SUM(Y1332:AL1332)</f>
        <v>0</v>
      </c>
    </row>
    <row r="1333" spans="1:39" ht="15" hidden="1" customHeight="1" outlineLevel="1">
      <c r="A1333" s="521"/>
      <c r="B1333" s="288" t="s">
        <v>346</v>
      </c>
      <c r="C1333" s="285" t="s">
        <v>163</v>
      </c>
      <c r="D1333" s="289"/>
      <c r="E1333" s="289"/>
      <c r="F1333" s="289"/>
      <c r="G1333" s="289"/>
      <c r="H1333" s="289"/>
      <c r="I1333" s="289"/>
      <c r="J1333" s="289"/>
      <c r="K1333" s="289"/>
      <c r="L1333" s="289"/>
      <c r="M1333" s="289"/>
      <c r="N1333" s="462"/>
      <c r="O1333" s="289"/>
      <c r="P1333" s="289"/>
      <c r="Q1333" s="289"/>
      <c r="R1333" s="289"/>
      <c r="S1333" s="289"/>
      <c r="T1333" s="289"/>
      <c r="U1333" s="289"/>
      <c r="V1333" s="289"/>
      <c r="W1333" s="289"/>
      <c r="X1333" s="289"/>
      <c r="Y1333" s="405">
        <f>Y1332</f>
        <v>0</v>
      </c>
      <c r="Z1333" s="405">
        <f t="shared" ref="Z1333:AL1333" si="3343">Z1332</f>
        <v>0</v>
      </c>
      <c r="AA1333" s="405">
        <f t="shared" si="3343"/>
        <v>0</v>
      </c>
      <c r="AB1333" s="405">
        <f t="shared" si="3343"/>
        <v>0</v>
      </c>
      <c r="AC1333" s="405">
        <f t="shared" si="3343"/>
        <v>0</v>
      </c>
      <c r="AD1333" s="405">
        <f t="shared" si="3343"/>
        <v>0</v>
      </c>
      <c r="AE1333" s="405">
        <f t="shared" si="3343"/>
        <v>0</v>
      </c>
      <c r="AF1333" s="405">
        <f t="shared" si="3343"/>
        <v>0</v>
      </c>
      <c r="AG1333" s="405">
        <f t="shared" si="3343"/>
        <v>0</v>
      </c>
      <c r="AH1333" s="405">
        <f t="shared" si="3343"/>
        <v>0</v>
      </c>
      <c r="AI1333" s="405">
        <f t="shared" si="3343"/>
        <v>0</v>
      </c>
      <c r="AJ1333" s="405">
        <f t="shared" si="3343"/>
        <v>0</v>
      </c>
      <c r="AK1333" s="405">
        <f t="shared" si="3343"/>
        <v>0</v>
      </c>
      <c r="AL1333" s="405">
        <f t="shared" si="3343"/>
        <v>0</v>
      </c>
      <c r="AM1333" s="291"/>
    </row>
    <row r="1334" spans="1:39" ht="15" hidden="1" customHeight="1" outlineLevel="1">
      <c r="A1334" s="521"/>
      <c r="B1334" s="288"/>
      <c r="C1334" s="299"/>
      <c r="D1334" s="298"/>
      <c r="E1334" s="298"/>
      <c r="F1334" s="298"/>
      <c r="G1334" s="298"/>
      <c r="H1334" s="298"/>
      <c r="I1334" s="298"/>
      <c r="J1334" s="298"/>
      <c r="K1334" s="298"/>
      <c r="L1334" s="298"/>
      <c r="M1334" s="298"/>
      <c r="N1334" s="285"/>
      <c r="O1334" s="298"/>
      <c r="P1334" s="298"/>
      <c r="Q1334" s="298"/>
      <c r="R1334" s="298"/>
      <c r="S1334" s="298"/>
      <c r="T1334" s="298"/>
      <c r="U1334" s="298"/>
      <c r="V1334" s="298"/>
      <c r="W1334" s="298"/>
      <c r="X1334" s="298"/>
      <c r="Y1334" s="406"/>
      <c r="Z1334" s="406"/>
      <c r="AA1334" s="406"/>
      <c r="AB1334" s="406"/>
      <c r="AC1334" s="406"/>
      <c r="AD1334" s="406"/>
      <c r="AE1334" s="406"/>
      <c r="AF1334" s="406"/>
      <c r="AG1334" s="406"/>
      <c r="AH1334" s="406"/>
      <c r="AI1334" s="406"/>
      <c r="AJ1334" s="406"/>
      <c r="AK1334" s="406"/>
      <c r="AL1334" s="406"/>
      <c r="AM1334" s="300"/>
    </row>
    <row r="1335" spans="1:39" ht="15" hidden="1" customHeight="1" outlineLevel="1">
      <c r="A1335" s="521">
        <v>5</v>
      </c>
      <c r="B1335" s="422" t="s">
        <v>98</v>
      </c>
      <c r="C1335" s="285" t="s">
        <v>25</v>
      </c>
      <c r="D1335" s="289"/>
      <c r="E1335" s="289"/>
      <c r="F1335" s="289"/>
      <c r="G1335" s="289"/>
      <c r="H1335" s="289"/>
      <c r="I1335" s="289"/>
      <c r="J1335" s="289"/>
      <c r="K1335" s="289"/>
      <c r="L1335" s="289"/>
      <c r="M1335" s="289"/>
      <c r="N1335" s="285"/>
      <c r="O1335" s="289"/>
      <c r="P1335" s="289"/>
      <c r="Q1335" s="289"/>
      <c r="R1335" s="289"/>
      <c r="S1335" s="289"/>
      <c r="T1335" s="289"/>
      <c r="U1335" s="289"/>
      <c r="V1335" s="289"/>
      <c r="W1335" s="289"/>
      <c r="X1335" s="289"/>
      <c r="Y1335" s="409"/>
      <c r="Z1335" s="409"/>
      <c r="AA1335" s="409"/>
      <c r="AB1335" s="409"/>
      <c r="AC1335" s="409"/>
      <c r="AD1335" s="409"/>
      <c r="AE1335" s="409"/>
      <c r="AF1335" s="404"/>
      <c r="AG1335" s="404"/>
      <c r="AH1335" s="404"/>
      <c r="AI1335" s="404"/>
      <c r="AJ1335" s="404"/>
      <c r="AK1335" s="404"/>
      <c r="AL1335" s="404"/>
      <c r="AM1335" s="290">
        <f>SUM(Y1335:AL1335)</f>
        <v>0</v>
      </c>
    </row>
    <row r="1336" spans="1:39" ht="15" hidden="1" customHeight="1" outlineLevel="1">
      <c r="A1336" s="521"/>
      <c r="B1336" s="288" t="s">
        <v>346</v>
      </c>
      <c r="C1336" s="285" t="s">
        <v>163</v>
      </c>
      <c r="D1336" s="289"/>
      <c r="E1336" s="289"/>
      <c r="F1336" s="289"/>
      <c r="G1336" s="289"/>
      <c r="H1336" s="289"/>
      <c r="I1336" s="289"/>
      <c r="J1336" s="289"/>
      <c r="K1336" s="289"/>
      <c r="L1336" s="289"/>
      <c r="M1336" s="289"/>
      <c r="N1336" s="462"/>
      <c r="O1336" s="289"/>
      <c r="P1336" s="289"/>
      <c r="Q1336" s="289"/>
      <c r="R1336" s="289"/>
      <c r="S1336" s="289"/>
      <c r="T1336" s="289"/>
      <c r="U1336" s="289"/>
      <c r="V1336" s="289"/>
      <c r="W1336" s="289"/>
      <c r="X1336" s="289"/>
      <c r="Y1336" s="405">
        <f>Y1335</f>
        <v>0</v>
      </c>
      <c r="Z1336" s="405">
        <f t="shared" ref="Z1336:AL1336" si="3344">Z1335</f>
        <v>0</v>
      </c>
      <c r="AA1336" s="405">
        <f t="shared" si="3344"/>
        <v>0</v>
      </c>
      <c r="AB1336" s="405">
        <f t="shared" si="3344"/>
        <v>0</v>
      </c>
      <c r="AC1336" s="405">
        <f t="shared" si="3344"/>
        <v>0</v>
      </c>
      <c r="AD1336" s="405">
        <f t="shared" si="3344"/>
        <v>0</v>
      </c>
      <c r="AE1336" s="405">
        <f t="shared" si="3344"/>
        <v>0</v>
      </c>
      <c r="AF1336" s="405">
        <f t="shared" si="3344"/>
        <v>0</v>
      </c>
      <c r="AG1336" s="405">
        <f t="shared" si="3344"/>
        <v>0</v>
      </c>
      <c r="AH1336" s="405">
        <f t="shared" si="3344"/>
        <v>0</v>
      </c>
      <c r="AI1336" s="405">
        <f t="shared" si="3344"/>
        <v>0</v>
      </c>
      <c r="AJ1336" s="405">
        <f t="shared" si="3344"/>
        <v>0</v>
      </c>
      <c r="AK1336" s="405">
        <f t="shared" si="3344"/>
        <v>0</v>
      </c>
      <c r="AL1336" s="405">
        <f t="shared" si="3344"/>
        <v>0</v>
      </c>
      <c r="AM1336" s="291"/>
    </row>
    <row r="1337" spans="1:39" ht="15" hidden="1" customHeight="1" outlineLevel="1">
      <c r="A1337" s="521"/>
      <c r="B1337" s="288"/>
      <c r="C1337" s="285"/>
      <c r="D1337" s="285"/>
      <c r="E1337" s="285"/>
      <c r="F1337" s="285"/>
      <c r="G1337" s="285"/>
      <c r="H1337" s="285"/>
      <c r="I1337" s="285"/>
      <c r="J1337" s="285"/>
      <c r="K1337" s="285"/>
      <c r="L1337" s="285"/>
      <c r="M1337" s="285"/>
      <c r="N1337" s="285"/>
      <c r="O1337" s="285"/>
      <c r="P1337" s="285"/>
      <c r="Q1337" s="285"/>
      <c r="R1337" s="285"/>
      <c r="S1337" s="285"/>
      <c r="T1337" s="285"/>
      <c r="U1337" s="285"/>
      <c r="V1337" s="285"/>
      <c r="W1337" s="285"/>
      <c r="X1337" s="285"/>
      <c r="Y1337" s="416"/>
      <c r="Z1337" s="417"/>
      <c r="AA1337" s="417"/>
      <c r="AB1337" s="417"/>
      <c r="AC1337" s="417"/>
      <c r="AD1337" s="417"/>
      <c r="AE1337" s="417"/>
      <c r="AF1337" s="417"/>
      <c r="AG1337" s="417"/>
      <c r="AH1337" s="417"/>
      <c r="AI1337" s="417"/>
      <c r="AJ1337" s="417"/>
      <c r="AK1337" s="417"/>
      <c r="AL1337" s="417"/>
      <c r="AM1337" s="291"/>
    </row>
    <row r="1338" spans="1:39" ht="15.75" hidden="1" outlineLevel="1">
      <c r="A1338" s="521"/>
      <c r="B1338" s="313" t="s">
        <v>497</v>
      </c>
      <c r="C1338" s="283"/>
      <c r="D1338" s="283"/>
      <c r="E1338" s="283"/>
      <c r="F1338" s="283"/>
      <c r="G1338" s="283"/>
      <c r="H1338" s="283"/>
      <c r="I1338" s="283"/>
      <c r="J1338" s="283"/>
      <c r="K1338" s="283"/>
      <c r="L1338" s="283"/>
      <c r="M1338" s="283"/>
      <c r="N1338" s="284"/>
      <c r="O1338" s="283"/>
      <c r="P1338" s="283"/>
      <c r="Q1338" s="283"/>
      <c r="R1338" s="283"/>
      <c r="S1338" s="283"/>
      <c r="T1338" s="283"/>
      <c r="U1338" s="283"/>
      <c r="V1338" s="283"/>
      <c r="W1338" s="283"/>
      <c r="X1338" s="283"/>
      <c r="Y1338" s="408"/>
      <c r="Z1338" s="408"/>
      <c r="AA1338" s="408"/>
      <c r="AB1338" s="408"/>
      <c r="AC1338" s="408"/>
      <c r="AD1338" s="408"/>
      <c r="AE1338" s="408"/>
      <c r="AF1338" s="408"/>
      <c r="AG1338" s="408"/>
      <c r="AH1338" s="408"/>
      <c r="AI1338" s="408"/>
      <c r="AJ1338" s="408"/>
      <c r="AK1338" s="408"/>
      <c r="AL1338" s="408"/>
      <c r="AM1338" s="286"/>
    </row>
    <row r="1339" spans="1:39" ht="15" hidden="1" customHeight="1" outlineLevel="1">
      <c r="A1339" s="521">
        <v>6</v>
      </c>
      <c r="B1339" s="422" t="s">
        <v>99</v>
      </c>
      <c r="C1339" s="285" t="s">
        <v>25</v>
      </c>
      <c r="D1339" s="289"/>
      <c r="E1339" s="289"/>
      <c r="F1339" s="289"/>
      <c r="G1339" s="289"/>
      <c r="H1339" s="289"/>
      <c r="I1339" s="289"/>
      <c r="J1339" s="289"/>
      <c r="K1339" s="289"/>
      <c r="L1339" s="289"/>
      <c r="M1339" s="289"/>
      <c r="N1339" s="289">
        <v>12</v>
      </c>
      <c r="O1339" s="289"/>
      <c r="P1339" s="289"/>
      <c r="Q1339" s="289"/>
      <c r="R1339" s="289"/>
      <c r="S1339" s="289"/>
      <c r="T1339" s="289"/>
      <c r="U1339" s="289"/>
      <c r="V1339" s="289"/>
      <c r="W1339" s="289"/>
      <c r="X1339" s="289"/>
      <c r="Y1339" s="409"/>
      <c r="Z1339" s="409"/>
      <c r="AA1339" s="409"/>
      <c r="AB1339" s="409"/>
      <c r="AC1339" s="409"/>
      <c r="AD1339" s="409"/>
      <c r="AE1339" s="409"/>
      <c r="AF1339" s="409"/>
      <c r="AG1339" s="409"/>
      <c r="AH1339" s="409"/>
      <c r="AI1339" s="409"/>
      <c r="AJ1339" s="409"/>
      <c r="AK1339" s="409"/>
      <c r="AL1339" s="409"/>
      <c r="AM1339" s="290">
        <f>SUM(Y1339:AL1339)</f>
        <v>0</v>
      </c>
    </row>
    <row r="1340" spans="1:39" ht="15" hidden="1" customHeight="1" outlineLevel="1">
      <c r="A1340" s="521"/>
      <c r="B1340" s="288" t="s">
        <v>346</v>
      </c>
      <c r="C1340" s="285" t="s">
        <v>163</v>
      </c>
      <c r="D1340" s="289"/>
      <c r="E1340" s="289"/>
      <c r="F1340" s="289"/>
      <c r="G1340" s="289"/>
      <c r="H1340" s="289"/>
      <c r="I1340" s="289"/>
      <c r="J1340" s="289"/>
      <c r="K1340" s="289"/>
      <c r="L1340" s="289"/>
      <c r="M1340" s="289"/>
      <c r="N1340" s="289">
        <f>N1339</f>
        <v>12</v>
      </c>
      <c r="O1340" s="289"/>
      <c r="P1340" s="289"/>
      <c r="Q1340" s="289"/>
      <c r="R1340" s="289"/>
      <c r="S1340" s="289"/>
      <c r="T1340" s="289"/>
      <c r="U1340" s="289"/>
      <c r="V1340" s="289"/>
      <c r="W1340" s="289"/>
      <c r="X1340" s="289"/>
      <c r="Y1340" s="405">
        <f>Y1339</f>
        <v>0</v>
      </c>
      <c r="Z1340" s="405">
        <f t="shared" ref="Z1340:AL1340" si="3345">Z1339</f>
        <v>0</v>
      </c>
      <c r="AA1340" s="405">
        <f t="shared" si="3345"/>
        <v>0</v>
      </c>
      <c r="AB1340" s="405">
        <f t="shared" si="3345"/>
        <v>0</v>
      </c>
      <c r="AC1340" s="405">
        <f t="shared" si="3345"/>
        <v>0</v>
      </c>
      <c r="AD1340" s="405">
        <f t="shared" si="3345"/>
        <v>0</v>
      </c>
      <c r="AE1340" s="405">
        <f t="shared" si="3345"/>
        <v>0</v>
      </c>
      <c r="AF1340" s="405">
        <f t="shared" si="3345"/>
        <v>0</v>
      </c>
      <c r="AG1340" s="405">
        <f t="shared" si="3345"/>
        <v>0</v>
      </c>
      <c r="AH1340" s="405">
        <f t="shared" si="3345"/>
        <v>0</v>
      </c>
      <c r="AI1340" s="405">
        <f t="shared" si="3345"/>
        <v>0</v>
      </c>
      <c r="AJ1340" s="405">
        <f t="shared" si="3345"/>
        <v>0</v>
      </c>
      <c r="AK1340" s="405">
        <f t="shared" si="3345"/>
        <v>0</v>
      </c>
      <c r="AL1340" s="405">
        <f t="shared" si="3345"/>
        <v>0</v>
      </c>
      <c r="AM1340" s="305"/>
    </row>
    <row r="1341" spans="1:39" ht="15" hidden="1" customHeight="1" outlineLevel="1">
      <c r="A1341" s="521"/>
      <c r="B1341" s="304"/>
      <c r="C1341" s="306"/>
      <c r="D1341" s="285"/>
      <c r="E1341" s="285"/>
      <c r="F1341" s="285"/>
      <c r="G1341" s="285"/>
      <c r="H1341" s="285"/>
      <c r="I1341" s="285"/>
      <c r="J1341" s="285"/>
      <c r="K1341" s="285"/>
      <c r="L1341" s="285"/>
      <c r="M1341" s="285"/>
      <c r="N1341" s="285"/>
      <c r="O1341" s="285"/>
      <c r="P1341" s="285"/>
      <c r="Q1341" s="285"/>
      <c r="R1341" s="285"/>
      <c r="S1341" s="285"/>
      <c r="T1341" s="285"/>
      <c r="U1341" s="285"/>
      <c r="V1341" s="285"/>
      <c r="W1341" s="285"/>
      <c r="X1341" s="285"/>
      <c r="Y1341" s="410"/>
      <c r="Z1341" s="410"/>
      <c r="AA1341" s="410"/>
      <c r="AB1341" s="410"/>
      <c r="AC1341" s="410"/>
      <c r="AD1341" s="410"/>
      <c r="AE1341" s="410"/>
      <c r="AF1341" s="410"/>
      <c r="AG1341" s="410"/>
      <c r="AH1341" s="410"/>
      <c r="AI1341" s="410"/>
      <c r="AJ1341" s="410"/>
      <c r="AK1341" s="410"/>
      <c r="AL1341" s="410"/>
      <c r="AM1341" s="307"/>
    </row>
    <row r="1342" spans="1:39" ht="15" hidden="1" customHeight="1" outlineLevel="1">
      <c r="A1342" s="521">
        <v>7</v>
      </c>
      <c r="B1342" s="422" t="s">
        <v>100</v>
      </c>
      <c r="C1342" s="285" t="s">
        <v>25</v>
      </c>
      <c r="D1342" s="289"/>
      <c r="E1342" s="289"/>
      <c r="F1342" s="289"/>
      <c r="G1342" s="289"/>
      <c r="H1342" s="289"/>
      <c r="I1342" s="289"/>
      <c r="J1342" s="289"/>
      <c r="K1342" s="289"/>
      <c r="L1342" s="289"/>
      <c r="M1342" s="289"/>
      <c r="N1342" s="289">
        <v>12</v>
      </c>
      <c r="O1342" s="289"/>
      <c r="P1342" s="289"/>
      <c r="Q1342" s="289"/>
      <c r="R1342" s="289"/>
      <c r="S1342" s="289"/>
      <c r="T1342" s="289"/>
      <c r="U1342" s="289"/>
      <c r="V1342" s="289"/>
      <c r="W1342" s="289"/>
      <c r="X1342" s="289"/>
      <c r="Y1342" s="409"/>
      <c r="Z1342" s="409"/>
      <c r="AA1342" s="409"/>
      <c r="AB1342" s="409"/>
      <c r="AC1342" s="409"/>
      <c r="AD1342" s="409"/>
      <c r="AE1342" s="409"/>
      <c r="AF1342" s="409"/>
      <c r="AG1342" s="409"/>
      <c r="AH1342" s="409"/>
      <c r="AI1342" s="409"/>
      <c r="AJ1342" s="409"/>
      <c r="AK1342" s="409"/>
      <c r="AL1342" s="409"/>
      <c r="AM1342" s="290">
        <f>SUM(Y1342:AL1342)</f>
        <v>0</v>
      </c>
    </row>
    <row r="1343" spans="1:39" ht="15" hidden="1" customHeight="1" outlineLevel="1">
      <c r="A1343" s="521"/>
      <c r="B1343" s="288" t="s">
        <v>346</v>
      </c>
      <c r="C1343" s="285" t="s">
        <v>163</v>
      </c>
      <c r="D1343" s="289"/>
      <c r="E1343" s="289"/>
      <c r="F1343" s="289"/>
      <c r="G1343" s="289"/>
      <c r="H1343" s="289"/>
      <c r="I1343" s="289"/>
      <c r="J1343" s="289"/>
      <c r="K1343" s="289"/>
      <c r="L1343" s="289"/>
      <c r="M1343" s="289"/>
      <c r="N1343" s="289">
        <f>N1342</f>
        <v>12</v>
      </c>
      <c r="O1343" s="289"/>
      <c r="P1343" s="289"/>
      <c r="Q1343" s="289"/>
      <c r="R1343" s="289"/>
      <c r="S1343" s="289"/>
      <c r="T1343" s="289"/>
      <c r="U1343" s="289"/>
      <c r="V1343" s="289"/>
      <c r="W1343" s="289"/>
      <c r="X1343" s="289"/>
      <c r="Y1343" s="405">
        <f>Y1342</f>
        <v>0</v>
      </c>
      <c r="Z1343" s="405">
        <f t="shared" ref="Z1343:AL1343" si="3346">Z1342</f>
        <v>0</v>
      </c>
      <c r="AA1343" s="405">
        <f t="shared" si="3346"/>
        <v>0</v>
      </c>
      <c r="AB1343" s="405">
        <f t="shared" si="3346"/>
        <v>0</v>
      </c>
      <c r="AC1343" s="405">
        <f t="shared" si="3346"/>
        <v>0</v>
      </c>
      <c r="AD1343" s="405">
        <f t="shared" si="3346"/>
        <v>0</v>
      </c>
      <c r="AE1343" s="405">
        <f t="shared" si="3346"/>
        <v>0</v>
      </c>
      <c r="AF1343" s="405">
        <f t="shared" si="3346"/>
        <v>0</v>
      </c>
      <c r="AG1343" s="405">
        <f t="shared" si="3346"/>
        <v>0</v>
      </c>
      <c r="AH1343" s="405">
        <f t="shared" si="3346"/>
        <v>0</v>
      </c>
      <c r="AI1343" s="405">
        <f t="shared" si="3346"/>
        <v>0</v>
      </c>
      <c r="AJ1343" s="405">
        <f t="shared" si="3346"/>
        <v>0</v>
      </c>
      <c r="AK1343" s="405">
        <f t="shared" si="3346"/>
        <v>0</v>
      </c>
      <c r="AL1343" s="405">
        <f t="shared" si="3346"/>
        <v>0</v>
      </c>
      <c r="AM1343" s="305"/>
    </row>
    <row r="1344" spans="1:39" ht="15" hidden="1" customHeight="1" outlineLevel="1">
      <c r="A1344" s="521"/>
      <c r="B1344" s="308"/>
      <c r="C1344" s="306"/>
      <c r="D1344" s="285"/>
      <c r="E1344" s="285"/>
      <c r="F1344" s="285"/>
      <c r="G1344" s="285"/>
      <c r="H1344" s="285"/>
      <c r="I1344" s="285"/>
      <c r="J1344" s="285"/>
      <c r="K1344" s="285"/>
      <c r="L1344" s="285"/>
      <c r="M1344" s="285"/>
      <c r="N1344" s="285"/>
      <c r="O1344" s="285"/>
      <c r="P1344" s="285"/>
      <c r="Q1344" s="285"/>
      <c r="R1344" s="285"/>
      <c r="S1344" s="285"/>
      <c r="T1344" s="285"/>
      <c r="U1344" s="285"/>
      <c r="V1344" s="285"/>
      <c r="W1344" s="285"/>
      <c r="X1344" s="285"/>
      <c r="Y1344" s="410"/>
      <c r="Z1344" s="411"/>
      <c r="AA1344" s="410"/>
      <c r="AB1344" s="410"/>
      <c r="AC1344" s="410"/>
      <c r="AD1344" s="410"/>
      <c r="AE1344" s="410"/>
      <c r="AF1344" s="410"/>
      <c r="AG1344" s="410"/>
      <c r="AH1344" s="410"/>
      <c r="AI1344" s="410"/>
      <c r="AJ1344" s="410"/>
      <c r="AK1344" s="410"/>
      <c r="AL1344" s="410"/>
      <c r="AM1344" s="307"/>
    </row>
    <row r="1345" spans="1:39" ht="15" hidden="1" customHeight="1" outlineLevel="1">
      <c r="A1345" s="521">
        <v>8</v>
      </c>
      <c r="B1345" s="422" t="s">
        <v>101</v>
      </c>
      <c r="C1345" s="285" t="s">
        <v>25</v>
      </c>
      <c r="D1345" s="289"/>
      <c r="E1345" s="289"/>
      <c r="F1345" s="289"/>
      <c r="G1345" s="289"/>
      <c r="H1345" s="289"/>
      <c r="I1345" s="289"/>
      <c r="J1345" s="289"/>
      <c r="K1345" s="289"/>
      <c r="L1345" s="289"/>
      <c r="M1345" s="289"/>
      <c r="N1345" s="289">
        <v>12</v>
      </c>
      <c r="O1345" s="289"/>
      <c r="P1345" s="289"/>
      <c r="Q1345" s="289"/>
      <c r="R1345" s="289"/>
      <c r="S1345" s="289"/>
      <c r="T1345" s="289"/>
      <c r="U1345" s="289"/>
      <c r="V1345" s="289"/>
      <c r="W1345" s="289"/>
      <c r="X1345" s="289"/>
      <c r="Y1345" s="409"/>
      <c r="Z1345" s="409"/>
      <c r="AA1345" s="409"/>
      <c r="AB1345" s="409"/>
      <c r="AC1345" s="409"/>
      <c r="AD1345" s="409"/>
      <c r="AE1345" s="409"/>
      <c r="AF1345" s="409"/>
      <c r="AG1345" s="409"/>
      <c r="AH1345" s="409"/>
      <c r="AI1345" s="409"/>
      <c r="AJ1345" s="409"/>
      <c r="AK1345" s="409"/>
      <c r="AL1345" s="409"/>
      <c r="AM1345" s="290">
        <f>SUM(Y1345:AL1345)</f>
        <v>0</v>
      </c>
    </row>
    <row r="1346" spans="1:39" ht="15" hidden="1" customHeight="1" outlineLevel="1">
      <c r="A1346" s="521"/>
      <c r="B1346" s="288" t="s">
        <v>346</v>
      </c>
      <c r="C1346" s="285" t="s">
        <v>163</v>
      </c>
      <c r="D1346" s="289"/>
      <c r="E1346" s="289"/>
      <c r="F1346" s="289"/>
      <c r="G1346" s="289"/>
      <c r="H1346" s="289"/>
      <c r="I1346" s="289"/>
      <c r="J1346" s="289"/>
      <c r="K1346" s="289"/>
      <c r="L1346" s="289"/>
      <c r="M1346" s="289"/>
      <c r="N1346" s="289">
        <f>N1345</f>
        <v>12</v>
      </c>
      <c r="O1346" s="289"/>
      <c r="P1346" s="289"/>
      <c r="Q1346" s="289"/>
      <c r="R1346" s="289"/>
      <c r="S1346" s="289"/>
      <c r="T1346" s="289"/>
      <c r="U1346" s="289"/>
      <c r="V1346" s="289"/>
      <c r="W1346" s="289"/>
      <c r="X1346" s="289"/>
      <c r="Y1346" s="405">
        <f>Y1345</f>
        <v>0</v>
      </c>
      <c r="Z1346" s="405">
        <f t="shared" ref="Z1346:AL1346" si="3347">Z1345</f>
        <v>0</v>
      </c>
      <c r="AA1346" s="405">
        <f t="shared" si="3347"/>
        <v>0</v>
      </c>
      <c r="AB1346" s="405">
        <f t="shared" si="3347"/>
        <v>0</v>
      </c>
      <c r="AC1346" s="405">
        <f t="shared" si="3347"/>
        <v>0</v>
      </c>
      <c r="AD1346" s="405">
        <f t="shared" si="3347"/>
        <v>0</v>
      </c>
      <c r="AE1346" s="405">
        <f t="shared" si="3347"/>
        <v>0</v>
      </c>
      <c r="AF1346" s="405">
        <f t="shared" si="3347"/>
        <v>0</v>
      </c>
      <c r="AG1346" s="405">
        <f t="shared" si="3347"/>
        <v>0</v>
      </c>
      <c r="AH1346" s="405">
        <f t="shared" si="3347"/>
        <v>0</v>
      </c>
      <c r="AI1346" s="405">
        <f t="shared" si="3347"/>
        <v>0</v>
      </c>
      <c r="AJ1346" s="405">
        <f t="shared" si="3347"/>
        <v>0</v>
      </c>
      <c r="AK1346" s="405">
        <f t="shared" si="3347"/>
        <v>0</v>
      </c>
      <c r="AL1346" s="405">
        <f t="shared" si="3347"/>
        <v>0</v>
      </c>
      <c r="AM1346" s="305"/>
    </row>
    <row r="1347" spans="1:39" ht="15" hidden="1" customHeight="1" outlineLevel="1">
      <c r="A1347" s="521"/>
      <c r="B1347" s="308"/>
      <c r="C1347" s="306"/>
      <c r="D1347" s="310"/>
      <c r="E1347" s="310"/>
      <c r="F1347" s="310"/>
      <c r="G1347" s="310"/>
      <c r="H1347" s="310"/>
      <c r="I1347" s="310"/>
      <c r="J1347" s="310"/>
      <c r="K1347" s="310"/>
      <c r="L1347" s="310"/>
      <c r="M1347" s="310"/>
      <c r="N1347" s="285"/>
      <c r="O1347" s="310"/>
      <c r="P1347" s="310"/>
      <c r="Q1347" s="310"/>
      <c r="R1347" s="310"/>
      <c r="S1347" s="310"/>
      <c r="T1347" s="310"/>
      <c r="U1347" s="310"/>
      <c r="V1347" s="310"/>
      <c r="W1347" s="310"/>
      <c r="X1347" s="310"/>
      <c r="Y1347" s="410"/>
      <c r="Z1347" s="411"/>
      <c r="AA1347" s="410"/>
      <c r="AB1347" s="410"/>
      <c r="AC1347" s="410"/>
      <c r="AD1347" s="410"/>
      <c r="AE1347" s="410"/>
      <c r="AF1347" s="410"/>
      <c r="AG1347" s="410"/>
      <c r="AH1347" s="410"/>
      <c r="AI1347" s="410"/>
      <c r="AJ1347" s="410"/>
      <c r="AK1347" s="410"/>
      <c r="AL1347" s="410"/>
      <c r="AM1347" s="307"/>
    </row>
    <row r="1348" spans="1:39" ht="15" hidden="1" customHeight="1" outlineLevel="1">
      <c r="A1348" s="521">
        <v>9</v>
      </c>
      <c r="B1348" s="422" t="s">
        <v>102</v>
      </c>
      <c r="C1348" s="285" t="s">
        <v>25</v>
      </c>
      <c r="D1348" s="289"/>
      <c r="E1348" s="289"/>
      <c r="F1348" s="289"/>
      <c r="G1348" s="289"/>
      <c r="H1348" s="289"/>
      <c r="I1348" s="289"/>
      <c r="J1348" s="289"/>
      <c r="K1348" s="289"/>
      <c r="L1348" s="289"/>
      <c r="M1348" s="289"/>
      <c r="N1348" s="289">
        <v>12</v>
      </c>
      <c r="O1348" s="289"/>
      <c r="P1348" s="289"/>
      <c r="Q1348" s="289"/>
      <c r="R1348" s="289"/>
      <c r="S1348" s="289"/>
      <c r="T1348" s="289"/>
      <c r="U1348" s="289"/>
      <c r="V1348" s="289"/>
      <c r="W1348" s="289"/>
      <c r="X1348" s="289"/>
      <c r="Y1348" s="409"/>
      <c r="Z1348" s="409"/>
      <c r="AA1348" s="409"/>
      <c r="AB1348" s="409"/>
      <c r="AC1348" s="409"/>
      <c r="AD1348" s="409"/>
      <c r="AE1348" s="409"/>
      <c r="AF1348" s="409"/>
      <c r="AG1348" s="409"/>
      <c r="AH1348" s="409"/>
      <c r="AI1348" s="409"/>
      <c r="AJ1348" s="409"/>
      <c r="AK1348" s="409"/>
      <c r="AL1348" s="409"/>
      <c r="AM1348" s="290">
        <f>SUM(Y1348:AL1348)</f>
        <v>0</v>
      </c>
    </row>
    <row r="1349" spans="1:39" ht="15" hidden="1" customHeight="1" outlineLevel="1">
      <c r="A1349" s="521"/>
      <c r="B1349" s="288" t="s">
        <v>346</v>
      </c>
      <c r="C1349" s="285" t="s">
        <v>163</v>
      </c>
      <c r="D1349" s="289"/>
      <c r="E1349" s="289"/>
      <c r="F1349" s="289"/>
      <c r="G1349" s="289"/>
      <c r="H1349" s="289"/>
      <c r="I1349" s="289"/>
      <c r="J1349" s="289"/>
      <c r="K1349" s="289"/>
      <c r="L1349" s="289"/>
      <c r="M1349" s="289"/>
      <c r="N1349" s="289">
        <f>N1348</f>
        <v>12</v>
      </c>
      <c r="O1349" s="289"/>
      <c r="P1349" s="289"/>
      <c r="Q1349" s="289"/>
      <c r="R1349" s="289"/>
      <c r="S1349" s="289"/>
      <c r="T1349" s="289"/>
      <c r="U1349" s="289"/>
      <c r="V1349" s="289"/>
      <c r="W1349" s="289"/>
      <c r="X1349" s="289"/>
      <c r="Y1349" s="405">
        <f>Y1348</f>
        <v>0</v>
      </c>
      <c r="Z1349" s="405">
        <f t="shared" ref="Z1349:AL1349" si="3348">Z1348</f>
        <v>0</v>
      </c>
      <c r="AA1349" s="405">
        <f t="shared" si="3348"/>
        <v>0</v>
      </c>
      <c r="AB1349" s="405">
        <f t="shared" si="3348"/>
        <v>0</v>
      </c>
      <c r="AC1349" s="405">
        <f t="shared" si="3348"/>
        <v>0</v>
      </c>
      <c r="AD1349" s="405">
        <f t="shared" si="3348"/>
        <v>0</v>
      </c>
      <c r="AE1349" s="405">
        <f t="shared" si="3348"/>
        <v>0</v>
      </c>
      <c r="AF1349" s="405">
        <f t="shared" si="3348"/>
        <v>0</v>
      </c>
      <c r="AG1349" s="405">
        <f t="shared" si="3348"/>
        <v>0</v>
      </c>
      <c r="AH1349" s="405">
        <f t="shared" si="3348"/>
        <v>0</v>
      </c>
      <c r="AI1349" s="405">
        <f t="shared" si="3348"/>
        <v>0</v>
      </c>
      <c r="AJ1349" s="405">
        <f t="shared" si="3348"/>
        <v>0</v>
      </c>
      <c r="AK1349" s="405">
        <f t="shared" si="3348"/>
        <v>0</v>
      </c>
      <c r="AL1349" s="405">
        <f t="shared" si="3348"/>
        <v>0</v>
      </c>
      <c r="AM1349" s="305"/>
    </row>
    <row r="1350" spans="1:39" ht="15" hidden="1" customHeight="1" outlineLevel="1">
      <c r="A1350" s="521"/>
      <c r="B1350" s="308"/>
      <c r="C1350" s="306"/>
      <c r="D1350" s="310"/>
      <c r="E1350" s="310"/>
      <c r="F1350" s="310"/>
      <c r="G1350" s="310"/>
      <c r="H1350" s="310"/>
      <c r="I1350" s="310"/>
      <c r="J1350" s="310"/>
      <c r="K1350" s="310"/>
      <c r="L1350" s="310"/>
      <c r="M1350" s="310"/>
      <c r="N1350" s="285"/>
      <c r="O1350" s="310"/>
      <c r="P1350" s="310"/>
      <c r="Q1350" s="310"/>
      <c r="R1350" s="310"/>
      <c r="S1350" s="310"/>
      <c r="T1350" s="310"/>
      <c r="U1350" s="310"/>
      <c r="V1350" s="310"/>
      <c r="W1350" s="310"/>
      <c r="X1350" s="310"/>
      <c r="Y1350" s="410"/>
      <c r="Z1350" s="410"/>
      <c r="AA1350" s="410"/>
      <c r="AB1350" s="410"/>
      <c r="AC1350" s="410"/>
      <c r="AD1350" s="410"/>
      <c r="AE1350" s="410"/>
      <c r="AF1350" s="410"/>
      <c r="AG1350" s="410"/>
      <c r="AH1350" s="410"/>
      <c r="AI1350" s="410"/>
      <c r="AJ1350" s="410"/>
      <c r="AK1350" s="410"/>
      <c r="AL1350" s="410"/>
      <c r="AM1350" s="307"/>
    </row>
    <row r="1351" spans="1:39" ht="15" hidden="1" customHeight="1" outlineLevel="1">
      <c r="A1351" s="521">
        <v>10</v>
      </c>
      <c r="B1351" s="422" t="s">
        <v>103</v>
      </c>
      <c r="C1351" s="285" t="s">
        <v>25</v>
      </c>
      <c r="D1351" s="289"/>
      <c r="E1351" s="289"/>
      <c r="F1351" s="289"/>
      <c r="G1351" s="289"/>
      <c r="H1351" s="289"/>
      <c r="I1351" s="289"/>
      <c r="J1351" s="289"/>
      <c r="K1351" s="289"/>
      <c r="L1351" s="289"/>
      <c r="M1351" s="289"/>
      <c r="N1351" s="289">
        <v>3</v>
      </c>
      <c r="O1351" s="289"/>
      <c r="P1351" s="289"/>
      <c r="Q1351" s="289"/>
      <c r="R1351" s="289"/>
      <c r="S1351" s="289"/>
      <c r="T1351" s="289"/>
      <c r="U1351" s="289"/>
      <c r="V1351" s="289"/>
      <c r="W1351" s="289"/>
      <c r="X1351" s="289"/>
      <c r="Y1351" s="409"/>
      <c r="Z1351" s="409"/>
      <c r="AA1351" s="409"/>
      <c r="AB1351" s="409"/>
      <c r="AC1351" s="409"/>
      <c r="AD1351" s="409"/>
      <c r="AE1351" s="409"/>
      <c r="AF1351" s="409"/>
      <c r="AG1351" s="409"/>
      <c r="AH1351" s="409"/>
      <c r="AI1351" s="409"/>
      <c r="AJ1351" s="409"/>
      <c r="AK1351" s="409"/>
      <c r="AL1351" s="409"/>
      <c r="AM1351" s="290">
        <f>SUM(Y1351:AL1351)</f>
        <v>0</v>
      </c>
    </row>
    <row r="1352" spans="1:39" ht="15" hidden="1" customHeight="1" outlineLevel="1">
      <c r="A1352" s="521"/>
      <c r="B1352" s="288" t="s">
        <v>346</v>
      </c>
      <c r="C1352" s="285" t="s">
        <v>163</v>
      </c>
      <c r="D1352" s="289"/>
      <c r="E1352" s="289"/>
      <c r="F1352" s="289"/>
      <c r="G1352" s="289"/>
      <c r="H1352" s="289"/>
      <c r="I1352" s="289"/>
      <c r="J1352" s="289"/>
      <c r="K1352" s="289"/>
      <c r="L1352" s="289"/>
      <c r="M1352" s="289"/>
      <c r="N1352" s="289">
        <f>N1351</f>
        <v>3</v>
      </c>
      <c r="O1352" s="289"/>
      <c r="P1352" s="289"/>
      <c r="Q1352" s="289"/>
      <c r="R1352" s="289"/>
      <c r="S1352" s="289"/>
      <c r="T1352" s="289"/>
      <c r="U1352" s="289"/>
      <c r="V1352" s="289"/>
      <c r="W1352" s="289"/>
      <c r="X1352" s="289"/>
      <c r="Y1352" s="405">
        <f>Y1351</f>
        <v>0</v>
      </c>
      <c r="Z1352" s="405">
        <f t="shared" ref="Z1352:AL1352" si="3349">Z1351</f>
        <v>0</v>
      </c>
      <c r="AA1352" s="405">
        <f t="shared" si="3349"/>
        <v>0</v>
      </c>
      <c r="AB1352" s="405">
        <f t="shared" si="3349"/>
        <v>0</v>
      </c>
      <c r="AC1352" s="405">
        <f t="shared" si="3349"/>
        <v>0</v>
      </c>
      <c r="AD1352" s="405">
        <f t="shared" si="3349"/>
        <v>0</v>
      </c>
      <c r="AE1352" s="405">
        <f t="shared" si="3349"/>
        <v>0</v>
      </c>
      <c r="AF1352" s="405">
        <f t="shared" si="3349"/>
        <v>0</v>
      </c>
      <c r="AG1352" s="405">
        <f t="shared" si="3349"/>
        <v>0</v>
      </c>
      <c r="AH1352" s="405">
        <f t="shared" si="3349"/>
        <v>0</v>
      </c>
      <c r="AI1352" s="405">
        <f t="shared" si="3349"/>
        <v>0</v>
      </c>
      <c r="AJ1352" s="405">
        <f t="shared" si="3349"/>
        <v>0</v>
      </c>
      <c r="AK1352" s="405">
        <f t="shared" si="3349"/>
        <v>0</v>
      </c>
      <c r="AL1352" s="405">
        <f t="shared" si="3349"/>
        <v>0</v>
      </c>
      <c r="AM1352" s="305"/>
    </row>
    <row r="1353" spans="1:39" ht="15" hidden="1" customHeight="1" outlineLevel="1">
      <c r="A1353" s="521"/>
      <c r="B1353" s="308"/>
      <c r="C1353" s="306"/>
      <c r="D1353" s="310"/>
      <c r="E1353" s="310"/>
      <c r="F1353" s="310"/>
      <c r="G1353" s="310"/>
      <c r="H1353" s="310"/>
      <c r="I1353" s="310"/>
      <c r="J1353" s="310"/>
      <c r="K1353" s="310"/>
      <c r="L1353" s="310"/>
      <c r="M1353" s="310"/>
      <c r="N1353" s="285"/>
      <c r="O1353" s="310"/>
      <c r="P1353" s="310"/>
      <c r="Q1353" s="310"/>
      <c r="R1353" s="310"/>
      <c r="S1353" s="310"/>
      <c r="T1353" s="310"/>
      <c r="U1353" s="310"/>
      <c r="V1353" s="310"/>
      <c r="W1353" s="310"/>
      <c r="X1353" s="310"/>
      <c r="Y1353" s="410"/>
      <c r="Z1353" s="411"/>
      <c r="AA1353" s="410"/>
      <c r="AB1353" s="410"/>
      <c r="AC1353" s="410"/>
      <c r="AD1353" s="410"/>
      <c r="AE1353" s="410"/>
      <c r="AF1353" s="410"/>
      <c r="AG1353" s="410"/>
      <c r="AH1353" s="410"/>
      <c r="AI1353" s="410"/>
      <c r="AJ1353" s="410"/>
      <c r="AK1353" s="410"/>
      <c r="AL1353" s="410"/>
      <c r="AM1353" s="307"/>
    </row>
    <row r="1354" spans="1:39" ht="15" hidden="1" customHeight="1" outlineLevel="1">
      <c r="A1354" s="521"/>
      <c r="B1354" s="282" t="s">
        <v>10</v>
      </c>
      <c r="C1354" s="283"/>
      <c r="D1354" s="283"/>
      <c r="E1354" s="283"/>
      <c r="F1354" s="283"/>
      <c r="G1354" s="283"/>
      <c r="H1354" s="283"/>
      <c r="I1354" s="283"/>
      <c r="J1354" s="283"/>
      <c r="K1354" s="283"/>
      <c r="L1354" s="283"/>
      <c r="M1354" s="283"/>
      <c r="N1354" s="284"/>
      <c r="O1354" s="283"/>
      <c r="P1354" s="283"/>
      <c r="Q1354" s="283"/>
      <c r="R1354" s="283"/>
      <c r="S1354" s="283"/>
      <c r="T1354" s="283"/>
      <c r="U1354" s="283"/>
      <c r="V1354" s="283"/>
      <c r="W1354" s="283"/>
      <c r="X1354" s="283"/>
      <c r="Y1354" s="408"/>
      <c r="Z1354" s="408"/>
      <c r="AA1354" s="408"/>
      <c r="AB1354" s="408"/>
      <c r="AC1354" s="408"/>
      <c r="AD1354" s="408"/>
      <c r="AE1354" s="408"/>
      <c r="AF1354" s="408"/>
      <c r="AG1354" s="408"/>
      <c r="AH1354" s="408"/>
      <c r="AI1354" s="408"/>
      <c r="AJ1354" s="408"/>
      <c r="AK1354" s="408"/>
      <c r="AL1354" s="408"/>
      <c r="AM1354" s="286"/>
    </row>
    <row r="1355" spans="1:39" ht="15" hidden="1" customHeight="1" outlineLevel="1">
      <c r="A1355" s="521">
        <v>11</v>
      </c>
      <c r="B1355" s="422" t="s">
        <v>104</v>
      </c>
      <c r="C1355" s="285" t="s">
        <v>25</v>
      </c>
      <c r="D1355" s="289"/>
      <c r="E1355" s="289"/>
      <c r="F1355" s="289"/>
      <c r="G1355" s="289"/>
      <c r="H1355" s="289"/>
      <c r="I1355" s="289"/>
      <c r="J1355" s="289"/>
      <c r="K1355" s="289"/>
      <c r="L1355" s="289"/>
      <c r="M1355" s="289"/>
      <c r="N1355" s="289">
        <v>12</v>
      </c>
      <c r="O1355" s="289"/>
      <c r="P1355" s="289"/>
      <c r="Q1355" s="289"/>
      <c r="R1355" s="289"/>
      <c r="S1355" s="289"/>
      <c r="T1355" s="289"/>
      <c r="U1355" s="289"/>
      <c r="V1355" s="289"/>
      <c r="W1355" s="289"/>
      <c r="X1355" s="289"/>
      <c r="Y1355" s="420"/>
      <c r="Z1355" s="409"/>
      <c r="AA1355" s="409"/>
      <c r="AB1355" s="409"/>
      <c r="AC1355" s="409"/>
      <c r="AD1355" s="409"/>
      <c r="AE1355" s="409"/>
      <c r="AF1355" s="409"/>
      <c r="AG1355" s="409"/>
      <c r="AH1355" s="409"/>
      <c r="AI1355" s="409"/>
      <c r="AJ1355" s="409"/>
      <c r="AK1355" s="409"/>
      <c r="AL1355" s="409"/>
      <c r="AM1355" s="290">
        <f>SUM(Y1355:AL1355)</f>
        <v>0</v>
      </c>
    </row>
    <row r="1356" spans="1:39" ht="15" hidden="1" customHeight="1" outlineLevel="1">
      <c r="A1356" s="521"/>
      <c r="B1356" s="288" t="s">
        <v>346</v>
      </c>
      <c r="C1356" s="285" t="s">
        <v>163</v>
      </c>
      <c r="D1356" s="289"/>
      <c r="E1356" s="289"/>
      <c r="F1356" s="289"/>
      <c r="G1356" s="289"/>
      <c r="H1356" s="289"/>
      <c r="I1356" s="289"/>
      <c r="J1356" s="289"/>
      <c r="K1356" s="289"/>
      <c r="L1356" s="289"/>
      <c r="M1356" s="289"/>
      <c r="N1356" s="289">
        <f>N1355</f>
        <v>12</v>
      </c>
      <c r="O1356" s="289"/>
      <c r="P1356" s="289"/>
      <c r="Q1356" s="289"/>
      <c r="R1356" s="289"/>
      <c r="S1356" s="289"/>
      <c r="T1356" s="289"/>
      <c r="U1356" s="289"/>
      <c r="V1356" s="289"/>
      <c r="W1356" s="289"/>
      <c r="X1356" s="289"/>
      <c r="Y1356" s="405">
        <f>Y1355</f>
        <v>0</v>
      </c>
      <c r="Z1356" s="405">
        <f t="shared" ref="Z1356:AL1356" si="3350">Z1355</f>
        <v>0</v>
      </c>
      <c r="AA1356" s="405">
        <f t="shared" si="3350"/>
        <v>0</v>
      </c>
      <c r="AB1356" s="405">
        <f t="shared" si="3350"/>
        <v>0</v>
      </c>
      <c r="AC1356" s="405">
        <f t="shared" si="3350"/>
        <v>0</v>
      </c>
      <c r="AD1356" s="405">
        <f t="shared" si="3350"/>
        <v>0</v>
      </c>
      <c r="AE1356" s="405">
        <f t="shared" si="3350"/>
        <v>0</v>
      </c>
      <c r="AF1356" s="405">
        <f t="shared" si="3350"/>
        <v>0</v>
      </c>
      <c r="AG1356" s="405">
        <f t="shared" si="3350"/>
        <v>0</v>
      </c>
      <c r="AH1356" s="405">
        <f t="shared" si="3350"/>
        <v>0</v>
      </c>
      <c r="AI1356" s="405">
        <f t="shared" si="3350"/>
        <v>0</v>
      </c>
      <c r="AJ1356" s="405">
        <f t="shared" si="3350"/>
        <v>0</v>
      </c>
      <c r="AK1356" s="405">
        <f t="shared" si="3350"/>
        <v>0</v>
      </c>
      <c r="AL1356" s="405">
        <f t="shared" si="3350"/>
        <v>0</v>
      </c>
      <c r="AM1356" s="291"/>
    </row>
    <row r="1357" spans="1:39" ht="15" hidden="1" customHeight="1" outlineLevel="1">
      <c r="A1357" s="521"/>
      <c r="B1357" s="309"/>
      <c r="C1357" s="299"/>
      <c r="D1357" s="285"/>
      <c r="E1357" s="285"/>
      <c r="F1357" s="285"/>
      <c r="G1357" s="285"/>
      <c r="H1357" s="285"/>
      <c r="I1357" s="285"/>
      <c r="J1357" s="285"/>
      <c r="K1357" s="285"/>
      <c r="L1357" s="285"/>
      <c r="M1357" s="285"/>
      <c r="N1357" s="285"/>
      <c r="O1357" s="285"/>
      <c r="P1357" s="285"/>
      <c r="Q1357" s="285"/>
      <c r="R1357" s="285"/>
      <c r="S1357" s="285"/>
      <c r="T1357" s="285"/>
      <c r="U1357" s="285"/>
      <c r="V1357" s="285"/>
      <c r="W1357" s="285"/>
      <c r="X1357" s="285"/>
      <c r="Y1357" s="406"/>
      <c r="Z1357" s="415"/>
      <c r="AA1357" s="415"/>
      <c r="AB1357" s="415"/>
      <c r="AC1357" s="415"/>
      <c r="AD1357" s="415"/>
      <c r="AE1357" s="415"/>
      <c r="AF1357" s="415"/>
      <c r="AG1357" s="415"/>
      <c r="AH1357" s="415"/>
      <c r="AI1357" s="415"/>
      <c r="AJ1357" s="415"/>
      <c r="AK1357" s="415"/>
      <c r="AL1357" s="415"/>
      <c r="AM1357" s="300"/>
    </row>
    <row r="1358" spans="1:39" ht="28.5" hidden="1" customHeight="1" outlineLevel="1">
      <c r="A1358" s="521">
        <v>12</v>
      </c>
      <c r="B1358" s="422" t="s">
        <v>105</v>
      </c>
      <c r="C1358" s="285" t="s">
        <v>25</v>
      </c>
      <c r="D1358" s="289"/>
      <c r="E1358" s="289"/>
      <c r="F1358" s="289"/>
      <c r="G1358" s="289"/>
      <c r="H1358" s="289"/>
      <c r="I1358" s="289"/>
      <c r="J1358" s="289"/>
      <c r="K1358" s="289"/>
      <c r="L1358" s="289"/>
      <c r="M1358" s="289"/>
      <c r="N1358" s="289">
        <v>12</v>
      </c>
      <c r="O1358" s="289"/>
      <c r="P1358" s="289"/>
      <c r="Q1358" s="289"/>
      <c r="R1358" s="289"/>
      <c r="S1358" s="289"/>
      <c r="T1358" s="289"/>
      <c r="U1358" s="289"/>
      <c r="V1358" s="289"/>
      <c r="W1358" s="289"/>
      <c r="X1358" s="289"/>
      <c r="Y1358" s="404"/>
      <c r="Z1358" s="409"/>
      <c r="AA1358" s="409"/>
      <c r="AB1358" s="409"/>
      <c r="AC1358" s="409"/>
      <c r="AD1358" s="409"/>
      <c r="AE1358" s="409"/>
      <c r="AF1358" s="409"/>
      <c r="AG1358" s="409"/>
      <c r="AH1358" s="409"/>
      <c r="AI1358" s="409"/>
      <c r="AJ1358" s="409"/>
      <c r="AK1358" s="409"/>
      <c r="AL1358" s="409"/>
      <c r="AM1358" s="290">
        <f>SUM(Y1358:AL1358)</f>
        <v>0</v>
      </c>
    </row>
    <row r="1359" spans="1:39" ht="15" hidden="1" customHeight="1" outlineLevel="1">
      <c r="A1359" s="521"/>
      <c r="B1359" s="288" t="s">
        <v>346</v>
      </c>
      <c r="C1359" s="285" t="s">
        <v>163</v>
      </c>
      <c r="D1359" s="289"/>
      <c r="E1359" s="289"/>
      <c r="F1359" s="289"/>
      <c r="G1359" s="289"/>
      <c r="H1359" s="289"/>
      <c r="I1359" s="289"/>
      <c r="J1359" s="289"/>
      <c r="K1359" s="289"/>
      <c r="L1359" s="289"/>
      <c r="M1359" s="289"/>
      <c r="N1359" s="289">
        <f>N1358</f>
        <v>12</v>
      </c>
      <c r="O1359" s="289"/>
      <c r="P1359" s="289"/>
      <c r="Q1359" s="289"/>
      <c r="R1359" s="289"/>
      <c r="S1359" s="289"/>
      <c r="T1359" s="289"/>
      <c r="U1359" s="289"/>
      <c r="V1359" s="289"/>
      <c r="W1359" s="289"/>
      <c r="X1359" s="289"/>
      <c r="Y1359" s="405">
        <f>Y1358</f>
        <v>0</v>
      </c>
      <c r="Z1359" s="405">
        <f t="shared" ref="Z1359:AL1359" si="3351">Z1358</f>
        <v>0</v>
      </c>
      <c r="AA1359" s="405">
        <f t="shared" si="3351"/>
        <v>0</v>
      </c>
      <c r="AB1359" s="405">
        <f t="shared" si="3351"/>
        <v>0</v>
      </c>
      <c r="AC1359" s="405">
        <f t="shared" si="3351"/>
        <v>0</v>
      </c>
      <c r="AD1359" s="405">
        <f t="shared" si="3351"/>
        <v>0</v>
      </c>
      <c r="AE1359" s="405">
        <f t="shared" si="3351"/>
        <v>0</v>
      </c>
      <c r="AF1359" s="405">
        <f t="shared" si="3351"/>
        <v>0</v>
      </c>
      <c r="AG1359" s="405">
        <f t="shared" si="3351"/>
        <v>0</v>
      </c>
      <c r="AH1359" s="405">
        <f t="shared" si="3351"/>
        <v>0</v>
      </c>
      <c r="AI1359" s="405">
        <f t="shared" si="3351"/>
        <v>0</v>
      </c>
      <c r="AJ1359" s="405">
        <f t="shared" si="3351"/>
        <v>0</v>
      </c>
      <c r="AK1359" s="405">
        <f t="shared" si="3351"/>
        <v>0</v>
      </c>
      <c r="AL1359" s="405">
        <f t="shared" si="3351"/>
        <v>0</v>
      </c>
      <c r="AM1359" s="291"/>
    </row>
    <row r="1360" spans="1:39" ht="15" hidden="1" customHeight="1" outlineLevel="1">
      <c r="A1360" s="521"/>
      <c r="B1360" s="309"/>
      <c r="C1360" s="299"/>
      <c r="D1360" s="285"/>
      <c r="E1360" s="285"/>
      <c r="F1360" s="285"/>
      <c r="G1360" s="285"/>
      <c r="H1360" s="285"/>
      <c r="I1360" s="285"/>
      <c r="J1360" s="285"/>
      <c r="K1360" s="285"/>
      <c r="L1360" s="285"/>
      <c r="M1360" s="285"/>
      <c r="N1360" s="285"/>
      <c r="O1360" s="285"/>
      <c r="P1360" s="285"/>
      <c r="Q1360" s="285"/>
      <c r="R1360" s="285"/>
      <c r="S1360" s="285"/>
      <c r="T1360" s="285"/>
      <c r="U1360" s="285"/>
      <c r="V1360" s="285"/>
      <c r="W1360" s="285"/>
      <c r="X1360" s="285"/>
      <c r="Y1360" s="416"/>
      <c r="Z1360" s="416"/>
      <c r="AA1360" s="406"/>
      <c r="AB1360" s="406"/>
      <c r="AC1360" s="406"/>
      <c r="AD1360" s="406"/>
      <c r="AE1360" s="406"/>
      <c r="AF1360" s="406"/>
      <c r="AG1360" s="406"/>
      <c r="AH1360" s="406"/>
      <c r="AI1360" s="406"/>
      <c r="AJ1360" s="406"/>
      <c r="AK1360" s="406"/>
      <c r="AL1360" s="406"/>
      <c r="AM1360" s="300"/>
    </row>
    <row r="1361" spans="1:40" ht="15" hidden="1" customHeight="1" outlineLevel="1">
      <c r="A1361" s="521">
        <v>13</v>
      </c>
      <c r="B1361" s="422" t="s">
        <v>106</v>
      </c>
      <c r="C1361" s="285" t="s">
        <v>25</v>
      </c>
      <c r="D1361" s="289"/>
      <c r="E1361" s="289"/>
      <c r="F1361" s="289"/>
      <c r="G1361" s="289"/>
      <c r="H1361" s="289"/>
      <c r="I1361" s="289"/>
      <c r="J1361" s="289"/>
      <c r="K1361" s="289"/>
      <c r="L1361" s="289"/>
      <c r="M1361" s="289"/>
      <c r="N1361" s="289">
        <v>12</v>
      </c>
      <c r="O1361" s="289"/>
      <c r="P1361" s="289"/>
      <c r="Q1361" s="289"/>
      <c r="R1361" s="289"/>
      <c r="S1361" s="289"/>
      <c r="T1361" s="289"/>
      <c r="U1361" s="289"/>
      <c r="V1361" s="289"/>
      <c r="W1361" s="289"/>
      <c r="X1361" s="289"/>
      <c r="Y1361" s="404"/>
      <c r="Z1361" s="409"/>
      <c r="AA1361" s="409"/>
      <c r="AB1361" s="409"/>
      <c r="AC1361" s="409"/>
      <c r="AD1361" s="409"/>
      <c r="AE1361" s="409"/>
      <c r="AF1361" s="409"/>
      <c r="AG1361" s="409"/>
      <c r="AH1361" s="409"/>
      <c r="AI1361" s="409"/>
      <c r="AJ1361" s="409"/>
      <c r="AK1361" s="409"/>
      <c r="AL1361" s="409"/>
      <c r="AM1361" s="290">
        <f>SUM(Y1361:AL1361)</f>
        <v>0</v>
      </c>
    </row>
    <row r="1362" spans="1:40" ht="15" hidden="1" customHeight="1" outlineLevel="1">
      <c r="A1362" s="521"/>
      <c r="B1362" s="288" t="s">
        <v>346</v>
      </c>
      <c r="C1362" s="285" t="s">
        <v>163</v>
      </c>
      <c r="D1362" s="289"/>
      <c r="E1362" s="289"/>
      <c r="F1362" s="289"/>
      <c r="G1362" s="289"/>
      <c r="H1362" s="289"/>
      <c r="I1362" s="289"/>
      <c r="J1362" s="289"/>
      <c r="K1362" s="289"/>
      <c r="L1362" s="289"/>
      <c r="M1362" s="289"/>
      <c r="N1362" s="289">
        <f>N1361</f>
        <v>12</v>
      </c>
      <c r="O1362" s="289"/>
      <c r="P1362" s="289"/>
      <c r="Q1362" s="289"/>
      <c r="R1362" s="289"/>
      <c r="S1362" s="289"/>
      <c r="T1362" s="289"/>
      <c r="U1362" s="289"/>
      <c r="V1362" s="289"/>
      <c r="W1362" s="289"/>
      <c r="X1362" s="289"/>
      <c r="Y1362" s="405">
        <f>Y1361</f>
        <v>0</v>
      </c>
      <c r="Z1362" s="405">
        <f t="shared" ref="Z1362:AL1362" si="3352">Z1361</f>
        <v>0</v>
      </c>
      <c r="AA1362" s="405">
        <f t="shared" si="3352"/>
        <v>0</v>
      </c>
      <c r="AB1362" s="405">
        <f t="shared" si="3352"/>
        <v>0</v>
      </c>
      <c r="AC1362" s="405">
        <f t="shared" si="3352"/>
        <v>0</v>
      </c>
      <c r="AD1362" s="405">
        <f t="shared" si="3352"/>
        <v>0</v>
      </c>
      <c r="AE1362" s="405">
        <f t="shared" si="3352"/>
        <v>0</v>
      </c>
      <c r="AF1362" s="405">
        <f t="shared" si="3352"/>
        <v>0</v>
      </c>
      <c r="AG1362" s="405">
        <f t="shared" si="3352"/>
        <v>0</v>
      </c>
      <c r="AH1362" s="405">
        <f t="shared" si="3352"/>
        <v>0</v>
      </c>
      <c r="AI1362" s="405">
        <f t="shared" si="3352"/>
        <v>0</v>
      </c>
      <c r="AJ1362" s="405">
        <f t="shared" si="3352"/>
        <v>0</v>
      </c>
      <c r="AK1362" s="405">
        <f t="shared" si="3352"/>
        <v>0</v>
      </c>
      <c r="AL1362" s="405">
        <f t="shared" si="3352"/>
        <v>0</v>
      </c>
      <c r="AM1362" s="300"/>
    </row>
    <row r="1363" spans="1:40" ht="15" hidden="1" customHeight="1" outlineLevel="1">
      <c r="A1363" s="521"/>
      <c r="B1363" s="309"/>
      <c r="C1363" s="299"/>
      <c r="D1363" s="285"/>
      <c r="E1363" s="285"/>
      <c r="F1363" s="285"/>
      <c r="G1363" s="285"/>
      <c r="H1363" s="285"/>
      <c r="I1363" s="285"/>
      <c r="J1363" s="285"/>
      <c r="K1363" s="285"/>
      <c r="L1363" s="285"/>
      <c r="M1363" s="285"/>
      <c r="N1363" s="285"/>
      <c r="O1363" s="285"/>
      <c r="P1363" s="285"/>
      <c r="Q1363" s="285"/>
      <c r="R1363" s="285"/>
      <c r="S1363" s="285"/>
      <c r="T1363" s="285"/>
      <c r="U1363" s="285"/>
      <c r="V1363" s="285"/>
      <c r="W1363" s="285"/>
      <c r="X1363" s="285"/>
      <c r="Y1363" s="406"/>
      <c r="Z1363" s="406"/>
      <c r="AA1363" s="406"/>
      <c r="AB1363" s="406"/>
      <c r="AC1363" s="406"/>
      <c r="AD1363" s="406"/>
      <c r="AE1363" s="406"/>
      <c r="AF1363" s="406"/>
      <c r="AG1363" s="406"/>
      <c r="AH1363" s="406"/>
      <c r="AI1363" s="406"/>
      <c r="AJ1363" s="406"/>
      <c r="AK1363" s="406"/>
      <c r="AL1363" s="406"/>
      <c r="AM1363" s="300"/>
    </row>
    <row r="1364" spans="1:40" ht="15" hidden="1" customHeight="1" outlineLevel="1">
      <c r="A1364" s="521"/>
      <c r="B1364" s="282" t="s">
        <v>107</v>
      </c>
      <c r="C1364" s="283"/>
      <c r="D1364" s="284"/>
      <c r="E1364" s="284"/>
      <c r="F1364" s="284"/>
      <c r="G1364" s="284"/>
      <c r="H1364" s="284"/>
      <c r="I1364" s="284"/>
      <c r="J1364" s="284"/>
      <c r="K1364" s="284"/>
      <c r="L1364" s="284"/>
      <c r="M1364" s="284"/>
      <c r="N1364" s="284"/>
      <c r="O1364" s="284"/>
      <c r="P1364" s="283"/>
      <c r="Q1364" s="283"/>
      <c r="R1364" s="283"/>
      <c r="S1364" s="283"/>
      <c r="T1364" s="283"/>
      <c r="U1364" s="283"/>
      <c r="V1364" s="283"/>
      <c r="W1364" s="283"/>
      <c r="X1364" s="283"/>
      <c r="Y1364" s="408"/>
      <c r="Z1364" s="408"/>
      <c r="AA1364" s="408"/>
      <c r="AB1364" s="408"/>
      <c r="AC1364" s="408"/>
      <c r="AD1364" s="408"/>
      <c r="AE1364" s="408"/>
      <c r="AF1364" s="408"/>
      <c r="AG1364" s="408"/>
      <c r="AH1364" s="408"/>
      <c r="AI1364" s="408"/>
      <c r="AJ1364" s="408"/>
      <c r="AK1364" s="408"/>
      <c r="AL1364" s="408"/>
      <c r="AM1364" s="286"/>
    </row>
    <row r="1365" spans="1:40" ht="15" hidden="1" customHeight="1" outlineLevel="1">
      <c r="A1365" s="521">
        <v>14</v>
      </c>
      <c r="B1365" s="309" t="s">
        <v>108</v>
      </c>
      <c r="C1365" s="285" t="s">
        <v>25</v>
      </c>
      <c r="D1365" s="289"/>
      <c r="E1365" s="289"/>
      <c r="F1365" s="289"/>
      <c r="G1365" s="289"/>
      <c r="H1365" s="289"/>
      <c r="I1365" s="289"/>
      <c r="J1365" s="289"/>
      <c r="K1365" s="289"/>
      <c r="L1365" s="289"/>
      <c r="M1365" s="289"/>
      <c r="N1365" s="289">
        <v>12</v>
      </c>
      <c r="O1365" s="289"/>
      <c r="P1365" s="289"/>
      <c r="Q1365" s="289"/>
      <c r="R1365" s="289"/>
      <c r="S1365" s="289"/>
      <c r="T1365" s="289"/>
      <c r="U1365" s="289"/>
      <c r="V1365" s="289"/>
      <c r="W1365" s="289"/>
      <c r="X1365" s="289"/>
      <c r="Y1365" s="404"/>
      <c r="Z1365" s="404"/>
      <c r="AA1365" s="404"/>
      <c r="AB1365" s="404"/>
      <c r="AC1365" s="404"/>
      <c r="AD1365" s="404"/>
      <c r="AE1365" s="404"/>
      <c r="AF1365" s="404"/>
      <c r="AG1365" s="404"/>
      <c r="AH1365" s="404"/>
      <c r="AI1365" s="404"/>
      <c r="AJ1365" s="404"/>
      <c r="AK1365" s="404"/>
      <c r="AL1365" s="404"/>
      <c r="AM1365" s="290">
        <f>SUM(Y1365:AL1365)</f>
        <v>0</v>
      </c>
    </row>
    <row r="1366" spans="1:40" ht="15" hidden="1" customHeight="1" outlineLevel="1">
      <c r="A1366" s="521"/>
      <c r="B1366" s="288" t="s">
        <v>346</v>
      </c>
      <c r="C1366" s="285" t="s">
        <v>163</v>
      </c>
      <c r="D1366" s="289"/>
      <c r="E1366" s="289"/>
      <c r="F1366" s="289"/>
      <c r="G1366" s="289"/>
      <c r="H1366" s="289"/>
      <c r="I1366" s="289"/>
      <c r="J1366" s="289"/>
      <c r="K1366" s="289"/>
      <c r="L1366" s="289"/>
      <c r="M1366" s="289"/>
      <c r="N1366" s="289">
        <f>N1365</f>
        <v>12</v>
      </c>
      <c r="O1366" s="289"/>
      <c r="P1366" s="289"/>
      <c r="Q1366" s="289"/>
      <c r="R1366" s="289"/>
      <c r="S1366" s="289"/>
      <c r="T1366" s="289"/>
      <c r="U1366" s="289"/>
      <c r="V1366" s="289"/>
      <c r="W1366" s="289"/>
      <c r="X1366" s="289"/>
      <c r="Y1366" s="405">
        <f>Y1365</f>
        <v>0</v>
      </c>
      <c r="Z1366" s="405">
        <f t="shared" ref="Z1366:AL1366" si="3353">Z1365</f>
        <v>0</v>
      </c>
      <c r="AA1366" s="405">
        <f t="shared" si="3353"/>
        <v>0</v>
      </c>
      <c r="AB1366" s="405">
        <f t="shared" si="3353"/>
        <v>0</v>
      </c>
      <c r="AC1366" s="405">
        <f t="shared" si="3353"/>
        <v>0</v>
      </c>
      <c r="AD1366" s="405">
        <f t="shared" si="3353"/>
        <v>0</v>
      </c>
      <c r="AE1366" s="405">
        <f t="shared" si="3353"/>
        <v>0</v>
      </c>
      <c r="AF1366" s="405">
        <f t="shared" si="3353"/>
        <v>0</v>
      </c>
      <c r="AG1366" s="405">
        <f t="shared" si="3353"/>
        <v>0</v>
      </c>
      <c r="AH1366" s="405">
        <f t="shared" si="3353"/>
        <v>0</v>
      </c>
      <c r="AI1366" s="405">
        <f t="shared" si="3353"/>
        <v>0</v>
      </c>
      <c r="AJ1366" s="405">
        <f t="shared" si="3353"/>
        <v>0</v>
      </c>
      <c r="AK1366" s="405">
        <f t="shared" si="3353"/>
        <v>0</v>
      </c>
      <c r="AL1366" s="405">
        <f t="shared" si="3353"/>
        <v>0</v>
      </c>
      <c r="AM1366" s="291"/>
    </row>
    <row r="1367" spans="1:40" ht="15" hidden="1" customHeight="1" outlineLevel="1">
      <c r="A1367" s="521"/>
      <c r="B1367" s="309"/>
      <c r="C1367" s="299"/>
      <c r="D1367" s="285"/>
      <c r="E1367" s="285"/>
      <c r="F1367" s="285"/>
      <c r="G1367" s="285"/>
      <c r="H1367" s="285"/>
      <c r="I1367" s="285"/>
      <c r="J1367" s="285"/>
      <c r="K1367" s="285"/>
      <c r="L1367" s="285"/>
      <c r="M1367" s="285"/>
      <c r="N1367" s="462"/>
      <c r="O1367" s="285"/>
      <c r="P1367" s="285"/>
      <c r="Q1367" s="285"/>
      <c r="R1367" s="285"/>
      <c r="S1367" s="285"/>
      <c r="T1367" s="285"/>
      <c r="U1367" s="285"/>
      <c r="V1367" s="285"/>
      <c r="W1367" s="285"/>
      <c r="X1367" s="285"/>
      <c r="Y1367" s="406"/>
      <c r="Z1367" s="406"/>
      <c r="AA1367" s="406"/>
      <c r="AB1367" s="406"/>
      <c r="AC1367" s="406"/>
      <c r="AD1367" s="406"/>
      <c r="AE1367" s="406"/>
      <c r="AF1367" s="406"/>
      <c r="AG1367" s="406"/>
      <c r="AH1367" s="406"/>
      <c r="AI1367" s="406"/>
      <c r="AJ1367" s="406"/>
      <c r="AK1367" s="406"/>
      <c r="AL1367" s="406"/>
      <c r="AM1367" s="295"/>
      <c r="AN1367" s="619"/>
    </row>
    <row r="1368" spans="1:40" s="303" customFormat="1" ht="15.75" hidden="1" outlineLevel="1">
      <c r="A1368" s="521"/>
      <c r="B1368" s="282" t="s">
        <v>489</v>
      </c>
      <c r="C1368" s="285"/>
      <c r="D1368" s="285"/>
      <c r="E1368" s="285"/>
      <c r="F1368" s="285"/>
      <c r="G1368" s="285"/>
      <c r="H1368" s="285"/>
      <c r="I1368" s="285"/>
      <c r="J1368" s="285"/>
      <c r="K1368" s="285"/>
      <c r="L1368" s="285"/>
      <c r="M1368" s="285"/>
      <c r="N1368" s="285"/>
      <c r="O1368" s="285"/>
      <c r="P1368" s="285"/>
      <c r="Q1368" s="285"/>
      <c r="R1368" s="285"/>
      <c r="S1368" s="285"/>
      <c r="T1368" s="285"/>
      <c r="U1368" s="285"/>
      <c r="V1368" s="285"/>
      <c r="W1368" s="285"/>
      <c r="X1368" s="285"/>
      <c r="Y1368" s="406"/>
      <c r="Z1368" s="406"/>
      <c r="AA1368" s="406"/>
      <c r="AB1368" s="406"/>
      <c r="AC1368" s="406"/>
      <c r="AD1368" s="406"/>
      <c r="AE1368" s="410"/>
      <c r="AF1368" s="410"/>
      <c r="AG1368" s="410"/>
      <c r="AH1368" s="410"/>
      <c r="AI1368" s="410"/>
      <c r="AJ1368" s="410"/>
      <c r="AK1368" s="410"/>
      <c r="AL1368" s="410"/>
      <c r="AM1368" s="506"/>
      <c r="AN1368" s="620"/>
    </row>
    <row r="1369" spans="1:40" hidden="1" outlineLevel="1">
      <c r="A1369" s="521">
        <v>15</v>
      </c>
      <c r="B1369" s="288" t="s">
        <v>494</v>
      </c>
      <c r="C1369" s="285" t="s">
        <v>25</v>
      </c>
      <c r="D1369" s="289"/>
      <c r="E1369" s="289"/>
      <c r="F1369" s="289"/>
      <c r="G1369" s="289"/>
      <c r="H1369" s="289"/>
      <c r="I1369" s="289"/>
      <c r="J1369" s="289"/>
      <c r="K1369" s="289"/>
      <c r="L1369" s="289"/>
      <c r="M1369" s="289"/>
      <c r="N1369" s="289">
        <v>0</v>
      </c>
      <c r="O1369" s="289"/>
      <c r="P1369" s="289"/>
      <c r="Q1369" s="289"/>
      <c r="R1369" s="289"/>
      <c r="S1369" s="289"/>
      <c r="T1369" s="289"/>
      <c r="U1369" s="289"/>
      <c r="V1369" s="289"/>
      <c r="W1369" s="289"/>
      <c r="X1369" s="289"/>
      <c r="Y1369" s="404"/>
      <c r="Z1369" s="404"/>
      <c r="AA1369" s="404"/>
      <c r="AB1369" s="404"/>
      <c r="AC1369" s="404"/>
      <c r="AD1369" s="404"/>
      <c r="AE1369" s="404"/>
      <c r="AF1369" s="404"/>
      <c r="AG1369" s="404"/>
      <c r="AH1369" s="404"/>
      <c r="AI1369" s="404"/>
      <c r="AJ1369" s="404"/>
      <c r="AK1369" s="404"/>
      <c r="AL1369" s="404"/>
      <c r="AM1369" s="621">
        <f>SUM(Y1369:AL1369)</f>
        <v>0</v>
      </c>
      <c r="AN1369" s="619"/>
    </row>
    <row r="1370" spans="1:40" hidden="1" outlineLevel="1">
      <c r="A1370" s="521"/>
      <c r="B1370" s="288" t="s">
        <v>346</v>
      </c>
      <c r="C1370" s="285" t="s">
        <v>163</v>
      </c>
      <c r="D1370" s="289"/>
      <c r="E1370" s="289"/>
      <c r="F1370" s="289"/>
      <c r="G1370" s="289"/>
      <c r="H1370" s="289"/>
      <c r="I1370" s="289"/>
      <c r="J1370" s="289"/>
      <c r="K1370" s="289"/>
      <c r="L1370" s="289"/>
      <c r="M1370" s="289"/>
      <c r="N1370" s="289">
        <f>N1369</f>
        <v>0</v>
      </c>
      <c r="O1370" s="289"/>
      <c r="P1370" s="289"/>
      <c r="Q1370" s="289"/>
      <c r="R1370" s="289"/>
      <c r="S1370" s="289"/>
      <c r="T1370" s="289"/>
      <c r="U1370" s="289"/>
      <c r="V1370" s="289"/>
      <c r="W1370" s="289"/>
      <c r="X1370" s="289"/>
      <c r="Y1370" s="405">
        <f>Y1369</f>
        <v>0</v>
      </c>
      <c r="Z1370" s="405">
        <f>Z1369</f>
        <v>0</v>
      </c>
      <c r="AA1370" s="405">
        <f t="shared" ref="AA1370:AC1370" si="3354">AA1369</f>
        <v>0</v>
      </c>
      <c r="AB1370" s="405">
        <f t="shared" si="3354"/>
        <v>0</v>
      </c>
      <c r="AC1370" s="405">
        <f t="shared" si="3354"/>
        <v>0</v>
      </c>
      <c r="AD1370" s="405">
        <f>AD1369</f>
        <v>0</v>
      </c>
      <c r="AE1370" s="405">
        <f t="shared" ref="AE1370:AL1370" si="3355">AE1369</f>
        <v>0</v>
      </c>
      <c r="AF1370" s="405">
        <f t="shared" si="3355"/>
        <v>0</v>
      </c>
      <c r="AG1370" s="405">
        <f t="shared" si="3355"/>
        <v>0</v>
      </c>
      <c r="AH1370" s="405">
        <f t="shared" si="3355"/>
        <v>0</v>
      </c>
      <c r="AI1370" s="405">
        <f t="shared" si="3355"/>
        <v>0</v>
      </c>
      <c r="AJ1370" s="405">
        <f t="shared" si="3355"/>
        <v>0</v>
      </c>
      <c r="AK1370" s="405">
        <f t="shared" si="3355"/>
        <v>0</v>
      </c>
      <c r="AL1370" s="405">
        <f t="shared" si="3355"/>
        <v>0</v>
      </c>
      <c r="AM1370" s="291"/>
    </row>
    <row r="1371" spans="1:40" hidden="1" outlineLevel="1">
      <c r="A1371" s="521"/>
      <c r="B1371" s="309"/>
      <c r="C1371" s="299"/>
      <c r="D1371" s="285"/>
      <c r="E1371" s="285"/>
      <c r="F1371" s="285"/>
      <c r="G1371" s="285"/>
      <c r="H1371" s="285"/>
      <c r="I1371" s="285"/>
      <c r="J1371" s="285"/>
      <c r="K1371" s="285"/>
      <c r="L1371" s="285"/>
      <c r="M1371" s="285"/>
      <c r="N1371" s="285"/>
      <c r="O1371" s="285"/>
      <c r="P1371" s="285"/>
      <c r="Q1371" s="285"/>
      <c r="R1371" s="285"/>
      <c r="S1371" s="285"/>
      <c r="T1371" s="285"/>
      <c r="U1371" s="285"/>
      <c r="V1371" s="285"/>
      <c r="W1371" s="285"/>
      <c r="X1371" s="285"/>
      <c r="Y1371" s="406"/>
      <c r="Z1371" s="406"/>
      <c r="AA1371" s="406"/>
      <c r="AB1371" s="406"/>
      <c r="AC1371" s="406"/>
      <c r="AD1371" s="406"/>
      <c r="AE1371" s="406"/>
      <c r="AF1371" s="406"/>
      <c r="AG1371" s="406"/>
      <c r="AH1371" s="406"/>
      <c r="AI1371" s="406"/>
      <c r="AJ1371" s="406"/>
      <c r="AK1371" s="406"/>
      <c r="AL1371" s="406"/>
      <c r="AM1371" s="300"/>
    </row>
    <row r="1372" spans="1:40" s="277" customFormat="1" hidden="1" outlineLevel="1">
      <c r="A1372" s="521">
        <v>16</v>
      </c>
      <c r="B1372" s="318" t="s">
        <v>490</v>
      </c>
      <c r="C1372" s="285" t="s">
        <v>25</v>
      </c>
      <c r="D1372" s="289"/>
      <c r="E1372" s="289"/>
      <c r="F1372" s="289"/>
      <c r="G1372" s="289"/>
      <c r="H1372" s="289"/>
      <c r="I1372" s="289"/>
      <c r="J1372" s="289"/>
      <c r="K1372" s="289"/>
      <c r="L1372" s="289"/>
      <c r="M1372" s="289"/>
      <c r="N1372" s="289">
        <v>0</v>
      </c>
      <c r="O1372" s="289"/>
      <c r="P1372" s="289"/>
      <c r="Q1372" s="289"/>
      <c r="R1372" s="289"/>
      <c r="S1372" s="289"/>
      <c r="T1372" s="289"/>
      <c r="U1372" s="289"/>
      <c r="V1372" s="289"/>
      <c r="W1372" s="289"/>
      <c r="X1372" s="289"/>
      <c r="Y1372" s="404"/>
      <c r="Z1372" s="404"/>
      <c r="AA1372" s="404"/>
      <c r="AB1372" s="404"/>
      <c r="AC1372" s="404"/>
      <c r="AD1372" s="404"/>
      <c r="AE1372" s="404"/>
      <c r="AF1372" s="404"/>
      <c r="AG1372" s="404"/>
      <c r="AH1372" s="404"/>
      <c r="AI1372" s="404"/>
      <c r="AJ1372" s="404"/>
      <c r="AK1372" s="404"/>
      <c r="AL1372" s="404"/>
      <c r="AM1372" s="290">
        <f>SUM(Y1372:AL1372)</f>
        <v>0</v>
      </c>
    </row>
    <row r="1373" spans="1:40" s="277" customFormat="1" hidden="1" outlineLevel="1">
      <c r="A1373" s="521"/>
      <c r="B1373" s="288" t="s">
        <v>346</v>
      </c>
      <c r="C1373" s="285" t="s">
        <v>163</v>
      </c>
      <c r="D1373" s="289"/>
      <c r="E1373" s="289"/>
      <c r="F1373" s="289"/>
      <c r="G1373" s="289"/>
      <c r="H1373" s="289"/>
      <c r="I1373" s="289"/>
      <c r="J1373" s="289"/>
      <c r="K1373" s="289"/>
      <c r="L1373" s="289"/>
      <c r="M1373" s="289"/>
      <c r="N1373" s="289">
        <f>N1372</f>
        <v>0</v>
      </c>
      <c r="O1373" s="289"/>
      <c r="P1373" s="289"/>
      <c r="Q1373" s="289"/>
      <c r="R1373" s="289"/>
      <c r="S1373" s="289"/>
      <c r="T1373" s="289"/>
      <c r="U1373" s="289"/>
      <c r="V1373" s="289"/>
      <c r="W1373" s="289"/>
      <c r="X1373" s="289"/>
      <c r="Y1373" s="405">
        <f>Y1372</f>
        <v>0</v>
      </c>
      <c r="Z1373" s="405">
        <f t="shared" ref="Z1373:AK1373" si="3356">Z1372</f>
        <v>0</v>
      </c>
      <c r="AA1373" s="405">
        <f t="shared" si="3356"/>
        <v>0</v>
      </c>
      <c r="AB1373" s="405">
        <f t="shared" si="3356"/>
        <v>0</v>
      </c>
      <c r="AC1373" s="405">
        <f t="shared" si="3356"/>
        <v>0</v>
      </c>
      <c r="AD1373" s="405">
        <f t="shared" si="3356"/>
        <v>0</v>
      </c>
      <c r="AE1373" s="405">
        <f t="shared" si="3356"/>
        <v>0</v>
      </c>
      <c r="AF1373" s="405">
        <f t="shared" si="3356"/>
        <v>0</v>
      </c>
      <c r="AG1373" s="405">
        <f t="shared" si="3356"/>
        <v>0</v>
      </c>
      <c r="AH1373" s="405">
        <f t="shared" si="3356"/>
        <v>0</v>
      </c>
      <c r="AI1373" s="405">
        <f t="shared" si="3356"/>
        <v>0</v>
      </c>
      <c r="AJ1373" s="405">
        <f t="shared" si="3356"/>
        <v>0</v>
      </c>
      <c r="AK1373" s="405">
        <f t="shared" si="3356"/>
        <v>0</v>
      </c>
      <c r="AL1373" s="405">
        <f>AL1372</f>
        <v>0</v>
      </c>
      <c r="AM1373" s="291"/>
    </row>
    <row r="1374" spans="1:40" s="277" customFormat="1" hidden="1" outlineLevel="1">
      <c r="A1374" s="521"/>
      <c r="B1374" s="318"/>
      <c r="C1374" s="285"/>
      <c r="D1374" s="285"/>
      <c r="E1374" s="285"/>
      <c r="F1374" s="285"/>
      <c r="G1374" s="285"/>
      <c r="H1374" s="285"/>
      <c r="I1374" s="285"/>
      <c r="J1374" s="285"/>
      <c r="K1374" s="285"/>
      <c r="L1374" s="285"/>
      <c r="M1374" s="285"/>
      <c r="N1374" s="285"/>
      <c r="O1374" s="285"/>
      <c r="P1374" s="285"/>
      <c r="Q1374" s="285"/>
      <c r="R1374" s="285"/>
      <c r="S1374" s="285"/>
      <c r="T1374" s="285"/>
      <c r="U1374" s="285"/>
      <c r="V1374" s="285"/>
      <c r="W1374" s="285"/>
      <c r="X1374" s="285"/>
      <c r="Y1374" s="406"/>
      <c r="Z1374" s="406"/>
      <c r="AA1374" s="406"/>
      <c r="AB1374" s="406"/>
      <c r="AC1374" s="406"/>
      <c r="AD1374" s="406"/>
      <c r="AE1374" s="410"/>
      <c r="AF1374" s="410"/>
      <c r="AG1374" s="410"/>
      <c r="AH1374" s="410"/>
      <c r="AI1374" s="410"/>
      <c r="AJ1374" s="410"/>
      <c r="AK1374" s="410"/>
      <c r="AL1374" s="410"/>
      <c r="AM1374" s="307"/>
    </row>
    <row r="1375" spans="1:40" ht="15.75" hidden="1" outlineLevel="1">
      <c r="A1375" s="521"/>
      <c r="B1375" s="508" t="s">
        <v>495</v>
      </c>
      <c r="C1375" s="314"/>
      <c r="D1375" s="284"/>
      <c r="E1375" s="283"/>
      <c r="F1375" s="283"/>
      <c r="G1375" s="283"/>
      <c r="H1375" s="283"/>
      <c r="I1375" s="283"/>
      <c r="J1375" s="283"/>
      <c r="K1375" s="283"/>
      <c r="L1375" s="283"/>
      <c r="M1375" s="283"/>
      <c r="N1375" s="284"/>
      <c r="O1375" s="283"/>
      <c r="P1375" s="283"/>
      <c r="Q1375" s="283"/>
      <c r="R1375" s="283"/>
      <c r="S1375" s="283"/>
      <c r="T1375" s="283"/>
      <c r="U1375" s="283"/>
      <c r="V1375" s="283"/>
      <c r="W1375" s="283"/>
      <c r="X1375" s="283"/>
      <c r="Y1375" s="408"/>
      <c r="Z1375" s="408"/>
      <c r="AA1375" s="408"/>
      <c r="AB1375" s="408"/>
      <c r="AC1375" s="408"/>
      <c r="AD1375" s="408"/>
      <c r="AE1375" s="408"/>
      <c r="AF1375" s="408"/>
      <c r="AG1375" s="408"/>
      <c r="AH1375" s="408"/>
      <c r="AI1375" s="408"/>
      <c r="AJ1375" s="408"/>
      <c r="AK1375" s="408"/>
      <c r="AL1375" s="408"/>
      <c r="AM1375" s="286"/>
    </row>
    <row r="1376" spans="1:40" hidden="1" outlineLevel="1">
      <c r="A1376" s="521">
        <v>17</v>
      </c>
      <c r="B1376" s="422" t="s">
        <v>112</v>
      </c>
      <c r="C1376" s="285" t="s">
        <v>25</v>
      </c>
      <c r="D1376" s="289"/>
      <c r="E1376" s="289"/>
      <c r="F1376" s="289"/>
      <c r="G1376" s="289"/>
      <c r="H1376" s="289"/>
      <c r="I1376" s="289"/>
      <c r="J1376" s="289"/>
      <c r="K1376" s="289"/>
      <c r="L1376" s="289"/>
      <c r="M1376" s="289"/>
      <c r="N1376" s="289">
        <v>12</v>
      </c>
      <c r="O1376" s="289"/>
      <c r="P1376" s="289"/>
      <c r="Q1376" s="289"/>
      <c r="R1376" s="289"/>
      <c r="S1376" s="289"/>
      <c r="T1376" s="289"/>
      <c r="U1376" s="289"/>
      <c r="V1376" s="289"/>
      <c r="W1376" s="289"/>
      <c r="X1376" s="289"/>
      <c r="Y1376" s="420"/>
      <c r="Z1376" s="404"/>
      <c r="AA1376" s="404"/>
      <c r="AB1376" s="404"/>
      <c r="AC1376" s="404"/>
      <c r="AD1376" s="404"/>
      <c r="AE1376" s="404"/>
      <c r="AF1376" s="409"/>
      <c r="AG1376" s="409"/>
      <c r="AH1376" s="409"/>
      <c r="AI1376" s="409"/>
      <c r="AJ1376" s="409"/>
      <c r="AK1376" s="409"/>
      <c r="AL1376" s="409"/>
      <c r="AM1376" s="290">
        <f>SUM(Y1376:AL1376)</f>
        <v>0</v>
      </c>
    </row>
    <row r="1377" spans="1:39" hidden="1" outlineLevel="1">
      <c r="A1377" s="521"/>
      <c r="B1377" s="288" t="s">
        <v>346</v>
      </c>
      <c r="C1377" s="285" t="s">
        <v>163</v>
      </c>
      <c r="D1377" s="289"/>
      <c r="E1377" s="289"/>
      <c r="F1377" s="289"/>
      <c r="G1377" s="289"/>
      <c r="H1377" s="289"/>
      <c r="I1377" s="289"/>
      <c r="J1377" s="289"/>
      <c r="K1377" s="289"/>
      <c r="L1377" s="289"/>
      <c r="M1377" s="289"/>
      <c r="N1377" s="289">
        <f>N1376</f>
        <v>12</v>
      </c>
      <c r="O1377" s="289"/>
      <c r="P1377" s="289"/>
      <c r="Q1377" s="289"/>
      <c r="R1377" s="289"/>
      <c r="S1377" s="289"/>
      <c r="T1377" s="289"/>
      <c r="U1377" s="289"/>
      <c r="V1377" s="289"/>
      <c r="W1377" s="289"/>
      <c r="X1377" s="289"/>
      <c r="Y1377" s="405">
        <f>Y1376</f>
        <v>0</v>
      </c>
      <c r="Z1377" s="405">
        <f t="shared" ref="Z1377:AL1377" si="3357">Z1376</f>
        <v>0</v>
      </c>
      <c r="AA1377" s="405">
        <f t="shared" si="3357"/>
        <v>0</v>
      </c>
      <c r="AB1377" s="405">
        <f t="shared" si="3357"/>
        <v>0</v>
      </c>
      <c r="AC1377" s="405">
        <f t="shared" si="3357"/>
        <v>0</v>
      </c>
      <c r="AD1377" s="405">
        <f t="shared" si="3357"/>
        <v>0</v>
      </c>
      <c r="AE1377" s="405">
        <f t="shared" si="3357"/>
        <v>0</v>
      </c>
      <c r="AF1377" s="405">
        <f t="shared" si="3357"/>
        <v>0</v>
      </c>
      <c r="AG1377" s="405">
        <f t="shared" si="3357"/>
        <v>0</v>
      </c>
      <c r="AH1377" s="405">
        <f t="shared" si="3357"/>
        <v>0</v>
      </c>
      <c r="AI1377" s="405">
        <f t="shared" si="3357"/>
        <v>0</v>
      </c>
      <c r="AJ1377" s="405">
        <f t="shared" si="3357"/>
        <v>0</v>
      </c>
      <c r="AK1377" s="405">
        <f t="shared" si="3357"/>
        <v>0</v>
      </c>
      <c r="AL1377" s="405">
        <f t="shared" si="3357"/>
        <v>0</v>
      </c>
      <c r="AM1377" s="300"/>
    </row>
    <row r="1378" spans="1:39" hidden="1" outlineLevel="1">
      <c r="A1378" s="521"/>
      <c r="B1378" s="288"/>
      <c r="C1378" s="285"/>
      <c r="D1378" s="285"/>
      <c r="E1378" s="285"/>
      <c r="F1378" s="285"/>
      <c r="G1378" s="285"/>
      <c r="H1378" s="285"/>
      <c r="I1378" s="285"/>
      <c r="J1378" s="285"/>
      <c r="K1378" s="285"/>
      <c r="L1378" s="285"/>
      <c r="M1378" s="285"/>
      <c r="N1378" s="285"/>
      <c r="O1378" s="285"/>
      <c r="P1378" s="285"/>
      <c r="Q1378" s="285"/>
      <c r="R1378" s="285"/>
      <c r="S1378" s="285"/>
      <c r="T1378" s="285"/>
      <c r="U1378" s="285"/>
      <c r="V1378" s="285"/>
      <c r="W1378" s="285"/>
      <c r="X1378" s="285"/>
      <c r="Y1378" s="416"/>
      <c r="Z1378" s="419"/>
      <c r="AA1378" s="419"/>
      <c r="AB1378" s="419"/>
      <c r="AC1378" s="419"/>
      <c r="AD1378" s="419"/>
      <c r="AE1378" s="419"/>
      <c r="AF1378" s="419"/>
      <c r="AG1378" s="419"/>
      <c r="AH1378" s="419"/>
      <c r="AI1378" s="419"/>
      <c r="AJ1378" s="419"/>
      <c r="AK1378" s="419"/>
      <c r="AL1378" s="419"/>
      <c r="AM1378" s="300"/>
    </row>
    <row r="1379" spans="1:39" hidden="1" outlineLevel="1">
      <c r="A1379" s="521">
        <v>18</v>
      </c>
      <c r="B1379" s="422" t="s">
        <v>109</v>
      </c>
      <c r="C1379" s="285" t="s">
        <v>25</v>
      </c>
      <c r="D1379" s="289"/>
      <c r="E1379" s="289"/>
      <c r="F1379" s="289"/>
      <c r="G1379" s="289"/>
      <c r="H1379" s="289"/>
      <c r="I1379" s="289"/>
      <c r="J1379" s="289"/>
      <c r="K1379" s="289"/>
      <c r="L1379" s="289"/>
      <c r="M1379" s="289"/>
      <c r="N1379" s="289">
        <v>12</v>
      </c>
      <c r="O1379" s="289"/>
      <c r="P1379" s="289"/>
      <c r="Q1379" s="289"/>
      <c r="R1379" s="289"/>
      <c r="S1379" s="289"/>
      <c r="T1379" s="289"/>
      <c r="U1379" s="289"/>
      <c r="V1379" s="289"/>
      <c r="W1379" s="289"/>
      <c r="X1379" s="289"/>
      <c r="Y1379" s="420"/>
      <c r="Z1379" s="404"/>
      <c r="AA1379" s="404"/>
      <c r="AB1379" s="404"/>
      <c r="AC1379" s="404"/>
      <c r="AD1379" s="404"/>
      <c r="AE1379" s="404"/>
      <c r="AF1379" s="409"/>
      <c r="AG1379" s="409"/>
      <c r="AH1379" s="409"/>
      <c r="AI1379" s="409"/>
      <c r="AJ1379" s="409"/>
      <c r="AK1379" s="409"/>
      <c r="AL1379" s="409"/>
      <c r="AM1379" s="290">
        <f>SUM(Y1379:AL1379)</f>
        <v>0</v>
      </c>
    </row>
    <row r="1380" spans="1:39" hidden="1" outlineLevel="1">
      <c r="A1380" s="521"/>
      <c r="B1380" s="288" t="s">
        <v>346</v>
      </c>
      <c r="C1380" s="285" t="s">
        <v>163</v>
      </c>
      <c r="D1380" s="289"/>
      <c r="E1380" s="289"/>
      <c r="F1380" s="289"/>
      <c r="G1380" s="289"/>
      <c r="H1380" s="289"/>
      <c r="I1380" s="289"/>
      <c r="J1380" s="289"/>
      <c r="K1380" s="289"/>
      <c r="L1380" s="289"/>
      <c r="M1380" s="289"/>
      <c r="N1380" s="289">
        <f>N1379</f>
        <v>12</v>
      </c>
      <c r="O1380" s="289"/>
      <c r="P1380" s="289"/>
      <c r="Q1380" s="289"/>
      <c r="R1380" s="289"/>
      <c r="S1380" s="289"/>
      <c r="T1380" s="289"/>
      <c r="U1380" s="289"/>
      <c r="V1380" s="289"/>
      <c r="W1380" s="289"/>
      <c r="X1380" s="289"/>
      <c r="Y1380" s="405">
        <f>Y1379</f>
        <v>0</v>
      </c>
      <c r="Z1380" s="405">
        <f t="shared" ref="Z1380:AL1380" si="3358">Z1379</f>
        <v>0</v>
      </c>
      <c r="AA1380" s="405">
        <f t="shared" si="3358"/>
        <v>0</v>
      </c>
      <c r="AB1380" s="405">
        <f t="shared" si="3358"/>
        <v>0</v>
      </c>
      <c r="AC1380" s="405">
        <f t="shared" si="3358"/>
        <v>0</v>
      </c>
      <c r="AD1380" s="405">
        <f t="shared" si="3358"/>
        <v>0</v>
      </c>
      <c r="AE1380" s="405">
        <f t="shared" si="3358"/>
        <v>0</v>
      </c>
      <c r="AF1380" s="405">
        <f t="shared" si="3358"/>
        <v>0</v>
      </c>
      <c r="AG1380" s="405">
        <f t="shared" si="3358"/>
        <v>0</v>
      </c>
      <c r="AH1380" s="405">
        <f t="shared" si="3358"/>
        <v>0</v>
      </c>
      <c r="AI1380" s="405">
        <f t="shared" si="3358"/>
        <v>0</v>
      </c>
      <c r="AJ1380" s="405">
        <f t="shared" si="3358"/>
        <v>0</v>
      </c>
      <c r="AK1380" s="405">
        <f t="shared" si="3358"/>
        <v>0</v>
      </c>
      <c r="AL1380" s="405">
        <f t="shared" si="3358"/>
        <v>0</v>
      </c>
      <c r="AM1380" s="300"/>
    </row>
    <row r="1381" spans="1:39" hidden="1" outlineLevel="1">
      <c r="A1381" s="521"/>
      <c r="B1381" s="316"/>
      <c r="C1381" s="285"/>
      <c r="D1381" s="285"/>
      <c r="E1381" s="285"/>
      <c r="F1381" s="285"/>
      <c r="G1381" s="285"/>
      <c r="H1381" s="285"/>
      <c r="I1381" s="285"/>
      <c r="J1381" s="285"/>
      <c r="K1381" s="285"/>
      <c r="L1381" s="285"/>
      <c r="M1381" s="285"/>
      <c r="N1381" s="285"/>
      <c r="O1381" s="285"/>
      <c r="P1381" s="285"/>
      <c r="Q1381" s="285"/>
      <c r="R1381" s="285"/>
      <c r="S1381" s="285"/>
      <c r="T1381" s="285"/>
      <c r="U1381" s="285"/>
      <c r="V1381" s="285"/>
      <c r="W1381" s="285"/>
      <c r="X1381" s="285"/>
      <c r="Y1381" s="417"/>
      <c r="Z1381" s="418"/>
      <c r="AA1381" s="418"/>
      <c r="AB1381" s="418"/>
      <c r="AC1381" s="418"/>
      <c r="AD1381" s="418"/>
      <c r="AE1381" s="418"/>
      <c r="AF1381" s="418"/>
      <c r="AG1381" s="418"/>
      <c r="AH1381" s="418"/>
      <c r="AI1381" s="418"/>
      <c r="AJ1381" s="418"/>
      <c r="AK1381" s="418"/>
      <c r="AL1381" s="418"/>
      <c r="AM1381" s="291"/>
    </row>
    <row r="1382" spans="1:39" hidden="1" outlineLevel="1">
      <c r="A1382" s="521">
        <v>19</v>
      </c>
      <c r="B1382" s="422" t="s">
        <v>111</v>
      </c>
      <c r="C1382" s="285" t="s">
        <v>25</v>
      </c>
      <c r="D1382" s="289"/>
      <c r="E1382" s="289"/>
      <c r="F1382" s="289"/>
      <c r="G1382" s="289"/>
      <c r="H1382" s="289"/>
      <c r="I1382" s="289"/>
      <c r="J1382" s="289"/>
      <c r="K1382" s="289"/>
      <c r="L1382" s="289"/>
      <c r="M1382" s="289"/>
      <c r="N1382" s="289">
        <v>12</v>
      </c>
      <c r="O1382" s="289"/>
      <c r="P1382" s="289"/>
      <c r="Q1382" s="289"/>
      <c r="R1382" s="289"/>
      <c r="S1382" s="289"/>
      <c r="T1382" s="289"/>
      <c r="U1382" s="289"/>
      <c r="V1382" s="289"/>
      <c r="W1382" s="289"/>
      <c r="X1382" s="289"/>
      <c r="Y1382" s="420"/>
      <c r="Z1382" s="404"/>
      <c r="AA1382" s="404"/>
      <c r="AB1382" s="404"/>
      <c r="AC1382" s="404"/>
      <c r="AD1382" s="404"/>
      <c r="AE1382" s="404"/>
      <c r="AF1382" s="409"/>
      <c r="AG1382" s="409"/>
      <c r="AH1382" s="409"/>
      <c r="AI1382" s="409"/>
      <c r="AJ1382" s="409"/>
      <c r="AK1382" s="409"/>
      <c r="AL1382" s="409"/>
      <c r="AM1382" s="290">
        <f>SUM(Y1382:AL1382)</f>
        <v>0</v>
      </c>
    </row>
    <row r="1383" spans="1:39" hidden="1" outlineLevel="1">
      <c r="A1383" s="521"/>
      <c r="B1383" s="288" t="s">
        <v>346</v>
      </c>
      <c r="C1383" s="285" t="s">
        <v>163</v>
      </c>
      <c r="D1383" s="289"/>
      <c r="E1383" s="289"/>
      <c r="F1383" s="289"/>
      <c r="G1383" s="289"/>
      <c r="H1383" s="289"/>
      <c r="I1383" s="289"/>
      <c r="J1383" s="289"/>
      <c r="K1383" s="289"/>
      <c r="L1383" s="289"/>
      <c r="M1383" s="289"/>
      <c r="N1383" s="289">
        <f>N1382</f>
        <v>12</v>
      </c>
      <c r="O1383" s="289"/>
      <c r="P1383" s="289"/>
      <c r="Q1383" s="289"/>
      <c r="R1383" s="289"/>
      <c r="S1383" s="289"/>
      <c r="T1383" s="289"/>
      <c r="U1383" s="289"/>
      <c r="V1383" s="289"/>
      <c r="W1383" s="289"/>
      <c r="X1383" s="289"/>
      <c r="Y1383" s="405">
        <f>Y1382</f>
        <v>0</v>
      </c>
      <c r="Z1383" s="405">
        <f t="shared" ref="Z1383:AL1383" si="3359">Z1382</f>
        <v>0</v>
      </c>
      <c r="AA1383" s="405">
        <f t="shared" si="3359"/>
        <v>0</v>
      </c>
      <c r="AB1383" s="405">
        <f t="shared" si="3359"/>
        <v>0</v>
      </c>
      <c r="AC1383" s="405">
        <f t="shared" si="3359"/>
        <v>0</v>
      </c>
      <c r="AD1383" s="405">
        <f t="shared" si="3359"/>
        <v>0</v>
      </c>
      <c r="AE1383" s="405">
        <f t="shared" si="3359"/>
        <v>0</v>
      </c>
      <c r="AF1383" s="405">
        <f t="shared" si="3359"/>
        <v>0</v>
      </c>
      <c r="AG1383" s="405">
        <f t="shared" si="3359"/>
        <v>0</v>
      </c>
      <c r="AH1383" s="405">
        <f t="shared" si="3359"/>
        <v>0</v>
      </c>
      <c r="AI1383" s="405">
        <f t="shared" si="3359"/>
        <v>0</v>
      </c>
      <c r="AJ1383" s="405">
        <f t="shared" si="3359"/>
        <v>0</v>
      </c>
      <c r="AK1383" s="405">
        <f t="shared" si="3359"/>
        <v>0</v>
      </c>
      <c r="AL1383" s="405">
        <f t="shared" si="3359"/>
        <v>0</v>
      </c>
      <c r="AM1383" s="291"/>
    </row>
    <row r="1384" spans="1:39" hidden="1" outlineLevel="1">
      <c r="A1384" s="521"/>
      <c r="B1384" s="316"/>
      <c r="C1384" s="285"/>
      <c r="D1384" s="285"/>
      <c r="E1384" s="285"/>
      <c r="F1384" s="285"/>
      <c r="G1384" s="285"/>
      <c r="H1384" s="285"/>
      <c r="I1384" s="285"/>
      <c r="J1384" s="285"/>
      <c r="K1384" s="285"/>
      <c r="L1384" s="285"/>
      <c r="M1384" s="285"/>
      <c r="N1384" s="285"/>
      <c r="O1384" s="285"/>
      <c r="P1384" s="285"/>
      <c r="Q1384" s="285"/>
      <c r="R1384" s="285"/>
      <c r="S1384" s="285"/>
      <c r="T1384" s="285"/>
      <c r="U1384" s="285"/>
      <c r="V1384" s="285"/>
      <c r="W1384" s="285"/>
      <c r="X1384" s="285"/>
      <c r="Y1384" s="406"/>
      <c r="Z1384" s="406"/>
      <c r="AA1384" s="406"/>
      <c r="AB1384" s="406"/>
      <c r="AC1384" s="406"/>
      <c r="AD1384" s="406"/>
      <c r="AE1384" s="406"/>
      <c r="AF1384" s="406"/>
      <c r="AG1384" s="406"/>
      <c r="AH1384" s="406"/>
      <c r="AI1384" s="406"/>
      <c r="AJ1384" s="406"/>
      <c r="AK1384" s="406"/>
      <c r="AL1384" s="406"/>
      <c r="AM1384" s="300"/>
    </row>
    <row r="1385" spans="1:39" hidden="1" outlineLevel="1">
      <c r="A1385" s="521">
        <v>20</v>
      </c>
      <c r="B1385" s="422" t="s">
        <v>110</v>
      </c>
      <c r="C1385" s="285" t="s">
        <v>25</v>
      </c>
      <c r="D1385" s="289"/>
      <c r="E1385" s="289"/>
      <c r="F1385" s="289"/>
      <c r="G1385" s="289"/>
      <c r="H1385" s="289"/>
      <c r="I1385" s="289"/>
      <c r="J1385" s="289"/>
      <c r="K1385" s="289"/>
      <c r="L1385" s="289"/>
      <c r="M1385" s="289"/>
      <c r="N1385" s="289">
        <v>12</v>
      </c>
      <c r="O1385" s="289"/>
      <c r="P1385" s="289"/>
      <c r="Q1385" s="289"/>
      <c r="R1385" s="289"/>
      <c r="S1385" s="289"/>
      <c r="T1385" s="289"/>
      <c r="U1385" s="289"/>
      <c r="V1385" s="289"/>
      <c r="W1385" s="289"/>
      <c r="X1385" s="289"/>
      <c r="Y1385" s="420"/>
      <c r="Z1385" s="404"/>
      <c r="AA1385" s="404"/>
      <c r="AB1385" s="404"/>
      <c r="AC1385" s="404"/>
      <c r="AD1385" s="404"/>
      <c r="AE1385" s="404"/>
      <c r="AF1385" s="409"/>
      <c r="AG1385" s="409"/>
      <c r="AH1385" s="409"/>
      <c r="AI1385" s="409"/>
      <c r="AJ1385" s="409"/>
      <c r="AK1385" s="409"/>
      <c r="AL1385" s="409"/>
      <c r="AM1385" s="290">
        <f>SUM(Y1385:AL1385)</f>
        <v>0</v>
      </c>
    </row>
    <row r="1386" spans="1:39" hidden="1" outlineLevel="1">
      <c r="A1386" s="521"/>
      <c r="B1386" s="288" t="s">
        <v>346</v>
      </c>
      <c r="C1386" s="285" t="s">
        <v>163</v>
      </c>
      <c r="D1386" s="289"/>
      <c r="E1386" s="289"/>
      <c r="F1386" s="289"/>
      <c r="G1386" s="289"/>
      <c r="H1386" s="289"/>
      <c r="I1386" s="289"/>
      <c r="J1386" s="289"/>
      <c r="K1386" s="289"/>
      <c r="L1386" s="289"/>
      <c r="M1386" s="289"/>
      <c r="N1386" s="289">
        <f>N1385</f>
        <v>12</v>
      </c>
      <c r="O1386" s="289"/>
      <c r="P1386" s="289"/>
      <c r="Q1386" s="289"/>
      <c r="R1386" s="289"/>
      <c r="S1386" s="289"/>
      <c r="T1386" s="289"/>
      <c r="U1386" s="289"/>
      <c r="V1386" s="289"/>
      <c r="W1386" s="289"/>
      <c r="X1386" s="289"/>
      <c r="Y1386" s="405">
        <f t="shared" ref="Y1386:AL1386" si="3360">Y1385</f>
        <v>0</v>
      </c>
      <c r="Z1386" s="405">
        <f t="shared" si="3360"/>
        <v>0</v>
      </c>
      <c r="AA1386" s="405">
        <f t="shared" si="3360"/>
        <v>0</v>
      </c>
      <c r="AB1386" s="405">
        <f t="shared" si="3360"/>
        <v>0</v>
      </c>
      <c r="AC1386" s="405">
        <f t="shared" si="3360"/>
        <v>0</v>
      </c>
      <c r="AD1386" s="405">
        <f t="shared" si="3360"/>
        <v>0</v>
      </c>
      <c r="AE1386" s="405">
        <f t="shared" si="3360"/>
        <v>0</v>
      </c>
      <c r="AF1386" s="405">
        <f t="shared" si="3360"/>
        <v>0</v>
      </c>
      <c r="AG1386" s="405">
        <f t="shared" si="3360"/>
        <v>0</v>
      </c>
      <c r="AH1386" s="405">
        <f t="shared" si="3360"/>
        <v>0</v>
      </c>
      <c r="AI1386" s="405">
        <f t="shared" si="3360"/>
        <v>0</v>
      </c>
      <c r="AJ1386" s="405">
        <f t="shared" si="3360"/>
        <v>0</v>
      </c>
      <c r="AK1386" s="405">
        <f t="shared" si="3360"/>
        <v>0</v>
      </c>
      <c r="AL1386" s="405">
        <f t="shared" si="3360"/>
        <v>0</v>
      </c>
      <c r="AM1386" s="300"/>
    </row>
    <row r="1387" spans="1:39" ht="15.75" hidden="1" outlineLevel="1">
      <c r="A1387" s="521"/>
      <c r="B1387" s="317"/>
      <c r="C1387" s="294"/>
      <c r="D1387" s="285"/>
      <c r="E1387" s="285"/>
      <c r="F1387" s="285"/>
      <c r="G1387" s="285"/>
      <c r="H1387" s="285"/>
      <c r="I1387" s="285"/>
      <c r="J1387" s="285"/>
      <c r="K1387" s="285"/>
      <c r="L1387" s="285"/>
      <c r="M1387" s="285"/>
      <c r="N1387" s="294"/>
      <c r="O1387" s="285"/>
      <c r="P1387" s="285"/>
      <c r="Q1387" s="285"/>
      <c r="R1387" s="285"/>
      <c r="S1387" s="285"/>
      <c r="T1387" s="285"/>
      <c r="U1387" s="285"/>
      <c r="V1387" s="285"/>
      <c r="W1387" s="285"/>
      <c r="X1387" s="285"/>
      <c r="Y1387" s="406"/>
      <c r="Z1387" s="406"/>
      <c r="AA1387" s="406"/>
      <c r="AB1387" s="406"/>
      <c r="AC1387" s="406"/>
      <c r="AD1387" s="406"/>
      <c r="AE1387" s="406"/>
      <c r="AF1387" s="406"/>
      <c r="AG1387" s="406"/>
      <c r="AH1387" s="406"/>
      <c r="AI1387" s="406"/>
      <c r="AJ1387" s="406"/>
      <c r="AK1387" s="406"/>
      <c r="AL1387" s="406"/>
      <c r="AM1387" s="300"/>
    </row>
    <row r="1388" spans="1:39" ht="15.75" hidden="1" outlineLevel="1">
      <c r="A1388" s="521"/>
      <c r="B1388" s="507" t="s">
        <v>502</v>
      </c>
      <c r="C1388" s="285"/>
      <c r="D1388" s="285"/>
      <c r="E1388" s="285"/>
      <c r="F1388" s="285"/>
      <c r="G1388" s="285"/>
      <c r="H1388" s="285"/>
      <c r="I1388" s="285"/>
      <c r="J1388" s="285"/>
      <c r="K1388" s="285"/>
      <c r="L1388" s="285"/>
      <c r="M1388" s="285"/>
      <c r="N1388" s="285"/>
      <c r="O1388" s="285"/>
      <c r="P1388" s="285"/>
      <c r="Q1388" s="285"/>
      <c r="R1388" s="285"/>
      <c r="S1388" s="285"/>
      <c r="T1388" s="285"/>
      <c r="U1388" s="285"/>
      <c r="V1388" s="285"/>
      <c r="W1388" s="285"/>
      <c r="X1388" s="285"/>
      <c r="Y1388" s="416"/>
      <c r="Z1388" s="419"/>
      <c r="AA1388" s="419"/>
      <c r="AB1388" s="419"/>
      <c r="AC1388" s="419"/>
      <c r="AD1388" s="419"/>
      <c r="AE1388" s="419"/>
      <c r="AF1388" s="419"/>
      <c r="AG1388" s="419"/>
      <c r="AH1388" s="419"/>
      <c r="AI1388" s="419"/>
      <c r="AJ1388" s="419"/>
      <c r="AK1388" s="419"/>
      <c r="AL1388" s="419"/>
      <c r="AM1388" s="300"/>
    </row>
    <row r="1389" spans="1:39" ht="15.75" hidden="1" outlineLevel="1">
      <c r="A1389" s="521"/>
      <c r="B1389" s="493" t="s">
        <v>498</v>
      </c>
      <c r="C1389" s="285"/>
      <c r="D1389" s="285"/>
      <c r="E1389" s="285"/>
      <c r="F1389" s="285"/>
      <c r="G1389" s="285"/>
      <c r="H1389" s="285"/>
      <c r="I1389" s="285"/>
      <c r="J1389" s="285"/>
      <c r="K1389" s="285"/>
      <c r="L1389" s="285"/>
      <c r="M1389" s="285"/>
      <c r="N1389" s="285"/>
      <c r="O1389" s="285"/>
      <c r="P1389" s="285"/>
      <c r="Q1389" s="285"/>
      <c r="R1389" s="285"/>
      <c r="S1389" s="285"/>
      <c r="T1389" s="285"/>
      <c r="U1389" s="285"/>
      <c r="V1389" s="285"/>
      <c r="W1389" s="285"/>
      <c r="X1389" s="285"/>
      <c r="Y1389" s="416"/>
      <c r="Z1389" s="419"/>
      <c r="AA1389" s="419"/>
      <c r="AB1389" s="419"/>
      <c r="AC1389" s="419"/>
      <c r="AD1389" s="419"/>
      <c r="AE1389" s="419"/>
      <c r="AF1389" s="419"/>
      <c r="AG1389" s="419"/>
      <c r="AH1389" s="419"/>
      <c r="AI1389" s="419"/>
      <c r="AJ1389" s="419"/>
      <c r="AK1389" s="419"/>
      <c r="AL1389" s="419"/>
      <c r="AM1389" s="300"/>
    </row>
    <row r="1390" spans="1:39" ht="15" hidden="1" customHeight="1" outlineLevel="1">
      <c r="A1390" s="521">
        <v>21</v>
      </c>
      <c r="B1390" s="422" t="s">
        <v>113</v>
      </c>
      <c r="C1390" s="285" t="s">
        <v>25</v>
      </c>
      <c r="D1390" s="289"/>
      <c r="E1390" s="289"/>
      <c r="F1390" s="289"/>
      <c r="G1390" s="289"/>
      <c r="H1390" s="289"/>
      <c r="I1390" s="289"/>
      <c r="J1390" s="289"/>
      <c r="K1390" s="289"/>
      <c r="L1390" s="289"/>
      <c r="M1390" s="289"/>
      <c r="N1390" s="285"/>
      <c r="O1390" s="289"/>
      <c r="P1390" s="289"/>
      <c r="Q1390" s="289"/>
      <c r="R1390" s="289"/>
      <c r="S1390" s="289"/>
      <c r="T1390" s="289"/>
      <c r="U1390" s="289"/>
      <c r="V1390" s="289"/>
      <c r="W1390" s="289"/>
      <c r="X1390" s="289"/>
      <c r="Y1390" s="404"/>
      <c r="Z1390" s="404"/>
      <c r="AA1390" s="404"/>
      <c r="AB1390" s="404"/>
      <c r="AC1390" s="404"/>
      <c r="AD1390" s="404"/>
      <c r="AE1390" s="404"/>
      <c r="AF1390" s="404"/>
      <c r="AG1390" s="404"/>
      <c r="AH1390" s="404"/>
      <c r="AI1390" s="404"/>
      <c r="AJ1390" s="404"/>
      <c r="AK1390" s="404"/>
      <c r="AL1390" s="404"/>
      <c r="AM1390" s="290">
        <f>SUM(Y1390:AL1390)</f>
        <v>0</v>
      </c>
    </row>
    <row r="1391" spans="1:39" ht="15" hidden="1" customHeight="1" outlineLevel="1">
      <c r="A1391" s="521"/>
      <c r="B1391" s="288" t="s">
        <v>346</v>
      </c>
      <c r="C1391" s="285" t="s">
        <v>163</v>
      </c>
      <c r="D1391" s="289"/>
      <c r="E1391" s="289"/>
      <c r="F1391" s="289"/>
      <c r="G1391" s="289"/>
      <c r="H1391" s="289"/>
      <c r="I1391" s="289"/>
      <c r="J1391" s="289"/>
      <c r="K1391" s="289"/>
      <c r="L1391" s="289"/>
      <c r="M1391" s="289"/>
      <c r="N1391" s="285"/>
      <c r="O1391" s="289"/>
      <c r="P1391" s="289"/>
      <c r="Q1391" s="289"/>
      <c r="R1391" s="289"/>
      <c r="S1391" s="289"/>
      <c r="T1391" s="289"/>
      <c r="U1391" s="289"/>
      <c r="V1391" s="289"/>
      <c r="W1391" s="289"/>
      <c r="X1391" s="289"/>
      <c r="Y1391" s="405">
        <f>Y1390</f>
        <v>0</v>
      </c>
      <c r="Z1391" s="405">
        <f t="shared" ref="Z1391:AL1391" si="3361">Z1390</f>
        <v>0</v>
      </c>
      <c r="AA1391" s="405">
        <f t="shared" si="3361"/>
        <v>0</v>
      </c>
      <c r="AB1391" s="405">
        <f t="shared" si="3361"/>
        <v>0</v>
      </c>
      <c r="AC1391" s="405">
        <f t="shared" si="3361"/>
        <v>0</v>
      </c>
      <c r="AD1391" s="405">
        <f t="shared" si="3361"/>
        <v>0</v>
      </c>
      <c r="AE1391" s="405">
        <f t="shared" si="3361"/>
        <v>0</v>
      </c>
      <c r="AF1391" s="405">
        <f t="shared" si="3361"/>
        <v>0</v>
      </c>
      <c r="AG1391" s="405">
        <f t="shared" si="3361"/>
        <v>0</v>
      </c>
      <c r="AH1391" s="405">
        <f t="shared" si="3361"/>
        <v>0</v>
      </c>
      <c r="AI1391" s="405">
        <f t="shared" si="3361"/>
        <v>0</v>
      </c>
      <c r="AJ1391" s="405">
        <f t="shared" si="3361"/>
        <v>0</v>
      </c>
      <c r="AK1391" s="405">
        <f t="shared" si="3361"/>
        <v>0</v>
      </c>
      <c r="AL1391" s="405">
        <f t="shared" si="3361"/>
        <v>0</v>
      </c>
      <c r="AM1391" s="300"/>
    </row>
    <row r="1392" spans="1:39" ht="15" hidden="1" customHeight="1" outlineLevel="1">
      <c r="A1392" s="521"/>
      <c r="B1392" s="288"/>
      <c r="C1392" s="285"/>
      <c r="D1392" s="285"/>
      <c r="E1392" s="285"/>
      <c r="F1392" s="285"/>
      <c r="G1392" s="285"/>
      <c r="H1392" s="285"/>
      <c r="I1392" s="285"/>
      <c r="J1392" s="285"/>
      <c r="K1392" s="285"/>
      <c r="L1392" s="285"/>
      <c r="M1392" s="285"/>
      <c r="N1392" s="285"/>
      <c r="O1392" s="285"/>
      <c r="P1392" s="285"/>
      <c r="Q1392" s="285"/>
      <c r="R1392" s="285"/>
      <c r="S1392" s="285"/>
      <c r="T1392" s="285"/>
      <c r="U1392" s="285"/>
      <c r="V1392" s="285"/>
      <c r="W1392" s="285"/>
      <c r="X1392" s="285"/>
      <c r="Y1392" s="416"/>
      <c r="Z1392" s="419"/>
      <c r="AA1392" s="419"/>
      <c r="AB1392" s="419"/>
      <c r="AC1392" s="419"/>
      <c r="AD1392" s="419"/>
      <c r="AE1392" s="419"/>
      <c r="AF1392" s="419"/>
      <c r="AG1392" s="419"/>
      <c r="AH1392" s="419"/>
      <c r="AI1392" s="419"/>
      <c r="AJ1392" s="419"/>
      <c r="AK1392" s="419"/>
      <c r="AL1392" s="419"/>
      <c r="AM1392" s="300"/>
    </row>
    <row r="1393" spans="1:39" ht="15" hidden="1" customHeight="1" outlineLevel="1">
      <c r="A1393" s="521">
        <v>22</v>
      </c>
      <c r="B1393" s="422" t="s">
        <v>114</v>
      </c>
      <c r="C1393" s="285" t="s">
        <v>25</v>
      </c>
      <c r="D1393" s="289"/>
      <c r="E1393" s="289"/>
      <c r="F1393" s="289"/>
      <c r="G1393" s="289"/>
      <c r="H1393" s="289"/>
      <c r="I1393" s="289"/>
      <c r="J1393" s="289"/>
      <c r="K1393" s="289"/>
      <c r="L1393" s="289"/>
      <c r="M1393" s="289"/>
      <c r="N1393" s="285"/>
      <c r="O1393" s="289"/>
      <c r="P1393" s="289"/>
      <c r="Q1393" s="289"/>
      <c r="R1393" s="289"/>
      <c r="S1393" s="289"/>
      <c r="T1393" s="289"/>
      <c r="U1393" s="289"/>
      <c r="V1393" s="289"/>
      <c r="W1393" s="289"/>
      <c r="X1393" s="289"/>
      <c r="Y1393" s="404"/>
      <c r="Z1393" s="404"/>
      <c r="AA1393" s="404"/>
      <c r="AB1393" s="404"/>
      <c r="AC1393" s="404"/>
      <c r="AD1393" s="404"/>
      <c r="AE1393" s="404"/>
      <c r="AF1393" s="404"/>
      <c r="AG1393" s="404"/>
      <c r="AH1393" s="404"/>
      <c r="AI1393" s="404"/>
      <c r="AJ1393" s="404"/>
      <c r="AK1393" s="404"/>
      <c r="AL1393" s="404"/>
      <c r="AM1393" s="290">
        <f>SUM(Y1393:AL1393)</f>
        <v>0</v>
      </c>
    </row>
    <row r="1394" spans="1:39" ht="15" hidden="1" customHeight="1" outlineLevel="1">
      <c r="A1394" s="521"/>
      <c r="B1394" s="288" t="s">
        <v>346</v>
      </c>
      <c r="C1394" s="285" t="s">
        <v>163</v>
      </c>
      <c r="D1394" s="289"/>
      <c r="E1394" s="289"/>
      <c r="F1394" s="289"/>
      <c r="G1394" s="289"/>
      <c r="H1394" s="289"/>
      <c r="I1394" s="289"/>
      <c r="J1394" s="289"/>
      <c r="K1394" s="289"/>
      <c r="L1394" s="289"/>
      <c r="M1394" s="289"/>
      <c r="N1394" s="285"/>
      <c r="O1394" s="289"/>
      <c r="P1394" s="289"/>
      <c r="Q1394" s="289"/>
      <c r="R1394" s="289"/>
      <c r="S1394" s="289"/>
      <c r="T1394" s="289"/>
      <c r="U1394" s="289"/>
      <c r="V1394" s="289"/>
      <c r="W1394" s="289"/>
      <c r="X1394" s="289"/>
      <c r="Y1394" s="405">
        <f>Y1393</f>
        <v>0</v>
      </c>
      <c r="Z1394" s="405">
        <f t="shared" ref="Z1394:AL1394" si="3362">Z1393</f>
        <v>0</v>
      </c>
      <c r="AA1394" s="405">
        <f t="shared" si="3362"/>
        <v>0</v>
      </c>
      <c r="AB1394" s="405">
        <f t="shared" si="3362"/>
        <v>0</v>
      </c>
      <c r="AC1394" s="405">
        <f t="shared" si="3362"/>
        <v>0</v>
      </c>
      <c r="AD1394" s="405">
        <f t="shared" si="3362"/>
        <v>0</v>
      </c>
      <c r="AE1394" s="405">
        <f t="shared" si="3362"/>
        <v>0</v>
      </c>
      <c r="AF1394" s="405">
        <f t="shared" si="3362"/>
        <v>0</v>
      </c>
      <c r="AG1394" s="405">
        <f t="shared" si="3362"/>
        <v>0</v>
      </c>
      <c r="AH1394" s="405">
        <f t="shared" si="3362"/>
        <v>0</v>
      </c>
      <c r="AI1394" s="405">
        <f t="shared" si="3362"/>
        <v>0</v>
      </c>
      <c r="AJ1394" s="405">
        <f t="shared" si="3362"/>
        <v>0</v>
      </c>
      <c r="AK1394" s="405">
        <f t="shared" si="3362"/>
        <v>0</v>
      </c>
      <c r="AL1394" s="405">
        <f t="shared" si="3362"/>
        <v>0</v>
      </c>
      <c r="AM1394" s="300"/>
    </row>
    <row r="1395" spans="1:39" ht="15" hidden="1" customHeight="1" outlineLevel="1">
      <c r="A1395" s="521"/>
      <c r="B1395" s="288"/>
      <c r="C1395" s="285"/>
      <c r="D1395" s="285"/>
      <c r="E1395" s="285"/>
      <c r="F1395" s="285"/>
      <c r="G1395" s="285"/>
      <c r="H1395" s="285"/>
      <c r="I1395" s="285"/>
      <c r="J1395" s="285"/>
      <c r="K1395" s="285"/>
      <c r="L1395" s="285"/>
      <c r="M1395" s="285"/>
      <c r="N1395" s="285"/>
      <c r="O1395" s="285"/>
      <c r="P1395" s="285"/>
      <c r="Q1395" s="285"/>
      <c r="R1395" s="285"/>
      <c r="S1395" s="285"/>
      <c r="T1395" s="285"/>
      <c r="U1395" s="285"/>
      <c r="V1395" s="285"/>
      <c r="W1395" s="285"/>
      <c r="X1395" s="285"/>
      <c r="Y1395" s="416"/>
      <c r="Z1395" s="419"/>
      <c r="AA1395" s="419"/>
      <c r="AB1395" s="419"/>
      <c r="AC1395" s="419"/>
      <c r="AD1395" s="419"/>
      <c r="AE1395" s="419"/>
      <c r="AF1395" s="419"/>
      <c r="AG1395" s="419"/>
      <c r="AH1395" s="419"/>
      <c r="AI1395" s="419"/>
      <c r="AJ1395" s="419"/>
      <c r="AK1395" s="419"/>
      <c r="AL1395" s="419"/>
      <c r="AM1395" s="300"/>
    </row>
    <row r="1396" spans="1:39" ht="15" hidden="1" customHeight="1" outlineLevel="1">
      <c r="A1396" s="521">
        <v>23</v>
      </c>
      <c r="B1396" s="422" t="s">
        <v>115</v>
      </c>
      <c r="C1396" s="285" t="s">
        <v>25</v>
      </c>
      <c r="D1396" s="289"/>
      <c r="E1396" s="289"/>
      <c r="F1396" s="289"/>
      <c r="G1396" s="289"/>
      <c r="H1396" s="289"/>
      <c r="I1396" s="289"/>
      <c r="J1396" s="289"/>
      <c r="K1396" s="289"/>
      <c r="L1396" s="289"/>
      <c r="M1396" s="289"/>
      <c r="N1396" s="285"/>
      <c r="O1396" s="289"/>
      <c r="P1396" s="289"/>
      <c r="Q1396" s="289"/>
      <c r="R1396" s="289"/>
      <c r="S1396" s="289"/>
      <c r="T1396" s="289"/>
      <c r="U1396" s="289"/>
      <c r="V1396" s="289"/>
      <c r="W1396" s="289"/>
      <c r="X1396" s="289"/>
      <c r="Y1396" s="404"/>
      <c r="Z1396" s="404"/>
      <c r="AA1396" s="404"/>
      <c r="AB1396" s="404"/>
      <c r="AC1396" s="404"/>
      <c r="AD1396" s="404"/>
      <c r="AE1396" s="404"/>
      <c r="AF1396" s="404"/>
      <c r="AG1396" s="404"/>
      <c r="AH1396" s="404"/>
      <c r="AI1396" s="404"/>
      <c r="AJ1396" s="404"/>
      <c r="AK1396" s="404"/>
      <c r="AL1396" s="404"/>
      <c r="AM1396" s="290">
        <f>SUM(Y1396:AL1396)</f>
        <v>0</v>
      </c>
    </row>
    <row r="1397" spans="1:39" ht="15" hidden="1" customHeight="1" outlineLevel="1">
      <c r="A1397" s="521"/>
      <c r="B1397" s="288" t="s">
        <v>346</v>
      </c>
      <c r="C1397" s="285" t="s">
        <v>163</v>
      </c>
      <c r="D1397" s="289"/>
      <c r="E1397" s="289"/>
      <c r="F1397" s="289"/>
      <c r="G1397" s="289"/>
      <c r="H1397" s="289"/>
      <c r="I1397" s="289"/>
      <c r="J1397" s="289"/>
      <c r="K1397" s="289"/>
      <c r="L1397" s="289"/>
      <c r="M1397" s="289"/>
      <c r="N1397" s="285"/>
      <c r="O1397" s="289"/>
      <c r="P1397" s="289"/>
      <c r="Q1397" s="289"/>
      <c r="R1397" s="289"/>
      <c r="S1397" s="289"/>
      <c r="T1397" s="289"/>
      <c r="U1397" s="289"/>
      <c r="V1397" s="289"/>
      <c r="W1397" s="289"/>
      <c r="X1397" s="289"/>
      <c r="Y1397" s="405">
        <f>Y1396</f>
        <v>0</v>
      </c>
      <c r="Z1397" s="405">
        <f t="shared" ref="Z1397:AL1397" si="3363">Z1396</f>
        <v>0</v>
      </c>
      <c r="AA1397" s="405">
        <f t="shared" si="3363"/>
        <v>0</v>
      </c>
      <c r="AB1397" s="405">
        <f t="shared" si="3363"/>
        <v>0</v>
      </c>
      <c r="AC1397" s="405">
        <f t="shared" si="3363"/>
        <v>0</v>
      </c>
      <c r="AD1397" s="405">
        <f t="shared" si="3363"/>
        <v>0</v>
      </c>
      <c r="AE1397" s="405">
        <f t="shared" si="3363"/>
        <v>0</v>
      </c>
      <c r="AF1397" s="405">
        <f t="shared" si="3363"/>
        <v>0</v>
      </c>
      <c r="AG1397" s="405">
        <f t="shared" si="3363"/>
        <v>0</v>
      </c>
      <c r="AH1397" s="405">
        <f t="shared" si="3363"/>
        <v>0</v>
      </c>
      <c r="AI1397" s="405">
        <f t="shared" si="3363"/>
        <v>0</v>
      </c>
      <c r="AJ1397" s="405">
        <f t="shared" si="3363"/>
        <v>0</v>
      </c>
      <c r="AK1397" s="405">
        <f t="shared" si="3363"/>
        <v>0</v>
      </c>
      <c r="AL1397" s="405">
        <f t="shared" si="3363"/>
        <v>0</v>
      </c>
      <c r="AM1397" s="300"/>
    </row>
    <row r="1398" spans="1:39" ht="15" hidden="1" customHeight="1" outlineLevel="1">
      <c r="A1398" s="521"/>
      <c r="B1398" s="424"/>
      <c r="C1398" s="285"/>
      <c r="D1398" s="285"/>
      <c r="E1398" s="285"/>
      <c r="F1398" s="285"/>
      <c r="G1398" s="285"/>
      <c r="H1398" s="285"/>
      <c r="I1398" s="285"/>
      <c r="J1398" s="285"/>
      <c r="K1398" s="285"/>
      <c r="L1398" s="285"/>
      <c r="M1398" s="285"/>
      <c r="N1398" s="285"/>
      <c r="O1398" s="285"/>
      <c r="P1398" s="285"/>
      <c r="Q1398" s="285"/>
      <c r="R1398" s="285"/>
      <c r="S1398" s="285"/>
      <c r="T1398" s="285"/>
      <c r="U1398" s="285"/>
      <c r="V1398" s="285"/>
      <c r="W1398" s="285"/>
      <c r="X1398" s="285"/>
      <c r="Y1398" s="416"/>
      <c r="Z1398" s="419"/>
      <c r="AA1398" s="419"/>
      <c r="AB1398" s="419"/>
      <c r="AC1398" s="419"/>
      <c r="AD1398" s="419"/>
      <c r="AE1398" s="419"/>
      <c r="AF1398" s="419"/>
      <c r="AG1398" s="419"/>
      <c r="AH1398" s="419"/>
      <c r="AI1398" s="419"/>
      <c r="AJ1398" s="419"/>
      <c r="AK1398" s="419"/>
      <c r="AL1398" s="419"/>
      <c r="AM1398" s="300"/>
    </row>
    <row r="1399" spans="1:39" ht="15" hidden="1" customHeight="1" outlineLevel="1">
      <c r="A1399" s="521">
        <v>24</v>
      </c>
      <c r="B1399" s="422" t="s">
        <v>116</v>
      </c>
      <c r="C1399" s="285" t="s">
        <v>25</v>
      </c>
      <c r="D1399" s="289"/>
      <c r="E1399" s="289"/>
      <c r="F1399" s="289"/>
      <c r="G1399" s="289"/>
      <c r="H1399" s="289"/>
      <c r="I1399" s="289"/>
      <c r="J1399" s="289"/>
      <c r="K1399" s="289"/>
      <c r="L1399" s="289"/>
      <c r="M1399" s="289"/>
      <c r="N1399" s="285"/>
      <c r="O1399" s="289"/>
      <c r="P1399" s="289"/>
      <c r="Q1399" s="289"/>
      <c r="R1399" s="289"/>
      <c r="S1399" s="289"/>
      <c r="T1399" s="289"/>
      <c r="U1399" s="289"/>
      <c r="V1399" s="289"/>
      <c r="W1399" s="289"/>
      <c r="X1399" s="289"/>
      <c r="Y1399" s="404"/>
      <c r="Z1399" s="404"/>
      <c r="AA1399" s="404"/>
      <c r="AB1399" s="404"/>
      <c r="AC1399" s="404"/>
      <c r="AD1399" s="404"/>
      <c r="AE1399" s="404"/>
      <c r="AF1399" s="404"/>
      <c r="AG1399" s="404"/>
      <c r="AH1399" s="404"/>
      <c r="AI1399" s="404"/>
      <c r="AJ1399" s="404"/>
      <c r="AK1399" s="404"/>
      <c r="AL1399" s="404"/>
      <c r="AM1399" s="290">
        <f>SUM(Y1399:AL1399)</f>
        <v>0</v>
      </c>
    </row>
    <row r="1400" spans="1:39" ht="15" hidden="1" customHeight="1" outlineLevel="1">
      <c r="A1400" s="521"/>
      <c r="B1400" s="288" t="s">
        <v>346</v>
      </c>
      <c r="C1400" s="285" t="s">
        <v>163</v>
      </c>
      <c r="D1400" s="289"/>
      <c r="E1400" s="289"/>
      <c r="F1400" s="289"/>
      <c r="G1400" s="289"/>
      <c r="H1400" s="289"/>
      <c r="I1400" s="289"/>
      <c r="J1400" s="289"/>
      <c r="K1400" s="289"/>
      <c r="L1400" s="289"/>
      <c r="M1400" s="289"/>
      <c r="N1400" s="285"/>
      <c r="O1400" s="289"/>
      <c r="P1400" s="289"/>
      <c r="Q1400" s="289"/>
      <c r="R1400" s="289"/>
      <c r="S1400" s="289"/>
      <c r="T1400" s="289"/>
      <c r="U1400" s="289"/>
      <c r="V1400" s="289"/>
      <c r="W1400" s="289"/>
      <c r="X1400" s="289"/>
      <c r="Y1400" s="405">
        <f>Y1399</f>
        <v>0</v>
      </c>
      <c r="Z1400" s="405">
        <f t="shared" ref="Z1400:AL1400" si="3364">Z1399</f>
        <v>0</v>
      </c>
      <c r="AA1400" s="405">
        <f t="shared" si="3364"/>
        <v>0</v>
      </c>
      <c r="AB1400" s="405">
        <f t="shared" si="3364"/>
        <v>0</v>
      </c>
      <c r="AC1400" s="405">
        <f t="shared" si="3364"/>
        <v>0</v>
      </c>
      <c r="AD1400" s="405">
        <f t="shared" si="3364"/>
        <v>0</v>
      </c>
      <c r="AE1400" s="405">
        <f t="shared" si="3364"/>
        <v>0</v>
      </c>
      <c r="AF1400" s="405">
        <f t="shared" si="3364"/>
        <v>0</v>
      </c>
      <c r="AG1400" s="405">
        <f t="shared" si="3364"/>
        <v>0</v>
      </c>
      <c r="AH1400" s="405">
        <f t="shared" si="3364"/>
        <v>0</v>
      </c>
      <c r="AI1400" s="405">
        <f t="shared" si="3364"/>
        <v>0</v>
      </c>
      <c r="AJ1400" s="405">
        <f t="shared" si="3364"/>
        <v>0</v>
      </c>
      <c r="AK1400" s="405">
        <f t="shared" si="3364"/>
        <v>0</v>
      </c>
      <c r="AL1400" s="405">
        <f t="shared" si="3364"/>
        <v>0</v>
      </c>
      <c r="AM1400" s="300"/>
    </row>
    <row r="1401" spans="1:39" ht="15" hidden="1" customHeight="1" outlineLevel="1">
      <c r="A1401" s="521"/>
      <c r="B1401" s="288"/>
      <c r="C1401" s="285"/>
      <c r="D1401" s="285"/>
      <c r="E1401" s="285"/>
      <c r="F1401" s="285"/>
      <c r="G1401" s="285"/>
      <c r="H1401" s="285"/>
      <c r="I1401" s="285"/>
      <c r="J1401" s="285"/>
      <c r="K1401" s="285"/>
      <c r="L1401" s="285"/>
      <c r="M1401" s="285"/>
      <c r="N1401" s="285"/>
      <c r="O1401" s="285"/>
      <c r="P1401" s="285"/>
      <c r="Q1401" s="285"/>
      <c r="R1401" s="285"/>
      <c r="S1401" s="285"/>
      <c r="T1401" s="285"/>
      <c r="U1401" s="285"/>
      <c r="V1401" s="285"/>
      <c r="W1401" s="285"/>
      <c r="X1401" s="285"/>
      <c r="Y1401" s="406"/>
      <c r="Z1401" s="419"/>
      <c r="AA1401" s="419"/>
      <c r="AB1401" s="419"/>
      <c r="AC1401" s="419"/>
      <c r="AD1401" s="419"/>
      <c r="AE1401" s="419"/>
      <c r="AF1401" s="419"/>
      <c r="AG1401" s="419"/>
      <c r="AH1401" s="419"/>
      <c r="AI1401" s="419"/>
      <c r="AJ1401" s="419"/>
      <c r="AK1401" s="419"/>
      <c r="AL1401" s="419"/>
      <c r="AM1401" s="300"/>
    </row>
    <row r="1402" spans="1:39" ht="15" hidden="1" customHeight="1" outlineLevel="1">
      <c r="A1402" s="521"/>
      <c r="B1402" s="282" t="s">
        <v>499</v>
      </c>
      <c r="C1402" s="285"/>
      <c r="D1402" s="285"/>
      <c r="E1402" s="285"/>
      <c r="F1402" s="285"/>
      <c r="G1402" s="285"/>
      <c r="H1402" s="285"/>
      <c r="I1402" s="285"/>
      <c r="J1402" s="285"/>
      <c r="K1402" s="285"/>
      <c r="L1402" s="285"/>
      <c r="M1402" s="285"/>
      <c r="N1402" s="285"/>
      <c r="O1402" s="285"/>
      <c r="P1402" s="285"/>
      <c r="Q1402" s="285"/>
      <c r="R1402" s="285"/>
      <c r="S1402" s="285"/>
      <c r="T1402" s="285"/>
      <c r="U1402" s="285"/>
      <c r="V1402" s="285"/>
      <c r="W1402" s="285"/>
      <c r="X1402" s="285"/>
      <c r="Y1402" s="406"/>
      <c r="Z1402" s="419"/>
      <c r="AA1402" s="419"/>
      <c r="AB1402" s="419"/>
      <c r="AC1402" s="419"/>
      <c r="AD1402" s="419"/>
      <c r="AE1402" s="419"/>
      <c r="AF1402" s="419"/>
      <c r="AG1402" s="419"/>
      <c r="AH1402" s="419"/>
      <c r="AI1402" s="419"/>
      <c r="AJ1402" s="419"/>
      <c r="AK1402" s="419"/>
      <c r="AL1402" s="419"/>
      <c r="AM1402" s="300"/>
    </row>
    <row r="1403" spans="1:39" ht="15" hidden="1" customHeight="1" outlineLevel="1">
      <c r="A1403" s="521">
        <v>25</v>
      </c>
      <c r="B1403" s="422" t="s">
        <v>117</v>
      </c>
      <c r="C1403" s="285" t="s">
        <v>25</v>
      </c>
      <c r="D1403" s="289"/>
      <c r="E1403" s="289"/>
      <c r="F1403" s="289"/>
      <c r="G1403" s="289"/>
      <c r="H1403" s="289"/>
      <c r="I1403" s="289"/>
      <c r="J1403" s="289"/>
      <c r="K1403" s="289"/>
      <c r="L1403" s="289"/>
      <c r="M1403" s="289"/>
      <c r="N1403" s="289">
        <v>12</v>
      </c>
      <c r="O1403" s="289"/>
      <c r="P1403" s="289"/>
      <c r="Q1403" s="289"/>
      <c r="R1403" s="289"/>
      <c r="S1403" s="289"/>
      <c r="T1403" s="289"/>
      <c r="U1403" s="289"/>
      <c r="V1403" s="289"/>
      <c r="W1403" s="289"/>
      <c r="X1403" s="289"/>
      <c r="Y1403" s="420"/>
      <c r="Z1403" s="409"/>
      <c r="AA1403" s="409"/>
      <c r="AB1403" s="409"/>
      <c r="AC1403" s="409"/>
      <c r="AD1403" s="409"/>
      <c r="AE1403" s="409"/>
      <c r="AF1403" s="409"/>
      <c r="AG1403" s="409"/>
      <c r="AH1403" s="409"/>
      <c r="AI1403" s="409"/>
      <c r="AJ1403" s="409"/>
      <c r="AK1403" s="409"/>
      <c r="AL1403" s="409"/>
      <c r="AM1403" s="290">
        <f>SUM(Y1403:AL1403)</f>
        <v>0</v>
      </c>
    </row>
    <row r="1404" spans="1:39" ht="15" hidden="1" customHeight="1" outlineLevel="1">
      <c r="A1404" s="521"/>
      <c r="B1404" s="288" t="s">
        <v>346</v>
      </c>
      <c r="C1404" s="285" t="s">
        <v>163</v>
      </c>
      <c r="D1404" s="289"/>
      <c r="E1404" s="289"/>
      <c r="F1404" s="289"/>
      <c r="G1404" s="289"/>
      <c r="H1404" s="289"/>
      <c r="I1404" s="289"/>
      <c r="J1404" s="289"/>
      <c r="K1404" s="289"/>
      <c r="L1404" s="289"/>
      <c r="M1404" s="289"/>
      <c r="N1404" s="289">
        <f>N1403</f>
        <v>12</v>
      </c>
      <c r="O1404" s="289"/>
      <c r="P1404" s="289"/>
      <c r="Q1404" s="289"/>
      <c r="R1404" s="289"/>
      <c r="S1404" s="289"/>
      <c r="T1404" s="289"/>
      <c r="U1404" s="289"/>
      <c r="V1404" s="289"/>
      <c r="W1404" s="289"/>
      <c r="X1404" s="289"/>
      <c r="Y1404" s="405">
        <f>Y1403</f>
        <v>0</v>
      </c>
      <c r="Z1404" s="405">
        <f t="shared" ref="Z1404:AL1404" si="3365">Z1403</f>
        <v>0</v>
      </c>
      <c r="AA1404" s="405">
        <f t="shared" si="3365"/>
        <v>0</v>
      </c>
      <c r="AB1404" s="405">
        <f t="shared" si="3365"/>
        <v>0</v>
      </c>
      <c r="AC1404" s="405">
        <f t="shared" si="3365"/>
        <v>0</v>
      </c>
      <c r="AD1404" s="405">
        <f t="shared" si="3365"/>
        <v>0</v>
      </c>
      <c r="AE1404" s="405">
        <f t="shared" si="3365"/>
        <v>0</v>
      </c>
      <c r="AF1404" s="405">
        <f t="shared" si="3365"/>
        <v>0</v>
      </c>
      <c r="AG1404" s="405">
        <f t="shared" si="3365"/>
        <v>0</v>
      </c>
      <c r="AH1404" s="405">
        <f t="shared" si="3365"/>
        <v>0</v>
      </c>
      <c r="AI1404" s="405">
        <f t="shared" si="3365"/>
        <v>0</v>
      </c>
      <c r="AJ1404" s="405">
        <f t="shared" si="3365"/>
        <v>0</v>
      </c>
      <c r="AK1404" s="405">
        <f t="shared" si="3365"/>
        <v>0</v>
      </c>
      <c r="AL1404" s="405">
        <f t="shared" si="3365"/>
        <v>0</v>
      </c>
      <c r="AM1404" s="300"/>
    </row>
    <row r="1405" spans="1:39" ht="15" hidden="1" customHeight="1" outlineLevel="1">
      <c r="A1405" s="521"/>
      <c r="B1405" s="288"/>
      <c r="C1405" s="285"/>
      <c r="D1405" s="285"/>
      <c r="E1405" s="285"/>
      <c r="F1405" s="285"/>
      <c r="G1405" s="285"/>
      <c r="H1405" s="285"/>
      <c r="I1405" s="285"/>
      <c r="J1405" s="285"/>
      <c r="K1405" s="285"/>
      <c r="L1405" s="285"/>
      <c r="M1405" s="285"/>
      <c r="N1405" s="285"/>
      <c r="O1405" s="285"/>
      <c r="P1405" s="285"/>
      <c r="Q1405" s="285"/>
      <c r="R1405" s="285"/>
      <c r="S1405" s="285"/>
      <c r="T1405" s="285"/>
      <c r="U1405" s="285"/>
      <c r="V1405" s="285"/>
      <c r="W1405" s="285"/>
      <c r="X1405" s="285"/>
      <c r="Y1405" s="406"/>
      <c r="Z1405" s="419"/>
      <c r="AA1405" s="419"/>
      <c r="AB1405" s="419"/>
      <c r="AC1405" s="419"/>
      <c r="AD1405" s="419"/>
      <c r="AE1405" s="419"/>
      <c r="AF1405" s="419"/>
      <c r="AG1405" s="419"/>
      <c r="AH1405" s="419"/>
      <c r="AI1405" s="419"/>
      <c r="AJ1405" s="419"/>
      <c r="AK1405" s="419"/>
      <c r="AL1405" s="419"/>
      <c r="AM1405" s="300"/>
    </row>
    <row r="1406" spans="1:39" ht="15" hidden="1" customHeight="1" outlineLevel="1">
      <c r="A1406" s="521">
        <v>26</v>
      </c>
      <c r="B1406" s="422" t="s">
        <v>118</v>
      </c>
      <c r="C1406" s="285" t="s">
        <v>25</v>
      </c>
      <c r="D1406" s="289"/>
      <c r="E1406" s="289"/>
      <c r="F1406" s="289"/>
      <c r="G1406" s="289"/>
      <c r="H1406" s="289"/>
      <c r="I1406" s="289"/>
      <c r="J1406" s="289"/>
      <c r="K1406" s="289"/>
      <c r="L1406" s="289"/>
      <c r="M1406" s="289"/>
      <c r="N1406" s="289">
        <v>12</v>
      </c>
      <c r="O1406" s="289"/>
      <c r="P1406" s="289"/>
      <c r="Q1406" s="289"/>
      <c r="R1406" s="289"/>
      <c r="S1406" s="289"/>
      <c r="T1406" s="289"/>
      <c r="U1406" s="289"/>
      <c r="V1406" s="289"/>
      <c r="W1406" s="289"/>
      <c r="X1406" s="289"/>
      <c r="Y1406" s="420"/>
      <c r="Z1406" s="409"/>
      <c r="AA1406" s="409"/>
      <c r="AB1406" s="409"/>
      <c r="AC1406" s="409"/>
      <c r="AD1406" s="409"/>
      <c r="AE1406" s="409"/>
      <c r="AF1406" s="409"/>
      <c r="AG1406" s="409"/>
      <c r="AH1406" s="409"/>
      <c r="AI1406" s="409"/>
      <c r="AJ1406" s="409"/>
      <c r="AK1406" s="409"/>
      <c r="AL1406" s="409"/>
      <c r="AM1406" s="290">
        <f>SUM(Y1406:AL1406)</f>
        <v>0</v>
      </c>
    </row>
    <row r="1407" spans="1:39" ht="15" hidden="1" customHeight="1" outlineLevel="1">
      <c r="A1407" s="521"/>
      <c r="B1407" s="288" t="s">
        <v>346</v>
      </c>
      <c r="C1407" s="285" t="s">
        <v>163</v>
      </c>
      <c r="D1407" s="289"/>
      <c r="E1407" s="289"/>
      <c r="F1407" s="289"/>
      <c r="G1407" s="289"/>
      <c r="H1407" s="289"/>
      <c r="I1407" s="289"/>
      <c r="J1407" s="289"/>
      <c r="K1407" s="289"/>
      <c r="L1407" s="289"/>
      <c r="M1407" s="289"/>
      <c r="N1407" s="289">
        <f>N1406</f>
        <v>12</v>
      </c>
      <c r="O1407" s="289"/>
      <c r="P1407" s="289"/>
      <c r="Q1407" s="289"/>
      <c r="R1407" s="289"/>
      <c r="S1407" s="289"/>
      <c r="T1407" s="289"/>
      <c r="U1407" s="289"/>
      <c r="V1407" s="289"/>
      <c r="W1407" s="289"/>
      <c r="X1407" s="289"/>
      <c r="Y1407" s="405">
        <f>Y1406</f>
        <v>0</v>
      </c>
      <c r="Z1407" s="405">
        <f t="shared" ref="Z1407:AL1407" si="3366">Z1406</f>
        <v>0</v>
      </c>
      <c r="AA1407" s="405">
        <f t="shared" si="3366"/>
        <v>0</v>
      </c>
      <c r="AB1407" s="405">
        <f t="shared" si="3366"/>
        <v>0</v>
      </c>
      <c r="AC1407" s="405">
        <f t="shared" si="3366"/>
        <v>0</v>
      </c>
      <c r="AD1407" s="405">
        <f t="shared" si="3366"/>
        <v>0</v>
      </c>
      <c r="AE1407" s="405">
        <f t="shared" si="3366"/>
        <v>0</v>
      </c>
      <c r="AF1407" s="405">
        <f t="shared" si="3366"/>
        <v>0</v>
      </c>
      <c r="AG1407" s="405">
        <f t="shared" si="3366"/>
        <v>0</v>
      </c>
      <c r="AH1407" s="405">
        <f t="shared" si="3366"/>
        <v>0</v>
      </c>
      <c r="AI1407" s="405">
        <f t="shared" si="3366"/>
        <v>0</v>
      </c>
      <c r="AJ1407" s="405">
        <f t="shared" si="3366"/>
        <v>0</v>
      </c>
      <c r="AK1407" s="405">
        <f t="shared" si="3366"/>
        <v>0</v>
      </c>
      <c r="AL1407" s="405">
        <f t="shared" si="3366"/>
        <v>0</v>
      </c>
      <c r="AM1407" s="300"/>
    </row>
    <row r="1408" spans="1:39" ht="15" hidden="1" customHeight="1" outlineLevel="1">
      <c r="A1408" s="521"/>
      <c r="B1408" s="288"/>
      <c r="C1408" s="285"/>
      <c r="D1408" s="285"/>
      <c r="E1408" s="285"/>
      <c r="F1408" s="285"/>
      <c r="G1408" s="285"/>
      <c r="H1408" s="285"/>
      <c r="I1408" s="285"/>
      <c r="J1408" s="285"/>
      <c r="K1408" s="285"/>
      <c r="L1408" s="285"/>
      <c r="M1408" s="285"/>
      <c r="N1408" s="285"/>
      <c r="O1408" s="285"/>
      <c r="P1408" s="285"/>
      <c r="Q1408" s="285"/>
      <c r="R1408" s="285"/>
      <c r="S1408" s="285"/>
      <c r="T1408" s="285"/>
      <c r="U1408" s="285"/>
      <c r="V1408" s="285"/>
      <c r="W1408" s="285"/>
      <c r="X1408" s="285"/>
      <c r="Y1408" s="406"/>
      <c r="Z1408" s="419"/>
      <c r="AA1408" s="419"/>
      <c r="AB1408" s="419"/>
      <c r="AC1408" s="419"/>
      <c r="AD1408" s="419"/>
      <c r="AE1408" s="419"/>
      <c r="AF1408" s="419"/>
      <c r="AG1408" s="419"/>
      <c r="AH1408" s="419"/>
      <c r="AI1408" s="419"/>
      <c r="AJ1408" s="419"/>
      <c r="AK1408" s="419"/>
      <c r="AL1408" s="419"/>
      <c r="AM1408" s="300"/>
    </row>
    <row r="1409" spans="1:39" ht="15" hidden="1" customHeight="1" outlineLevel="1">
      <c r="A1409" s="521">
        <v>27</v>
      </c>
      <c r="B1409" s="422" t="s">
        <v>119</v>
      </c>
      <c r="C1409" s="285" t="s">
        <v>25</v>
      </c>
      <c r="D1409" s="289"/>
      <c r="E1409" s="289"/>
      <c r="F1409" s="289"/>
      <c r="G1409" s="289"/>
      <c r="H1409" s="289"/>
      <c r="I1409" s="289"/>
      <c r="J1409" s="289"/>
      <c r="K1409" s="289"/>
      <c r="L1409" s="289"/>
      <c r="M1409" s="289"/>
      <c r="N1409" s="289">
        <v>12</v>
      </c>
      <c r="O1409" s="289"/>
      <c r="P1409" s="289"/>
      <c r="Q1409" s="289"/>
      <c r="R1409" s="289"/>
      <c r="S1409" s="289"/>
      <c r="T1409" s="289"/>
      <c r="U1409" s="289"/>
      <c r="V1409" s="289"/>
      <c r="W1409" s="289"/>
      <c r="X1409" s="289"/>
      <c r="Y1409" s="420"/>
      <c r="Z1409" s="409"/>
      <c r="AA1409" s="409"/>
      <c r="AB1409" s="409"/>
      <c r="AC1409" s="409"/>
      <c r="AD1409" s="409"/>
      <c r="AE1409" s="409"/>
      <c r="AF1409" s="409"/>
      <c r="AG1409" s="409"/>
      <c r="AH1409" s="409"/>
      <c r="AI1409" s="409"/>
      <c r="AJ1409" s="409"/>
      <c r="AK1409" s="409"/>
      <c r="AL1409" s="409"/>
      <c r="AM1409" s="290">
        <f>SUM(Y1409:AL1409)</f>
        <v>0</v>
      </c>
    </row>
    <row r="1410" spans="1:39" ht="15" hidden="1" customHeight="1" outlineLevel="1">
      <c r="A1410" s="521"/>
      <c r="B1410" s="288" t="s">
        <v>346</v>
      </c>
      <c r="C1410" s="285" t="s">
        <v>163</v>
      </c>
      <c r="D1410" s="289"/>
      <c r="E1410" s="289"/>
      <c r="F1410" s="289"/>
      <c r="G1410" s="289"/>
      <c r="H1410" s="289"/>
      <c r="I1410" s="289"/>
      <c r="J1410" s="289"/>
      <c r="K1410" s="289"/>
      <c r="L1410" s="289"/>
      <c r="M1410" s="289"/>
      <c r="N1410" s="289">
        <f>N1409</f>
        <v>12</v>
      </c>
      <c r="O1410" s="289"/>
      <c r="P1410" s="289"/>
      <c r="Q1410" s="289"/>
      <c r="R1410" s="289"/>
      <c r="S1410" s="289"/>
      <c r="T1410" s="289"/>
      <c r="U1410" s="289"/>
      <c r="V1410" s="289"/>
      <c r="W1410" s="289"/>
      <c r="X1410" s="289"/>
      <c r="Y1410" s="405">
        <f>Y1409</f>
        <v>0</v>
      </c>
      <c r="Z1410" s="405">
        <f t="shared" ref="Z1410:AL1410" si="3367">Z1409</f>
        <v>0</v>
      </c>
      <c r="AA1410" s="405">
        <f t="shared" si="3367"/>
        <v>0</v>
      </c>
      <c r="AB1410" s="405">
        <f t="shared" si="3367"/>
        <v>0</v>
      </c>
      <c r="AC1410" s="405">
        <f t="shared" si="3367"/>
        <v>0</v>
      </c>
      <c r="AD1410" s="405">
        <f t="shared" si="3367"/>
        <v>0</v>
      </c>
      <c r="AE1410" s="405">
        <f t="shared" si="3367"/>
        <v>0</v>
      </c>
      <c r="AF1410" s="405">
        <f t="shared" si="3367"/>
        <v>0</v>
      </c>
      <c r="AG1410" s="405">
        <f t="shared" si="3367"/>
        <v>0</v>
      </c>
      <c r="AH1410" s="405">
        <f t="shared" si="3367"/>
        <v>0</v>
      </c>
      <c r="AI1410" s="405">
        <f t="shared" si="3367"/>
        <v>0</v>
      </c>
      <c r="AJ1410" s="405">
        <f t="shared" si="3367"/>
        <v>0</v>
      </c>
      <c r="AK1410" s="405">
        <f t="shared" si="3367"/>
        <v>0</v>
      </c>
      <c r="AL1410" s="405">
        <f t="shared" si="3367"/>
        <v>0</v>
      </c>
      <c r="AM1410" s="300"/>
    </row>
    <row r="1411" spans="1:39" ht="15" hidden="1" customHeight="1" outlineLevel="1">
      <c r="A1411" s="521"/>
      <c r="B1411" s="288"/>
      <c r="C1411" s="285"/>
      <c r="D1411" s="285"/>
      <c r="E1411" s="285"/>
      <c r="F1411" s="285"/>
      <c r="G1411" s="285"/>
      <c r="H1411" s="285"/>
      <c r="I1411" s="285"/>
      <c r="J1411" s="285"/>
      <c r="K1411" s="285"/>
      <c r="L1411" s="285"/>
      <c r="M1411" s="285"/>
      <c r="N1411" s="285"/>
      <c r="O1411" s="285"/>
      <c r="P1411" s="285"/>
      <c r="Q1411" s="285"/>
      <c r="R1411" s="285"/>
      <c r="S1411" s="285"/>
      <c r="T1411" s="285"/>
      <c r="U1411" s="285"/>
      <c r="V1411" s="285"/>
      <c r="W1411" s="285"/>
      <c r="X1411" s="285"/>
      <c r="Y1411" s="406"/>
      <c r="Z1411" s="419"/>
      <c r="AA1411" s="419"/>
      <c r="AB1411" s="419"/>
      <c r="AC1411" s="419"/>
      <c r="AD1411" s="419"/>
      <c r="AE1411" s="419"/>
      <c r="AF1411" s="419"/>
      <c r="AG1411" s="419"/>
      <c r="AH1411" s="419"/>
      <c r="AI1411" s="419"/>
      <c r="AJ1411" s="419"/>
      <c r="AK1411" s="419"/>
      <c r="AL1411" s="419"/>
      <c r="AM1411" s="300"/>
    </row>
    <row r="1412" spans="1:39" ht="15" hidden="1" customHeight="1" outlineLevel="1">
      <c r="A1412" s="521">
        <v>28</v>
      </c>
      <c r="B1412" s="422" t="s">
        <v>120</v>
      </c>
      <c r="C1412" s="285" t="s">
        <v>25</v>
      </c>
      <c r="D1412" s="289"/>
      <c r="E1412" s="289"/>
      <c r="F1412" s="289"/>
      <c r="G1412" s="289"/>
      <c r="H1412" s="289"/>
      <c r="I1412" s="289"/>
      <c r="J1412" s="289"/>
      <c r="K1412" s="289"/>
      <c r="L1412" s="289"/>
      <c r="M1412" s="289"/>
      <c r="N1412" s="289">
        <v>12</v>
      </c>
      <c r="O1412" s="289"/>
      <c r="P1412" s="289"/>
      <c r="Q1412" s="289"/>
      <c r="R1412" s="289"/>
      <c r="S1412" s="289"/>
      <c r="T1412" s="289"/>
      <c r="U1412" s="289"/>
      <c r="V1412" s="289"/>
      <c r="W1412" s="289"/>
      <c r="X1412" s="289"/>
      <c r="Y1412" s="420"/>
      <c r="Z1412" s="409"/>
      <c r="AA1412" s="409"/>
      <c r="AB1412" s="409"/>
      <c r="AC1412" s="409"/>
      <c r="AD1412" s="409"/>
      <c r="AE1412" s="409"/>
      <c r="AF1412" s="409"/>
      <c r="AG1412" s="409"/>
      <c r="AH1412" s="409"/>
      <c r="AI1412" s="409"/>
      <c r="AJ1412" s="409"/>
      <c r="AK1412" s="409"/>
      <c r="AL1412" s="409"/>
      <c r="AM1412" s="290">
        <f>SUM(Y1412:AL1412)</f>
        <v>0</v>
      </c>
    </row>
    <row r="1413" spans="1:39" ht="15" hidden="1" customHeight="1" outlineLevel="1">
      <c r="A1413" s="521"/>
      <c r="B1413" s="288" t="s">
        <v>346</v>
      </c>
      <c r="C1413" s="285" t="s">
        <v>163</v>
      </c>
      <c r="D1413" s="289"/>
      <c r="E1413" s="289"/>
      <c r="F1413" s="289"/>
      <c r="G1413" s="289"/>
      <c r="H1413" s="289"/>
      <c r="I1413" s="289"/>
      <c r="J1413" s="289"/>
      <c r="K1413" s="289"/>
      <c r="L1413" s="289"/>
      <c r="M1413" s="289"/>
      <c r="N1413" s="289">
        <f>N1412</f>
        <v>12</v>
      </c>
      <c r="O1413" s="289"/>
      <c r="P1413" s="289"/>
      <c r="Q1413" s="289"/>
      <c r="R1413" s="289"/>
      <c r="S1413" s="289"/>
      <c r="T1413" s="289"/>
      <c r="U1413" s="289"/>
      <c r="V1413" s="289"/>
      <c r="W1413" s="289"/>
      <c r="X1413" s="289"/>
      <c r="Y1413" s="405">
        <f>Y1412</f>
        <v>0</v>
      </c>
      <c r="Z1413" s="405">
        <f>Z1412</f>
        <v>0</v>
      </c>
      <c r="AA1413" s="405">
        <f t="shared" ref="AA1413:AD1413" si="3368">AA1412</f>
        <v>0</v>
      </c>
      <c r="AB1413" s="405">
        <f t="shared" si="3368"/>
        <v>0</v>
      </c>
      <c r="AC1413" s="405">
        <f t="shared" si="3368"/>
        <v>0</v>
      </c>
      <c r="AD1413" s="405">
        <f t="shared" si="3368"/>
        <v>0</v>
      </c>
      <c r="AE1413" s="405">
        <f>AE1412</f>
        <v>0</v>
      </c>
      <c r="AF1413" s="405">
        <f t="shared" ref="AF1413:AL1413" si="3369">AF1412</f>
        <v>0</v>
      </c>
      <c r="AG1413" s="405">
        <f t="shared" si="3369"/>
        <v>0</v>
      </c>
      <c r="AH1413" s="405">
        <f t="shared" si="3369"/>
        <v>0</v>
      </c>
      <c r="AI1413" s="405">
        <f t="shared" si="3369"/>
        <v>0</v>
      </c>
      <c r="AJ1413" s="405">
        <f t="shared" si="3369"/>
        <v>0</v>
      </c>
      <c r="AK1413" s="405">
        <f t="shared" si="3369"/>
        <v>0</v>
      </c>
      <c r="AL1413" s="405">
        <f t="shared" si="3369"/>
        <v>0</v>
      </c>
      <c r="AM1413" s="300"/>
    </row>
    <row r="1414" spans="1:39" ht="15" hidden="1" customHeight="1" outlineLevel="1">
      <c r="A1414" s="521"/>
      <c r="B1414" s="288"/>
      <c r="C1414" s="285"/>
      <c r="D1414" s="285"/>
      <c r="E1414" s="285"/>
      <c r="F1414" s="285"/>
      <c r="G1414" s="285"/>
      <c r="H1414" s="285"/>
      <c r="I1414" s="285"/>
      <c r="J1414" s="285"/>
      <c r="K1414" s="285"/>
      <c r="L1414" s="285"/>
      <c r="M1414" s="285"/>
      <c r="N1414" s="285"/>
      <c r="O1414" s="285"/>
      <c r="P1414" s="285"/>
      <c r="Q1414" s="285"/>
      <c r="R1414" s="285"/>
      <c r="S1414" s="285"/>
      <c r="T1414" s="285"/>
      <c r="U1414" s="285"/>
      <c r="V1414" s="285"/>
      <c r="W1414" s="285"/>
      <c r="X1414" s="285"/>
      <c r="Y1414" s="406"/>
      <c r="Z1414" s="419"/>
      <c r="AA1414" s="419"/>
      <c r="AB1414" s="419"/>
      <c r="AC1414" s="419"/>
      <c r="AD1414" s="419"/>
      <c r="AE1414" s="419"/>
      <c r="AF1414" s="419"/>
      <c r="AG1414" s="419"/>
      <c r="AH1414" s="419"/>
      <c r="AI1414" s="419"/>
      <c r="AJ1414" s="419"/>
      <c r="AK1414" s="419"/>
      <c r="AL1414" s="419"/>
      <c r="AM1414" s="300"/>
    </row>
    <row r="1415" spans="1:39" ht="15" hidden="1" customHeight="1" outlineLevel="1">
      <c r="A1415" s="521">
        <v>29</v>
      </c>
      <c r="B1415" s="422" t="s">
        <v>121</v>
      </c>
      <c r="C1415" s="285" t="s">
        <v>25</v>
      </c>
      <c r="D1415" s="289"/>
      <c r="E1415" s="289"/>
      <c r="F1415" s="289"/>
      <c r="G1415" s="289"/>
      <c r="H1415" s="289"/>
      <c r="I1415" s="289"/>
      <c r="J1415" s="289"/>
      <c r="K1415" s="289"/>
      <c r="L1415" s="289"/>
      <c r="M1415" s="289"/>
      <c r="N1415" s="289">
        <v>3</v>
      </c>
      <c r="O1415" s="289"/>
      <c r="P1415" s="289"/>
      <c r="Q1415" s="289"/>
      <c r="R1415" s="289"/>
      <c r="S1415" s="289"/>
      <c r="T1415" s="289"/>
      <c r="U1415" s="289"/>
      <c r="V1415" s="289"/>
      <c r="W1415" s="289"/>
      <c r="X1415" s="289"/>
      <c r="Y1415" s="420"/>
      <c r="Z1415" s="409"/>
      <c r="AA1415" s="409"/>
      <c r="AB1415" s="409"/>
      <c r="AC1415" s="409"/>
      <c r="AD1415" s="409"/>
      <c r="AE1415" s="409"/>
      <c r="AF1415" s="409"/>
      <c r="AG1415" s="409"/>
      <c r="AH1415" s="409"/>
      <c r="AI1415" s="409"/>
      <c r="AJ1415" s="409"/>
      <c r="AK1415" s="409"/>
      <c r="AL1415" s="409"/>
      <c r="AM1415" s="290">
        <f>SUM(Y1415:AL1415)</f>
        <v>0</v>
      </c>
    </row>
    <row r="1416" spans="1:39" ht="15" hidden="1" customHeight="1" outlineLevel="1">
      <c r="A1416" s="521"/>
      <c r="B1416" s="288" t="s">
        <v>346</v>
      </c>
      <c r="C1416" s="285" t="s">
        <v>163</v>
      </c>
      <c r="D1416" s="289"/>
      <c r="E1416" s="289"/>
      <c r="F1416" s="289"/>
      <c r="G1416" s="289"/>
      <c r="H1416" s="289"/>
      <c r="I1416" s="289"/>
      <c r="J1416" s="289"/>
      <c r="K1416" s="289"/>
      <c r="L1416" s="289"/>
      <c r="M1416" s="289"/>
      <c r="N1416" s="289">
        <f>N1415</f>
        <v>3</v>
      </c>
      <c r="O1416" s="289"/>
      <c r="P1416" s="289"/>
      <c r="Q1416" s="289"/>
      <c r="R1416" s="289"/>
      <c r="S1416" s="289"/>
      <c r="T1416" s="289"/>
      <c r="U1416" s="289"/>
      <c r="V1416" s="289"/>
      <c r="W1416" s="289"/>
      <c r="X1416" s="289"/>
      <c r="Y1416" s="405">
        <f>Y1415</f>
        <v>0</v>
      </c>
      <c r="Z1416" s="405">
        <f t="shared" ref="Z1416:AL1416" si="3370">Z1415</f>
        <v>0</v>
      </c>
      <c r="AA1416" s="405">
        <f t="shared" si="3370"/>
        <v>0</v>
      </c>
      <c r="AB1416" s="405">
        <f t="shared" si="3370"/>
        <v>0</v>
      </c>
      <c r="AC1416" s="405">
        <f t="shared" si="3370"/>
        <v>0</v>
      </c>
      <c r="AD1416" s="405">
        <f t="shared" si="3370"/>
        <v>0</v>
      </c>
      <c r="AE1416" s="405">
        <f t="shared" si="3370"/>
        <v>0</v>
      </c>
      <c r="AF1416" s="405">
        <f t="shared" si="3370"/>
        <v>0</v>
      </c>
      <c r="AG1416" s="405">
        <f t="shared" si="3370"/>
        <v>0</v>
      </c>
      <c r="AH1416" s="405">
        <f t="shared" si="3370"/>
        <v>0</v>
      </c>
      <c r="AI1416" s="405">
        <f t="shared" si="3370"/>
        <v>0</v>
      </c>
      <c r="AJ1416" s="405">
        <f t="shared" si="3370"/>
        <v>0</v>
      </c>
      <c r="AK1416" s="405">
        <f t="shared" si="3370"/>
        <v>0</v>
      </c>
      <c r="AL1416" s="405">
        <f t="shared" si="3370"/>
        <v>0</v>
      </c>
      <c r="AM1416" s="300"/>
    </row>
    <row r="1417" spans="1:39" ht="15" hidden="1" customHeight="1" outlineLevel="1">
      <c r="A1417" s="521"/>
      <c r="B1417" s="288"/>
      <c r="C1417" s="285"/>
      <c r="D1417" s="285"/>
      <c r="E1417" s="285"/>
      <c r="F1417" s="285"/>
      <c r="G1417" s="285"/>
      <c r="H1417" s="285"/>
      <c r="I1417" s="285"/>
      <c r="J1417" s="285"/>
      <c r="K1417" s="285"/>
      <c r="L1417" s="285"/>
      <c r="M1417" s="285"/>
      <c r="N1417" s="285"/>
      <c r="O1417" s="285"/>
      <c r="P1417" s="285"/>
      <c r="Q1417" s="285"/>
      <c r="R1417" s="285"/>
      <c r="S1417" s="285"/>
      <c r="T1417" s="285"/>
      <c r="U1417" s="285"/>
      <c r="V1417" s="285"/>
      <c r="W1417" s="285"/>
      <c r="X1417" s="285"/>
      <c r="Y1417" s="406"/>
      <c r="Z1417" s="419"/>
      <c r="AA1417" s="419"/>
      <c r="AB1417" s="419"/>
      <c r="AC1417" s="419"/>
      <c r="AD1417" s="419"/>
      <c r="AE1417" s="419"/>
      <c r="AF1417" s="419"/>
      <c r="AG1417" s="419"/>
      <c r="AH1417" s="419"/>
      <c r="AI1417" s="419"/>
      <c r="AJ1417" s="419"/>
      <c r="AK1417" s="419"/>
      <c r="AL1417" s="419"/>
      <c r="AM1417" s="300"/>
    </row>
    <row r="1418" spans="1:39" ht="15" hidden="1" customHeight="1" outlineLevel="1">
      <c r="A1418" s="521">
        <v>30</v>
      </c>
      <c r="B1418" s="422" t="s">
        <v>122</v>
      </c>
      <c r="C1418" s="285" t="s">
        <v>25</v>
      </c>
      <c r="D1418" s="289"/>
      <c r="E1418" s="289"/>
      <c r="F1418" s="289"/>
      <c r="G1418" s="289"/>
      <c r="H1418" s="289"/>
      <c r="I1418" s="289"/>
      <c r="J1418" s="289"/>
      <c r="K1418" s="289"/>
      <c r="L1418" s="289"/>
      <c r="M1418" s="289"/>
      <c r="N1418" s="289">
        <v>12</v>
      </c>
      <c r="O1418" s="289"/>
      <c r="P1418" s="289"/>
      <c r="Q1418" s="289"/>
      <c r="R1418" s="289"/>
      <c r="S1418" s="289"/>
      <c r="T1418" s="289"/>
      <c r="U1418" s="289"/>
      <c r="V1418" s="289"/>
      <c r="W1418" s="289"/>
      <c r="X1418" s="289"/>
      <c r="Y1418" s="420"/>
      <c r="Z1418" s="409"/>
      <c r="AA1418" s="409"/>
      <c r="AB1418" s="409"/>
      <c r="AC1418" s="409"/>
      <c r="AD1418" s="409"/>
      <c r="AE1418" s="409"/>
      <c r="AF1418" s="409"/>
      <c r="AG1418" s="409"/>
      <c r="AH1418" s="409"/>
      <c r="AI1418" s="409"/>
      <c r="AJ1418" s="409"/>
      <c r="AK1418" s="409"/>
      <c r="AL1418" s="409"/>
      <c r="AM1418" s="290">
        <f>SUM(Y1418:AL1418)</f>
        <v>0</v>
      </c>
    </row>
    <row r="1419" spans="1:39" ht="15" hidden="1" customHeight="1" outlineLevel="1">
      <c r="A1419" s="521"/>
      <c r="B1419" s="288" t="s">
        <v>346</v>
      </c>
      <c r="C1419" s="285" t="s">
        <v>163</v>
      </c>
      <c r="D1419" s="289"/>
      <c r="E1419" s="289"/>
      <c r="F1419" s="289"/>
      <c r="G1419" s="289"/>
      <c r="H1419" s="289"/>
      <c r="I1419" s="289"/>
      <c r="J1419" s="289"/>
      <c r="K1419" s="289"/>
      <c r="L1419" s="289"/>
      <c r="M1419" s="289"/>
      <c r="N1419" s="289">
        <f>N1418</f>
        <v>12</v>
      </c>
      <c r="O1419" s="289"/>
      <c r="P1419" s="289"/>
      <c r="Q1419" s="289"/>
      <c r="R1419" s="289"/>
      <c r="S1419" s="289"/>
      <c r="T1419" s="289"/>
      <c r="U1419" s="289"/>
      <c r="V1419" s="289"/>
      <c r="W1419" s="289"/>
      <c r="X1419" s="289"/>
      <c r="Y1419" s="405">
        <f>Y1418</f>
        <v>0</v>
      </c>
      <c r="Z1419" s="405">
        <f t="shared" ref="Z1419:AL1419" si="3371">Z1418</f>
        <v>0</v>
      </c>
      <c r="AA1419" s="405">
        <f t="shared" si="3371"/>
        <v>0</v>
      </c>
      <c r="AB1419" s="405">
        <f t="shared" si="3371"/>
        <v>0</v>
      </c>
      <c r="AC1419" s="405">
        <f t="shared" si="3371"/>
        <v>0</v>
      </c>
      <c r="AD1419" s="405">
        <f t="shared" si="3371"/>
        <v>0</v>
      </c>
      <c r="AE1419" s="405">
        <f t="shared" si="3371"/>
        <v>0</v>
      </c>
      <c r="AF1419" s="405">
        <f t="shared" si="3371"/>
        <v>0</v>
      </c>
      <c r="AG1419" s="405">
        <f t="shared" si="3371"/>
        <v>0</v>
      </c>
      <c r="AH1419" s="405">
        <f t="shared" si="3371"/>
        <v>0</v>
      </c>
      <c r="AI1419" s="405">
        <f t="shared" si="3371"/>
        <v>0</v>
      </c>
      <c r="AJ1419" s="405">
        <f t="shared" si="3371"/>
        <v>0</v>
      </c>
      <c r="AK1419" s="405">
        <f t="shared" si="3371"/>
        <v>0</v>
      </c>
      <c r="AL1419" s="405">
        <f t="shared" si="3371"/>
        <v>0</v>
      </c>
      <c r="AM1419" s="300"/>
    </row>
    <row r="1420" spans="1:39" ht="15" hidden="1" customHeight="1" outlineLevel="1">
      <c r="A1420" s="521"/>
      <c r="B1420" s="288"/>
      <c r="C1420" s="285"/>
      <c r="D1420" s="285"/>
      <c r="E1420" s="285"/>
      <c r="F1420" s="285"/>
      <c r="G1420" s="285"/>
      <c r="H1420" s="285"/>
      <c r="I1420" s="285"/>
      <c r="J1420" s="285"/>
      <c r="K1420" s="285"/>
      <c r="L1420" s="285"/>
      <c r="M1420" s="285"/>
      <c r="N1420" s="285"/>
      <c r="O1420" s="285"/>
      <c r="P1420" s="285"/>
      <c r="Q1420" s="285"/>
      <c r="R1420" s="285"/>
      <c r="S1420" s="285"/>
      <c r="T1420" s="285"/>
      <c r="U1420" s="285"/>
      <c r="V1420" s="285"/>
      <c r="W1420" s="285"/>
      <c r="X1420" s="285"/>
      <c r="Y1420" s="406"/>
      <c r="Z1420" s="419"/>
      <c r="AA1420" s="419"/>
      <c r="AB1420" s="419"/>
      <c r="AC1420" s="419"/>
      <c r="AD1420" s="419"/>
      <c r="AE1420" s="419"/>
      <c r="AF1420" s="419"/>
      <c r="AG1420" s="419"/>
      <c r="AH1420" s="419"/>
      <c r="AI1420" s="419"/>
      <c r="AJ1420" s="419"/>
      <c r="AK1420" s="419"/>
      <c r="AL1420" s="419"/>
      <c r="AM1420" s="300"/>
    </row>
    <row r="1421" spans="1:39" ht="15" hidden="1" customHeight="1" outlineLevel="1">
      <c r="A1421" s="521">
        <v>31</v>
      </c>
      <c r="B1421" s="422" t="s">
        <v>123</v>
      </c>
      <c r="C1421" s="285" t="s">
        <v>25</v>
      </c>
      <c r="D1421" s="289"/>
      <c r="E1421" s="289"/>
      <c r="F1421" s="289"/>
      <c r="G1421" s="289"/>
      <c r="H1421" s="289"/>
      <c r="I1421" s="289"/>
      <c r="J1421" s="289"/>
      <c r="K1421" s="289"/>
      <c r="L1421" s="289"/>
      <c r="M1421" s="289"/>
      <c r="N1421" s="289">
        <v>12</v>
      </c>
      <c r="O1421" s="289"/>
      <c r="P1421" s="289"/>
      <c r="Q1421" s="289"/>
      <c r="R1421" s="289"/>
      <c r="S1421" s="289"/>
      <c r="T1421" s="289"/>
      <c r="U1421" s="289"/>
      <c r="V1421" s="289"/>
      <c r="W1421" s="289"/>
      <c r="X1421" s="289"/>
      <c r="Y1421" s="420"/>
      <c r="Z1421" s="409"/>
      <c r="AA1421" s="409"/>
      <c r="AB1421" s="409"/>
      <c r="AC1421" s="409"/>
      <c r="AD1421" s="409"/>
      <c r="AE1421" s="409"/>
      <c r="AF1421" s="409"/>
      <c r="AG1421" s="409"/>
      <c r="AH1421" s="409"/>
      <c r="AI1421" s="409"/>
      <c r="AJ1421" s="409"/>
      <c r="AK1421" s="409"/>
      <c r="AL1421" s="409"/>
      <c r="AM1421" s="290">
        <f>SUM(Y1421:AL1421)</f>
        <v>0</v>
      </c>
    </row>
    <row r="1422" spans="1:39" ht="15" hidden="1" customHeight="1" outlineLevel="1">
      <c r="A1422" s="521"/>
      <c r="B1422" s="288" t="s">
        <v>346</v>
      </c>
      <c r="C1422" s="285" t="s">
        <v>163</v>
      </c>
      <c r="D1422" s="289"/>
      <c r="E1422" s="289"/>
      <c r="F1422" s="289"/>
      <c r="G1422" s="289"/>
      <c r="H1422" s="289"/>
      <c r="I1422" s="289"/>
      <c r="J1422" s="289"/>
      <c r="K1422" s="289"/>
      <c r="L1422" s="289"/>
      <c r="M1422" s="289"/>
      <c r="N1422" s="289">
        <f>N1421</f>
        <v>12</v>
      </c>
      <c r="O1422" s="289"/>
      <c r="P1422" s="289"/>
      <c r="Q1422" s="289"/>
      <c r="R1422" s="289"/>
      <c r="S1422" s="289"/>
      <c r="T1422" s="289"/>
      <c r="U1422" s="289"/>
      <c r="V1422" s="289"/>
      <c r="W1422" s="289"/>
      <c r="X1422" s="289"/>
      <c r="Y1422" s="405">
        <f>Y1421</f>
        <v>0</v>
      </c>
      <c r="Z1422" s="405">
        <f t="shared" ref="Z1422:AL1422" si="3372">Z1421</f>
        <v>0</v>
      </c>
      <c r="AA1422" s="405">
        <f t="shared" si="3372"/>
        <v>0</v>
      </c>
      <c r="AB1422" s="405">
        <f t="shared" si="3372"/>
        <v>0</v>
      </c>
      <c r="AC1422" s="405">
        <f t="shared" si="3372"/>
        <v>0</v>
      </c>
      <c r="AD1422" s="405">
        <f t="shared" si="3372"/>
        <v>0</v>
      </c>
      <c r="AE1422" s="405">
        <f t="shared" si="3372"/>
        <v>0</v>
      </c>
      <c r="AF1422" s="405">
        <f t="shared" si="3372"/>
        <v>0</v>
      </c>
      <c r="AG1422" s="405">
        <f t="shared" si="3372"/>
        <v>0</v>
      </c>
      <c r="AH1422" s="405">
        <f t="shared" si="3372"/>
        <v>0</v>
      </c>
      <c r="AI1422" s="405">
        <f t="shared" si="3372"/>
        <v>0</v>
      </c>
      <c r="AJ1422" s="405">
        <f t="shared" si="3372"/>
        <v>0</v>
      </c>
      <c r="AK1422" s="405">
        <f t="shared" si="3372"/>
        <v>0</v>
      </c>
      <c r="AL1422" s="405">
        <f t="shared" si="3372"/>
        <v>0</v>
      </c>
      <c r="AM1422" s="300"/>
    </row>
    <row r="1423" spans="1:39" ht="15" hidden="1" customHeight="1" outlineLevel="1">
      <c r="A1423" s="521"/>
      <c r="B1423" s="422"/>
      <c r="C1423" s="285"/>
      <c r="D1423" s="285"/>
      <c r="E1423" s="285"/>
      <c r="F1423" s="285"/>
      <c r="G1423" s="285"/>
      <c r="H1423" s="285"/>
      <c r="I1423" s="285"/>
      <c r="J1423" s="285"/>
      <c r="K1423" s="285"/>
      <c r="L1423" s="285"/>
      <c r="M1423" s="285"/>
      <c r="N1423" s="285"/>
      <c r="O1423" s="285"/>
      <c r="P1423" s="285"/>
      <c r="Q1423" s="285"/>
      <c r="R1423" s="285"/>
      <c r="S1423" s="285"/>
      <c r="T1423" s="285"/>
      <c r="U1423" s="285"/>
      <c r="V1423" s="285"/>
      <c r="W1423" s="285"/>
      <c r="X1423" s="285"/>
      <c r="Y1423" s="406"/>
      <c r="Z1423" s="419"/>
      <c r="AA1423" s="419"/>
      <c r="AB1423" s="419"/>
      <c r="AC1423" s="419"/>
      <c r="AD1423" s="419"/>
      <c r="AE1423" s="419"/>
      <c r="AF1423" s="419"/>
      <c r="AG1423" s="419"/>
      <c r="AH1423" s="419"/>
      <c r="AI1423" s="419"/>
      <c r="AJ1423" s="419"/>
      <c r="AK1423" s="419"/>
      <c r="AL1423" s="419"/>
      <c r="AM1423" s="300"/>
    </row>
    <row r="1424" spans="1:39" ht="15" hidden="1" customHeight="1" outlineLevel="1">
      <c r="A1424" s="521">
        <v>32</v>
      </c>
      <c r="B1424" s="422" t="s">
        <v>124</v>
      </c>
      <c r="C1424" s="285" t="s">
        <v>25</v>
      </c>
      <c r="D1424" s="289"/>
      <c r="E1424" s="289"/>
      <c r="F1424" s="289"/>
      <c r="G1424" s="289"/>
      <c r="H1424" s="289"/>
      <c r="I1424" s="289"/>
      <c r="J1424" s="289"/>
      <c r="K1424" s="289"/>
      <c r="L1424" s="289"/>
      <c r="M1424" s="289"/>
      <c r="N1424" s="289">
        <v>12</v>
      </c>
      <c r="O1424" s="289"/>
      <c r="P1424" s="289"/>
      <c r="Q1424" s="289"/>
      <c r="R1424" s="289"/>
      <c r="S1424" s="289"/>
      <c r="T1424" s="289"/>
      <c r="U1424" s="289"/>
      <c r="V1424" s="289"/>
      <c r="W1424" s="289"/>
      <c r="X1424" s="289"/>
      <c r="Y1424" s="420"/>
      <c r="Z1424" s="409"/>
      <c r="AA1424" s="409"/>
      <c r="AB1424" s="409"/>
      <c r="AC1424" s="409"/>
      <c r="AD1424" s="409"/>
      <c r="AE1424" s="409"/>
      <c r="AF1424" s="409"/>
      <c r="AG1424" s="409"/>
      <c r="AH1424" s="409"/>
      <c r="AI1424" s="409"/>
      <c r="AJ1424" s="409"/>
      <c r="AK1424" s="409"/>
      <c r="AL1424" s="409"/>
      <c r="AM1424" s="290">
        <f>SUM(Y1424:AL1424)</f>
        <v>0</v>
      </c>
    </row>
    <row r="1425" spans="1:39" ht="15" hidden="1" customHeight="1" outlineLevel="1">
      <c r="A1425" s="521"/>
      <c r="B1425" s="288" t="s">
        <v>346</v>
      </c>
      <c r="C1425" s="285" t="s">
        <v>163</v>
      </c>
      <c r="D1425" s="289"/>
      <c r="E1425" s="289"/>
      <c r="F1425" s="289"/>
      <c r="G1425" s="289"/>
      <c r="H1425" s="289"/>
      <c r="I1425" s="289"/>
      <c r="J1425" s="289"/>
      <c r="K1425" s="289"/>
      <c r="L1425" s="289"/>
      <c r="M1425" s="289"/>
      <c r="N1425" s="289">
        <f>N1424</f>
        <v>12</v>
      </c>
      <c r="O1425" s="289"/>
      <c r="P1425" s="289"/>
      <c r="Q1425" s="289"/>
      <c r="R1425" s="289"/>
      <c r="S1425" s="289"/>
      <c r="T1425" s="289"/>
      <c r="U1425" s="289"/>
      <c r="V1425" s="289"/>
      <c r="W1425" s="289"/>
      <c r="X1425" s="289"/>
      <c r="Y1425" s="405">
        <f>Y1424</f>
        <v>0</v>
      </c>
      <c r="Z1425" s="405">
        <f t="shared" ref="Z1425:AL1425" si="3373">Z1424</f>
        <v>0</v>
      </c>
      <c r="AA1425" s="405">
        <f t="shared" si="3373"/>
        <v>0</v>
      </c>
      <c r="AB1425" s="405">
        <f t="shared" si="3373"/>
        <v>0</v>
      </c>
      <c r="AC1425" s="405">
        <f t="shared" si="3373"/>
        <v>0</v>
      </c>
      <c r="AD1425" s="405">
        <f t="shared" si="3373"/>
        <v>0</v>
      </c>
      <c r="AE1425" s="405">
        <f t="shared" si="3373"/>
        <v>0</v>
      </c>
      <c r="AF1425" s="405">
        <f t="shared" si="3373"/>
        <v>0</v>
      </c>
      <c r="AG1425" s="405">
        <f t="shared" si="3373"/>
        <v>0</v>
      </c>
      <c r="AH1425" s="405">
        <f t="shared" si="3373"/>
        <v>0</v>
      </c>
      <c r="AI1425" s="405">
        <f t="shared" si="3373"/>
        <v>0</v>
      </c>
      <c r="AJ1425" s="405">
        <f t="shared" si="3373"/>
        <v>0</v>
      </c>
      <c r="AK1425" s="405">
        <f t="shared" si="3373"/>
        <v>0</v>
      </c>
      <c r="AL1425" s="405">
        <f t="shared" si="3373"/>
        <v>0</v>
      </c>
      <c r="AM1425" s="300"/>
    </row>
    <row r="1426" spans="1:39" ht="15" hidden="1" customHeight="1" outlineLevel="1">
      <c r="A1426" s="521"/>
      <c r="B1426" s="422"/>
      <c r="C1426" s="285"/>
      <c r="D1426" s="285"/>
      <c r="E1426" s="285"/>
      <c r="F1426" s="285"/>
      <c r="G1426" s="285"/>
      <c r="H1426" s="285"/>
      <c r="I1426" s="285"/>
      <c r="J1426" s="285"/>
      <c r="K1426" s="285"/>
      <c r="L1426" s="285"/>
      <c r="M1426" s="285"/>
      <c r="N1426" s="285"/>
      <c r="O1426" s="285"/>
      <c r="P1426" s="285"/>
      <c r="Q1426" s="285"/>
      <c r="R1426" s="285"/>
      <c r="S1426" s="285"/>
      <c r="T1426" s="285"/>
      <c r="U1426" s="285"/>
      <c r="V1426" s="285"/>
      <c r="W1426" s="285"/>
      <c r="X1426" s="285"/>
      <c r="Y1426" s="406"/>
      <c r="Z1426" s="419"/>
      <c r="AA1426" s="419"/>
      <c r="AB1426" s="419"/>
      <c r="AC1426" s="419"/>
      <c r="AD1426" s="419"/>
      <c r="AE1426" s="419"/>
      <c r="AF1426" s="419"/>
      <c r="AG1426" s="419"/>
      <c r="AH1426" s="419"/>
      <c r="AI1426" s="419"/>
      <c r="AJ1426" s="419"/>
      <c r="AK1426" s="419"/>
      <c r="AL1426" s="419"/>
      <c r="AM1426" s="300"/>
    </row>
    <row r="1427" spans="1:39" ht="15" hidden="1" customHeight="1" outlineLevel="1">
      <c r="A1427" s="521"/>
      <c r="B1427" s="282" t="s">
        <v>500</v>
      </c>
      <c r="C1427" s="285"/>
      <c r="D1427" s="285"/>
      <c r="E1427" s="285"/>
      <c r="F1427" s="285"/>
      <c r="G1427" s="285"/>
      <c r="H1427" s="285"/>
      <c r="I1427" s="285"/>
      <c r="J1427" s="285"/>
      <c r="K1427" s="285"/>
      <c r="L1427" s="285"/>
      <c r="M1427" s="285"/>
      <c r="N1427" s="285"/>
      <c r="O1427" s="285"/>
      <c r="P1427" s="285"/>
      <c r="Q1427" s="285"/>
      <c r="R1427" s="285"/>
      <c r="S1427" s="285"/>
      <c r="T1427" s="285"/>
      <c r="U1427" s="285"/>
      <c r="V1427" s="285"/>
      <c r="W1427" s="285"/>
      <c r="X1427" s="285"/>
      <c r="Y1427" s="406"/>
      <c r="Z1427" s="419"/>
      <c r="AA1427" s="419"/>
      <c r="AB1427" s="419"/>
      <c r="AC1427" s="419"/>
      <c r="AD1427" s="419"/>
      <c r="AE1427" s="419"/>
      <c r="AF1427" s="419"/>
      <c r="AG1427" s="419"/>
      <c r="AH1427" s="419"/>
      <c r="AI1427" s="419"/>
      <c r="AJ1427" s="419"/>
      <c r="AK1427" s="419"/>
      <c r="AL1427" s="419"/>
      <c r="AM1427" s="300"/>
    </row>
    <row r="1428" spans="1:39" ht="15" hidden="1" customHeight="1" outlineLevel="1">
      <c r="A1428" s="521">
        <v>33</v>
      </c>
      <c r="B1428" s="422" t="s">
        <v>125</v>
      </c>
      <c r="C1428" s="285" t="s">
        <v>25</v>
      </c>
      <c r="D1428" s="289"/>
      <c r="E1428" s="289"/>
      <c r="F1428" s="289"/>
      <c r="G1428" s="289"/>
      <c r="H1428" s="289"/>
      <c r="I1428" s="289"/>
      <c r="J1428" s="289"/>
      <c r="K1428" s="289"/>
      <c r="L1428" s="289"/>
      <c r="M1428" s="289"/>
      <c r="N1428" s="289">
        <v>0</v>
      </c>
      <c r="O1428" s="289"/>
      <c r="P1428" s="289"/>
      <c r="Q1428" s="289"/>
      <c r="R1428" s="289"/>
      <c r="S1428" s="289"/>
      <c r="T1428" s="289"/>
      <c r="U1428" s="289"/>
      <c r="V1428" s="289"/>
      <c r="W1428" s="289"/>
      <c r="X1428" s="289"/>
      <c r="Y1428" s="420"/>
      <c r="Z1428" s="409"/>
      <c r="AA1428" s="409"/>
      <c r="AB1428" s="409"/>
      <c r="AC1428" s="409"/>
      <c r="AD1428" s="409"/>
      <c r="AE1428" s="409"/>
      <c r="AF1428" s="409"/>
      <c r="AG1428" s="409"/>
      <c r="AH1428" s="409"/>
      <c r="AI1428" s="409"/>
      <c r="AJ1428" s="409"/>
      <c r="AK1428" s="409"/>
      <c r="AL1428" s="409"/>
      <c r="AM1428" s="290">
        <f>SUM(Y1428:AL1428)</f>
        <v>0</v>
      </c>
    </row>
    <row r="1429" spans="1:39" ht="15" hidden="1" customHeight="1" outlineLevel="1">
      <c r="A1429" s="521"/>
      <c r="B1429" s="288" t="s">
        <v>346</v>
      </c>
      <c r="C1429" s="285" t="s">
        <v>163</v>
      </c>
      <c r="D1429" s="289"/>
      <c r="E1429" s="289"/>
      <c r="F1429" s="289"/>
      <c r="G1429" s="289"/>
      <c r="H1429" s="289"/>
      <c r="I1429" s="289"/>
      <c r="J1429" s="289"/>
      <c r="K1429" s="289"/>
      <c r="L1429" s="289"/>
      <c r="M1429" s="289"/>
      <c r="N1429" s="289">
        <f>N1428</f>
        <v>0</v>
      </c>
      <c r="O1429" s="289"/>
      <c r="P1429" s="289"/>
      <c r="Q1429" s="289"/>
      <c r="R1429" s="289"/>
      <c r="S1429" s="289"/>
      <c r="T1429" s="289"/>
      <c r="U1429" s="289"/>
      <c r="V1429" s="289"/>
      <c r="W1429" s="289"/>
      <c r="X1429" s="289"/>
      <c r="Y1429" s="405">
        <f>Y1428</f>
        <v>0</v>
      </c>
      <c r="Z1429" s="405">
        <f t="shared" ref="Z1429:AL1429" si="3374">Z1428</f>
        <v>0</v>
      </c>
      <c r="AA1429" s="405">
        <f t="shared" si="3374"/>
        <v>0</v>
      </c>
      <c r="AB1429" s="405">
        <f t="shared" si="3374"/>
        <v>0</v>
      </c>
      <c r="AC1429" s="405">
        <f t="shared" si="3374"/>
        <v>0</v>
      </c>
      <c r="AD1429" s="405">
        <f t="shared" si="3374"/>
        <v>0</v>
      </c>
      <c r="AE1429" s="405">
        <f t="shared" si="3374"/>
        <v>0</v>
      </c>
      <c r="AF1429" s="405">
        <f t="shared" si="3374"/>
        <v>0</v>
      </c>
      <c r="AG1429" s="405">
        <f t="shared" si="3374"/>
        <v>0</v>
      </c>
      <c r="AH1429" s="405">
        <f t="shared" si="3374"/>
        <v>0</v>
      </c>
      <c r="AI1429" s="405">
        <f t="shared" si="3374"/>
        <v>0</v>
      </c>
      <c r="AJ1429" s="405">
        <f t="shared" si="3374"/>
        <v>0</v>
      </c>
      <c r="AK1429" s="405">
        <f t="shared" si="3374"/>
        <v>0</v>
      </c>
      <c r="AL1429" s="405">
        <f t="shared" si="3374"/>
        <v>0</v>
      </c>
      <c r="AM1429" s="300"/>
    </row>
    <row r="1430" spans="1:39" ht="15" hidden="1" customHeight="1" outlineLevel="1">
      <c r="A1430" s="521"/>
      <c r="B1430" s="422"/>
      <c r="C1430" s="285"/>
      <c r="D1430" s="285"/>
      <c r="E1430" s="285"/>
      <c r="F1430" s="285"/>
      <c r="G1430" s="285"/>
      <c r="H1430" s="285"/>
      <c r="I1430" s="285"/>
      <c r="J1430" s="285"/>
      <c r="K1430" s="285"/>
      <c r="L1430" s="285"/>
      <c r="M1430" s="285"/>
      <c r="N1430" s="285"/>
      <c r="O1430" s="285"/>
      <c r="P1430" s="285"/>
      <c r="Q1430" s="285"/>
      <c r="R1430" s="285"/>
      <c r="S1430" s="285"/>
      <c r="T1430" s="285"/>
      <c r="U1430" s="285"/>
      <c r="V1430" s="285"/>
      <c r="W1430" s="285"/>
      <c r="X1430" s="285"/>
      <c r="Y1430" s="406"/>
      <c r="Z1430" s="419"/>
      <c r="AA1430" s="419"/>
      <c r="AB1430" s="419"/>
      <c r="AC1430" s="419"/>
      <c r="AD1430" s="419"/>
      <c r="AE1430" s="419"/>
      <c r="AF1430" s="419"/>
      <c r="AG1430" s="419"/>
      <c r="AH1430" s="419"/>
      <c r="AI1430" s="419"/>
      <c r="AJ1430" s="419"/>
      <c r="AK1430" s="419"/>
      <c r="AL1430" s="419"/>
      <c r="AM1430" s="300"/>
    </row>
    <row r="1431" spans="1:39" ht="15" hidden="1" customHeight="1" outlineLevel="1">
      <c r="A1431" s="521">
        <v>34</v>
      </c>
      <c r="B1431" s="422" t="s">
        <v>126</v>
      </c>
      <c r="C1431" s="285" t="s">
        <v>25</v>
      </c>
      <c r="D1431" s="289"/>
      <c r="E1431" s="289"/>
      <c r="F1431" s="289"/>
      <c r="G1431" s="289"/>
      <c r="H1431" s="289"/>
      <c r="I1431" s="289"/>
      <c r="J1431" s="289"/>
      <c r="K1431" s="289"/>
      <c r="L1431" s="289"/>
      <c r="M1431" s="289"/>
      <c r="N1431" s="289">
        <v>0</v>
      </c>
      <c r="O1431" s="289"/>
      <c r="P1431" s="289"/>
      <c r="Q1431" s="289"/>
      <c r="R1431" s="289"/>
      <c r="S1431" s="289"/>
      <c r="T1431" s="289"/>
      <c r="U1431" s="289"/>
      <c r="V1431" s="289"/>
      <c r="W1431" s="289"/>
      <c r="X1431" s="289"/>
      <c r="Y1431" s="420"/>
      <c r="Z1431" s="409"/>
      <c r="AA1431" s="409"/>
      <c r="AB1431" s="409"/>
      <c r="AC1431" s="409"/>
      <c r="AD1431" s="409"/>
      <c r="AE1431" s="409"/>
      <c r="AF1431" s="409"/>
      <c r="AG1431" s="409"/>
      <c r="AH1431" s="409"/>
      <c r="AI1431" s="409"/>
      <c r="AJ1431" s="409"/>
      <c r="AK1431" s="409"/>
      <c r="AL1431" s="409"/>
      <c r="AM1431" s="290">
        <f>SUM(Y1431:AL1431)</f>
        <v>0</v>
      </c>
    </row>
    <row r="1432" spans="1:39" ht="15" hidden="1" customHeight="1" outlineLevel="1">
      <c r="A1432" s="521"/>
      <c r="B1432" s="288" t="s">
        <v>346</v>
      </c>
      <c r="C1432" s="285" t="s">
        <v>163</v>
      </c>
      <c r="D1432" s="289"/>
      <c r="E1432" s="289"/>
      <c r="F1432" s="289"/>
      <c r="G1432" s="289"/>
      <c r="H1432" s="289"/>
      <c r="I1432" s="289"/>
      <c r="J1432" s="289"/>
      <c r="K1432" s="289"/>
      <c r="L1432" s="289"/>
      <c r="M1432" s="289"/>
      <c r="N1432" s="289">
        <f>N1431</f>
        <v>0</v>
      </c>
      <c r="O1432" s="289"/>
      <c r="P1432" s="289"/>
      <c r="Q1432" s="289"/>
      <c r="R1432" s="289"/>
      <c r="S1432" s="289"/>
      <c r="T1432" s="289"/>
      <c r="U1432" s="289"/>
      <c r="V1432" s="289"/>
      <c r="W1432" s="289"/>
      <c r="X1432" s="289"/>
      <c r="Y1432" s="405">
        <f>Y1431</f>
        <v>0</v>
      </c>
      <c r="Z1432" s="405">
        <f t="shared" ref="Z1432:AL1432" si="3375">Z1431</f>
        <v>0</v>
      </c>
      <c r="AA1432" s="405">
        <f t="shared" si="3375"/>
        <v>0</v>
      </c>
      <c r="AB1432" s="405">
        <f t="shared" si="3375"/>
        <v>0</v>
      </c>
      <c r="AC1432" s="405">
        <f t="shared" si="3375"/>
        <v>0</v>
      </c>
      <c r="AD1432" s="405">
        <f t="shared" si="3375"/>
        <v>0</v>
      </c>
      <c r="AE1432" s="405">
        <f t="shared" si="3375"/>
        <v>0</v>
      </c>
      <c r="AF1432" s="405">
        <f t="shared" si="3375"/>
        <v>0</v>
      </c>
      <c r="AG1432" s="405">
        <f t="shared" si="3375"/>
        <v>0</v>
      </c>
      <c r="AH1432" s="405">
        <f t="shared" si="3375"/>
        <v>0</v>
      </c>
      <c r="AI1432" s="405">
        <f t="shared" si="3375"/>
        <v>0</v>
      </c>
      <c r="AJ1432" s="405">
        <f t="shared" si="3375"/>
        <v>0</v>
      </c>
      <c r="AK1432" s="405">
        <f t="shared" si="3375"/>
        <v>0</v>
      </c>
      <c r="AL1432" s="405">
        <f t="shared" si="3375"/>
        <v>0</v>
      </c>
      <c r="AM1432" s="300"/>
    </row>
    <row r="1433" spans="1:39" ht="15" hidden="1" customHeight="1" outlineLevel="1">
      <c r="A1433" s="521"/>
      <c r="B1433" s="422"/>
      <c r="C1433" s="285"/>
      <c r="D1433" s="285"/>
      <c r="E1433" s="285"/>
      <c r="F1433" s="285"/>
      <c r="G1433" s="285"/>
      <c r="H1433" s="285"/>
      <c r="I1433" s="285"/>
      <c r="J1433" s="285"/>
      <c r="K1433" s="285"/>
      <c r="L1433" s="285"/>
      <c r="M1433" s="285"/>
      <c r="N1433" s="285"/>
      <c r="O1433" s="285"/>
      <c r="P1433" s="285"/>
      <c r="Q1433" s="285"/>
      <c r="R1433" s="285"/>
      <c r="S1433" s="285"/>
      <c r="T1433" s="285"/>
      <c r="U1433" s="285"/>
      <c r="V1433" s="285"/>
      <c r="W1433" s="285"/>
      <c r="X1433" s="285"/>
      <c r="Y1433" s="406"/>
      <c r="Z1433" s="419"/>
      <c r="AA1433" s="419"/>
      <c r="AB1433" s="419"/>
      <c r="AC1433" s="419"/>
      <c r="AD1433" s="419"/>
      <c r="AE1433" s="419"/>
      <c r="AF1433" s="419"/>
      <c r="AG1433" s="419"/>
      <c r="AH1433" s="419"/>
      <c r="AI1433" s="419"/>
      <c r="AJ1433" s="419"/>
      <c r="AK1433" s="419"/>
      <c r="AL1433" s="419"/>
      <c r="AM1433" s="300"/>
    </row>
    <row r="1434" spans="1:39" ht="15" hidden="1" customHeight="1" outlineLevel="1">
      <c r="A1434" s="521">
        <v>35</v>
      </c>
      <c r="B1434" s="422" t="s">
        <v>127</v>
      </c>
      <c r="C1434" s="285" t="s">
        <v>25</v>
      </c>
      <c r="D1434" s="289"/>
      <c r="E1434" s="289"/>
      <c r="F1434" s="289"/>
      <c r="G1434" s="289"/>
      <c r="H1434" s="289"/>
      <c r="I1434" s="289"/>
      <c r="J1434" s="289"/>
      <c r="K1434" s="289"/>
      <c r="L1434" s="289"/>
      <c r="M1434" s="289"/>
      <c r="N1434" s="289">
        <v>0</v>
      </c>
      <c r="O1434" s="289"/>
      <c r="P1434" s="289"/>
      <c r="Q1434" s="289"/>
      <c r="R1434" s="289"/>
      <c r="S1434" s="289"/>
      <c r="T1434" s="289"/>
      <c r="U1434" s="289"/>
      <c r="V1434" s="289"/>
      <c r="W1434" s="289"/>
      <c r="X1434" s="289"/>
      <c r="Y1434" s="420"/>
      <c r="Z1434" s="409"/>
      <c r="AA1434" s="409"/>
      <c r="AB1434" s="409"/>
      <c r="AC1434" s="409"/>
      <c r="AD1434" s="409"/>
      <c r="AE1434" s="409"/>
      <c r="AF1434" s="409"/>
      <c r="AG1434" s="409"/>
      <c r="AH1434" s="409"/>
      <c r="AI1434" s="409"/>
      <c r="AJ1434" s="409"/>
      <c r="AK1434" s="409"/>
      <c r="AL1434" s="409"/>
      <c r="AM1434" s="290">
        <f>SUM(Y1434:AL1434)</f>
        <v>0</v>
      </c>
    </row>
    <row r="1435" spans="1:39" ht="15" hidden="1" customHeight="1" outlineLevel="1">
      <c r="A1435" s="521"/>
      <c r="B1435" s="288" t="s">
        <v>346</v>
      </c>
      <c r="C1435" s="285" t="s">
        <v>163</v>
      </c>
      <c r="D1435" s="289"/>
      <c r="E1435" s="289"/>
      <c r="F1435" s="289"/>
      <c r="G1435" s="289"/>
      <c r="H1435" s="289"/>
      <c r="I1435" s="289"/>
      <c r="J1435" s="289"/>
      <c r="K1435" s="289"/>
      <c r="L1435" s="289"/>
      <c r="M1435" s="289"/>
      <c r="N1435" s="289">
        <f>N1434</f>
        <v>0</v>
      </c>
      <c r="O1435" s="289"/>
      <c r="P1435" s="289"/>
      <c r="Q1435" s="289"/>
      <c r="R1435" s="289"/>
      <c r="S1435" s="289"/>
      <c r="T1435" s="289"/>
      <c r="U1435" s="289"/>
      <c r="V1435" s="289"/>
      <c r="W1435" s="289"/>
      <c r="X1435" s="289"/>
      <c r="Y1435" s="405">
        <f>Y1434</f>
        <v>0</v>
      </c>
      <c r="Z1435" s="405">
        <f t="shared" ref="Z1435:AL1435" si="3376">Z1434</f>
        <v>0</v>
      </c>
      <c r="AA1435" s="405">
        <f t="shared" si="3376"/>
        <v>0</v>
      </c>
      <c r="AB1435" s="405">
        <f t="shared" si="3376"/>
        <v>0</v>
      </c>
      <c r="AC1435" s="405">
        <f t="shared" si="3376"/>
        <v>0</v>
      </c>
      <c r="AD1435" s="405">
        <f t="shared" si="3376"/>
        <v>0</v>
      </c>
      <c r="AE1435" s="405">
        <f t="shared" si="3376"/>
        <v>0</v>
      </c>
      <c r="AF1435" s="405">
        <f t="shared" si="3376"/>
        <v>0</v>
      </c>
      <c r="AG1435" s="405">
        <f t="shared" si="3376"/>
        <v>0</v>
      </c>
      <c r="AH1435" s="405">
        <f t="shared" si="3376"/>
        <v>0</v>
      </c>
      <c r="AI1435" s="405">
        <f t="shared" si="3376"/>
        <v>0</v>
      </c>
      <c r="AJ1435" s="405">
        <f t="shared" si="3376"/>
        <v>0</v>
      </c>
      <c r="AK1435" s="405">
        <f t="shared" si="3376"/>
        <v>0</v>
      </c>
      <c r="AL1435" s="405">
        <f t="shared" si="3376"/>
        <v>0</v>
      </c>
      <c r="AM1435" s="300"/>
    </row>
    <row r="1436" spans="1:39" ht="15" hidden="1" customHeight="1" outlineLevel="1">
      <c r="A1436" s="521"/>
      <c r="B1436" s="425"/>
      <c r="C1436" s="285"/>
      <c r="D1436" s="285"/>
      <c r="E1436" s="285"/>
      <c r="F1436" s="285"/>
      <c r="G1436" s="285"/>
      <c r="H1436" s="285"/>
      <c r="I1436" s="285"/>
      <c r="J1436" s="285"/>
      <c r="K1436" s="285"/>
      <c r="L1436" s="285"/>
      <c r="M1436" s="285"/>
      <c r="N1436" s="285"/>
      <c r="O1436" s="285"/>
      <c r="P1436" s="285"/>
      <c r="Q1436" s="285"/>
      <c r="R1436" s="285"/>
      <c r="S1436" s="285"/>
      <c r="T1436" s="285"/>
      <c r="U1436" s="285"/>
      <c r="V1436" s="285"/>
      <c r="W1436" s="285"/>
      <c r="X1436" s="285"/>
      <c r="Y1436" s="406"/>
      <c r="Z1436" s="419"/>
      <c r="AA1436" s="419"/>
      <c r="AB1436" s="419"/>
      <c r="AC1436" s="419"/>
      <c r="AD1436" s="419"/>
      <c r="AE1436" s="419"/>
      <c r="AF1436" s="419"/>
      <c r="AG1436" s="419"/>
      <c r="AH1436" s="419"/>
      <c r="AI1436" s="419"/>
      <c r="AJ1436" s="419"/>
      <c r="AK1436" s="419"/>
      <c r="AL1436" s="419"/>
      <c r="AM1436" s="300"/>
    </row>
    <row r="1437" spans="1:39" ht="15" hidden="1" customHeight="1" outlineLevel="1">
      <c r="A1437" s="521"/>
      <c r="B1437" s="282" t="s">
        <v>501</v>
      </c>
      <c r="C1437" s="285"/>
      <c r="D1437" s="285"/>
      <c r="E1437" s="285"/>
      <c r="F1437" s="285"/>
      <c r="G1437" s="285"/>
      <c r="H1437" s="285"/>
      <c r="I1437" s="285"/>
      <c r="J1437" s="285"/>
      <c r="K1437" s="285"/>
      <c r="L1437" s="285"/>
      <c r="M1437" s="285"/>
      <c r="N1437" s="285"/>
      <c r="O1437" s="285"/>
      <c r="P1437" s="285"/>
      <c r="Q1437" s="285"/>
      <c r="R1437" s="285"/>
      <c r="S1437" s="285"/>
      <c r="T1437" s="285"/>
      <c r="U1437" s="285"/>
      <c r="V1437" s="285"/>
      <c r="W1437" s="285"/>
      <c r="X1437" s="285"/>
      <c r="Y1437" s="406"/>
      <c r="Z1437" s="419"/>
      <c r="AA1437" s="419"/>
      <c r="AB1437" s="419"/>
      <c r="AC1437" s="419"/>
      <c r="AD1437" s="419"/>
      <c r="AE1437" s="419"/>
      <c r="AF1437" s="419"/>
      <c r="AG1437" s="419"/>
      <c r="AH1437" s="419"/>
      <c r="AI1437" s="419"/>
      <c r="AJ1437" s="419"/>
      <c r="AK1437" s="419"/>
      <c r="AL1437" s="419"/>
      <c r="AM1437" s="300"/>
    </row>
    <row r="1438" spans="1:39" ht="28.5" hidden="1" customHeight="1" outlineLevel="1">
      <c r="A1438" s="521">
        <v>36</v>
      </c>
      <c r="B1438" s="422" t="s">
        <v>128</v>
      </c>
      <c r="C1438" s="285" t="s">
        <v>25</v>
      </c>
      <c r="D1438" s="289"/>
      <c r="E1438" s="289"/>
      <c r="F1438" s="289"/>
      <c r="G1438" s="289"/>
      <c r="H1438" s="289"/>
      <c r="I1438" s="289"/>
      <c r="J1438" s="289"/>
      <c r="K1438" s="289"/>
      <c r="L1438" s="289"/>
      <c r="M1438" s="289"/>
      <c r="N1438" s="289">
        <v>12</v>
      </c>
      <c r="O1438" s="289"/>
      <c r="P1438" s="289"/>
      <c r="Q1438" s="289"/>
      <c r="R1438" s="289"/>
      <c r="S1438" s="289"/>
      <c r="T1438" s="289"/>
      <c r="U1438" s="289"/>
      <c r="V1438" s="289"/>
      <c r="W1438" s="289"/>
      <c r="X1438" s="289"/>
      <c r="Y1438" s="420"/>
      <c r="Z1438" s="409"/>
      <c r="AA1438" s="409"/>
      <c r="AB1438" s="409"/>
      <c r="AC1438" s="409"/>
      <c r="AD1438" s="409"/>
      <c r="AE1438" s="409"/>
      <c r="AF1438" s="409"/>
      <c r="AG1438" s="409"/>
      <c r="AH1438" s="409"/>
      <c r="AI1438" s="409"/>
      <c r="AJ1438" s="409"/>
      <c r="AK1438" s="409"/>
      <c r="AL1438" s="409"/>
      <c r="AM1438" s="290">
        <f>SUM(Y1438:AL1438)</f>
        <v>0</v>
      </c>
    </row>
    <row r="1439" spans="1:39" ht="15" hidden="1" customHeight="1" outlineLevel="1">
      <c r="A1439" s="521"/>
      <c r="B1439" s="288" t="s">
        <v>346</v>
      </c>
      <c r="C1439" s="285" t="s">
        <v>163</v>
      </c>
      <c r="D1439" s="289"/>
      <c r="E1439" s="289"/>
      <c r="F1439" s="289"/>
      <c r="G1439" s="289"/>
      <c r="H1439" s="289"/>
      <c r="I1439" s="289"/>
      <c r="J1439" s="289"/>
      <c r="K1439" s="289"/>
      <c r="L1439" s="289"/>
      <c r="M1439" s="289"/>
      <c r="N1439" s="289">
        <f>N1438</f>
        <v>12</v>
      </c>
      <c r="O1439" s="289"/>
      <c r="P1439" s="289"/>
      <c r="Q1439" s="289"/>
      <c r="R1439" s="289"/>
      <c r="S1439" s="289"/>
      <c r="T1439" s="289"/>
      <c r="U1439" s="289"/>
      <c r="V1439" s="289"/>
      <c r="W1439" s="289"/>
      <c r="X1439" s="289"/>
      <c r="Y1439" s="405">
        <f>Y1438</f>
        <v>0</v>
      </c>
      <c r="Z1439" s="405">
        <f t="shared" ref="Z1439:AL1439" si="3377">Z1438</f>
        <v>0</v>
      </c>
      <c r="AA1439" s="405">
        <f t="shared" si="3377"/>
        <v>0</v>
      </c>
      <c r="AB1439" s="405">
        <f t="shared" si="3377"/>
        <v>0</v>
      </c>
      <c r="AC1439" s="405">
        <f t="shared" si="3377"/>
        <v>0</v>
      </c>
      <c r="AD1439" s="405">
        <f t="shared" si="3377"/>
        <v>0</v>
      </c>
      <c r="AE1439" s="405">
        <f t="shared" si="3377"/>
        <v>0</v>
      </c>
      <c r="AF1439" s="405">
        <f t="shared" si="3377"/>
        <v>0</v>
      </c>
      <c r="AG1439" s="405">
        <f t="shared" si="3377"/>
        <v>0</v>
      </c>
      <c r="AH1439" s="405">
        <f t="shared" si="3377"/>
        <v>0</v>
      </c>
      <c r="AI1439" s="405">
        <f t="shared" si="3377"/>
        <v>0</v>
      </c>
      <c r="AJ1439" s="405">
        <f t="shared" si="3377"/>
        <v>0</v>
      </c>
      <c r="AK1439" s="405">
        <f t="shared" si="3377"/>
        <v>0</v>
      </c>
      <c r="AL1439" s="405">
        <f t="shared" si="3377"/>
        <v>0</v>
      </c>
      <c r="AM1439" s="300"/>
    </row>
    <row r="1440" spans="1:39" ht="15" hidden="1" customHeight="1" outlineLevel="1">
      <c r="A1440" s="521"/>
      <c r="B1440" s="422"/>
      <c r="C1440" s="285"/>
      <c r="D1440" s="285"/>
      <c r="E1440" s="285"/>
      <c r="F1440" s="285"/>
      <c r="G1440" s="285"/>
      <c r="H1440" s="285"/>
      <c r="I1440" s="285"/>
      <c r="J1440" s="285"/>
      <c r="K1440" s="285"/>
      <c r="L1440" s="285"/>
      <c r="M1440" s="285"/>
      <c r="N1440" s="285"/>
      <c r="O1440" s="285"/>
      <c r="P1440" s="285"/>
      <c r="Q1440" s="285"/>
      <c r="R1440" s="285"/>
      <c r="S1440" s="285"/>
      <c r="T1440" s="285"/>
      <c r="U1440" s="285"/>
      <c r="V1440" s="285"/>
      <c r="W1440" s="285"/>
      <c r="X1440" s="285"/>
      <c r="Y1440" s="406"/>
      <c r="Z1440" s="419"/>
      <c r="AA1440" s="419"/>
      <c r="AB1440" s="419"/>
      <c r="AC1440" s="419"/>
      <c r="AD1440" s="419"/>
      <c r="AE1440" s="419"/>
      <c r="AF1440" s="419"/>
      <c r="AG1440" s="419"/>
      <c r="AH1440" s="419"/>
      <c r="AI1440" s="419"/>
      <c r="AJ1440" s="419"/>
      <c r="AK1440" s="419"/>
      <c r="AL1440" s="419"/>
      <c r="AM1440" s="300"/>
    </row>
    <row r="1441" spans="1:39" ht="15" hidden="1" customHeight="1" outlineLevel="1">
      <c r="A1441" s="521">
        <v>37</v>
      </c>
      <c r="B1441" s="422" t="s">
        <v>129</v>
      </c>
      <c r="C1441" s="285" t="s">
        <v>25</v>
      </c>
      <c r="D1441" s="289"/>
      <c r="E1441" s="289"/>
      <c r="F1441" s="289"/>
      <c r="G1441" s="289"/>
      <c r="H1441" s="289"/>
      <c r="I1441" s="289"/>
      <c r="J1441" s="289"/>
      <c r="K1441" s="289"/>
      <c r="L1441" s="289"/>
      <c r="M1441" s="289"/>
      <c r="N1441" s="289">
        <v>12</v>
      </c>
      <c r="O1441" s="289"/>
      <c r="P1441" s="289"/>
      <c r="Q1441" s="289"/>
      <c r="R1441" s="289"/>
      <c r="S1441" s="289"/>
      <c r="T1441" s="289"/>
      <c r="U1441" s="289"/>
      <c r="V1441" s="289"/>
      <c r="W1441" s="289"/>
      <c r="X1441" s="289"/>
      <c r="Y1441" s="420"/>
      <c r="Z1441" s="409"/>
      <c r="AA1441" s="409"/>
      <c r="AB1441" s="409"/>
      <c r="AC1441" s="409"/>
      <c r="AD1441" s="409"/>
      <c r="AE1441" s="409"/>
      <c r="AF1441" s="409"/>
      <c r="AG1441" s="409"/>
      <c r="AH1441" s="409"/>
      <c r="AI1441" s="409"/>
      <c r="AJ1441" s="409"/>
      <c r="AK1441" s="409"/>
      <c r="AL1441" s="409"/>
      <c r="AM1441" s="290">
        <f>SUM(Y1441:AL1441)</f>
        <v>0</v>
      </c>
    </row>
    <row r="1442" spans="1:39" ht="15" hidden="1" customHeight="1" outlineLevel="1">
      <c r="A1442" s="521"/>
      <c r="B1442" s="288" t="s">
        <v>346</v>
      </c>
      <c r="C1442" s="285" t="s">
        <v>163</v>
      </c>
      <c r="D1442" s="289"/>
      <c r="E1442" s="289"/>
      <c r="F1442" s="289"/>
      <c r="G1442" s="289"/>
      <c r="H1442" s="289"/>
      <c r="I1442" s="289"/>
      <c r="J1442" s="289"/>
      <c r="K1442" s="289"/>
      <c r="L1442" s="289"/>
      <c r="M1442" s="289"/>
      <c r="N1442" s="289">
        <f>N1441</f>
        <v>12</v>
      </c>
      <c r="O1442" s="289"/>
      <c r="P1442" s="289"/>
      <c r="Q1442" s="289"/>
      <c r="R1442" s="289"/>
      <c r="S1442" s="289"/>
      <c r="T1442" s="289"/>
      <c r="U1442" s="289"/>
      <c r="V1442" s="289"/>
      <c r="W1442" s="289"/>
      <c r="X1442" s="289"/>
      <c r="Y1442" s="405">
        <f>Y1441</f>
        <v>0</v>
      </c>
      <c r="Z1442" s="405">
        <f t="shared" ref="Z1442:AL1442" si="3378">Z1441</f>
        <v>0</v>
      </c>
      <c r="AA1442" s="405">
        <f t="shared" si="3378"/>
        <v>0</v>
      </c>
      <c r="AB1442" s="405">
        <f t="shared" si="3378"/>
        <v>0</v>
      </c>
      <c r="AC1442" s="405">
        <f t="shared" si="3378"/>
        <v>0</v>
      </c>
      <c r="AD1442" s="405">
        <f t="shared" si="3378"/>
        <v>0</v>
      </c>
      <c r="AE1442" s="405">
        <f t="shared" si="3378"/>
        <v>0</v>
      </c>
      <c r="AF1442" s="405">
        <f t="shared" si="3378"/>
        <v>0</v>
      </c>
      <c r="AG1442" s="405">
        <f t="shared" si="3378"/>
        <v>0</v>
      </c>
      <c r="AH1442" s="405">
        <f t="shared" si="3378"/>
        <v>0</v>
      </c>
      <c r="AI1442" s="405">
        <f t="shared" si="3378"/>
        <v>0</v>
      </c>
      <c r="AJ1442" s="405">
        <f t="shared" si="3378"/>
        <v>0</v>
      </c>
      <c r="AK1442" s="405">
        <f t="shared" si="3378"/>
        <v>0</v>
      </c>
      <c r="AL1442" s="405">
        <f t="shared" si="3378"/>
        <v>0</v>
      </c>
      <c r="AM1442" s="300"/>
    </row>
    <row r="1443" spans="1:39" ht="15" hidden="1" customHeight="1" outlineLevel="1">
      <c r="A1443" s="521"/>
      <c r="B1443" s="422"/>
      <c r="C1443" s="285"/>
      <c r="D1443" s="285"/>
      <c r="E1443" s="285"/>
      <c r="F1443" s="285"/>
      <c r="G1443" s="285"/>
      <c r="H1443" s="285"/>
      <c r="I1443" s="285"/>
      <c r="J1443" s="285"/>
      <c r="K1443" s="285"/>
      <c r="L1443" s="285"/>
      <c r="M1443" s="285"/>
      <c r="N1443" s="285"/>
      <c r="O1443" s="285"/>
      <c r="P1443" s="285"/>
      <c r="Q1443" s="285"/>
      <c r="R1443" s="285"/>
      <c r="S1443" s="285"/>
      <c r="T1443" s="285"/>
      <c r="U1443" s="285"/>
      <c r="V1443" s="285"/>
      <c r="W1443" s="285"/>
      <c r="X1443" s="285"/>
      <c r="Y1443" s="406"/>
      <c r="Z1443" s="419"/>
      <c r="AA1443" s="419"/>
      <c r="AB1443" s="419"/>
      <c r="AC1443" s="419"/>
      <c r="AD1443" s="419"/>
      <c r="AE1443" s="419"/>
      <c r="AF1443" s="419"/>
      <c r="AG1443" s="419"/>
      <c r="AH1443" s="419"/>
      <c r="AI1443" s="419"/>
      <c r="AJ1443" s="419"/>
      <c r="AK1443" s="419"/>
      <c r="AL1443" s="419"/>
      <c r="AM1443" s="300"/>
    </row>
    <row r="1444" spans="1:39" ht="15" hidden="1" customHeight="1" outlineLevel="1">
      <c r="A1444" s="521">
        <v>38</v>
      </c>
      <c r="B1444" s="422" t="s">
        <v>130</v>
      </c>
      <c r="C1444" s="285" t="s">
        <v>25</v>
      </c>
      <c r="D1444" s="289"/>
      <c r="E1444" s="289"/>
      <c r="F1444" s="289"/>
      <c r="G1444" s="289"/>
      <c r="H1444" s="289"/>
      <c r="I1444" s="289"/>
      <c r="J1444" s="289"/>
      <c r="K1444" s="289"/>
      <c r="L1444" s="289"/>
      <c r="M1444" s="289"/>
      <c r="N1444" s="289">
        <v>12</v>
      </c>
      <c r="O1444" s="289"/>
      <c r="P1444" s="289"/>
      <c r="Q1444" s="289"/>
      <c r="R1444" s="289"/>
      <c r="S1444" s="289"/>
      <c r="T1444" s="289"/>
      <c r="U1444" s="289"/>
      <c r="V1444" s="289"/>
      <c r="W1444" s="289"/>
      <c r="X1444" s="289"/>
      <c r="Y1444" s="420"/>
      <c r="Z1444" s="409"/>
      <c r="AA1444" s="409"/>
      <c r="AB1444" s="409"/>
      <c r="AC1444" s="409"/>
      <c r="AD1444" s="409"/>
      <c r="AE1444" s="409"/>
      <c r="AF1444" s="409"/>
      <c r="AG1444" s="409"/>
      <c r="AH1444" s="409"/>
      <c r="AI1444" s="409"/>
      <c r="AJ1444" s="409"/>
      <c r="AK1444" s="409"/>
      <c r="AL1444" s="409"/>
      <c r="AM1444" s="290">
        <f>SUM(Y1444:AL1444)</f>
        <v>0</v>
      </c>
    </row>
    <row r="1445" spans="1:39" ht="15" hidden="1" customHeight="1" outlineLevel="1">
      <c r="A1445" s="521"/>
      <c r="B1445" s="288" t="s">
        <v>346</v>
      </c>
      <c r="C1445" s="285" t="s">
        <v>163</v>
      </c>
      <c r="D1445" s="289"/>
      <c r="E1445" s="289"/>
      <c r="F1445" s="289"/>
      <c r="G1445" s="289"/>
      <c r="H1445" s="289"/>
      <c r="I1445" s="289"/>
      <c r="J1445" s="289"/>
      <c r="K1445" s="289"/>
      <c r="L1445" s="289"/>
      <c r="M1445" s="289"/>
      <c r="N1445" s="289">
        <f>N1444</f>
        <v>12</v>
      </c>
      <c r="O1445" s="289"/>
      <c r="P1445" s="289"/>
      <c r="Q1445" s="289"/>
      <c r="R1445" s="289"/>
      <c r="S1445" s="289"/>
      <c r="T1445" s="289"/>
      <c r="U1445" s="289"/>
      <c r="V1445" s="289"/>
      <c r="W1445" s="289"/>
      <c r="X1445" s="289"/>
      <c r="Y1445" s="405">
        <f>Y1444</f>
        <v>0</v>
      </c>
      <c r="Z1445" s="405">
        <f t="shared" ref="Z1445:AL1445" si="3379">Z1444</f>
        <v>0</v>
      </c>
      <c r="AA1445" s="405">
        <f t="shared" si="3379"/>
        <v>0</v>
      </c>
      <c r="AB1445" s="405">
        <f t="shared" si="3379"/>
        <v>0</v>
      </c>
      <c r="AC1445" s="405">
        <f t="shared" si="3379"/>
        <v>0</v>
      </c>
      <c r="AD1445" s="405">
        <f t="shared" si="3379"/>
        <v>0</v>
      </c>
      <c r="AE1445" s="405">
        <f t="shared" si="3379"/>
        <v>0</v>
      </c>
      <c r="AF1445" s="405">
        <f t="shared" si="3379"/>
        <v>0</v>
      </c>
      <c r="AG1445" s="405">
        <f t="shared" si="3379"/>
        <v>0</v>
      </c>
      <c r="AH1445" s="405">
        <f t="shared" si="3379"/>
        <v>0</v>
      </c>
      <c r="AI1445" s="405">
        <f t="shared" si="3379"/>
        <v>0</v>
      </c>
      <c r="AJ1445" s="405">
        <f t="shared" si="3379"/>
        <v>0</v>
      </c>
      <c r="AK1445" s="405">
        <f t="shared" si="3379"/>
        <v>0</v>
      </c>
      <c r="AL1445" s="405">
        <f t="shared" si="3379"/>
        <v>0</v>
      </c>
      <c r="AM1445" s="300"/>
    </row>
    <row r="1446" spans="1:39" ht="15" hidden="1" customHeight="1" outlineLevel="1">
      <c r="A1446" s="521"/>
      <c r="B1446" s="422"/>
      <c r="C1446" s="285"/>
      <c r="D1446" s="285"/>
      <c r="E1446" s="285"/>
      <c r="F1446" s="285"/>
      <c r="G1446" s="285"/>
      <c r="H1446" s="285"/>
      <c r="I1446" s="285"/>
      <c r="J1446" s="285"/>
      <c r="K1446" s="285"/>
      <c r="L1446" s="285"/>
      <c r="M1446" s="285"/>
      <c r="N1446" s="285"/>
      <c r="O1446" s="285"/>
      <c r="P1446" s="285"/>
      <c r="Q1446" s="285"/>
      <c r="R1446" s="285"/>
      <c r="S1446" s="285"/>
      <c r="T1446" s="285"/>
      <c r="U1446" s="285"/>
      <c r="V1446" s="285"/>
      <c r="W1446" s="285"/>
      <c r="X1446" s="285"/>
      <c r="Y1446" s="406"/>
      <c r="Z1446" s="419"/>
      <c r="AA1446" s="419"/>
      <c r="AB1446" s="419"/>
      <c r="AC1446" s="419"/>
      <c r="AD1446" s="419"/>
      <c r="AE1446" s="419"/>
      <c r="AF1446" s="419"/>
      <c r="AG1446" s="419"/>
      <c r="AH1446" s="419"/>
      <c r="AI1446" s="419"/>
      <c r="AJ1446" s="419"/>
      <c r="AK1446" s="419"/>
      <c r="AL1446" s="419"/>
      <c r="AM1446" s="300"/>
    </row>
    <row r="1447" spans="1:39" ht="15" hidden="1" customHeight="1" outlineLevel="1">
      <c r="A1447" s="521">
        <v>39</v>
      </c>
      <c r="B1447" s="422" t="s">
        <v>131</v>
      </c>
      <c r="C1447" s="285" t="s">
        <v>25</v>
      </c>
      <c r="D1447" s="289"/>
      <c r="E1447" s="289"/>
      <c r="F1447" s="289"/>
      <c r="G1447" s="289"/>
      <c r="H1447" s="289"/>
      <c r="I1447" s="289"/>
      <c r="J1447" s="289"/>
      <c r="K1447" s="289"/>
      <c r="L1447" s="289"/>
      <c r="M1447" s="289"/>
      <c r="N1447" s="289">
        <v>12</v>
      </c>
      <c r="O1447" s="289"/>
      <c r="P1447" s="289"/>
      <c r="Q1447" s="289"/>
      <c r="R1447" s="289"/>
      <c r="S1447" s="289"/>
      <c r="T1447" s="289"/>
      <c r="U1447" s="289"/>
      <c r="V1447" s="289"/>
      <c r="W1447" s="289"/>
      <c r="X1447" s="289"/>
      <c r="Y1447" s="420"/>
      <c r="Z1447" s="409"/>
      <c r="AA1447" s="409"/>
      <c r="AB1447" s="409"/>
      <c r="AC1447" s="409"/>
      <c r="AD1447" s="409"/>
      <c r="AE1447" s="409"/>
      <c r="AF1447" s="409"/>
      <c r="AG1447" s="409"/>
      <c r="AH1447" s="409"/>
      <c r="AI1447" s="409"/>
      <c r="AJ1447" s="409"/>
      <c r="AK1447" s="409"/>
      <c r="AL1447" s="409"/>
      <c r="AM1447" s="290">
        <f>SUM(Y1447:AL1447)</f>
        <v>0</v>
      </c>
    </row>
    <row r="1448" spans="1:39" ht="15" hidden="1" customHeight="1" outlineLevel="1">
      <c r="A1448" s="521"/>
      <c r="B1448" s="288" t="s">
        <v>346</v>
      </c>
      <c r="C1448" s="285" t="s">
        <v>163</v>
      </c>
      <c r="D1448" s="289"/>
      <c r="E1448" s="289"/>
      <c r="F1448" s="289"/>
      <c r="G1448" s="289"/>
      <c r="H1448" s="289"/>
      <c r="I1448" s="289"/>
      <c r="J1448" s="289"/>
      <c r="K1448" s="289"/>
      <c r="L1448" s="289"/>
      <c r="M1448" s="289"/>
      <c r="N1448" s="289">
        <f>N1447</f>
        <v>12</v>
      </c>
      <c r="O1448" s="289"/>
      <c r="P1448" s="289"/>
      <c r="Q1448" s="289"/>
      <c r="R1448" s="289"/>
      <c r="S1448" s="289"/>
      <c r="T1448" s="289"/>
      <c r="U1448" s="289"/>
      <c r="V1448" s="289"/>
      <c r="W1448" s="289"/>
      <c r="X1448" s="289"/>
      <c r="Y1448" s="405">
        <f>Y1447</f>
        <v>0</v>
      </c>
      <c r="Z1448" s="405">
        <f t="shared" ref="Z1448:AL1448" si="3380">Z1447</f>
        <v>0</v>
      </c>
      <c r="AA1448" s="405">
        <f t="shared" si="3380"/>
        <v>0</v>
      </c>
      <c r="AB1448" s="405">
        <f t="shared" si="3380"/>
        <v>0</v>
      </c>
      <c r="AC1448" s="405">
        <f t="shared" si="3380"/>
        <v>0</v>
      </c>
      <c r="AD1448" s="405">
        <f t="shared" si="3380"/>
        <v>0</v>
      </c>
      <c r="AE1448" s="405">
        <f t="shared" si="3380"/>
        <v>0</v>
      </c>
      <c r="AF1448" s="405">
        <f t="shared" si="3380"/>
        <v>0</v>
      </c>
      <c r="AG1448" s="405">
        <f t="shared" si="3380"/>
        <v>0</v>
      </c>
      <c r="AH1448" s="405">
        <f t="shared" si="3380"/>
        <v>0</v>
      </c>
      <c r="AI1448" s="405">
        <f t="shared" si="3380"/>
        <v>0</v>
      </c>
      <c r="AJ1448" s="405">
        <f t="shared" si="3380"/>
        <v>0</v>
      </c>
      <c r="AK1448" s="405">
        <f t="shared" si="3380"/>
        <v>0</v>
      </c>
      <c r="AL1448" s="405">
        <f t="shared" si="3380"/>
        <v>0</v>
      </c>
      <c r="AM1448" s="300"/>
    </row>
    <row r="1449" spans="1:39" ht="15" hidden="1" customHeight="1" outlineLevel="1">
      <c r="A1449" s="521"/>
      <c r="B1449" s="422"/>
      <c r="C1449" s="285"/>
      <c r="D1449" s="285"/>
      <c r="E1449" s="285"/>
      <c r="F1449" s="285"/>
      <c r="G1449" s="285"/>
      <c r="H1449" s="285"/>
      <c r="I1449" s="285"/>
      <c r="J1449" s="285"/>
      <c r="K1449" s="285"/>
      <c r="L1449" s="285"/>
      <c r="M1449" s="285"/>
      <c r="N1449" s="285"/>
      <c r="O1449" s="285"/>
      <c r="P1449" s="285"/>
      <c r="Q1449" s="285"/>
      <c r="R1449" s="285"/>
      <c r="S1449" s="285"/>
      <c r="T1449" s="285"/>
      <c r="U1449" s="285"/>
      <c r="V1449" s="285"/>
      <c r="W1449" s="285"/>
      <c r="X1449" s="285"/>
      <c r="Y1449" s="406"/>
      <c r="Z1449" s="419"/>
      <c r="AA1449" s="419"/>
      <c r="AB1449" s="419"/>
      <c r="AC1449" s="419"/>
      <c r="AD1449" s="419"/>
      <c r="AE1449" s="419"/>
      <c r="AF1449" s="419"/>
      <c r="AG1449" s="419"/>
      <c r="AH1449" s="419"/>
      <c r="AI1449" s="419"/>
      <c r="AJ1449" s="419"/>
      <c r="AK1449" s="419"/>
      <c r="AL1449" s="419"/>
      <c r="AM1449" s="300"/>
    </row>
    <row r="1450" spans="1:39" ht="15" hidden="1" customHeight="1" outlineLevel="1">
      <c r="A1450" s="521">
        <v>40</v>
      </c>
      <c r="B1450" s="422" t="s">
        <v>132</v>
      </c>
      <c r="C1450" s="285" t="s">
        <v>25</v>
      </c>
      <c r="D1450" s="289"/>
      <c r="E1450" s="289"/>
      <c r="F1450" s="289"/>
      <c r="G1450" s="289"/>
      <c r="H1450" s="289"/>
      <c r="I1450" s="289"/>
      <c r="J1450" s="289"/>
      <c r="K1450" s="289"/>
      <c r="L1450" s="289"/>
      <c r="M1450" s="289"/>
      <c r="N1450" s="289">
        <v>12</v>
      </c>
      <c r="O1450" s="289"/>
      <c r="P1450" s="289"/>
      <c r="Q1450" s="289"/>
      <c r="R1450" s="289"/>
      <c r="S1450" s="289"/>
      <c r="T1450" s="289"/>
      <c r="U1450" s="289"/>
      <c r="V1450" s="289"/>
      <c r="W1450" s="289"/>
      <c r="X1450" s="289"/>
      <c r="Y1450" s="420"/>
      <c r="Z1450" s="409"/>
      <c r="AA1450" s="409"/>
      <c r="AB1450" s="409"/>
      <c r="AC1450" s="409"/>
      <c r="AD1450" s="409"/>
      <c r="AE1450" s="409"/>
      <c r="AF1450" s="409"/>
      <c r="AG1450" s="409"/>
      <c r="AH1450" s="409"/>
      <c r="AI1450" s="409"/>
      <c r="AJ1450" s="409"/>
      <c r="AK1450" s="409"/>
      <c r="AL1450" s="409"/>
      <c r="AM1450" s="290">
        <f>SUM(Y1450:AL1450)</f>
        <v>0</v>
      </c>
    </row>
    <row r="1451" spans="1:39" ht="15" hidden="1" customHeight="1" outlineLevel="1">
      <c r="A1451" s="521"/>
      <c r="B1451" s="288" t="s">
        <v>346</v>
      </c>
      <c r="C1451" s="285" t="s">
        <v>163</v>
      </c>
      <c r="D1451" s="289"/>
      <c r="E1451" s="289"/>
      <c r="F1451" s="289"/>
      <c r="G1451" s="289"/>
      <c r="H1451" s="289"/>
      <c r="I1451" s="289"/>
      <c r="J1451" s="289"/>
      <c r="K1451" s="289"/>
      <c r="L1451" s="289"/>
      <c r="M1451" s="289"/>
      <c r="N1451" s="289">
        <f>N1450</f>
        <v>12</v>
      </c>
      <c r="O1451" s="289"/>
      <c r="P1451" s="289"/>
      <c r="Q1451" s="289"/>
      <c r="R1451" s="289"/>
      <c r="S1451" s="289"/>
      <c r="T1451" s="289"/>
      <c r="U1451" s="289"/>
      <c r="V1451" s="289"/>
      <c r="W1451" s="289"/>
      <c r="X1451" s="289"/>
      <c r="Y1451" s="405">
        <f>Y1450</f>
        <v>0</v>
      </c>
      <c r="Z1451" s="405">
        <f t="shared" ref="Z1451:AL1451" si="3381">Z1450</f>
        <v>0</v>
      </c>
      <c r="AA1451" s="405">
        <f t="shared" si="3381"/>
        <v>0</v>
      </c>
      <c r="AB1451" s="405">
        <f t="shared" si="3381"/>
        <v>0</v>
      </c>
      <c r="AC1451" s="405">
        <f t="shared" si="3381"/>
        <v>0</v>
      </c>
      <c r="AD1451" s="405">
        <f t="shared" si="3381"/>
        <v>0</v>
      </c>
      <c r="AE1451" s="405">
        <f t="shared" si="3381"/>
        <v>0</v>
      </c>
      <c r="AF1451" s="405">
        <f t="shared" si="3381"/>
        <v>0</v>
      </c>
      <c r="AG1451" s="405">
        <f t="shared" si="3381"/>
        <v>0</v>
      </c>
      <c r="AH1451" s="405">
        <f t="shared" si="3381"/>
        <v>0</v>
      </c>
      <c r="AI1451" s="405">
        <f t="shared" si="3381"/>
        <v>0</v>
      </c>
      <c r="AJ1451" s="405">
        <f t="shared" si="3381"/>
        <v>0</v>
      </c>
      <c r="AK1451" s="405">
        <f t="shared" si="3381"/>
        <v>0</v>
      </c>
      <c r="AL1451" s="405">
        <f t="shared" si="3381"/>
        <v>0</v>
      </c>
      <c r="AM1451" s="300"/>
    </row>
    <row r="1452" spans="1:39" ht="15" hidden="1" customHeight="1" outlineLevel="1">
      <c r="A1452" s="521"/>
      <c r="B1452" s="422"/>
      <c r="C1452" s="285"/>
      <c r="D1452" s="285"/>
      <c r="E1452" s="285"/>
      <c r="F1452" s="285"/>
      <c r="G1452" s="285"/>
      <c r="H1452" s="285"/>
      <c r="I1452" s="285"/>
      <c r="J1452" s="285"/>
      <c r="K1452" s="285"/>
      <c r="L1452" s="285"/>
      <c r="M1452" s="285"/>
      <c r="N1452" s="285"/>
      <c r="O1452" s="285"/>
      <c r="P1452" s="285"/>
      <c r="Q1452" s="285"/>
      <c r="R1452" s="285"/>
      <c r="S1452" s="285"/>
      <c r="T1452" s="285"/>
      <c r="U1452" s="285"/>
      <c r="V1452" s="285"/>
      <c r="W1452" s="285"/>
      <c r="X1452" s="285"/>
      <c r="Y1452" s="406"/>
      <c r="Z1452" s="419"/>
      <c r="AA1452" s="419"/>
      <c r="AB1452" s="419"/>
      <c r="AC1452" s="419"/>
      <c r="AD1452" s="419"/>
      <c r="AE1452" s="419"/>
      <c r="AF1452" s="419"/>
      <c r="AG1452" s="419"/>
      <c r="AH1452" s="419"/>
      <c r="AI1452" s="419"/>
      <c r="AJ1452" s="419"/>
      <c r="AK1452" s="419"/>
      <c r="AL1452" s="419"/>
      <c r="AM1452" s="300"/>
    </row>
    <row r="1453" spans="1:39" ht="28.5" hidden="1" customHeight="1" outlineLevel="1">
      <c r="A1453" s="521">
        <v>41</v>
      </c>
      <c r="B1453" s="422" t="s">
        <v>133</v>
      </c>
      <c r="C1453" s="285" t="s">
        <v>25</v>
      </c>
      <c r="D1453" s="289"/>
      <c r="E1453" s="289"/>
      <c r="F1453" s="289"/>
      <c r="G1453" s="289"/>
      <c r="H1453" s="289"/>
      <c r="I1453" s="289"/>
      <c r="J1453" s="289"/>
      <c r="K1453" s="289"/>
      <c r="L1453" s="289"/>
      <c r="M1453" s="289"/>
      <c r="N1453" s="289">
        <v>12</v>
      </c>
      <c r="O1453" s="289"/>
      <c r="P1453" s="289"/>
      <c r="Q1453" s="289"/>
      <c r="R1453" s="289"/>
      <c r="S1453" s="289"/>
      <c r="T1453" s="289"/>
      <c r="U1453" s="289"/>
      <c r="V1453" s="289"/>
      <c r="W1453" s="289"/>
      <c r="X1453" s="289"/>
      <c r="Y1453" s="420"/>
      <c r="Z1453" s="409"/>
      <c r="AA1453" s="409"/>
      <c r="AB1453" s="409"/>
      <c r="AC1453" s="409"/>
      <c r="AD1453" s="409"/>
      <c r="AE1453" s="409"/>
      <c r="AF1453" s="409"/>
      <c r="AG1453" s="409"/>
      <c r="AH1453" s="409"/>
      <c r="AI1453" s="409"/>
      <c r="AJ1453" s="409"/>
      <c r="AK1453" s="409"/>
      <c r="AL1453" s="409"/>
      <c r="AM1453" s="290">
        <f>SUM(Y1453:AL1453)</f>
        <v>0</v>
      </c>
    </row>
    <row r="1454" spans="1:39" ht="15" hidden="1" customHeight="1" outlineLevel="1">
      <c r="A1454" s="521"/>
      <c r="B1454" s="288" t="s">
        <v>346</v>
      </c>
      <c r="C1454" s="285" t="s">
        <v>163</v>
      </c>
      <c r="D1454" s="289"/>
      <c r="E1454" s="289"/>
      <c r="F1454" s="289"/>
      <c r="G1454" s="289"/>
      <c r="H1454" s="289"/>
      <c r="I1454" s="289"/>
      <c r="J1454" s="289"/>
      <c r="K1454" s="289"/>
      <c r="L1454" s="289"/>
      <c r="M1454" s="289"/>
      <c r="N1454" s="289">
        <f>N1453</f>
        <v>12</v>
      </c>
      <c r="O1454" s="289"/>
      <c r="P1454" s="289"/>
      <c r="Q1454" s="289"/>
      <c r="R1454" s="289"/>
      <c r="S1454" s="289"/>
      <c r="T1454" s="289"/>
      <c r="U1454" s="289"/>
      <c r="V1454" s="289"/>
      <c r="W1454" s="289"/>
      <c r="X1454" s="289"/>
      <c r="Y1454" s="405">
        <f>Y1453</f>
        <v>0</v>
      </c>
      <c r="Z1454" s="405">
        <f t="shared" ref="Z1454:AL1454" si="3382">Z1453</f>
        <v>0</v>
      </c>
      <c r="AA1454" s="405">
        <f t="shared" si="3382"/>
        <v>0</v>
      </c>
      <c r="AB1454" s="405">
        <f t="shared" si="3382"/>
        <v>0</v>
      </c>
      <c r="AC1454" s="405">
        <f t="shared" si="3382"/>
        <v>0</v>
      </c>
      <c r="AD1454" s="405">
        <f t="shared" si="3382"/>
        <v>0</v>
      </c>
      <c r="AE1454" s="405">
        <f t="shared" si="3382"/>
        <v>0</v>
      </c>
      <c r="AF1454" s="405">
        <f t="shared" si="3382"/>
        <v>0</v>
      </c>
      <c r="AG1454" s="405">
        <f t="shared" si="3382"/>
        <v>0</v>
      </c>
      <c r="AH1454" s="405">
        <f t="shared" si="3382"/>
        <v>0</v>
      </c>
      <c r="AI1454" s="405">
        <f t="shared" si="3382"/>
        <v>0</v>
      </c>
      <c r="AJ1454" s="405">
        <f t="shared" si="3382"/>
        <v>0</v>
      </c>
      <c r="AK1454" s="405">
        <f t="shared" si="3382"/>
        <v>0</v>
      </c>
      <c r="AL1454" s="405">
        <f t="shared" si="3382"/>
        <v>0</v>
      </c>
      <c r="AM1454" s="300"/>
    </row>
    <row r="1455" spans="1:39" ht="15" hidden="1" customHeight="1" outlineLevel="1">
      <c r="A1455" s="521"/>
      <c r="B1455" s="422"/>
      <c r="C1455" s="285"/>
      <c r="D1455" s="285"/>
      <c r="E1455" s="285"/>
      <c r="F1455" s="285"/>
      <c r="G1455" s="285"/>
      <c r="H1455" s="285"/>
      <c r="I1455" s="285"/>
      <c r="J1455" s="285"/>
      <c r="K1455" s="285"/>
      <c r="L1455" s="285"/>
      <c r="M1455" s="285"/>
      <c r="N1455" s="285"/>
      <c r="O1455" s="285"/>
      <c r="P1455" s="285"/>
      <c r="Q1455" s="285"/>
      <c r="R1455" s="285"/>
      <c r="S1455" s="285"/>
      <c r="T1455" s="285"/>
      <c r="U1455" s="285"/>
      <c r="V1455" s="285"/>
      <c r="W1455" s="285"/>
      <c r="X1455" s="285"/>
      <c r="Y1455" s="406"/>
      <c r="Z1455" s="419"/>
      <c r="AA1455" s="419"/>
      <c r="AB1455" s="419"/>
      <c r="AC1455" s="419"/>
      <c r="AD1455" s="419"/>
      <c r="AE1455" s="419"/>
      <c r="AF1455" s="419"/>
      <c r="AG1455" s="419"/>
      <c r="AH1455" s="419"/>
      <c r="AI1455" s="419"/>
      <c r="AJ1455" s="419"/>
      <c r="AK1455" s="419"/>
      <c r="AL1455" s="419"/>
      <c r="AM1455" s="300"/>
    </row>
    <row r="1456" spans="1:39" ht="28.5" hidden="1" customHeight="1" outlineLevel="1">
      <c r="A1456" s="521">
        <v>42</v>
      </c>
      <c r="B1456" s="422" t="s">
        <v>134</v>
      </c>
      <c r="C1456" s="285" t="s">
        <v>25</v>
      </c>
      <c r="D1456" s="289"/>
      <c r="E1456" s="289"/>
      <c r="F1456" s="289"/>
      <c r="G1456" s="289"/>
      <c r="H1456" s="289"/>
      <c r="I1456" s="289"/>
      <c r="J1456" s="289"/>
      <c r="K1456" s="289"/>
      <c r="L1456" s="289"/>
      <c r="M1456" s="289"/>
      <c r="N1456" s="285"/>
      <c r="O1456" s="289"/>
      <c r="P1456" s="289"/>
      <c r="Q1456" s="289"/>
      <c r="R1456" s="289"/>
      <c r="S1456" s="289"/>
      <c r="T1456" s="289"/>
      <c r="U1456" s="289"/>
      <c r="V1456" s="289"/>
      <c r="W1456" s="289"/>
      <c r="X1456" s="289"/>
      <c r="Y1456" s="420"/>
      <c r="Z1456" s="409"/>
      <c r="AA1456" s="409"/>
      <c r="AB1456" s="409"/>
      <c r="AC1456" s="409"/>
      <c r="AD1456" s="409"/>
      <c r="AE1456" s="409"/>
      <c r="AF1456" s="409"/>
      <c r="AG1456" s="409"/>
      <c r="AH1456" s="409"/>
      <c r="AI1456" s="409"/>
      <c r="AJ1456" s="409"/>
      <c r="AK1456" s="409"/>
      <c r="AL1456" s="409"/>
      <c r="AM1456" s="290">
        <f>SUM(Y1456:AL1456)</f>
        <v>0</v>
      </c>
    </row>
    <row r="1457" spans="1:39" ht="15" hidden="1" customHeight="1" outlineLevel="1">
      <c r="A1457" s="521"/>
      <c r="B1457" s="288" t="s">
        <v>346</v>
      </c>
      <c r="C1457" s="285" t="s">
        <v>163</v>
      </c>
      <c r="D1457" s="289"/>
      <c r="E1457" s="289"/>
      <c r="F1457" s="289"/>
      <c r="G1457" s="289"/>
      <c r="H1457" s="289"/>
      <c r="I1457" s="289"/>
      <c r="J1457" s="289"/>
      <c r="K1457" s="289"/>
      <c r="L1457" s="289"/>
      <c r="M1457" s="289"/>
      <c r="N1457" s="462"/>
      <c r="O1457" s="289"/>
      <c r="P1457" s="289"/>
      <c r="Q1457" s="289"/>
      <c r="R1457" s="289"/>
      <c r="S1457" s="289"/>
      <c r="T1457" s="289"/>
      <c r="U1457" s="289"/>
      <c r="V1457" s="289"/>
      <c r="W1457" s="289"/>
      <c r="X1457" s="289"/>
      <c r="Y1457" s="405">
        <f>Y1456</f>
        <v>0</v>
      </c>
      <c r="Z1457" s="405">
        <f t="shared" ref="Z1457:AL1457" si="3383">Z1456</f>
        <v>0</v>
      </c>
      <c r="AA1457" s="405">
        <f t="shared" si="3383"/>
        <v>0</v>
      </c>
      <c r="AB1457" s="405">
        <f t="shared" si="3383"/>
        <v>0</v>
      </c>
      <c r="AC1457" s="405">
        <f t="shared" si="3383"/>
        <v>0</v>
      </c>
      <c r="AD1457" s="405">
        <f t="shared" si="3383"/>
        <v>0</v>
      </c>
      <c r="AE1457" s="405">
        <f t="shared" si="3383"/>
        <v>0</v>
      </c>
      <c r="AF1457" s="405">
        <f t="shared" si="3383"/>
        <v>0</v>
      </c>
      <c r="AG1457" s="405">
        <f t="shared" si="3383"/>
        <v>0</v>
      </c>
      <c r="AH1457" s="405">
        <f t="shared" si="3383"/>
        <v>0</v>
      </c>
      <c r="AI1457" s="405">
        <f t="shared" si="3383"/>
        <v>0</v>
      </c>
      <c r="AJ1457" s="405">
        <f t="shared" si="3383"/>
        <v>0</v>
      </c>
      <c r="AK1457" s="405">
        <f t="shared" si="3383"/>
        <v>0</v>
      </c>
      <c r="AL1457" s="405">
        <f t="shared" si="3383"/>
        <v>0</v>
      </c>
      <c r="AM1457" s="300"/>
    </row>
    <row r="1458" spans="1:39" ht="15" hidden="1" customHeight="1" outlineLevel="1">
      <c r="A1458" s="521"/>
      <c r="B1458" s="422"/>
      <c r="C1458" s="285"/>
      <c r="D1458" s="285"/>
      <c r="E1458" s="285"/>
      <c r="F1458" s="285"/>
      <c r="G1458" s="285"/>
      <c r="H1458" s="285"/>
      <c r="I1458" s="285"/>
      <c r="J1458" s="285"/>
      <c r="K1458" s="285"/>
      <c r="L1458" s="285"/>
      <c r="M1458" s="285"/>
      <c r="N1458" s="285"/>
      <c r="O1458" s="285"/>
      <c r="P1458" s="285"/>
      <c r="Q1458" s="285"/>
      <c r="R1458" s="285"/>
      <c r="S1458" s="285"/>
      <c r="T1458" s="285"/>
      <c r="U1458" s="285"/>
      <c r="V1458" s="285"/>
      <c r="W1458" s="285"/>
      <c r="X1458" s="285"/>
      <c r="Y1458" s="406"/>
      <c r="Z1458" s="419"/>
      <c r="AA1458" s="419"/>
      <c r="AB1458" s="419"/>
      <c r="AC1458" s="419"/>
      <c r="AD1458" s="419"/>
      <c r="AE1458" s="419"/>
      <c r="AF1458" s="419"/>
      <c r="AG1458" s="419"/>
      <c r="AH1458" s="419"/>
      <c r="AI1458" s="419"/>
      <c r="AJ1458" s="419"/>
      <c r="AK1458" s="419"/>
      <c r="AL1458" s="419"/>
      <c r="AM1458" s="300"/>
    </row>
    <row r="1459" spans="1:39" ht="15" hidden="1" customHeight="1" outlineLevel="1">
      <c r="A1459" s="521">
        <v>43</v>
      </c>
      <c r="B1459" s="422" t="s">
        <v>135</v>
      </c>
      <c r="C1459" s="285" t="s">
        <v>25</v>
      </c>
      <c r="D1459" s="289"/>
      <c r="E1459" s="289"/>
      <c r="F1459" s="289"/>
      <c r="G1459" s="289"/>
      <c r="H1459" s="289"/>
      <c r="I1459" s="289"/>
      <c r="J1459" s="289"/>
      <c r="K1459" s="289"/>
      <c r="L1459" s="289"/>
      <c r="M1459" s="289"/>
      <c r="N1459" s="289">
        <v>12</v>
      </c>
      <c r="O1459" s="289"/>
      <c r="P1459" s="289"/>
      <c r="Q1459" s="289"/>
      <c r="R1459" s="289"/>
      <c r="S1459" s="289"/>
      <c r="T1459" s="289"/>
      <c r="U1459" s="289"/>
      <c r="V1459" s="289"/>
      <c r="W1459" s="289"/>
      <c r="X1459" s="289"/>
      <c r="Y1459" s="420"/>
      <c r="Z1459" s="409"/>
      <c r="AA1459" s="409"/>
      <c r="AB1459" s="409"/>
      <c r="AC1459" s="409"/>
      <c r="AD1459" s="409"/>
      <c r="AE1459" s="409"/>
      <c r="AF1459" s="409"/>
      <c r="AG1459" s="409"/>
      <c r="AH1459" s="409"/>
      <c r="AI1459" s="409"/>
      <c r="AJ1459" s="409"/>
      <c r="AK1459" s="409"/>
      <c r="AL1459" s="409"/>
      <c r="AM1459" s="290">
        <f>SUM(Y1459:AL1459)</f>
        <v>0</v>
      </c>
    </row>
    <row r="1460" spans="1:39" ht="15" hidden="1" customHeight="1" outlineLevel="1">
      <c r="A1460" s="521"/>
      <c r="B1460" s="288" t="s">
        <v>346</v>
      </c>
      <c r="C1460" s="285" t="s">
        <v>163</v>
      </c>
      <c r="D1460" s="289"/>
      <c r="E1460" s="289"/>
      <c r="F1460" s="289"/>
      <c r="G1460" s="289"/>
      <c r="H1460" s="289"/>
      <c r="I1460" s="289"/>
      <c r="J1460" s="289"/>
      <c r="K1460" s="289"/>
      <c r="L1460" s="289"/>
      <c r="M1460" s="289"/>
      <c r="N1460" s="289">
        <f>N1459</f>
        <v>12</v>
      </c>
      <c r="O1460" s="289"/>
      <c r="P1460" s="289"/>
      <c r="Q1460" s="289"/>
      <c r="R1460" s="289"/>
      <c r="S1460" s="289"/>
      <c r="T1460" s="289"/>
      <c r="U1460" s="289"/>
      <c r="V1460" s="289"/>
      <c r="W1460" s="289"/>
      <c r="X1460" s="289"/>
      <c r="Y1460" s="405">
        <f>Y1459</f>
        <v>0</v>
      </c>
      <c r="Z1460" s="405">
        <f t="shared" ref="Z1460:AL1460" si="3384">Z1459</f>
        <v>0</v>
      </c>
      <c r="AA1460" s="405">
        <f t="shared" si="3384"/>
        <v>0</v>
      </c>
      <c r="AB1460" s="405">
        <f t="shared" si="3384"/>
        <v>0</v>
      </c>
      <c r="AC1460" s="405">
        <f t="shared" si="3384"/>
        <v>0</v>
      </c>
      <c r="AD1460" s="405">
        <f t="shared" si="3384"/>
        <v>0</v>
      </c>
      <c r="AE1460" s="405">
        <f t="shared" si="3384"/>
        <v>0</v>
      </c>
      <c r="AF1460" s="405">
        <f t="shared" si="3384"/>
        <v>0</v>
      </c>
      <c r="AG1460" s="405">
        <f t="shared" si="3384"/>
        <v>0</v>
      </c>
      <c r="AH1460" s="405">
        <f t="shared" si="3384"/>
        <v>0</v>
      </c>
      <c r="AI1460" s="405">
        <f t="shared" si="3384"/>
        <v>0</v>
      </c>
      <c r="AJ1460" s="405">
        <f t="shared" si="3384"/>
        <v>0</v>
      </c>
      <c r="AK1460" s="405">
        <f t="shared" si="3384"/>
        <v>0</v>
      </c>
      <c r="AL1460" s="405">
        <f t="shared" si="3384"/>
        <v>0</v>
      </c>
      <c r="AM1460" s="300"/>
    </row>
    <row r="1461" spans="1:39" ht="15" hidden="1" customHeight="1" outlineLevel="1">
      <c r="A1461" s="521"/>
      <c r="B1461" s="422"/>
      <c r="C1461" s="285"/>
      <c r="D1461" s="285"/>
      <c r="E1461" s="285"/>
      <c r="F1461" s="285"/>
      <c r="G1461" s="285"/>
      <c r="H1461" s="285"/>
      <c r="I1461" s="285"/>
      <c r="J1461" s="285"/>
      <c r="K1461" s="285"/>
      <c r="L1461" s="285"/>
      <c r="M1461" s="285"/>
      <c r="N1461" s="285"/>
      <c r="O1461" s="285"/>
      <c r="P1461" s="285"/>
      <c r="Q1461" s="285"/>
      <c r="R1461" s="285"/>
      <c r="S1461" s="285"/>
      <c r="T1461" s="285"/>
      <c r="U1461" s="285"/>
      <c r="V1461" s="285"/>
      <c r="W1461" s="285"/>
      <c r="X1461" s="285"/>
      <c r="Y1461" s="406"/>
      <c r="Z1461" s="419"/>
      <c r="AA1461" s="419"/>
      <c r="AB1461" s="419"/>
      <c r="AC1461" s="419"/>
      <c r="AD1461" s="419"/>
      <c r="AE1461" s="419"/>
      <c r="AF1461" s="419"/>
      <c r="AG1461" s="419"/>
      <c r="AH1461" s="419"/>
      <c r="AI1461" s="419"/>
      <c r="AJ1461" s="419"/>
      <c r="AK1461" s="419"/>
      <c r="AL1461" s="419"/>
      <c r="AM1461" s="300"/>
    </row>
    <row r="1462" spans="1:39" ht="28.5" hidden="1" customHeight="1" outlineLevel="1">
      <c r="A1462" s="521">
        <v>44</v>
      </c>
      <c r="B1462" s="422" t="s">
        <v>136</v>
      </c>
      <c r="C1462" s="285" t="s">
        <v>25</v>
      </c>
      <c r="D1462" s="289"/>
      <c r="E1462" s="289"/>
      <c r="F1462" s="289"/>
      <c r="G1462" s="289"/>
      <c r="H1462" s="289"/>
      <c r="I1462" s="289"/>
      <c r="J1462" s="289"/>
      <c r="K1462" s="289"/>
      <c r="L1462" s="289"/>
      <c r="M1462" s="289"/>
      <c r="N1462" s="289">
        <v>12</v>
      </c>
      <c r="O1462" s="289"/>
      <c r="P1462" s="289"/>
      <c r="Q1462" s="289"/>
      <c r="R1462" s="289"/>
      <c r="S1462" s="289"/>
      <c r="T1462" s="289"/>
      <c r="U1462" s="289"/>
      <c r="V1462" s="289"/>
      <c r="W1462" s="289"/>
      <c r="X1462" s="289"/>
      <c r="Y1462" s="420"/>
      <c r="Z1462" s="409"/>
      <c r="AA1462" s="409"/>
      <c r="AB1462" s="409"/>
      <c r="AC1462" s="409"/>
      <c r="AD1462" s="409"/>
      <c r="AE1462" s="409"/>
      <c r="AF1462" s="409"/>
      <c r="AG1462" s="409"/>
      <c r="AH1462" s="409"/>
      <c r="AI1462" s="409"/>
      <c r="AJ1462" s="409"/>
      <c r="AK1462" s="409"/>
      <c r="AL1462" s="409"/>
      <c r="AM1462" s="290">
        <f>SUM(Y1462:AL1462)</f>
        <v>0</v>
      </c>
    </row>
    <row r="1463" spans="1:39" ht="15" hidden="1" customHeight="1" outlineLevel="1">
      <c r="A1463" s="521"/>
      <c r="B1463" s="288" t="s">
        <v>346</v>
      </c>
      <c r="C1463" s="285" t="s">
        <v>163</v>
      </c>
      <c r="D1463" s="289"/>
      <c r="E1463" s="289"/>
      <c r="F1463" s="289"/>
      <c r="G1463" s="289"/>
      <c r="H1463" s="289"/>
      <c r="I1463" s="289"/>
      <c r="J1463" s="289"/>
      <c r="K1463" s="289"/>
      <c r="L1463" s="289"/>
      <c r="M1463" s="289"/>
      <c r="N1463" s="289">
        <f>N1462</f>
        <v>12</v>
      </c>
      <c r="O1463" s="289"/>
      <c r="P1463" s="289"/>
      <c r="Q1463" s="289"/>
      <c r="R1463" s="289"/>
      <c r="S1463" s="289"/>
      <c r="T1463" s="289"/>
      <c r="U1463" s="289"/>
      <c r="V1463" s="289"/>
      <c r="W1463" s="289"/>
      <c r="X1463" s="289"/>
      <c r="Y1463" s="405">
        <f>Y1462</f>
        <v>0</v>
      </c>
      <c r="Z1463" s="405">
        <f t="shared" ref="Z1463:AL1463" si="3385">Z1462</f>
        <v>0</v>
      </c>
      <c r="AA1463" s="405">
        <f t="shared" si="3385"/>
        <v>0</v>
      </c>
      <c r="AB1463" s="405">
        <f t="shared" si="3385"/>
        <v>0</v>
      </c>
      <c r="AC1463" s="405">
        <f t="shared" si="3385"/>
        <v>0</v>
      </c>
      <c r="AD1463" s="405">
        <f t="shared" si="3385"/>
        <v>0</v>
      </c>
      <c r="AE1463" s="405">
        <f t="shared" si="3385"/>
        <v>0</v>
      </c>
      <c r="AF1463" s="405">
        <f t="shared" si="3385"/>
        <v>0</v>
      </c>
      <c r="AG1463" s="405">
        <f t="shared" si="3385"/>
        <v>0</v>
      </c>
      <c r="AH1463" s="405">
        <f t="shared" si="3385"/>
        <v>0</v>
      </c>
      <c r="AI1463" s="405">
        <f t="shared" si="3385"/>
        <v>0</v>
      </c>
      <c r="AJ1463" s="405">
        <f t="shared" si="3385"/>
        <v>0</v>
      </c>
      <c r="AK1463" s="405">
        <f t="shared" si="3385"/>
        <v>0</v>
      </c>
      <c r="AL1463" s="405">
        <f t="shared" si="3385"/>
        <v>0</v>
      </c>
      <c r="AM1463" s="300"/>
    </row>
    <row r="1464" spans="1:39" ht="15" hidden="1" customHeight="1" outlineLevel="1">
      <c r="A1464" s="521"/>
      <c r="B1464" s="422"/>
      <c r="C1464" s="285"/>
      <c r="D1464" s="285"/>
      <c r="E1464" s="285"/>
      <c r="F1464" s="285"/>
      <c r="G1464" s="285"/>
      <c r="H1464" s="285"/>
      <c r="I1464" s="285"/>
      <c r="J1464" s="285"/>
      <c r="K1464" s="285"/>
      <c r="L1464" s="285"/>
      <c r="M1464" s="285"/>
      <c r="N1464" s="285"/>
      <c r="O1464" s="285"/>
      <c r="P1464" s="285"/>
      <c r="Q1464" s="285"/>
      <c r="R1464" s="285"/>
      <c r="S1464" s="285"/>
      <c r="T1464" s="285"/>
      <c r="U1464" s="285"/>
      <c r="V1464" s="285"/>
      <c r="W1464" s="285"/>
      <c r="X1464" s="285"/>
      <c r="Y1464" s="406"/>
      <c r="Z1464" s="419"/>
      <c r="AA1464" s="419"/>
      <c r="AB1464" s="419"/>
      <c r="AC1464" s="419"/>
      <c r="AD1464" s="419"/>
      <c r="AE1464" s="419"/>
      <c r="AF1464" s="419"/>
      <c r="AG1464" s="419"/>
      <c r="AH1464" s="419"/>
      <c r="AI1464" s="419"/>
      <c r="AJ1464" s="419"/>
      <c r="AK1464" s="419"/>
      <c r="AL1464" s="419"/>
      <c r="AM1464" s="300"/>
    </row>
    <row r="1465" spans="1:39" ht="32.450000000000003" hidden="1" customHeight="1" outlineLevel="1">
      <c r="A1465" s="521">
        <v>45</v>
      </c>
      <c r="B1465" s="422" t="s">
        <v>137</v>
      </c>
      <c r="C1465" s="285" t="s">
        <v>25</v>
      </c>
      <c r="D1465" s="289"/>
      <c r="E1465" s="289"/>
      <c r="F1465" s="289"/>
      <c r="G1465" s="289"/>
      <c r="H1465" s="289"/>
      <c r="I1465" s="289"/>
      <c r="J1465" s="289"/>
      <c r="K1465" s="289"/>
      <c r="L1465" s="289"/>
      <c r="M1465" s="289"/>
      <c r="N1465" s="289">
        <v>12</v>
      </c>
      <c r="O1465" s="289"/>
      <c r="P1465" s="289"/>
      <c r="Q1465" s="289"/>
      <c r="R1465" s="289"/>
      <c r="S1465" s="289"/>
      <c r="T1465" s="289"/>
      <c r="U1465" s="289"/>
      <c r="V1465" s="289"/>
      <c r="W1465" s="289"/>
      <c r="X1465" s="289"/>
      <c r="Y1465" s="420"/>
      <c r="Z1465" s="409"/>
      <c r="AA1465" s="409"/>
      <c r="AB1465" s="409"/>
      <c r="AC1465" s="409"/>
      <c r="AD1465" s="409"/>
      <c r="AE1465" s="409"/>
      <c r="AF1465" s="409"/>
      <c r="AG1465" s="409"/>
      <c r="AH1465" s="409"/>
      <c r="AI1465" s="409"/>
      <c r="AJ1465" s="409"/>
      <c r="AK1465" s="409"/>
      <c r="AL1465" s="409"/>
      <c r="AM1465" s="290">
        <f>SUM(Y1465:AL1465)</f>
        <v>0</v>
      </c>
    </row>
    <row r="1466" spans="1:39" ht="15" hidden="1" customHeight="1" outlineLevel="1">
      <c r="A1466" s="521"/>
      <c r="B1466" s="288" t="s">
        <v>346</v>
      </c>
      <c r="C1466" s="285" t="s">
        <v>163</v>
      </c>
      <c r="D1466" s="289"/>
      <c r="E1466" s="289"/>
      <c r="F1466" s="289"/>
      <c r="G1466" s="289"/>
      <c r="H1466" s="289"/>
      <c r="I1466" s="289"/>
      <c r="J1466" s="289"/>
      <c r="K1466" s="289"/>
      <c r="L1466" s="289"/>
      <c r="M1466" s="289"/>
      <c r="N1466" s="289">
        <f>N1465</f>
        <v>12</v>
      </c>
      <c r="O1466" s="289"/>
      <c r="P1466" s="289"/>
      <c r="Q1466" s="289"/>
      <c r="R1466" s="289"/>
      <c r="S1466" s="289"/>
      <c r="T1466" s="289"/>
      <c r="U1466" s="289"/>
      <c r="V1466" s="289"/>
      <c r="W1466" s="289"/>
      <c r="X1466" s="289"/>
      <c r="Y1466" s="405">
        <f>Y1465</f>
        <v>0</v>
      </c>
      <c r="Z1466" s="405">
        <f t="shared" ref="Z1466:AL1466" si="3386">Z1465</f>
        <v>0</v>
      </c>
      <c r="AA1466" s="405">
        <f t="shared" si="3386"/>
        <v>0</v>
      </c>
      <c r="AB1466" s="405">
        <f t="shared" si="3386"/>
        <v>0</v>
      </c>
      <c r="AC1466" s="405">
        <f t="shared" si="3386"/>
        <v>0</v>
      </c>
      <c r="AD1466" s="405">
        <f t="shared" si="3386"/>
        <v>0</v>
      </c>
      <c r="AE1466" s="405">
        <f t="shared" si="3386"/>
        <v>0</v>
      </c>
      <c r="AF1466" s="405">
        <f t="shared" si="3386"/>
        <v>0</v>
      </c>
      <c r="AG1466" s="405">
        <f t="shared" si="3386"/>
        <v>0</v>
      </c>
      <c r="AH1466" s="405">
        <f t="shared" si="3386"/>
        <v>0</v>
      </c>
      <c r="AI1466" s="405">
        <f t="shared" si="3386"/>
        <v>0</v>
      </c>
      <c r="AJ1466" s="405">
        <f t="shared" si="3386"/>
        <v>0</v>
      </c>
      <c r="AK1466" s="405">
        <f t="shared" si="3386"/>
        <v>0</v>
      </c>
      <c r="AL1466" s="405">
        <f t="shared" si="3386"/>
        <v>0</v>
      </c>
      <c r="AM1466" s="300"/>
    </row>
    <row r="1467" spans="1:39" ht="15" hidden="1" customHeight="1" outlineLevel="1">
      <c r="A1467" s="521"/>
      <c r="B1467" s="422"/>
      <c r="C1467" s="285"/>
      <c r="D1467" s="285"/>
      <c r="E1467" s="285"/>
      <c r="F1467" s="285"/>
      <c r="G1467" s="285"/>
      <c r="H1467" s="285"/>
      <c r="I1467" s="285"/>
      <c r="J1467" s="285"/>
      <c r="K1467" s="285"/>
      <c r="L1467" s="285"/>
      <c r="M1467" s="285"/>
      <c r="N1467" s="285"/>
      <c r="O1467" s="285"/>
      <c r="P1467" s="285"/>
      <c r="Q1467" s="285"/>
      <c r="R1467" s="285"/>
      <c r="S1467" s="285"/>
      <c r="T1467" s="285"/>
      <c r="U1467" s="285"/>
      <c r="V1467" s="285"/>
      <c r="W1467" s="285"/>
      <c r="X1467" s="285"/>
      <c r="Y1467" s="406"/>
      <c r="Z1467" s="419"/>
      <c r="AA1467" s="419"/>
      <c r="AB1467" s="419"/>
      <c r="AC1467" s="419"/>
      <c r="AD1467" s="419"/>
      <c r="AE1467" s="419"/>
      <c r="AF1467" s="419"/>
      <c r="AG1467" s="419"/>
      <c r="AH1467" s="419"/>
      <c r="AI1467" s="419"/>
      <c r="AJ1467" s="419"/>
      <c r="AK1467" s="419"/>
      <c r="AL1467" s="419"/>
      <c r="AM1467" s="300"/>
    </row>
    <row r="1468" spans="1:39" ht="32.1" hidden="1" customHeight="1" outlineLevel="1">
      <c r="A1468" s="521">
        <v>46</v>
      </c>
      <c r="B1468" s="422" t="s">
        <v>138</v>
      </c>
      <c r="C1468" s="285" t="s">
        <v>25</v>
      </c>
      <c r="D1468" s="289"/>
      <c r="E1468" s="289"/>
      <c r="F1468" s="289"/>
      <c r="G1468" s="289"/>
      <c r="H1468" s="289"/>
      <c r="I1468" s="289"/>
      <c r="J1468" s="289"/>
      <c r="K1468" s="289"/>
      <c r="L1468" s="289"/>
      <c r="M1468" s="289"/>
      <c r="N1468" s="289">
        <v>12</v>
      </c>
      <c r="O1468" s="289"/>
      <c r="P1468" s="289"/>
      <c r="Q1468" s="289"/>
      <c r="R1468" s="289"/>
      <c r="S1468" s="289"/>
      <c r="T1468" s="289"/>
      <c r="U1468" s="289"/>
      <c r="V1468" s="289"/>
      <c r="W1468" s="289"/>
      <c r="X1468" s="289"/>
      <c r="Y1468" s="420"/>
      <c r="Z1468" s="409"/>
      <c r="AA1468" s="409"/>
      <c r="AB1468" s="409"/>
      <c r="AC1468" s="409"/>
      <c r="AD1468" s="409"/>
      <c r="AE1468" s="409"/>
      <c r="AF1468" s="409"/>
      <c r="AG1468" s="409"/>
      <c r="AH1468" s="409"/>
      <c r="AI1468" s="409"/>
      <c r="AJ1468" s="409"/>
      <c r="AK1468" s="409"/>
      <c r="AL1468" s="409"/>
      <c r="AM1468" s="290">
        <f>SUM(Y1468:AL1468)</f>
        <v>0</v>
      </c>
    </row>
    <row r="1469" spans="1:39" ht="15" hidden="1" customHeight="1" outlineLevel="1">
      <c r="A1469" s="521"/>
      <c r="B1469" s="288" t="s">
        <v>346</v>
      </c>
      <c r="C1469" s="285" t="s">
        <v>163</v>
      </c>
      <c r="D1469" s="289"/>
      <c r="E1469" s="289"/>
      <c r="F1469" s="289"/>
      <c r="G1469" s="289"/>
      <c r="H1469" s="289"/>
      <c r="I1469" s="289"/>
      <c r="J1469" s="289"/>
      <c r="K1469" s="289"/>
      <c r="L1469" s="289"/>
      <c r="M1469" s="289"/>
      <c r="N1469" s="289">
        <f>N1468</f>
        <v>12</v>
      </c>
      <c r="O1469" s="289"/>
      <c r="P1469" s="289"/>
      <c r="Q1469" s="289"/>
      <c r="R1469" s="289"/>
      <c r="S1469" s="289"/>
      <c r="T1469" s="289"/>
      <c r="U1469" s="289"/>
      <c r="V1469" s="289"/>
      <c r="W1469" s="289"/>
      <c r="X1469" s="289"/>
      <c r="Y1469" s="405">
        <f>Y1468</f>
        <v>0</v>
      </c>
      <c r="Z1469" s="405">
        <f t="shared" ref="Z1469:AL1469" si="3387">Z1468</f>
        <v>0</v>
      </c>
      <c r="AA1469" s="405">
        <f t="shared" si="3387"/>
        <v>0</v>
      </c>
      <c r="AB1469" s="405">
        <f t="shared" si="3387"/>
        <v>0</v>
      </c>
      <c r="AC1469" s="405">
        <f t="shared" si="3387"/>
        <v>0</v>
      </c>
      <c r="AD1469" s="405">
        <f t="shared" si="3387"/>
        <v>0</v>
      </c>
      <c r="AE1469" s="405">
        <f t="shared" si="3387"/>
        <v>0</v>
      </c>
      <c r="AF1469" s="405">
        <f t="shared" si="3387"/>
        <v>0</v>
      </c>
      <c r="AG1469" s="405">
        <f t="shared" si="3387"/>
        <v>0</v>
      </c>
      <c r="AH1469" s="405">
        <f t="shared" si="3387"/>
        <v>0</v>
      </c>
      <c r="AI1469" s="405">
        <f t="shared" si="3387"/>
        <v>0</v>
      </c>
      <c r="AJ1469" s="405">
        <f t="shared" si="3387"/>
        <v>0</v>
      </c>
      <c r="AK1469" s="405">
        <f t="shared" si="3387"/>
        <v>0</v>
      </c>
      <c r="AL1469" s="405">
        <f t="shared" si="3387"/>
        <v>0</v>
      </c>
      <c r="AM1469" s="300"/>
    </row>
    <row r="1470" spans="1:39" ht="15" hidden="1" customHeight="1" outlineLevel="1">
      <c r="A1470" s="521"/>
      <c r="B1470" s="422"/>
      <c r="C1470" s="285"/>
      <c r="D1470" s="285"/>
      <c r="E1470" s="285"/>
      <c r="F1470" s="285"/>
      <c r="G1470" s="285"/>
      <c r="H1470" s="285"/>
      <c r="I1470" s="285"/>
      <c r="J1470" s="285"/>
      <c r="K1470" s="285"/>
      <c r="L1470" s="285"/>
      <c r="M1470" s="285"/>
      <c r="N1470" s="285"/>
      <c r="O1470" s="285"/>
      <c r="P1470" s="285"/>
      <c r="Q1470" s="285"/>
      <c r="R1470" s="285"/>
      <c r="S1470" s="285"/>
      <c r="T1470" s="285"/>
      <c r="U1470" s="285"/>
      <c r="V1470" s="285"/>
      <c r="W1470" s="285"/>
      <c r="X1470" s="285"/>
      <c r="Y1470" s="406"/>
      <c r="Z1470" s="419"/>
      <c r="AA1470" s="419"/>
      <c r="AB1470" s="419"/>
      <c r="AC1470" s="419"/>
      <c r="AD1470" s="419"/>
      <c r="AE1470" s="419"/>
      <c r="AF1470" s="419"/>
      <c r="AG1470" s="419"/>
      <c r="AH1470" s="419"/>
      <c r="AI1470" s="419"/>
      <c r="AJ1470" s="419"/>
      <c r="AK1470" s="419"/>
      <c r="AL1470" s="419"/>
      <c r="AM1470" s="300"/>
    </row>
    <row r="1471" spans="1:39" ht="35.450000000000003" hidden="1" customHeight="1" outlineLevel="1">
      <c r="A1471" s="521">
        <v>47</v>
      </c>
      <c r="B1471" s="422" t="s">
        <v>139</v>
      </c>
      <c r="C1471" s="285" t="s">
        <v>25</v>
      </c>
      <c r="D1471" s="289"/>
      <c r="E1471" s="289"/>
      <c r="F1471" s="289"/>
      <c r="G1471" s="289"/>
      <c r="H1471" s="289"/>
      <c r="I1471" s="289"/>
      <c r="J1471" s="289"/>
      <c r="K1471" s="289"/>
      <c r="L1471" s="289"/>
      <c r="M1471" s="289"/>
      <c r="N1471" s="289">
        <v>12</v>
      </c>
      <c r="O1471" s="289"/>
      <c r="P1471" s="289"/>
      <c r="Q1471" s="289"/>
      <c r="R1471" s="289"/>
      <c r="S1471" s="289"/>
      <c r="T1471" s="289"/>
      <c r="U1471" s="289"/>
      <c r="V1471" s="289"/>
      <c r="W1471" s="289"/>
      <c r="X1471" s="289"/>
      <c r="Y1471" s="420"/>
      <c r="Z1471" s="409"/>
      <c r="AA1471" s="409"/>
      <c r="AB1471" s="409"/>
      <c r="AC1471" s="409"/>
      <c r="AD1471" s="409"/>
      <c r="AE1471" s="409"/>
      <c r="AF1471" s="409"/>
      <c r="AG1471" s="409"/>
      <c r="AH1471" s="409"/>
      <c r="AI1471" s="409"/>
      <c r="AJ1471" s="409"/>
      <c r="AK1471" s="409"/>
      <c r="AL1471" s="409"/>
      <c r="AM1471" s="290">
        <f>SUM(Y1471:AL1471)</f>
        <v>0</v>
      </c>
    </row>
    <row r="1472" spans="1:39" ht="15" hidden="1" customHeight="1" outlineLevel="1">
      <c r="A1472" s="521"/>
      <c r="B1472" s="288" t="s">
        <v>346</v>
      </c>
      <c r="C1472" s="285" t="s">
        <v>163</v>
      </c>
      <c r="D1472" s="289"/>
      <c r="E1472" s="289"/>
      <c r="F1472" s="289"/>
      <c r="G1472" s="289"/>
      <c r="H1472" s="289"/>
      <c r="I1472" s="289"/>
      <c r="J1472" s="289"/>
      <c r="K1472" s="289"/>
      <c r="L1472" s="289"/>
      <c r="M1472" s="289"/>
      <c r="N1472" s="289">
        <f>N1471</f>
        <v>12</v>
      </c>
      <c r="O1472" s="289"/>
      <c r="P1472" s="289"/>
      <c r="Q1472" s="289"/>
      <c r="R1472" s="289"/>
      <c r="S1472" s="289"/>
      <c r="T1472" s="289"/>
      <c r="U1472" s="289"/>
      <c r="V1472" s="289"/>
      <c r="W1472" s="289"/>
      <c r="X1472" s="289"/>
      <c r="Y1472" s="405">
        <f>Y1471</f>
        <v>0</v>
      </c>
      <c r="Z1472" s="405">
        <f t="shared" ref="Z1472:AL1472" si="3388">Z1471</f>
        <v>0</v>
      </c>
      <c r="AA1472" s="405">
        <f t="shared" si="3388"/>
        <v>0</v>
      </c>
      <c r="AB1472" s="405">
        <f t="shared" si="3388"/>
        <v>0</v>
      </c>
      <c r="AC1472" s="405">
        <f t="shared" si="3388"/>
        <v>0</v>
      </c>
      <c r="AD1472" s="405">
        <f t="shared" si="3388"/>
        <v>0</v>
      </c>
      <c r="AE1472" s="405">
        <f t="shared" si="3388"/>
        <v>0</v>
      </c>
      <c r="AF1472" s="405">
        <f t="shared" si="3388"/>
        <v>0</v>
      </c>
      <c r="AG1472" s="405">
        <f t="shared" si="3388"/>
        <v>0</v>
      </c>
      <c r="AH1472" s="405">
        <f t="shared" si="3388"/>
        <v>0</v>
      </c>
      <c r="AI1472" s="405">
        <f t="shared" si="3388"/>
        <v>0</v>
      </c>
      <c r="AJ1472" s="405">
        <f t="shared" si="3388"/>
        <v>0</v>
      </c>
      <c r="AK1472" s="405">
        <f t="shared" si="3388"/>
        <v>0</v>
      </c>
      <c r="AL1472" s="405">
        <f t="shared" si="3388"/>
        <v>0</v>
      </c>
      <c r="AM1472" s="300"/>
    </row>
    <row r="1473" spans="1:39" ht="15" hidden="1" customHeight="1" outlineLevel="1">
      <c r="A1473" s="521"/>
      <c r="B1473" s="422"/>
      <c r="C1473" s="285"/>
      <c r="D1473" s="285"/>
      <c r="E1473" s="285"/>
      <c r="F1473" s="285"/>
      <c r="G1473" s="285"/>
      <c r="H1473" s="285"/>
      <c r="I1473" s="285"/>
      <c r="J1473" s="285"/>
      <c r="K1473" s="285"/>
      <c r="L1473" s="285"/>
      <c r="M1473" s="285"/>
      <c r="N1473" s="285"/>
      <c r="O1473" s="285"/>
      <c r="P1473" s="285"/>
      <c r="Q1473" s="285"/>
      <c r="R1473" s="285"/>
      <c r="S1473" s="285"/>
      <c r="T1473" s="285"/>
      <c r="U1473" s="285"/>
      <c r="V1473" s="285"/>
      <c r="W1473" s="285"/>
      <c r="X1473" s="285"/>
      <c r="Y1473" s="406"/>
      <c r="Z1473" s="419"/>
      <c r="AA1473" s="419"/>
      <c r="AB1473" s="419"/>
      <c r="AC1473" s="419"/>
      <c r="AD1473" s="419"/>
      <c r="AE1473" s="419"/>
      <c r="AF1473" s="419"/>
      <c r="AG1473" s="419"/>
      <c r="AH1473" s="419"/>
      <c r="AI1473" s="419"/>
      <c r="AJ1473" s="419"/>
      <c r="AK1473" s="419"/>
      <c r="AL1473" s="419"/>
      <c r="AM1473" s="300"/>
    </row>
    <row r="1474" spans="1:39" ht="39.75" hidden="1" customHeight="1" outlineLevel="1">
      <c r="A1474" s="521">
        <v>48</v>
      </c>
      <c r="B1474" s="422" t="s">
        <v>140</v>
      </c>
      <c r="C1474" s="285" t="s">
        <v>25</v>
      </c>
      <c r="D1474" s="289"/>
      <c r="E1474" s="289"/>
      <c r="F1474" s="289"/>
      <c r="G1474" s="289"/>
      <c r="H1474" s="289"/>
      <c r="I1474" s="289"/>
      <c r="J1474" s="289"/>
      <c r="K1474" s="289"/>
      <c r="L1474" s="289"/>
      <c r="M1474" s="289"/>
      <c r="N1474" s="289">
        <v>12</v>
      </c>
      <c r="O1474" s="289"/>
      <c r="P1474" s="289"/>
      <c r="Q1474" s="289"/>
      <c r="R1474" s="289"/>
      <c r="S1474" s="289"/>
      <c r="T1474" s="289"/>
      <c r="U1474" s="289"/>
      <c r="V1474" s="289"/>
      <c r="W1474" s="289"/>
      <c r="X1474" s="289"/>
      <c r="Y1474" s="420"/>
      <c r="Z1474" s="409"/>
      <c r="AA1474" s="409"/>
      <c r="AB1474" s="409"/>
      <c r="AC1474" s="409"/>
      <c r="AD1474" s="409"/>
      <c r="AE1474" s="409"/>
      <c r="AF1474" s="409"/>
      <c r="AG1474" s="409"/>
      <c r="AH1474" s="409"/>
      <c r="AI1474" s="409"/>
      <c r="AJ1474" s="409"/>
      <c r="AK1474" s="409"/>
      <c r="AL1474" s="409"/>
      <c r="AM1474" s="290">
        <f>SUM(Y1474:AL1474)</f>
        <v>0</v>
      </c>
    </row>
    <row r="1475" spans="1:39" ht="15" hidden="1" customHeight="1" outlineLevel="1">
      <c r="A1475" s="521"/>
      <c r="B1475" s="288" t="s">
        <v>346</v>
      </c>
      <c r="C1475" s="285" t="s">
        <v>163</v>
      </c>
      <c r="D1475" s="289"/>
      <c r="E1475" s="289"/>
      <c r="F1475" s="289"/>
      <c r="G1475" s="289"/>
      <c r="H1475" s="289"/>
      <c r="I1475" s="289"/>
      <c r="J1475" s="289"/>
      <c r="K1475" s="289"/>
      <c r="L1475" s="289"/>
      <c r="M1475" s="289"/>
      <c r="N1475" s="289">
        <f>N1474</f>
        <v>12</v>
      </c>
      <c r="O1475" s="289"/>
      <c r="P1475" s="289"/>
      <c r="Q1475" s="289"/>
      <c r="R1475" s="289"/>
      <c r="S1475" s="289"/>
      <c r="T1475" s="289"/>
      <c r="U1475" s="289"/>
      <c r="V1475" s="289"/>
      <c r="W1475" s="289"/>
      <c r="X1475" s="289"/>
      <c r="Y1475" s="405">
        <f>Y1474</f>
        <v>0</v>
      </c>
      <c r="Z1475" s="405">
        <f t="shared" ref="Z1475:AL1475" si="3389">Z1474</f>
        <v>0</v>
      </c>
      <c r="AA1475" s="405">
        <f t="shared" si="3389"/>
        <v>0</v>
      </c>
      <c r="AB1475" s="405">
        <f t="shared" si="3389"/>
        <v>0</v>
      </c>
      <c r="AC1475" s="405">
        <f t="shared" si="3389"/>
        <v>0</v>
      </c>
      <c r="AD1475" s="405">
        <f t="shared" si="3389"/>
        <v>0</v>
      </c>
      <c r="AE1475" s="405">
        <f t="shared" si="3389"/>
        <v>0</v>
      </c>
      <c r="AF1475" s="405">
        <f t="shared" si="3389"/>
        <v>0</v>
      </c>
      <c r="AG1475" s="405">
        <f t="shared" si="3389"/>
        <v>0</v>
      </c>
      <c r="AH1475" s="405">
        <f t="shared" si="3389"/>
        <v>0</v>
      </c>
      <c r="AI1475" s="405">
        <f t="shared" si="3389"/>
        <v>0</v>
      </c>
      <c r="AJ1475" s="405">
        <f t="shared" si="3389"/>
        <v>0</v>
      </c>
      <c r="AK1475" s="405">
        <f t="shared" si="3389"/>
        <v>0</v>
      </c>
      <c r="AL1475" s="405">
        <f t="shared" si="3389"/>
        <v>0</v>
      </c>
      <c r="AM1475" s="300"/>
    </row>
    <row r="1476" spans="1:39" ht="15" hidden="1" customHeight="1" outlineLevel="1">
      <c r="A1476" s="521"/>
      <c r="B1476" s="422"/>
      <c r="C1476" s="285"/>
      <c r="D1476" s="285"/>
      <c r="E1476" s="285"/>
      <c r="F1476" s="285"/>
      <c r="G1476" s="285"/>
      <c r="H1476" s="285"/>
      <c r="I1476" s="285"/>
      <c r="J1476" s="285"/>
      <c r="K1476" s="285"/>
      <c r="L1476" s="285"/>
      <c r="M1476" s="285"/>
      <c r="N1476" s="285"/>
      <c r="O1476" s="285"/>
      <c r="P1476" s="285"/>
      <c r="Q1476" s="285"/>
      <c r="R1476" s="285"/>
      <c r="S1476" s="285"/>
      <c r="T1476" s="285"/>
      <c r="U1476" s="285"/>
      <c r="V1476" s="285"/>
      <c r="W1476" s="285"/>
      <c r="X1476" s="285"/>
      <c r="Y1476" s="406"/>
      <c r="Z1476" s="419"/>
      <c r="AA1476" s="419"/>
      <c r="AB1476" s="419"/>
      <c r="AC1476" s="419"/>
      <c r="AD1476" s="419"/>
      <c r="AE1476" s="419"/>
      <c r="AF1476" s="419"/>
      <c r="AG1476" s="419"/>
      <c r="AH1476" s="419"/>
      <c r="AI1476" s="419"/>
      <c r="AJ1476" s="419"/>
      <c r="AK1476" s="419"/>
      <c r="AL1476" s="419"/>
      <c r="AM1476" s="300"/>
    </row>
    <row r="1477" spans="1:39" ht="33" hidden="1" customHeight="1" outlineLevel="1">
      <c r="A1477" s="521">
        <v>49</v>
      </c>
      <c r="B1477" s="422" t="s">
        <v>141</v>
      </c>
      <c r="C1477" s="285" t="s">
        <v>25</v>
      </c>
      <c r="D1477" s="289"/>
      <c r="E1477" s="289"/>
      <c r="F1477" s="289"/>
      <c r="G1477" s="289"/>
      <c r="H1477" s="289"/>
      <c r="I1477" s="289"/>
      <c r="J1477" s="289"/>
      <c r="K1477" s="289"/>
      <c r="L1477" s="289"/>
      <c r="M1477" s="289"/>
      <c r="N1477" s="289">
        <v>12</v>
      </c>
      <c r="O1477" s="289"/>
      <c r="P1477" s="289"/>
      <c r="Q1477" s="289"/>
      <c r="R1477" s="289"/>
      <c r="S1477" s="289"/>
      <c r="T1477" s="289"/>
      <c r="U1477" s="289"/>
      <c r="V1477" s="289"/>
      <c r="W1477" s="289"/>
      <c r="X1477" s="289"/>
      <c r="Y1477" s="420"/>
      <c r="Z1477" s="409"/>
      <c r="AA1477" s="409"/>
      <c r="AB1477" s="409"/>
      <c r="AC1477" s="409"/>
      <c r="AD1477" s="409"/>
      <c r="AE1477" s="409"/>
      <c r="AF1477" s="409"/>
      <c r="AG1477" s="409"/>
      <c r="AH1477" s="409"/>
      <c r="AI1477" s="409"/>
      <c r="AJ1477" s="409"/>
      <c r="AK1477" s="409"/>
      <c r="AL1477" s="409"/>
      <c r="AM1477" s="290">
        <f>SUM(Y1477:AL1477)</f>
        <v>0</v>
      </c>
    </row>
    <row r="1478" spans="1:39" ht="15" hidden="1" customHeight="1" outlineLevel="1">
      <c r="A1478" s="521"/>
      <c r="B1478" s="288" t="s">
        <v>346</v>
      </c>
      <c r="C1478" s="285" t="s">
        <v>163</v>
      </c>
      <c r="D1478" s="289"/>
      <c r="E1478" s="289"/>
      <c r="F1478" s="289"/>
      <c r="G1478" s="289"/>
      <c r="H1478" s="289"/>
      <c r="I1478" s="289"/>
      <c r="J1478" s="289"/>
      <c r="K1478" s="289"/>
      <c r="L1478" s="289"/>
      <c r="M1478" s="289"/>
      <c r="N1478" s="289">
        <f>N1477</f>
        <v>12</v>
      </c>
      <c r="O1478" s="289"/>
      <c r="P1478" s="289"/>
      <c r="Q1478" s="289"/>
      <c r="R1478" s="289"/>
      <c r="S1478" s="289"/>
      <c r="T1478" s="289"/>
      <c r="U1478" s="289"/>
      <c r="V1478" s="289"/>
      <c r="W1478" s="289"/>
      <c r="X1478" s="289"/>
      <c r="Y1478" s="405">
        <f>Y1477</f>
        <v>0</v>
      </c>
      <c r="Z1478" s="405">
        <f t="shared" ref="Z1478:AL1478" si="3390">Z1477</f>
        <v>0</v>
      </c>
      <c r="AA1478" s="405">
        <f t="shared" si="3390"/>
        <v>0</v>
      </c>
      <c r="AB1478" s="405">
        <f t="shared" si="3390"/>
        <v>0</v>
      </c>
      <c r="AC1478" s="405">
        <f t="shared" si="3390"/>
        <v>0</v>
      </c>
      <c r="AD1478" s="405">
        <f t="shared" si="3390"/>
        <v>0</v>
      </c>
      <c r="AE1478" s="405">
        <f t="shared" si="3390"/>
        <v>0</v>
      </c>
      <c r="AF1478" s="405">
        <f t="shared" si="3390"/>
        <v>0</v>
      </c>
      <c r="AG1478" s="405">
        <f t="shared" si="3390"/>
        <v>0</v>
      </c>
      <c r="AH1478" s="405">
        <f t="shared" si="3390"/>
        <v>0</v>
      </c>
      <c r="AI1478" s="405">
        <f t="shared" si="3390"/>
        <v>0</v>
      </c>
      <c r="AJ1478" s="405">
        <f t="shared" si="3390"/>
        <v>0</v>
      </c>
      <c r="AK1478" s="405">
        <f t="shared" si="3390"/>
        <v>0</v>
      </c>
      <c r="AL1478" s="405">
        <f t="shared" si="3390"/>
        <v>0</v>
      </c>
      <c r="AM1478" s="300"/>
    </row>
    <row r="1479" spans="1:39" ht="15" hidden="1" customHeight="1" outlineLevel="1">
      <c r="A1479" s="521"/>
      <c r="B1479" s="288"/>
      <c r="C1479" s="299"/>
      <c r="D1479" s="285"/>
      <c r="E1479" s="285"/>
      <c r="F1479" s="285"/>
      <c r="G1479" s="285"/>
      <c r="H1479" s="285"/>
      <c r="I1479" s="285"/>
      <c r="J1479" s="285"/>
      <c r="K1479" s="285"/>
      <c r="L1479" s="285"/>
      <c r="M1479" s="285"/>
      <c r="N1479" s="285"/>
      <c r="O1479" s="285"/>
      <c r="P1479" s="285"/>
      <c r="Q1479" s="285"/>
      <c r="R1479" s="285"/>
      <c r="S1479" s="285"/>
      <c r="T1479" s="285"/>
      <c r="U1479" s="285"/>
      <c r="V1479" s="285"/>
      <c r="W1479" s="285"/>
      <c r="X1479" s="285"/>
      <c r="Y1479" s="295"/>
      <c r="Z1479" s="295"/>
      <c r="AA1479" s="295"/>
      <c r="AB1479" s="295"/>
      <c r="AC1479" s="295"/>
      <c r="AD1479" s="295"/>
      <c r="AE1479" s="295"/>
      <c r="AF1479" s="295"/>
      <c r="AG1479" s="295"/>
      <c r="AH1479" s="295"/>
      <c r="AI1479" s="295"/>
      <c r="AJ1479" s="295"/>
      <c r="AK1479" s="295"/>
      <c r="AL1479" s="295"/>
      <c r="AM1479" s="300"/>
    </row>
    <row r="1480" spans="1:39" ht="15.75" collapsed="1">
      <c r="B1480" s="321" t="s">
        <v>347</v>
      </c>
      <c r="C1480" s="323"/>
      <c r="D1480" s="323">
        <f>SUM(D1323:D1478)</f>
        <v>0</v>
      </c>
      <c r="E1480" s="323"/>
      <c r="F1480" s="323"/>
      <c r="G1480" s="323"/>
      <c r="H1480" s="323"/>
      <c r="I1480" s="323"/>
      <c r="J1480" s="323"/>
      <c r="K1480" s="323"/>
      <c r="L1480" s="323"/>
      <c r="M1480" s="323"/>
      <c r="N1480" s="323"/>
      <c r="O1480" s="323">
        <f>SUM(O1323:O1478)</f>
        <v>0</v>
      </c>
      <c r="P1480" s="323"/>
      <c r="Q1480" s="323"/>
      <c r="R1480" s="323"/>
      <c r="S1480" s="323"/>
      <c r="T1480" s="323"/>
      <c r="U1480" s="323"/>
      <c r="V1480" s="323"/>
      <c r="W1480" s="323"/>
      <c r="X1480" s="323"/>
      <c r="Y1480" s="323"/>
      <c r="Z1480" s="323"/>
      <c r="AA1480" s="323"/>
      <c r="AB1480" s="323"/>
      <c r="AC1480" s="323"/>
      <c r="AD1480" s="323"/>
      <c r="AE1480" s="323">
        <f>IF(AE1321="kw",SUMPRODUCT(N1323:N1478,O1323:O1478,AE1323:AE1478),SUMPRODUCT(D1323:D1478,AE1323:AE1478))</f>
        <v>0</v>
      </c>
      <c r="AF1480" s="323">
        <f>IF(AF1321="kw",SUMPRODUCT(N1323:N1478,O1323:O1478,AF1323:AF1478),SUMPRODUCT(D1323:D1478,AF1323:AF1478))</f>
        <v>0</v>
      </c>
      <c r="AG1480" s="323">
        <f>IF(AG1321="kw",SUMPRODUCT(N1323:N1478,O1323:O1478,AG1323:AG1478),SUMPRODUCT(D1323:D1478,AG1323:AG1478))</f>
        <v>0</v>
      </c>
      <c r="AH1480" s="323">
        <f>IF(AH1321="kw",SUMPRODUCT(N1323:N1478,O1323:O1478,AH1323:AH1478),SUMPRODUCT(D1323:D1478,AH1323:AH1478))</f>
        <v>0</v>
      </c>
      <c r="AI1480" s="323">
        <f>IF(AI1321="kw",SUMPRODUCT(N1323:N1478,O1323:O1478,AI1323:AI1478),SUMPRODUCT(D1323:D1478,AI1323:AI1478))</f>
        <v>0</v>
      </c>
      <c r="AJ1480" s="323">
        <f>IF(AJ1321="kw",SUMPRODUCT(N1323:N1478,O1323:O1478,AJ1323:AJ1478),SUMPRODUCT(D1323:D1478,AJ1323:AJ1478))</f>
        <v>0</v>
      </c>
      <c r="AK1480" s="323">
        <f>IF(AK1321="kw",SUMPRODUCT(N1323:N1478,O1323:O1478,AK1323:AK1478),SUMPRODUCT(D1323:D1478,AK1323:AK1478))</f>
        <v>0</v>
      </c>
      <c r="AL1480" s="323">
        <f>IF(AL1321="kw",SUMPRODUCT(N1323:N1478,O1323:O1478,AL1323:AL1478),SUMPRODUCT(D1323:D1478,AL1323:AL1478))</f>
        <v>0</v>
      </c>
      <c r="AM1480" s="324"/>
    </row>
    <row r="1481" spans="1:39" ht="15.75">
      <c r="B1481" s="385" t="s">
        <v>348</v>
      </c>
      <c r="C1481" s="386"/>
      <c r="D1481" s="386"/>
      <c r="E1481" s="386"/>
      <c r="F1481" s="386"/>
      <c r="G1481" s="386"/>
      <c r="H1481" s="386"/>
      <c r="I1481" s="386"/>
      <c r="J1481" s="386"/>
      <c r="K1481" s="386"/>
      <c r="L1481" s="386"/>
      <c r="M1481" s="386"/>
      <c r="N1481" s="386"/>
      <c r="O1481" s="386"/>
      <c r="P1481" s="386"/>
      <c r="Q1481" s="386"/>
      <c r="R1481" s="386"/>
      <c r="S1481" s="386"/>
      <c r="T1481" s="386"/>
      <c r="U1481" s="386"/>
      <c r="V1481" s="386"/>
      <c r="W1481" s="386"/>
      <c r="X1481" s="386"/>
      <c r="Y1481" s="386">
        <f>'2. LRAMVA Threshold'!D53</f>
        <v>1674177</v>
      </c>
      <c r="Z1481" s="386">
        <f>'2. LRAMVA Threshold'!E53</f>
        <v>1583440</v>
      </c>
      <c r="AA1481" s="386">
        <f>'2. LRAMVA Threshold'!F53</f>
        <v>5580</v>
      </c>
      <c r="AB1481" s="386">
        <f>'2. LRAMVA Threshold'!G237</f>
        <v>0</v>
      </c>
      <c r="AC1481" s="386">
        <f>'2. LRAMVA Threshold'!H237</f>
        <v>0</v>
      </c>
      <c r="AD1481" s="386">
        <f>'2. LRAMVA Threshold'!I237</f>
        <v>0</v>
      </c>
      <c r="AE1481" s="386" t="e">
        <f>HLOOKUP(AE1137,'2. LRAMVA Threshold'!$B$42:$Q$53,12,FALSE)</f>
        <v>#N/A</v>
      </c>
      <c r="AF1481" s="386" t="e">
        <f>HLOOKUP(AF1137,'2. LRAMVA Threshold'!$B$42:$Q$53,12,FALSE)</f>
        <v>#N/A</v>
      </c>
      <c r="AG1481" s="386" t="e">
        <f>HLOOKUP(AG1137,'2. LRAMVA Threshold'!$B$42:$Q$53,12,FALSE)</f>
        <v>#N/A</v>
      </c>
      <c r="AH1481" s="386" t="e">
        <f>HLOOKUP(AH1137,'2. LRAMVA Threshold'!$B$42:$Q$53,12,FALSE)</f>
        <v>#N/A</v>
      </c>
      <c r="AI1481" s="386" t="e">
        <f>HLOOKUP(AI1137,'2. LRAMVA Threshold'!$B$42:$Q$53,12,FALSE)</f>
        <v>#N/A</v>
      </c>
      <c r="AJ1481" s="386" t="e">
        <f>HLOOKUP(AJ1137,'2. LRAMVA Threshold'!$B$42:$Q$53,12,FALSE)</f>
        <v>#N/A</v>
      </c>
      <c r="AK1481" s="386" t="e">
        <f>HLOOKUP(AK1137,'2. LRAMVA Threshold'!$B$42:$Q$53,12,FALSE)</f>
        <v>#N/A</v>
      </c>
      <c r="AL1481" s="386" t="e">
        <f>HLOOKUP(AL1137,'2. LRAMVA Threshold'!$B$42:$Q$53,12,FALSE)</f>
        <v>#N/A</v>
      </c>
      <c r="AM1481" s="436"/>
    </row>
    <row r="1482" spans="1:39">
      <c r="B1482" s="388"/>
      <c r="C1482" s="426"/>
      <c r="D1482" s="427"/>
      <c r="E1482" s="427"/>
      <c r="F1482" s="427"/>
      <c r="G1482" s="427"/>
      <c r="H1482" s="427"/>
      <c r="I1482" s="427"/>
      <c r="J1482" s="427"/>
      <c r="K1482" s="427"/>
      <c r="L1482" s="427"/>
      <c r="M1482" s="427"/>
      <c r="N1482" s="427"/>
      <c r="O1482" s="428"/>
      <c r="P1482" s="427"/>
      <c r="Q1482" s="427"/>
      <c r="R1482" s="427"/>
      <c r="S1482" s="429"/>
      <c r="T1482" s="429"/>
      <c r="U1482" s="429"/>
      <c r="V1482" s="429"/>
      <c r="W1482" s="427"/>
      <c r="X1482" s="427"/>
      <c r="Y1482" s="430"/>
      <c r="Z1482" s="430"/>
      <c r="AA1482" s="430"/>
      <c r="AB1482" s="430"/>
      <c r="AC1482" s="430"/>
      <c r="AD1482" s="430"/>
      <c r="AE1482" s="430"/>
      <c r="AF1482" s="393"/>
      <c r="AG1482" s="393"/>
      <c r="AH1482" s="393"/>
      <c r="AI1482" s="393"/>
      <c r="AJ1482" s="393"/>
      <c r="AK1482" s="393"/>
      <c r="AL1482" s="393"/>
      <c r="AM1482" s="394"/>
    </row>
    <row r="1483" spans="1:39">
      <c r="B1483" s="318" t="s">
        <v>823</v>
      </c>
      <c r="C1483" s="332"/>
      <c r="D1483" s="332"/>
      <c r="E1483" s="370"/>
      <c r="F1483" s="370"/>
      <c r="G1483" s="370"/>
      <c r="H1483" s="370"/>
      <c r="I1483" s="370"/>
      <c r="J1483" s="370"/>
      <c r="K1483" s="370"/>
      <c r="L1483" s="370"/>
      <c r="M1483" s="370"/>
      <c r="N1483" s="370"/>
      <c r="O1483" s="285"/>
      <c r="P1483" s="334"/>
      <c r="Q1483" s="334"/>
      <c r="R1483" s="334"/>
      <c r="S1483" s="333"/>
      <c r="T1483" s="333"/>
      <c r="U1483" s="333"/>
      <c r="V1483" s="333"/>
      <c r="W1483" s="334"/>
      <c r="X1483" s="334"/>
      <c r="Y1483" s="335">
        <f>HLOOKUP(Y$35,'3.  Distribution Rates'!$C$122:$P$133,12,FALSE)</f>
        <v>0</v>
      </c>
      <c r="Z1483" s="335">
        <f>'3.  Distribution Rates'!P30</f>
        <v>1.9900000000000001E-2</v>
      </c>
      <c r="AA1483" s="335">
        <f>'3.  Distribution Rates'!P37</f>
        <v>4.1167999999999996</v>
      </c>
      <c r="AB1483" s="335">
        <f>HLOOKUP(AB$35,'3.  Distribution Rates'!$C$122:$P$133,12,FALSE)</f>
        <v>0</v>
      </c>
      <c r="AC1483" s="335">
        <f>HLOOKUP(AC$35,'3.  Distribution Rates'!$C$122:$P$133,12,FALSE)</f>
        <v>0</v>
      </c>
      <c r="AD1483" s="335">
        <f>HLOOKUP(AD$35,'3.  Distribution Rates'!$C$122:$P$133,12,FALSE)</f>
        <v>0</v>
      </c>
      <c r="AE1483" s="335">
        <f>HLOOKUP(AE$35,'3.  Distribution Rates'!$C$122:$P$133,12,FALSE)</f>
        <v>0</v>
      </c>
      <c r="AF1483" s="335">
        <f>HLOOKUP(AF$35,'3.  Distribution Rates'!$C$122:$P$133,12,FALSE)</f>
        <v>0</v>
      </c>
      <c r="AG1483" s="335">
        <f>HLOOKUP(AG$35,'3.  Distribution Rates'!$C$122:$P$133,12,FALSE)</f>
        <v>0</v>
      </c>
      <c r="AH1483" s="335">
        <f>HLOOKUP(AH$35,'3.  Distribution Rates'!$C$122:$P$133,12,FALSE)</f>
        <v>0</v>
      </c>
      <c r="AI1483" s="335">
        <f>HLOOKUP(AI$35,'3.  Distribution Rates'!$C$122:$P$133,12,FALSE)</f>
        <v>0</v>
      </c>
      <c r="AJ1483" s="335">
        <f>HLOOKUP(AJ$35,'3.  Distribution Rates'!$C$122:$P$133,12,FALSE)</f>
        <v>0</v>
      </c>
      <c r="AK1483" s="335">
        <f>HLOOKUP(AK$35,'3.  Distribution Rates'!$C$122:$P$133,12,FALSE)</f>
        <v>0</v>
      </c>
      <c r="AL1483" s="335">
        <f>HLOOKUP(AL$35,'3.  Distribution Rates'!$C$122:$P$133,12,FALSE)</f>
        <v>0</v>
      </c>
      <c r="AM1483" s="438"/>
    </row>
    <row r="1484" spans="1:39">
      <c r="B1484" s="774" t="s">
        <v>801</v>
      </c>
      <c r="C1484" s="339"/>
      <c r="D1484" s="303"/>
      <c r="E1484" s="273"/>
      <c r="F1484" s="273"/>
      <c r="G1484" s="273"/>
      <c r="H1484" s="273"/>
      <c r="I1484" s="273"/>
      <c r="J1484" s="273"/>
      <c r="K1484" s="273"/>
      <c r="L1484" s="273"/>
      <c r="M1484" s="273"/>
      <c r="N1484" s="273"/>
      <c r="O1484" s="285"/>
      <c r="P1484" s="273"/>
      <c r="Q1484" s="273"/>
      <c r="R1484" s="273"/>
      <c r="S1484" s="303"/>
      <c r="T1484" s="303"/>
      <c r="U1484" s="303"/>
      <c r="V1484" s="303"/>
      <c r="W1484" s="273"/>
      <c r="X1484" s="273"/>
      <c r="Y1484" s="372"/>
      <c r="Z1484" s="372"/>
      <c r="AA1484" s="372"/>
      <c r="AB1484" s="372"/>
      <c r="AC1484" s="372"/>
      <c r="AD1484" s="372"/>
      <c r="AE1484" s="372"/>
      <c r="AF1484" s="372"/>
      <c r="AG1484" s="372"/>
      <c r="AH1484" s="372"/>
      <c r="AI1484" s="372"/>
      <c r="AJ1484" s="372"/>
      <c r="AK1484" s="372"/>
      <c r="AL1484" s="372"/>
      <c r="AM1484" s="618"/>
    </row>
    <row r="1485" spans="1:39">
      <c r="B1485" s="774" t="s">
        <v>802</v>
      </c>
      <c r="C1485" s="339"/>
      <c r="D1485" s="303"/>
      <c r="E1485" s="273"/>
      <c r="F1485" s="273"/>
      <c r="G1485" s="273"/>
      <c r="H1485" s="273"/>
      <c r="I1485" s="273"/>
      <c r="J1485" s="273"/>
      <c r="K1485" s="273"/>
      <c r="L1485" s="273"/>
      <c r="M1485" s="273"/>
      <c r="N1485" s="273"/>
      <c r="O1485" s="285"/>
      <c r="P1485" s="273"/>
      <c r="Q1485" s="273"/>
      <c r="R1485" s="273"/>
      <c r="S1485" s="303"/>
      <c r="T1485" s="303"/>
      <c r="U1485" s="303"/>
      <c r="V1485" s="303"/>
      <c r="W1485" s="273"/>
      <c r="X1485" s="273"/>
      <c r="Y1485" s="372"/>
      <c r="Z1485" s="372"/>
      <c r="AA1485" s="372"/>
      <c r="AB1485" s="372"/>
      <c r="AC1485" s="372"/>
      <c r="AD1485" s="372"/>
      <c r="AE1485" s="372"/>
      <c r="AF1485" s="372"/>
      <c r="AG1485" s="372"/>
      <c r="AH1485" s="372"/>
      <c r="AI1485" s="372"/>
      <c r="AJ1485" s="372"/>
      <c r="AK1485" s="372"/>
      <c r="AL1485" s="372"/>
      <c r="AM1485" s="618"/>
    </row>
    <row r="1486" spans="1:39">
      <c r="B1486" s="773" t="s">
        <v>803</v>
      </c>
      <c r="C1486" s="339"/>
      <c r="D1486" s="303"/>
      <c r="E1486" s="273"/>
      <c r="F1486" s="273"/>
      <c r="G1486" s="273"/>
      <c r="H1486" s="273"/>
      <c r="I1486" s="273"/>
      <c r="J1486" s="273"/>
      <c r="K1486" s="273"/>
      <c r="L1486" s="273"/>
      <c r="M1486" s="273"/>
      <c r="N1486" s="273"/>
      <c r="O1486" s="285"/>
      <c r="P1486" s="273"/>
      <c r="Q1486" s="273"/>
      <c r="R1486" s="273"/>
      <c r="S1486" s="303"/>
      <c r="T1486" s="303"/>
      <c r="U1486" s="303"/>
      <c r="V1486" s="303"/>
      <c r="W1486" s="273"/>
      <c r="X1486" s="273"/>
      <c r="Y1486" s="372">
        <f>'4.  2011-2014 LRAM'!AC773*Y1483</f>
        <v>0</v>
      </c>
      <c r="Z1486" s="372">
        <f>'4.  2011-2014 LRAM'!AD407*Z1483</f>
        <v>5670.3176730711721</v>
      </c>
      <c r="AA1486" s="372">
        <f>'4.  2011-2014 LRAM'!AE407*AA1483</f>
        <v>5045.1336371091729</v>
      </c>
      <c r="AB1486" s="372">
        <f>'4.  2011-2014 LRAM'!AF773*AB1483</f>
        <v>0</v>
      </c>
      <c r="AC1486" s="372">
        <f>'4.  2011-2014 LRAM'!AG773*AC1483</f>
        <v>0</v>
      </c>
      <c r="AD1486" s="372">
        <f>'4.  2011-2014 LRAM'!AH773*AD1483</f>
        <v>0</v>
      </c>
      <c r="AE1486" s="372">
        <f>'4.  2011-2014 LRAM'!AI773*AE1483</f>
        <v>0</v>
      </c>
      <c r="AF1486" s="372">
        <f>'4.  2011-2014 LRAM'!AJ773*AF1483</f>
        <v>0</v>
      </c>
      <c r="AG1486" s="372">
        <f>'4.  2011-2014 LRAM'!AK773*AG1483</f>
        <v>0</v>
      </c>
      <c r="AH1486" s="372">
        <f>'4.  2011-2014 LRAM'!AL773*AH1483</f>
        <v>0</v>
      </c>
      <c r="AI1486" s="372">
        <f>'4.  2011-2014 LRAM'!AM773*AI1483</f>
        <v>0</v>
      </c>
      <c r="AJ1486" s="372">
        <f>'4.  2011-2014 LRAM'!AN773*AJ1483</f>
        <v>0</v>
      </c>
      <c r="AK1486" s="372">
        <f>'4.  2011-2014 LRAM'!AO773*AK1483</f>
        <v>0</v>
      </c>
      <c r="AL1486" s="372">
        <f>'4.  2011-2014 LRAM'!AP773*AL1483</f>
        <v>0</v>
      </c>
      <c r="AM1486" s="618">
        <f t="shared" ref="AM1486:AM1493" si="3391">SUM(Y1486:AL1486)</f>
        <v>10715.451310180346</v>
      </c>
    </row>
    <row r="1487" spans="1:39">
      <c r="B1487" s="773" t="s">
        <v>804</v>
      </c>
      <c r="C1487" s="339"/>
      <c r="D1487" s="303"/>
      <c r="E1487" s="273"/>
      <c r="F1487" s="273"/>
      <c r="G1487" s="273"/>
      <c r="H1487" s="273"/>
      <c r="I1487" s="273"/>
      <c r="J1487" s="273"/>
      <c r="K1487" s="273"/>
      <c r="L1487" s="273"/>
      <c r="M1487" s="273"/>
      <c r="N1487" s="273"/>
      <c r="O1487" s="285"/>
      <c r="P1487" s="273"/>
      <c r="Q1487" s="273"/>
      <c r="R1487" s="273"/>
      <c r="S1487" s="303"/>
      <c r="T1487" s="303"/>
      <c r="U1487" s="303"/>
      <c r="V1487" s="303"/>
      <c r="W1487" s="273"/>
      <c r="X1487" s="273"/>
      <c r="Y1487" s="372">
        <f>'4.  2011-2014 LRAM'!AC905*Y1483</f>
        <v>0</v>
      </c>
      <c r="Z1487" s="372">
        <f>'4.  2011-2014 LRAM'!AD539*Z1483</f>
        <v>4303.9701132412001</v>
      </c>
      <c r="AA1487" s="372">
        <f>'4.  2011-2014 LRAM'!AE539*AA1483</f>
        <v>4490.8532895562557</v>
      </c>
      <c r="AB1487" s="372">
        <f>'4.  2011-2014 LRAM'!AF905*AB1483</f>
        <v>0</v>
      </c>
      <c r="AC1487" s="372">
        <f>'4.  2011-2014 LRAM'!AG905*AC1483</f>
        <v>0</v>
      </c>
      <c r="AD1487" s="372">
        <f>'4.  2011-2014 LRAM'!AH905*AD1483</f>
        <v>0</v>
      </c>
      <c r="AE1487" s="372">
        <f>'4.  2011-2014 LRAM'!AI905*AE1483</f>
        <v>0</v>
      </c>
      <c r="AF1487" s="372">
        <f>'4.  2011-2014 LRAM'!AJ905*AF1483</f>
        <v>0</v>
      </c>
      <c r="AG1487" s="372">
        <f>'4.  2011-2014 LRAM'!AK905*AG1483</f>
        <v>0</v>
      </c>
      <c r="AH1487" s="372">
        <f>'4.  2011-2014 LRAM'!AL905*AH1483</f>
        <v>0</v>
      </c>
      <c r="AI1487" s="372">
        <f>'4.  2011-2014 LRAM'!AM905*AI1483</f>
        <v>0</v>
      </c>
      <c r="AJ1487" s="372">
        <f>'4.  2011-2014 LRAM'!AN905*AJ1483</f>
        <v>0</v>
      </c>
      <c r="AK1487" s="372">
        <f>'4.  2011-2014 LRAM'!AO905*AK1483</f>
        <v>0</v>
      </c>
      <c r="AL1487" s="372">
        <f>'4.  2011-2014 LRAM'!AP905*AL1483</f>
        <v>0</v>
      </c>
      <c r="AM1487" s="618">
        <f t="shared" si="3391"/>
        <v>8794.8234027974559</v>
      </c>
    </row>
    <row r="1488" spans="1:39">
      <c r="B1488" s="773" t="s">
        <v>805</v>
      </c>
      <c r="C1488" s="339"/>
      <c r="D1488" s="303"/>
      <c r="E1488" s="273"/>
      <c r="F1488" s="273"/>
      <c r="G1488" s="273"/>
      <c r="H1488" s="273"/>
      <c r="I1488" s="273"/>
      <c r="J1488" s="273"/>
      <c r="K1488" s="273"/>
      <c r="L1488" s="273"/>
      <c r="M1488" s="273"/>
      <c r="N1488" s="273"/>
      <c r="O1488" s="285"/>
      <c r="P1488" s="273"/>
      <c r="Q1488" s="273"/>
      <c r="R1488" s="273"/>
      <c r="S1488" s="303"/>
      <c r="T1488" s="303"/>
      <c r="U1488" s="303"/>
      <c r="V1488" s="303"/>
      <c r="W1488" s="273"/>
      <c r="X1488" s="273"/>
      <c r="Y1488" s="372">
        <f>Y580*Y1483</f>
        <v>0</v>
      </c>
      <c r="Z1488" s="372">
        <f>Z214*Z1483</f>
        <v>6607.7711200000003</v>
      </c>
      <c r="AA1488" s="372">
        <f>AA214*AA1483</f>
        <v>5088.3647999999994</v>
      </c>
      <c r="AB1488" s="372">
        <f t="shared" ref="AB1488:AL1488" si="3392">AB580*AB1483</f>
        <v>0</v>
      </c>
      <c r="AC1488" s="372">
        <f t="shared" si="3392"/>
        <v>0</v>
      </c>
      <c r="AD1488" s="372">
        <f t="shared" si="3392"/>
        <v>0</v>
      </c>
      <c r="AE1488" s="372">
        <f t="shared" si="3392"/>
        <v>0</v>
      </c>
      <c r="AF1488" s="372">
        <f t="shared" si="3392"/>
        <v>0</v>
      </c>
      <c r="AG1488" s="372">
        <f t="shared" si="3392"/>
        <v>0</v>
      </c>
      <c r="AH1488" s="372">
        <f t="shared" si="3392"/>
        <v>0</v>
      </c>
      <c r="AI1488" s="372">
        <f t="shared" si="3392"/>
        <v>0</v>
      </c>
      <c r="AJ1488" s="372">
        <f t="shared" si="3392"/>
        <v>0</v>
      </c>
      <c r="AK1488" s="372">
        <f t="shared" si="3392"/>
        <v>0</v>
      </c>
      <c r="AL1488" s="372">
        <f t="shared" si="3392"/>
        <v>0</v>
      </c>
      <c r="AM1488" s="618">
        <f t="shared" si="3391"/>
        <v>11696.135920000001</v>
      </c>
    </row>
    <row r="1489" spans="2:39">
      <c r="B1489" s="318" t="s">
        <v>806</v>
      </c>
      <c r="C1489" s="339"/>
      <c r="D1489" s="303"/>
      <c r="E1489" s="273"/>
      <c r="F1489" s="273"/>
      <c r="G1489" s="273"/>
      <c r="H1489" s="273"/>
      <c r="I1489" s="273"/>
      <c r="J1489" s="273"/>
      <c r="K1489" s="273"/>
      <c r="L1489" s="273"/>
      <c r="M1489" s="273"/>
      <c r="N1489" s="273"/>
      <c r="O1489" s="285"/>
      <c r="P1489" s="273"/>
      <c r="Q1489" s="273"/>
      <c r="R1489" s="273"/>
      <c r="S1489" s="303"/>
      <c r="T1489" s="303"/>
      <c r="U1489" s="303"/>
      <c r="V1489" s="303"/>
      <c r="W1489" s="273"/>
      <c r="X1489" s="273"/>
      <c r="Y1489" s="372">
        <f t="shared" ref="Y1489:AL1489" si="3393">Y765*Y1483</f>
        <v>0</v>
      </c>
      <c r="Z1489" s="372">
        <f t="shared" si="3393"/>
        <v>0</v>
      </c>
      <c r="AA1489" s="372">
        <f t="shared" si="3393"/>
        <v>0</v>
      </c>
      <c r="AB1489" s="372">
        <f t="shared" si="3393"/>
        <v>0</v>
      </c>
      <c r="AC1489" s="372">
        <f t="shared" si="3393"/>
        <v>0</v>
      </c>
      <c r="AD1489" s="372">
        <f t="shared" si="3393"/>
        <v>0</v>
      </c>
      <c r="AE1489" s="372">
        <f t="shared" si="3393"/>
        <v>0</v>
      </c>
      <c r="AF1489" s="372">
        <f t="shared" si="3393"/>
        <v>0</v>
      </c>
      <c r="AG1489" s="372">
        <f t="shared" si="3393"/>
        <v>0</v>
      </c>
      <c r="AH1489" s="372">
        <f t="shared" si="3393"/>
        <v>0</v>
      </c>
      <c r="AI1489" s="372">
        <f t="shared" si="3393"/>
        <v>0</v>
      </c>
      <c r="AJ1489" s="372">
        <f t="shared" si="3393"/>
        <v>0</v>
      </c>
      <c r="AK1489" s="372">
        <f t="shared" si="3393"/>
        <v>0</v>
      </c>
      <c r="AL1489" s="372">
        <f t="shared" si="3393"/>
        <v>0</v>
      </c>
      <c r="AM1489" s="618">
        <f t="shared" si="3391"/>
        <v>0</v>
      </c>
    </row>
    <row r="1490" spans="2:39">
      <c r="B1490" s="318" t="s">
        <v>807</v>
      </c>
      <c r="C1490" s="339"/>
      <c r="D1490" s="303"/>
      <c r="E1490" s="273"/>
      <c r="F1490" s="273"/>
      <c r="G1490" s="273"/>
      <c r="H1490" s="273"/>
      <c r="I1490" s="273"/>
      <c r="J1490" s="273"/>
      <c r="K1490" s="273"/>
      <c r="L1490" s="273"/>
      <c r="M1490" s="273"/>
      <c r="N1490" s="273"/>
      <c r="O1490" s="285"/>
      <c r="P1490" s="273"/>
      <c r="Q1490" s="273"/>
      <c r="R1490" s="273"/>
      <c r="S1490" s="303"/>
      <c r="T1490" s="303"/>
      <c r="U1490" s="303"/>
      <c r="V1490" s="303"/>
      <c r="W1490" s="273"/>
      <c r="X1490" s="273"/>
      <c r="Y1490" s="372">
        <f t="shared" ref="Y1490:AL1490" si="3394">Y948*Y1483</f>
        <v>0</v>
      </c>
      <c r="Z1490" s="372">
        <f t="shared" si="3394"/>
        <v>0</v>
      </c>
      <c r="AA1490" s="372">
        <f t="shared" si="3394"/>
        <v>0</v>
      </c>
      <c r="AB1490" s="372">
        <f t="shared" si="3394"/>
        <v>0</v>
      </c>
      <c r="AC1490" s="372">
        <f t="shared" si="3394"/>
        <v>0</v>
      </c>
      <c r="AD1490" s="372">
        <f t="shared" si="3394"/>
        <v>0</v>
      </c>
      <c r="AE1490" s="372">
        <f t="shared" si="3394"/>
        <v>0</v>
      </c>
      <c r="AF1490" s="372">
        <f t="shared" si="3394"/>
        <v>0</v>
      </c>
      <c r="AG1490" s="372">
        <f t="shared" si="3394"/>
        <v>0</v>
      </c>
      <c r="AH1490" s="372">
        <f t="shared" si="3394"/>
        <v>0</v>
      </c>
      <c r="AI1490" s="372">
        <f t="shared" si="3394"/>
        <v>0</v>
      </c>
      <c r="AJ1490" s="372">
        <f t="shared" si="3394"/>
        <v>0</v>
      </c>
      <c r="AK1490" s="372">
        <f t="shared" si="3394"/>
        <v>0</v>
      </c>
      <c r="AL1490" s="372">
        <f t="shared" si="3394"/>
        <v>0</v>
      </c>
      <c r="AM1490" s="618">
        <f t="shared" si="3391"/>
        <v>0</v>
      </c>
    </row>
    <row r="1491" spans="2:39">
      <c r="B1491" s="318" t="s">
        <v>808</v>
      </c>
      <c r="C1491" s="339"/>
      <c r="D1491" s="303"/>
      <c r="E1491" s="273"/>
      <c r="F1491" s="273"/>
      <c r="G1491" s="273"/>
      <c r="H1491" s="273"/>
      <c r="I1491" s="273"/>
      <c r="J1491" s="273"/>
      <c r="K1491" s="273"/>
      <c r="L1491" s="273"/>
      <c r="M1491" s="273"/>
      <c r="N1491" s="273"/>
      <c r="O1491" s="285"/>
      <c r="P1491" s="273"/>
      <c r="Q1491" s="273"/>
      <c r="R1491" s="273"/>
      <c r="S1491" s="303"/>
      <c r="T1491" s="303"/>
      <c r="U1491" s="303"/>
      <c r="V1491" s="303"/>
      <c r="W1491" s="273"/>
      <c r="X1491" s="273"/>
      <c r="Y1491" s="372">
        <f t="shared" ref="Y1491:AL1491" si="3395">Y1131*Y1483</f>
        <v>0</v>
      </c>
      <c r="Z1491" s="372">
        <f t="shared" si="3395"/>
        <v>0</v>
      </c>
      <c r="AA1491" s="372">
        <f t="shared" si="3395"/>
        <v>0</v>
      </c>
      <c r="AB1491" s="372">
        <f t="shared" si="3395"/>
        <v>0</v>
      </c>
      <c r="AC1491" s="372">
        <f t="shared" si="3395"/>
        <v>0</v>
      </c>
      <c r="AD1491" s="372">
        <f t="shared" si="3395"/>
        <v>0</v>
      </c>
      <c r="AE1491" s="372">
        <f t="shared" si="3395"/>
        <v>0</v>
      </c>
      <c r="AF1491" s="372">
        <f t="shared" si="3395"/>
        <v>0</v>
      </c>
      <c r="AG1491" s="372">
        <f t="shared" si="3395"/>
        <v>0</v>
      </c>
      <c r="AH1491" s="372">
        <f t="shared" si="3395"/>
        <v>0</v>
      </c>
      <c r="AI1491" s="372">
        <f t="shared" si="3395"/>
        <v>0</v>
      </c>
      <c r="AJ1491" s="372">
        <f t="shared" si="3395"/>
        <v>0</v>
      </c>
      <c r="AK1491" s="372">
        <f t="shared" si="3395"/>
        <v>0</v>
      </c>
      <c r="AL1491" s="372">
        <f t="shared" si="3395"/>
        <v>0</v>
      </c>
      <c r="AM1491" s="618">
        <f t="shared" si="3391"/>
        <v>0</v>
      </c>
    </row>
    <row r="1492" spans="2:39">
      <c r="B1492" s="318" t="s">
        <v>809</v>
      </c>
      <c r="C1492" s="339"/>
      <c r="D1492" s="303"/>
      <c r="E1492" s="273"/>
      <c r="F1492" s="273"/>
      <c r="G1492" s="273"/>
      <c r="H1492" s="273"/>
      <c r="I1492" s="273"/>
      <c r="J1492" s="273"/>
      <c r="K1492" s="273"/>
      <c r="L1492" s="273"/>
      <c r="M1492" s="273"/>
      <c r="N1492" s="273"/>
      <c r="O1492" s="285"/>
      <c r="P1492" s="273"/>
      <c r="Q1492" s="273"/>
      <c r="R1492" s="273"/>
      <c r="S1492" s="303"/>
      <c r="T1492" s="303"/>
      <c r="U1492" s="303"/>
      <c r="V1492" s="303"/>
      <c r="W1492" s="273"/>
      <c r="X1492" s="273"/>
      <c r="Y1492" s="372">
        <f t="shared" ref="Y1492:AL1492" si="3396">Y1314*Y1483</f>
        <v>0</v>
      </c>
      <c r="Z1492" s="372">
        <f t="shared" si="3396"/>
        <v>0</v>
      </c>
      <c r="AA1492" s="372">
        <f t="shared" si="3396"/>
        <v>0</v>
      </c>
      <c r="AB1492" s="372">
        <f t="shared" si="3396"/>
        <v>0</v>
      </c>
      <c r="AC1492" s="372">
        <f t="shared" si="3396"/>
        <v>0</v>
      </c>
      <c r="AD1492" s="372">
        <f t="shared" si="3396"/>
        <v>0</v>
      </c>
      <c r="AE1492" s="372">
        <f t="shared" si="3396"/>
        <v>0</v>
      </c>
      <c r="AF1492" s="372">
        <f t="shared" si="3396"/>
        <v>0</v>
      </c>
      <c r="AG1492" s="372">
        <f t="shared" si="3396"/>
        <v>0</v>
      </c>
      <c r="AH1492" s="372">
        <f t="shared" si="3396"/>
        <v>0</v>
      </c>
      <c r="AI1492" s="372">
        <f t="shared" si="3396"/>
        <v>0</v>
      </c>
      <c r="AJ1492" s="372">
        <f t="shared" si="3396"/>
        <v>0</v>
      </c>
      <c r="AK1492" s="372">
        <f t="shared" si="3396"/>
        <v>0</v>
      </c>
      <c r="AL1492" s="372">
        <f t="shared" si="3396"/>
        <v>0</v>
      </c>
      <c r="AM1492" s="618">
        <f t="shared" si="3391"/>
        <v>0</v>
      </c>
    </row>
    <row r="1493" spans="2:39">
      <c r="B1493" s="318" t="s">
        <v>810</v>
      </c>
      <c r="C1493" s="339"/>
      <c r="D1493" s="303"/>
      <c r="E1493" s="273"/>
      <c r="F1493" s="273"/>
      <c r="G1493" s="273"/>
      <c r="H1493" s="273"/>
      <c r="I1493" s="273"/>
      <c r="J1493" s="273"/>
      <c r="K1493" s="273"/>
      <c r="L1493" s="273"/>
      <c r="M1493" s="273"/>
      <c r="N1493" s="273"/>
      <c r="O1493" s="285"/>
      <c r="P1493" s="273"/>
      <c r="Q1493" s="273"/>
      <c r="R1493" s="273"/>
      <c r="S1493" s="303"/>
      <c r="T1493" s="303"/>
      <c r="U1493" s="303"/>
      <c r="V1493" s="303"/>
      <c r="W1493" s="273"/>
      <c r="X1493" s="273"/>
      <c r="Y1493" s="372">
        <f>Y1480*Y1483</f>
        <v>0</v>
      </c>
      <c r="Z1493" s="372">
        <f>Z1480*Z1483</f>
        <v>0</v>
      </c>
      <c r="AA1493" s="372">
        <f t="shared" ref="AA1493:AL1493" si="3397">AA1480*AA1483</f>
        <v>0</v>
      </c>
      <c r="AB1493" s="372">
        <f t="shared" si="3397"/>
        <v>0</v>
      </c>
      <c r="AC1493" s="372">
        <f t="shared" si="3397"/>
        <v>0</v>
      </c>
      <c r="AD1493" s="372">
        <f t="shared" si="3397"/>
        <v>0</v>
      </c>
      <c r="AE1493" s="372">
        <f t="shared" si="3397"/>
        <v>0</v>
      </c>
      <c r="AF1493" s="372">
        <f t="shared" si="3397"/>
        <v>0</v>
      </c>
      <c r="AG1493" s="372">
        <f t="shared" si="3397"/>
        <v>0</v>
      </c>
      <c r="AH1493" s="372">
        <f t="shared" si="3397"/>
        <v>0</v>
      </c>
      <c r="AI1493" s="372">
        <f t="shared" si="3397"/>
        <v>0</v>
      </c>
      <c r="AJ1493" s="372">
        <f t="shared" si="3397"/>
        <v>0</v>
      </c>
      <c r="AK1493" s="372">
        <f t="shared" si="3397"/>
        <v>0</v>
      </c>
      <c r="AL1493" s="372">
        <f t="shared" si="3397"/>
        <v>0</v>
      </c>
      <c r="AM1493" s="618">
        <f t="shared" si="3391"/>
        <v>0</v>
      </c>
    </row>
    <row r="1494" spans="2:39" ht="15.75">
      <c r="B1494" s="343" t="s">
        <v>811</v>
      </c>
      <c r="C1494" s="339"/>
      <c r="D1494" s="330"/>
      <c r="E1494" s="328"/>
      <c r="F1494" s="328"/>
      <c r="G1494" s="328"/>
      <c r="H1494" s="328"/>
      <c r="I1494" s="328"/>
      <c r="J1494" s="328"/>
      <c r="K1494" s="328"/>
      <c r="L1494" s="328"/>
      <c r="M1494" s="328"/>
      <c r="N1494" s="328"/>
      <c r="O1494" s="294"/>
      <c r="P1494" s="328"/>
      <c r="Q1494" s="328"/>
      <c r="R1494" s="328"/>
      <c r="S1494" s="330"/>
      <c r="T1494" s="330"/>
      <c r="U1494" s="330"/>
      <c r="V1494" s="330"/>
      <c r="W1494" s="328"/>
      <c r="X1494" s="328"/>
      <c r="Y1494" s="340">
        <f>SUM(Y1484:Y1493)</f>
        <v>0</v>
      </c>
      <c r="Z1494" s="340">
        <f t="shared" ref="Z1494:AE1494" si="3398">SUM(Z1484:Z1493)</f>
        <v>16582.058906312373</v>
      </c>
      <c r="AA1494" s="340">
        <f t="shared" si="3398"/>
        <v>14624.351726665427</v>
      </c>
      <c r="AB1494" s="340">
        <f t="shared" si="3398"/>
        <v>0</v>
      </c>
      <c r="AC1494" s="340">
        <f t="shared" si="3398"/>
        <v>0</v>
      </c>
      <c r="AD1494" s="340">
        <f t="shared" si="3398"/>
        <v>0</v>
      </c>
      <c r="AE1494" s="340">
        <f t="shared" si="3398"/>
        <v>0</v>
      </c>
      <c r="AF1494" s="340">
        <f>SUM(AF1484:AF1493)</f>
        <v>0</v>
      </c>
      <c r="AG1494" s="340">
        <f t="shared" ref="AG1494:AL1494" si="3399">SUM(AG1484:AG1493)</f>
        <v>0</v>
      </c>
      <c r="AH1494" s="340">
        <f t="shared" si="3399"/>
        <v>0</v>
      </c>
      <c r="AI1494" s="340">
        <f t="shared" si="3399"/>
        <v>0</v>
      </c>
      <c r="AJ1494" s="340">
        <f t="shared" si="3399"/>
        <v>0</v>
      </c>
      <c r="AK1494" s="340">
        <f t="shared" si="3399"/>
        <v>0</v>
      </c>
      <c r="AL1494" s="340">
        <f t="shared" si="3399"/>
        <v>0</v>
      </c>
      <c r="AM1494" s="401">
        <f>SUM(AM1484:AM1493)</f>
        <v>31206.410632977801</v>
      </c>
    </row>
    <row r="1495" spans="2:39" ht="15.75">
      <c r="B1495" s="343" t="s">
        <v>812</v>
      </c>
      <c r="C1495" s="339"/>
      <c r="D1495" s="344"/>
      <c r="E1495" s="328"/>
      <c r="F1495" s="328"/>
      <c r="G1495" s="328"/>
      <c r="H1495" s="328"/>
      <c r="I1495" s="328"/>
      <c r="J1495" s="328"/>
      <c r="K1495" s="328"/>
      <c r="L1495" s="328"/>
      <c r="M1495" s="328"/>
      <c r="N1495" s="328"/>
      <c r="O1495" s="294"/>
      <c r="P1495" s="328"/>
      <c r="Q1495" s="328"/>
      <c r="R1495" s="328"/>
      <c r="S1495" s="330"/>
      <c r="T1495" s="330"/>
      <c r="U1495" s="330"/>
      <c r="V1495" s="330"/>
      <c r="W1495" s="328"/>
      <c r="X1495" s="328"/>
      <c r="Y1495" s="341">
        <f>Y1481*Y1483</f>
        <v>0</v>
      </c>
      <c r="Z1495" s="341">
        <f t="shared" ref="Z1495" si="3400">Z1481*Z1483</f>
        <v>31510.456000000002</v>
      </c>
      <c r="AA1495" s="341">
        <f>AA1481*AA1483</f>
        <v>22971.743999999999</v>
      </c>
      <c r="AB1495" s="341">
        <f t="shared" ref="AB1495:AL1495" si="3401">AB1481*AB1483</f>
        <v>0</v>
      </c>
      <c r="AC1495" s="341">
        <f t="shared" si="3401"/>
        <v>0</v>
      </c>
      <c r="AD1495" s="341">
        <f t="shared" si="3401"/>
        <v>0</v>
      </c>
      <c r="AE1495" s="341" t="e">
        <f t="shared" si="3401"/>
        <v>#N/A</v>
      </c>
      <c r="AF1495" s="341" t="e">
        <f t="shared" si="3401"/>
        <v>#N/A</v>
      </c>
      <c r="AG1495" s="341" t="e">
        <f t="shared" si="3401"/>
        <v>#N/A</v>
      </c>
      <c r="AH1495" s="341" t="e">
        <f t="shared" si="3401"/>
        <v>#N/A</v>
      </c>
      <c r="AI1495" s="341" t="e">
        <f t="shared" si="3401"/>
        <v>#N/A</v>
      </c>
      <c r="AJ1495" s="341" t="e">
        <f t="shared" si="3401"/>
        <v>#N/A</v>
      </c>
      <c r="AK1495" s="341" t="e">
        <f t="shared" si="3401"/>
        <v>#N/A</v>
      </c>
      <c r="AL1495" s="341" t="e">
        <f t="shared" si="3401"/>
        <v>#N/A</v>
      </c>
      <c r="AM1495" s="401">
        <f>SUM(Y1495:AD1495)</f>
        <v>54482.2</v>
      </c>
    </row>
    <row r="1496" spans="2:39" ht="15.75">
      <c r="B1496" s="343" t="s">
        <v>813</v>
      </c>
      <c r="C1496" s="339"/>
      <c r="D1496" s="344"/>
      <c r="E1496" s="328"/>
      <c r="F1496" s="328"/>
      <c r="G1496" s="328"/>
      <c r="H1496" s="328"/>
      <c r="I1496" s="328"/>
      <c r="J1496" s="328"/>
      <c r="K1496" s="328"/>
      <c r="L1496" s="328"/>
      <c r="M1496" s="328"/>
      <c r="N1496" s="328"/>
      <c r="O1496" s="294"/>
      <c r="P1496" s="328"/>
      <c r="Q1496" s="328"/>
      <c r="R1496" s="328"/>
      <c r="S1496" s="344"/>
      <c r="T1496" s="344"/>
      <c r="U1496" s="344"/>
      <c r="V1496" s="344"/>
      <c r="W1496" s="328"/>
      <c r="X1496" s="328"/>
      <c r="Y1496" s="345"/>
      <c r="Z1496" s="345"/>
      <c r="AA1496" s="345"/>
      <c r="AB1496" s="345"/>
      <c r="AC1496" s="345"/>
      <c r="AD1496" s="345"/>
      <c r="AE1496" s="345"/>
      <c r="AF1496" s="345"/>
      <c r="AG1496" s="345"/>
      <c r="AH1496" s="345"/>
      <c r="AI1496" s="345"/>
      <c r="AJ1496" s="345"/>
      <c r="AK1496" s="345"/>
      <c r="AL1496" s="345"/>
      <c r="AM1496" s="401">
        <f>AM1494-AM1495</f>
        <v>-23275.789367022197</v>
      </c>
    </row>
    <row r="1497" spans="2:39">
      <c r="B1497" s="375"/>
      <c r="C1497" s="439"/>
      <c r="D1497" s="439"/>
      <c r="E1497" s="440"/>
      <c r="F1497" s="440"/>
      <c r="G1497" s="440"/>
      <c r="H1497" s="440"/>
      <c r="I1497" s="440"/>
      <c r="J1497" s="440"/>
      <c r="K1497" s="440"/>
      <c r="L1497" s="440"/>
      <c r="M1497" s="440"/>
      <c r="N1497" s="440"/>
      <c r="O1497" s="441"/>
      <c r="P1497" s="440"/>
      <c r="Q1497" s="440"/>
      <c r="R1497" s="440"/>
      <c r="S1497" s="439"/>
      <c r="T1497" s="442"/>
      <c r="U1497" s="439"/>
      <c r="V1497" s="439"/>
      <c r="W1497" s="440"/>
      <c r="X1497" s="440"/>
      <c r="Y1497" s="443"/>
      <c r="Z1497" s="443"/>
      <c r="AA1497" s="443"/>
      <c r="AB1497" s="443"/>
      <c r="AC1497" s="443"/>
      <c r="AD1497" s="443"/>
      <c r="AE1497" s="443"/>
      <c r="AF1497" s="443"/>
      <c r="AG1497" s="443"/>
      <c r="AH1497" s="443"/>
      <c r="AI1497" s="443"/>
      <c r="AJ1497" s="443"/>
      <c r="AK1497" s="443"/>
      <c r="AL1497" s="443"/>
      <c r="AM1497" s="380"/>
    </row>
    <row r="1498" spans="2:39" ht="19.5" customHeight="1">
      <c r="B1498" s="362" t="s">
        <v>824</v>
      </c>
      <c r="C1498" s="381"/>
      <c r="D1498" s="382"/>
      <c r="E1498" s="382"/>
      <c r="F1498" s="382"/>
      <c r="G1498" s="382"/>
      <c r="H1498" s="382"/>
      <c r="I1498" s="382"/>
      <c r="J1498" s="382"/>
      <c r="K1498" s="382"/>
      <c r="L1498" s="382"/>
      <c r="M1498" s="382"/>
      <c r="N1498" s="382"/>
      <c r="O1498" s="382"/>
      <c r="P1498" s="382"/>
      <c r="Q1498" s="382"/>
      <c r="R1498" s="382"/>
      <c r="S1498" s="365"/>
      <c r="T1498" s="366"/>
      <c r="U1498" s="382"/>
      <c r="V1498" s="382"/>
      <c r="W1498" s="382"/>
      <c r="X1498" s="382"/>
      <c r="Y1498" s="403"/>
      <c r="Z1498" s="403"/>
      <c r="AA1498" s="403"/>
      <c r="AB1498" s="403"/>
      <c r="AC1498" s="403"/>
      <c r="AD1498" s="403"/>
      <c r="AE1498" s="403"/>
      <c r="AF1498" s="403"/>
      <c r="AG1498" s="403"/>
      <c r="AH1498" s="403"/>
      <c r="AI1498" s="403"/>
      <c r="AJ1498" s="403"/>
      <c r="AK1498" s="403"/>
      <c r="AL1498" s="403"/>
      <c r="AM1498" s="383"/>
    </row>
    <row r="1500" spans="2:39">
      <c r="B1500" s="579" t="s">
        <v>525</v>
      </c>
    </row>
  </sheetData>
  <sheetProtection formatCells="0" formatColumns="0" formatRows="0" insertColumns="0" insertRows="0" insertHyperlinks="0" deleteColumns="0" deleteRows="0" sort="0" autoFilter="0" pivotTables="0"/>
  <mergeCells count="57">
    <mergeCell ref="Y1135:AM1135"/>
    <mergeCell ref="B1319:B1320"/>
    <mergeCell ref="C1319:C1320"/>
    <mergeCell ref="E1319:M1319"/>
    <mergeCell ref="N1319:N1320"/>
    <mergeCell ref="P1319:X1319"/>
    <mergeCell ref="Y1319:AM1319"/>
    <mergeCell ref="B1135:B1136"/>
    <mergeCell ref="C1135:C1136"/>
    <mergeCell ref="E1135:M1135"/>
    <mergeCell ref="N1135:N1136"/>
    <mergeCell ref="P1135:X1135"/>
    <mergeCell ref="B14:B16"/>
    <mergeCell ref="B34:B35"/>
    <mergeCell ref="C34:C35"/>
    <mergeCell ref="E34:M34"/>
    <mergeCell ref="B18:B19"/>
    <mergeCell ref="B24:B25"/>
    <mergeCell ref="C18:X18"/>
    <mergeCell ref="C19:X19"/>
    <mergeCell ref="C20:X20"/>
    <mergeCell ref="C21:X21"/>
    <mergeCell ref="C22:X22"/>
    <mergeCell ref="C16:D16"/>
    <mergeCell ref="Y402:AM402"/>
    <mergeCell ref="Y219:AM219"/>
    <mergeCell ref="N34:N35"/>
    <mergeCell ref="P34:X34"/>
    <mergeCell ref="Y34:AM34"/>
    <mergeCell ref="P402:X402"/>
    <mergeCell ref="B219:B220"/>
    <mergeCell ref="C219:C220"/>
    <mergeCell ref="E219:M219"/>
    <mergeCell ref="N219:N220"/>
    <mergeCell ref="P219:X219"/>
    <mergeCell ref="C402:C403"/>
    <mergeCell ref="E402:M402"/>
    <mergeCell ref="N402:N403"/>
    <mergeCell ref="B585:B586"/>
    <mergeCell ref="C585:C586"/>
    <mergeCell ref="E585:M585"/>
    <mergeCell ref="N585:N586"/>
    <mergeCell ref="B402:B403"/>
    <mergeCell ref="Y951:AM951"/>
    <mergeCell ref="P585:X585"/>
    <mergeCell ref="B768:B769"/>
    <mergeCell ref="C768:C769"/>
    <mergeCell ref="E768:M768"/>
    <mergeCell ref="N768:N769"/>
    <mergeCell ref="P768:X768"/>
    <mergeCell ref="Y768:AM768"/>
    <mergeCell ref="Y585:AM585"/>
    <mergeCell ref="P951:X951"/>
    <mergeCell ref="N951:N952"/>
    <mergeCell ref="B951:B952"/>
    <mergeCell ref="C951:C952"/>
    <mergeCell ref="E951:M951"/>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4" location="'5.  2015-2020 LRAM'!A1" display="Return to top"/>
    <hyperlink ref="C28" location="Table_5_e.__2019_Lost_Revenues_Work_Form" display="Table 5-e.  2019 Lost Revenues"/>
    <hyperlink ref="C29" location="Table_5_f.__2020_Lost_Revenues_Work_Form" display="Table 5-f.  2020 Lost Revenues"/>
    <hyperlink ref="D218" location="'5.  2015-2020 LRAM'!A1" display="Return to top"/>
    <hyperlink ref="D401" location="'5.  2015-2020 LRAM'!A1" display="Return to top"/>
    <hyperlink ref="D767" location="'5.  2015-2020 LRAM'!A1" display="Return to top"/>
    <hyperlink ref="D950" location="'5.  2015-2020 LRAM'!A1" display="Return to top"/>
    <hyperlink ref="B1132" location="'5.  2015-2020 LRAM'!A1" display="Return to top"/>
    <hyperlink ref="D1134" location="'5.  2015-2020 LRAM'!A1" display="Return to top"/>
    <hyperlink ref="B1316" location="'5.  2015-2020 LRAM'!A1" display="Return to top"/>
    <hyperlink ref="D1318" location="'5.  2015-2020 LRAM'!A1" display="Return to top"/>
    <hyperlink ref="B150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57" zoomScaleNormal="100" workbookViewId="0">
      <selection activeCell="B187" sqref="B187"/>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7" t="s">
        <v>171</v>
      </c>
      <c r="C4" s="124" t="s">
        <v>175</v>
      </c>
      <c r="D4" s="17"/>
      <c r="E4" s="17"/>
      <c r="F4" s="17"/>
      <c r="G4" s="171"/>
      <c r="H4" s="172"/>
      <c r="I4" s="173"/>
      <c r="J4" s="173"/>
      <c r="K4" s="173"/>
      <c r="L4" s="173"/>
      <c r="M4" s="173"/>
      <c r="N4" s="171"/>
      <c r="O4" s="171"/>
      <c r="P4" s="171"/>
      <c r="Q4" s="171"/>
      <c r="R4" s="171"/>
      <c r="S4" s="171"/>
      <c r="T4" s="171"/>
      <c r="U4" s="171"/>
      <c r="V4" s="171"/>
      <c r="W4" s="174"/>
    </row>
    <row r="5" spans="1:28" s="9" customFormat="1" ht="25.5" customHeight="1" thickBot="1">
      <c r="B5" s="48"/>
      <c r="C5" s="127" t="s">
        <v>172</v>
      </c>
      <c r="D5" s="171"/>
      <c r="E5" s="171"/>
      <c r="F5" s="17"/>
      <c r="G5" s="171"/>
      <c r="H5" s="172"/>
      <c r="I5" s="173"/>
      <c r="J5" s="173"/>
      <c r="K5" s="173"/>
      <c r="L5" s="173"/>
      <c r="M5" s="173"/>
      <c r="N5" s="171"/>
      <c r="O5" s="171"/>
      <c r="P5" s="171"/>
      <c r="Q5" s="171"/>
      <c r="R5" s="171"/>
      <c r="S5" s="171"/>
      <c r="T5" s="171"/>
      <c r="U5" s="171"/>
      <c r="V5" s="171"/>
      <c r="W5" s="17"/>
    </row>
    <row r="6" spans="1:28" s="9" customFormat="1" ht="31.5" customHeight="1" thickBot="1">
      <c r="B6" s="87"/>
      <c r="C6" s="599" t="s">
        <v>550</v>
      </c>
      <c r="D6" s="171"/>
      <c r="E6" s="171"/>
      <c r="F6" s="17"/>
      <c r="G6" s="171"/>
      <c r="H6" s="172"/>
      <c r="I6" s="173"/>
      <c r="J6" s="173"/>
      <c r="K6" s="173"/>
      <c r="L6" s="173"/>
      <c r="M6" s="173"/>
      <c r="N6" s="171"/>
      <c r="O6" s="171"/>
      <c r="P6" s="171"/>
      <c r="Q6" s="171"/>
      <c r="R6" s="171"/>
      <c r="S6" s="171"/>
      <c r="T6" s="171"/>
      <c r="U6" s="171"/>
      <c r="V6" s="171"/>
      <c r="W6" s="17"/>
    </row>
    <row r="7" spans="1:28" s="9" customFormat="1" ht="25.35" customHeight="1">
      <c r="B7" s="87"/>
      <c r="C7" s="171"/>
      <c r="D7" s="171"/>
      <c r="E7" s="171"/>
      <c r="F7" s="17"/>
      <c r="G7" s="171"/>
      <c r="H7" s="172"/>
      <c r="I7" s="173"/>
      <c r="J7" s="173"/>
      <c r="K7" s="173"/>
      <c r="L7" s="173"/>
      <c r="M7" s="173"/>
      <c r="N7" s="171"/>
      <c r="O7" s="171"/>
      <c r="P7" s="171"/>
      <c r="Q7" s="171"/>
      <c r="R7" s="171"/>
      <c r="S7" s="171"/>
      <c r="T7" s="171"/>
      <c r="U7" s="171"/>
      <c r="V7" s="171"/>
      <c r="W7" s="17"/>
    </row>
    <row r="8" spans="1:28" s="9" customFormat="1" ht="36" customHeight="1">
      <c r="A8" s="26"/>
      <c r="B8" s="114" t="s">
        <v>504</v>
      </c>
      <c r="C8" s="851" t="s">
        <v>652</v>
      </c>
      <c r="D8" s="851"/>
      <c r="E8" s="851"/>
      <c r="F8" s="851"/>
      <c r="G8" s="851"/>
      <c r="H8" s="851"/>
      <c r="I8" s="851"/>
      <c r="J8" s="851"/>
      <c r="K8" s="851"/>
      <c r="L8" s="851"/>
      <c r="M8" s="851"/>
      <c r="N8" s="851"/>
      <c r="O8" s="851"/>
      <c r="P8" s="851"/>
      <c r="Q8" s="851"/>
      <c r="R8" s="851"/>
      <c r="S8" s="851"/>
      <c r="T8" s="104"/>
      <c r="U8" s="104"/>
      <c r="V8" s="104"/>
      <c r="W8" s="104"/>
    </row>
    <row r="9" spans="1:28" s="9" customFormat="1" ht="47.1" customHeight="1">
      <c r="B9" s="55"/>
      <c r="C9" s="811" t="s">
        <v>663</v>
      </c>
      <c r="D9" s="811"/>
      <c r="E9" s="811"/>
      <c r="F9" s="811"/>
      <c r="G9" s="811"/>
      <c r="H9" s="811"/>
      <c r="I9" s="811"/>
      <c r="J9" s="811"/>
      <c r="K9" s="811"/>
      <c r="L9" s="811"/>
      <c r="M9" s="811"/>
      <c r="N9" s="811"/>
      <c r="O9" s="811"/>
      <c r="P9" s="811"/>
      <c r="Q9" s="811"/>
      <c r="R9" s="811"/>
      <c r="S9" s="811"/>
      <c r="T9" s="104"/>
      <c r="U9" s="104"/>
      <c r="V9" s="104"/>
      <c r="W9" s="104"/>
    </row>
    <row r="10" spans="1:28" s="9" customFormat="1" ht="38.1" customHeight="1">
      <c r="B10" s="87"/>
      <c r="C10" s="830" t="s">
        <v>664</v>
      </c>
      <c r="D10" s="811"/>
      <c r="E10" s="811"/>
      <c r="F10" s="811"/>
      <c r="G10" s="811"/>
      <c r="H10" s="811"/>
      <c r="I10" s="811"/>
      <c r="J10" s="811"/>
      <c r="K10" s="811"/>
      <c r="L10" s="811"/>
      <c r="M10" s="811"/>
      <c r="N10" s="811"/>
      <c r="O10" s="811"/>
      <c r="P10" s="811"/>
      <c r="Q10" s="811"/>
      <c r="R10" s="811"/>
      <c r="S10" s="811"/>
      <c r="T10" s="87"/>
      <c r="U10" s="87"/>
      <c r="V10" s="87"/>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50" t="s">
        <v>235</v>
      </c>
      <c r="C12" s="850"/>
      <c r="D12" s="175"/>
      <c r="E12" s="176" t="s">
        <v>236</v>
      </c>
      <c r="F12" s="51"/>
      <c r="G12" s="51"/>
      <c r="H12" s="44"/>
      <c r="I12" s="51"/>
      <c r="K12" s="581"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5" t="s">
        <v>63</v>
      </c>
      <c r="C14" s="196" t="s">
        <v>471</v>
      </c>
      <c r="D14" s="197"/>
      <c r="E14" s="198" t="s">
        <v>62</v>
      </c>
      <c r="F14" s="198" t="s">
        <v>493</v>
      </c>
      <c r="G14" s="198" t="s">
        <v>63</v>
      </c>
      <c r="H14" s="198" t="s">
        <v>64</v>
      </c>
      <c r="I14" s="198" t="str">
        <f>'1.  LRAMVA Summary'!D52</f>
        <v>Residential</v>
      </c>
      <c r="J14" s="198" t="str">
        <f>'1.  LRAMVA Summary'!E52</f>
        <v>GS&lt;50 kW</v>
      </c>
      <c r="K14" s="198" t="str">
        <f>'1.  LRAMVA Summary'!F52</f>
        <v>GS 50 to 4,999 kW</v>
      </c>
      <c r="L14" s="198" t="str">
        <f>'1.  LRAMVA Summary'!G52</f>
        <v/>
      </c>
      <c r="M14" s="198" t="str">
        <f>'1.  LRAMVA Summary'!H52</f>
        <v/>
      </c>
      <c r="N14" s="198" t="str">
        <f>'1.  LRAMVA Summary'!I52</f>
        <v/>
      </c>
      <c r="O14" s="198" t="str">
        <f>'1.  LRAMVA Summary'!J52</f>
        <v/>
      </c>
      <c r="P14" s="198" t="str">
        <f>'1.  LRAMVA Summary'!K52</f>
        <v/>
      </c>
      <c r="Q14" s="198" t="str">
        <f>'1.  LRAMVA Summary'!L52</f>
        <v/>
      </c>
      <c r="R14" s="198" t="str">
        <f>'1.  LRAMVA Summary'!M52</f>
        <v/>
      </c>
      <c r="S14" s="198" t="str">
        <f>'1.  LRAMVA Summary'!N52</f>
        <v/>
      </c>
      <c r="T14" s="198" t="str">
        <f>'1.  LRAMVA Summary'!O52</f>
        <v/>
      </c>
      <c r="U14" s="198" t="str">
        <f>'1.  LRAMVA Summary'!P52</f>
        <v/>
      </c>
      <c r="V14" s="198" t="str">
        <f>'1.  LRAMVA Summary'!Q52</f>
        <v/>
      </c>
      <c r="W14" s="198" t="str">
        <f>'1.  LRAMVA Summary'!R52</f>
        <v>Total</v>
      </c>
    </row>
    <row r="15" spans="1:28" s="9" customFormat="1">
      <c r="B15" s="199" t="s">
        <v>44</v>
      </c>
      <c r="C15" s="199">
        <v>1.47E-2</v>
      </c>
      <c r="D15" s="200"/>
      <c r="E15" s="201">
        <v>40544</v>
      </c>
      <c r="F15" s="202">
        <v>2011</v>
      </c>
      <c r="G15" s="203" t="s">
        <v>65</v>
      </c>
      <c r="H15" s="204">
        <f>C$15/12</f>
        <v>1.225E-3</v>
      </c>
      <c r="I15" s="205"/>
      <c r="J15" s="205"/>
      <c r="K15" s="205"/>
      <c r="L15" s="205">
        <f>SUM('1.  LRAMVA Summary'!G$54:G$55)*(MONTH($E15)-1)/12*$H15</f>
        <v>0</v>
      </c>
      <c r="M15" s="205">
        <f>SUM('1.  LRAMVA Summary'!H$54:H$55)*(MONTH($E15)-1)/12*$H15</f>
        <v>0</v>
      </c>
      <c r="N15" s="205">
        <f>SUM('1.  LRAMVA Summary'!I$54:I$55)*(MONTH($E15)-1)/12*$H15</f>
        <v>0</v>
      </c>
      <c r="O15" s="205">
        <f>SUM('1.  LRAMVA Summary'!J$54:J$55)*(MONTH($E15)-1)/12*$H15</f>
        <v>0</v>
      </c>
      <c r="P15" s="205">
        <f>SUM('1.  LRAMVA Summary'!K$54:K$55)*(MONTH($E15)-1)/12*$H15</f>
        <v>0</v>
      </c>
      <c r="Q15" s="205">
        <f>SUM('1.  LRAMVA Summary'!L$54:L$55)*(MONTH($E15)-1)/12*$H15</f>
        <v>0</v>
      </c>
      <c r="R15" s="205">
        <f>SUM('1.  LRAMVA Summary'!M$54:M$55)*(MONTH($E15)-1)/12*$H15</f>
        <v>0</v>
      </c>
      <c r="S15" s="205">
        <f>SUM('1.  LRAMVA Summary'!N$54:N$55)*(MONTH($E15)-1)/12*$H15</f>
        <v>0</v>
      </c>
      <c r="T15" s="205">
        <f>SUM('1.  LRAMVA Summary'!O$54:O$55)*(MONTH($E15)-1)/12*$H15</f>
        <v>0</v>
      </c>
      <c r="U15" s="205">
        <f>SUM('1.  LRAMVA Summary'!P$54:P$55)*(MONTH($E15)-1)/12*$H15</f>
        <v>0</v>
      </c>
      <c r="V15" s="205">
        <f>SUM('1.  LRAMVA Summary'!Q$54:Q$55)*(MONTH($E15)-1)/12*$H15</f>
        <v>0</v>
      </c>
      <c r="W15" s="206">
        <f>SUM(I15:V15)</f>
        <v>0</v>
      </c>
    </row>
    <row r="16" spans="1:28" s="9" customFormat="1">
      <c r="B16" s="207" t="s">
        <v>45</v>
      </c>
      <c r="C16" s="207">
        <v>1.47E-2</v>
      </c>
      <c r="D16" s="200"/>
      <c r="E16" s="201">
        <v>40575</v>
      </c>
      <c r="F16" s="202">
        <v>2011</v>
      </c>
      <c r="G16" s="203" t="s">
        <v>65</v>
      </c>
      <c r="H16" s="204">
        <f>C$15/12</f>
        <v>1.225E-3</v>
      </c>
      <c r="I16" s="205"/>
      <c r="J16" s="205"/>
      <c r="K16" s="205"/>
      <c r="L16" s="205">
        <f>SUM('1.  LRAMVA Summary'!G$54:G$55)*(MONTH($E16)-1)/12*$H16</f>
        <v>0</v>
      </c>
      <c r="M16" s="205">
        <f>SUM('1.  LRAMVA Summary'!H$54:H$55)*(MONTH($E16)-1)/12*$H16</f>
        <v>0</v>
      </c>
      <c r="N16" s="205">
        <f>SUM('1.  LRAMVA Summary'!I$54:I$55)*(MONTH($E16)-1)/12*$H16</f>
        <v>0</v>
      </c>
      <c r="O16" s="205">
        <f>SUM('1.  LRAMVA Summary'!J$54:J$55)*(MONTH($E16)-1)/12*$H16</f>
        <v>0</v>
      </c>
      <c r="P16" s="205">
        <f>SUM('1.  LRAMVA Summary'!K$54:K$55)*(MONTH($E16)-1)/12*$H16</f>
        <v>0</v>
      </c>
      <c r="Q16" s="205">
        <f>SUM('1.  LRAMVA Summary'!L$54:L$55)*(MONTH($E16)-1)/12*$H16</f>
        <v>0</v>
      </c>
      <c r="R16" s="205">
        <f>SUM('1.  LRAMVA Summary'!M$54:M$55)*(MONTH($E16)-1)/12*$H16</f>
        <v>0</v>
      </c>
      <c r="S16" s="205">
        <f>SUM('1.  LRAMVA Summary'!N$54:N$55)*(MONTH($E16)-1)/12*$H16</f>
        <v>0</v>
      </c>
      <c r="T16" s="205">
        <f>SUM('1.  LRAMVA Summary'!O$54:O$55)*(MONTH($E16)-1)/12*$H16</f>
        <v>0</v>
      </c>
      <c r="U16" s="205">
        <f>SUM('1.  LRAMVA Summary'!P$54:P$55)*(MONTH($E16)-1)/12*$H16</f>
        <v>0</v>
      </c>
      <c r="V16" s="205">
        <f>SUM('1.  LRAMVA Summary'!Q$54:Q$55)*(MONTH($E16)-1)/12*$H16</f>
        <v>0</v>
      </c>
      <c r="W16" s="206">
        <f t="shared" ref="W16:W25" si="0">SUM(I16:V16)</f>
        <v>0</v>
      </c>
    </row>
    <row r="17" spans="2:23" s="9" customFormat="1">
      <c r="B17" s="207" t="s">
        <v>46</v>
      </c>
      <c r="C17" s="207">
        <v>1.47E-2</v>
      </c>
      <c r="D17" s="200"/>
      <c r="E17" s="201">
        <v>40603</v>
      </c>
      <c r="F17" s="202">
        <v>2011</v>
      </c>
      <c r="G17" s="203" t="s">
        <v>65</v>
      </c>
      <c r="H17" s="204">
        <f>C$15/12</f>
        <v>1.225E-3</v>
      </c>
      <c r="I17" s="205"/>
      <c r="J17" s="205"/>
      <c r="K17" s="205"/>
      <c r="L17" s="205">
        <f>SUM('1.  LRAMVA Summary'!G$54:G$55)*(MONTH($E17)-1)/12*$H17</f>
        <v>0</v>
      </c>
      <c r="M17" s="205">
        <f>SUM('1.  LRAMVA Summary'!H$54:H$55)*(MONTH($E17)-1)/12*$H17</f>
        <v>0</v>
      </c>
      <c r="N17" s="205">
        <f>SUM('1.  LRAMVA Summary'!I$54:I$55)*(MONTH($E17)-1)/12*$H17</f>
        <v>0</v>
      </c>
      <c r="O17" s="205">
        <f>SUM('1.  LRAMVA Summary'!J$54:J$55)*(MONTH($E17)-1)/12*$H17</f>
        <v>0</v>
      </c>
      <c r="P17" s="205">
        <f>SUM('1.  LRAMVA Summary'!K$54:K$55)*(MONTH($E17)-1)/12*$H17</f>
        <v>0</v>
      </c>
      <c r="Q17" s="205">
        <f>SUM('1.  LRAMVA Summary'!L$54:L$55)*(MONTH($E17)-1)/12*$H17</f>
        <v>0</v>
      </c>
      <c r="R17" s="205">
        <f>SUM('1.  LRAMVA Summary'!M$54:M$55)*(MONTH($E17)-1)/12*$H17</f>
        <v>0</v>
      </c>
      <c r="S17" s="205">
        <f>SUM('1.  LRAMVA Summary'!N$54:N$55)*(MONTH($E17)-1)/12*$H17</f>
        <v>0</v>
      </c>
      <c r="T17" s="205">
        <f>SUM('1.  LRAMVA Summary'!O$54:O$55)*(MONTH($E17)-1)/12*$H17</f>
        <v>0</v>
      </c>
      <c r="U17" s="205">
        <f>SUM('1.  LRAMVA Summary'!P$54:P$55)*(MONTH($E17)-1)/12*$H17</f>
        <v>0</v>
      </c>
      <c r="V17" s="205">
        <f>SUM('1.  LRAMVA Summary'!Q$54:Q$55)*(MONTH($E17)-1)/12*$H17</f>
        <v>0</v>
      </c>
      <c r="W17" s="206">
        <f>SUM(I17:V17)</f>
        <v>0</v>
      </c>
    </row>
    <row r="18" spans="2:23" s="9" customFormat="1">
      <c r="B18" s="207" t="s">
        <v>47</v>
      </c>
      <c r="C18" s="207">
        <v>1.47E-2</v>
      </c>
      <c r="D18" s="200"/>
      <c r="E18" s="208">
        <v>40634</v>
      </c>
      <c r="F18" s="202">
        <v>2011</v>
      </c>
      <c r="G18" s="209" t="s">
        <v>66</v>
      </c>
      <c r="H18" s="204">
        <f>C$16/12</f>
        <v>1.225E-3</v>
      </c>
      <c r="I18" s="205"/>
      <c r="J18" s="205"/>
      <c r="K18" s="205"/>
      <c r="L18" s="205">
        <f>SUM('1.  LRAMVA Summary'!G$54:G$55)*(MONTH($E18)-1)/12*$H18</f>
        <v>0</v>
      </c>
      <c r="M18" s="205">
        <f>SUM('1.  LRAMVA Summary'!H$54:H$55)*(MONTH($E18)-1)/12*$H18</f>
        <v>0</v>
      </c>
      <c r="N18" s="205">
        <f>SUM('1.  LRAMVA Summary'!I$54:I$55)*(MONTH($E18)-1)/12*$H18</f>
        <v>0</v>
      </c>
      <c r="O18" s="205">
        <f>SUM('1.  LRAMVA Summary'!J$54:J$55)*(MONTH($E18)-1)/12*$H18</f>
        <v>0</v>
      </c>
      <c r="P18" s="205">
        <f>SUM('1.  LRAMVA Summary'!K$54:K$55)*(MONTH($E18)-1)/12*$H18</f>
        <v>0</v>
      </c>
      <c r="Q18" s="205">
        <f>SUM('1.  LRAMVA Summary'!L$54:L$55)*(MONTH($E18)-1)/12*$H18</f>
        <v>0</v>
      </c>
      <c r="R18" s="205">
        <f>SUM('1.  LRAMVA Summary'!M$54:M$55)*(MONTH($E18)-1)/12*$H18</f>
        <v>0</v>
      </c>
      <c r="S18" s="205">
        <f>SUM('1.  LRAMVA Summary'!N$54:N$55)*(MONTH($E18)-1)/12*$H18</f>
        <v>0</v>
      </c>
      <c r="T18" s="205">
        <f>SUM('1.  LRAMVA Summary'!O$54:O$55)*(MONTH($E18)-1)/12*$H18</f>
        <v>0</v>
      </c>
      <c r="U18" s="205">
        <f>SUM('1.  LRAMVA Summary'!P$54:P$55)*(MONTH($E18)-1)/12*$H18</f>
        <v>0</v>
      </c>
      <c r="V18" s="205">
        <f>SUM('1.  LRAMVA Summary'!Q$54:Q$55)*(MONTH($E18)-1)/12*$H18</f>
        <v>0</v>
      </c>
      <c r="W18" s="206">
        <f>SUM(I18:V18)</f>
        <v>0</v>
      </c>
    </row>
    <row r="19" spans="2:23" s="9" customFormat="1">
      <c r="B19" s="207" t="s">
        <v>48</v>
      </c>
      <c r="C19" s="207">
        <v>1.47E-2</v>
      </c>
      <c r="D19" s="200"/>
      <c r="E19" s="208">
        <v>40664</v>
      </c>
      <c r="F19" s="202">
        <v>2011</v>
      </c>
      <c r="G19" s="209" t="s">
        <v>66</v>
      </c>
      <c r="H19" s="204">
        <f>C$16/12</f>
        <v>1.225E-3</v>
      </c>
      <c r="I19" s="205"/>
      <c r="J19" s="205"/>
      <c r="K19" s="205"/>
      <c r="L19" s="205">
        <f>SUM('1.  LRAMVA Summary'!G$54:G$55)*(MONTH($E19)-1)/12*$H19</f>
        <v>0</v>
      </c>
      <c r="M19" s="205">
        <f>SUM('1.  LRAMVA Summary'!H$54:H$55)*(MONTH($E19)-1)/12*$H19</f>
        <v>0</v>
      </c>
      <c r="N19" s="205">
        <f>SUM('1.  LRAMVA Summary'!I$54:I$55)*(MONTH($E19)-1)/12*$H19</f>
        <v>0</v>
      </c>
      <c r="O19" s="205">
        <f>SUM('1.  LRAMVA Summary'!J$54:J$55)*(MONTH($E19)-1)/12*$H19</f>
        <v>0</v>
      </c>
      <c r="P19" s="205">
        <f>SUM('1.  LRAMVA Summary'!K$54:K$55)*(MONTH($E19)-1)/12*$H19</f>
        <v>0</v>
      </c>
      <c r="Q19" s="205">
        <f>SUM('1.  LRAMVA Summary'!L$54:L$55)*(MONTH($E19)-1)/12*$H19</f>
        <v>0</v>
      </c>
      <c r="R19" s="205">
        <f>SUM('1.  LRAMVA Summary'!M$54:M$55)*(MONTH($E19)-1)/12*$H19</f>
        <v>0</v>
      </c>
      <c r="S19" s="205">
        <f>SUM('1.  LRAMVA Summary'!N$54:N$55)*(MONTH($E19)-1)/12*$H19</f>
        <v>0</v>
      </c>
      <c r="T19" s="205">
        <f>SUM('1.  LRAMVA Summary'!O$54:O$55)*(MONTH($E19)-1)/12*$H19</f>
        <v>0</v>
      </c>
      <c r="U19" s="205">
        <f>SUM('1.  LRAMVA Summary'!P$54:P$55)*(MONTH($E19)-1)/12*$H19</f>
        <v>0</v>
      </c>
      <c r="V19" s="205">
        <f>SUM('1.  LRAMVA Summary'!Q$54:Q$55)*(MONTH($E19)-1)/12*$H19</f>
        <v>0</v>
      </c>
      <c r="W19" s="206">
        <f t="shared" si="0"/>
        <v>0</v>
      </c>
    </row>
    <row r="20" spans="2:23" s="9" customFormat="1">
      <c r="B20" s="207" t="s">
        <v>49</v>
      </c>
      <c r="C20" s="207">
        <v>1.47E-2</v>
      </c>
      <c r="D20" s="200"/>
      <c r="E20" s="208">
        <v>40695</v>
      </c>
      <c r="F20" s="202">
        <v>2011</v>
      </c>
      <c r="G20" s="209" t="s">
        <v>66</v>
      </c>
      <c r="H20" s="204">
        <f>C$16/12</f>
        <v>1.225E-3</v>
      </c>
      <c r="I20" s="205"/>
      <c r="J20" s="205"/>
      <c r="K20" s="205"/>
      <c r="L20" s="205">
        <f>SUM('1.  LRAMVA Summary'!G$54:G$55)*(MONTH($E20)-1)/12*$H20</f>
        <v>0</v>
      </c>
      <c r="M20" s="205">
        <f>SUM('1.  LRAMVA Summary'!H$54:H$55)*(MONTH($E20)-1)/12*$H20</f>
        <v>0</v>
      </c>
      <c r="N20" s="205">
        <f>SUM('1.  LRAMVA Summary'!I$54:I$55)*(MONTH($E20)-1)/12*$H20</f>
        <v>0</v>
      </c>
      <c r="O20" s="205">
        <f>SUM('1.  LRAMVA Summary'!J$54:J$55)*(MONTH($E20)-1)/12*$H20</f>
        <v>0</v>
      </c>
      <c r="P20" s="205">
        <f>SUM('1.  LRAMVA Summary'!K$54:K$55)*(MONTH($E20)-1)/12*$H20</f>
        <v>0</v>
      </c>
      <c r="Q20" s="205">
        <f>SUM('1.  LRAMVA Summary'!L$54:L$55)*(MONTH($E20)-1)/12*$H20</f>
        <v>0</v>
      </c>
      <c r="R20" s="205">
        <f>SUM('1.  LRAMVA Summary'!M$54:M$55)*(MONTH($E20)-1)/12*$H20</f>
        <v>0</v>
      </c>
      <c r="S20" s="205">
        <f>SUM('1.  LRAMVA Summary'!N$54:N$55)*(MONTH($E20)-1)/12*$H20</f>
        <v>0</v>
      </c>
      <c r="T20" s="205">
        <f>SUM('1.  LRAMVA Summary'!O$54:O$55)*(MONTH($E20)-1)/12*$H20</f>
        <v>0</v>
      </c>
      <c r="U20" s="205">
        <f>SUM('1.  LRAMVA Summary'!P$54:P$55)*(MONTH($E20)-1)/12*$H20</f>
        <v>0</v>
      </c>
      <c r="V20" s="205">
        <f>SUM('1.  LRAMVA Summary'!Q$54:Q$55)*(MONTH($E20)-1)/12*$H20</f>
        <v>0</v>
      </c>
      <c r="W20" s="206">
        <f t="shared" si="0"/>
        <v>0</v>
      </c>
    </row>
    <row r="21" spans="2:23" s="9" customFormat="1">
      <c r="B21" s="207" t="s">
        <v>50</v>
      </c>
      <c r="C21" s="207">
        <v>1.47E-2</v>
      </c>
      <c r="D21" s="200"/>
      <c r="E21" s="208">
        <v>40725</v>
      </c>
      <c r="F21" s="202">
        <v>2011</v>
      </c>
      <c r="G21" s="209" t="s">
        <v>68</v>
      </c>
      <c r="H21" s="204">
        <f>C$17/12</f>
        <v>1.225E-3</v>
      </c>
      <c r="I21" s="205"/>
      <c r="J21" s="205"/>
      <c r="K21" s="205"/>
      <c r="L21" s="205">
        <f>SUM('1.  LRAMVA Summary'!G$54:G$55)*(MONTH($E21)-1)/12*$H21</f>
        <v>0</v>
      </c>
      <c r="M21" s="205">
        <f>SUM('1.  LRAMVA Summary'!H$54:H$55)*(MONTH($E21)-1)/12*$H21</f>
        <v>0</v>
      </c>
      <c r="N21" s="205">
        <f>SUM('1.  LRAMVA Summary'!I$54:I$55)*(MONTH($E21)-1)/12*$H21</f>
        <v>0</v>
      </c>
      <c r="O21" s="205">
        <f>SUM('1.  LRAMVA Summary'!J$54:J$55)*(MONTH($E21)-1)/12*$H21</f>
        <v>0</v>
      </c>
      <c r="P21" s="205">
        <f>SUM('1.  LRAMVA Summary'!K$54:K$55)*(MONTH($E21)-1)/12*$H21</f>
        <v>0</v>
      </c>
      <c r="Q21" s="205">
        <f>SUM('1.  LRAMVA Summary'!L$54:L$55)*(MONTH($E21)-1)/12*$H21</f>
        <v>0</v>
      </c>
      <c r="R21" s="205">
        <f>SUM('1.  LRAMVA Summary'!M$54:M$55)*(MONTH($E21)-1)/12*$H21</f>
        <v>0</v>
      </c>
      <c r="S21" s="205">
        <f>SUM('1.  LRAMVA Summary'!N$54:N$55)*(MONTH($E21)-1)/12*$H21</f>
        <v>0</v>
      </c>
      <c r="T21" s="205">
        <f>SUM('1.  LRAMVA Summary'!O$54:O$55)*(MONTH($E21)-1)/12*$H21</f>
        <v>0</v>
      </c>
      <c r="U21" s="205">
        <f>SUM('1.  LRAMVA Summary'!P$54:P$55)*(MONTH($E21)-1)/12*$H21</f>
        <v>0</v>
      </c>
      <c r="V21" s="205">
        <f>SUM('1.  LRAMVA Summary'!Q$54:Q$55)*(MONTH($E21)-1)/12*$H21</f>
        <v>0</v>
      </c>
      <c r="W21" s="206">
        <f t="shared" si="0"/>
        <v>0</v>
      </c>
    </row>
    <row r="22" spans="2:23" s="9" customFormat="1">
      <c r="B22" s="207" t="s">
        <v>51</v>
      </c>
      <c r="C22" s="207">
        <v>1.47E-2</v>
      </c>
      <c r="D22" s="200"/>
      <c r="E22" s="208">
        <v>40756</v>
      </c>
      <c r="F22" s="202">
        <v>2011</v>
      </c>
      <c r="G22" s="209" t="s">
        <v>68</v>
      </c>
      <c r="H22" s="204">
        <f>C$17/12</f>
        <v>1.225E-3</v>
      </c>
      <c r="I22" s="205"/>
      <c r="J22" s="205"/>
      <c r="K22" s="205"/>
      <c r="L22" s="205">
        <f>SUM('1.  LRAMVA Summary'!G$54:G$55)*(MONTH($E22)-1)/12*$H22</f>
        <v>0</v>
      </c>
      <c r="M22" s="205">
        <f>SUM('1.  LRAMVA Summary'!H$54:H$55)*(MONTH($E22)-1)/12*$H22</f>
        <v>0</v>
      </c>
      <c r="N22" s="205">
        <f>SUM('1.  LRAMVA Summary'!I$54:I$55)*(MONTH($E22)-1)/12*$H22</f>
        <v>0</v>
      </c>
      <c r="O22" s="205">
        <f>SUM('1.  LRAMVA Summary'!J$54:J$55)*(MONTH($E22)-1)/12*$H22</f>
        <v>0</v>
      </c>
      <c r="P22" s="205">
        <f>SUM('1.  LRAMVA Summary'!K$54:K$55)*(MONTH($E22)-1)/12*$H22</f>
        <v>0</v>
      </c>
      <c r="Q22" s="205">
        <f>SUM('1.  LRAMVA Summary'!L$54:L$55)*(MONTH($E22)-1)/12*$H22</f>
        <v>0</v>
      </c>
      <c r="R22" s="205">
        <f>SUM('1.  LRAMVA Summary'!M$54:M$55)*(MONTH($E22)-1)/12*$H22</f>
        <v>0</v>
      </c>
      <c r="S22" s="205">
        <f>SUM('1.  LRAMVA Summary'!N$54:N$55)*(MONTH($E22)-1)/12*$H22</f>
        <v>0</v>
      </c>
      <c r="T22" s="205">
        <f>SUM('1.  LRAMVA Summary'!O$54:O$55)*(MONTH($E22)-1)/12*$H22</f>
        <v>0</v>
      </c>
      <c r="U22" s="205">
        <f>SUM('1.  LRAMVA Summary'!P$54:P$55)*(MONTH($E22)-1)/12*$H22</f>
        <v>0</v>
      </c>
      <c r="V22" s="205">
        <f>SUM('1.  LRAMVA Summary'!Q$54:Q$55)*(MONTH($E22)-1)/12*$H22</f>
        <v>0</v>
      </c>
      <c r="W22" s="206">
        <f t="shared" si="0"/>
        <v>0</v>
      </c>
    </row>
    <row r="23" spans="2:23" s="9" customFormat="1">
      <c r="B23" s="207" t="s">
        <v>52</v>
      </c>
      <c r="C23" s="207">
        <v>1.47E-2</v>
      </c>
      <c r="D23" s="200"/>
      <c r="E23" s="208">
        <v>40787</v>
      </c>
      <c r="F23" s="202">
        <v>2011</v>
      </c>
      <c r="G23" s="209" t="s">
        <v>68</v>
      </c>
      <c r="H23" s="204">
        <f>C$17/12</f>
        <v>1.225E-3</v>
      </c>
      <c r="I23" s="205"/>
      <c r="J23" s="205"/>
      <c r="K23" s="205"/>
      <c r="L23" s="205">
        <f>SUM('1.  LRAMVA Summary'!G$54:G$55)*(MONTH($E23)-1)/12*$H23</f>
        <v>0</v>
      </c>
      <c r="M23" s="205">
        <f>SUM('1.  LRAMVA Summary'!H$54:H$55)*(MONTH($E23)-1)/12*$H23</f>
        <v>0</v>
      </c>
      <c r="N23" s="205">
        <f>SUM('1.  LRAMVA Summary'!I$54:I$55)*(MONTH($E23)-1)/12*$H23</f>
        <v>0</v>
      </c>
      <c r="O23" s="205">
        <f>SUM('1.  LRAMVA Summary'!J$54:J$55)*(MONTH($E23)-1)/12*$H23</f>
        <v>0</v>
      </c>
      <c r="P23" s="205">
        <f>SUM('1.  LRAMVA Summary'!K$54:K$55)*(MONTH($E23)-1)/12*$H23</f>
        <v>0</v>
      </c>
      <c r="Q23" s="205">
        <f>SUM('1.  LRAMVA Summary'!L$54:L$55)*(MONTH($E23)-1)/12*$H23</f>
        <v>0</v>
      </c>
      <c r="R23" s="205">
        <f>SUM('1.  LRAMVA Summary'!M$54:M$55)*(MONTH($E23)-1)/12*$H23</f>
        <v>0</v>
      </c>
      <c r="S23" s="205">
        <f>SUM('1.  LRAMVA Summary'!N$54:N$55)*(MONTH($E23)-1)/12*$H23</f>
        <v>0</v>
      </c>
      <c r="T23" s="205">
        <f>SUM('1.  LRAMVA Summary'!O$54:O$55)*(MONTH($E23)-1)/12*$H23</f>
        <v>0</v>
      </c>
      <c r="U23" s="205">
        <f>SUM('1.  LRAMVA Summary'!P$54:P$55)*(MONTH($E23)-1)/12*$H23</f>
        <v>0</v>
      </c>
      <c r="V23" s="205">
        <f>SUM('1.  LRAMVA Summary'!Q$54:Q$55)*(MONTH($E23)-1)/12*$H23</f>
        <v>0</v>
      </c>
      <c r="W23" s="206">
        <f t="shared" si="0"/>
        <v>0</v>
      </c>
    </row>
    <row r="24" spans="2:23" s="9" customFormat="1">
      <c r="B24" s="207" t="s">
        <v>53</v>
      </c>
      <c r="C24" s="207">
        <v>1.47E-2</v>
      </c>
      <c r="D24" s="200"/>
      <c r="E24" s="208">
        <v>40817</v>
      </c>
      <c r="F24" s="202">
        <v>2011</v>
      </c>
      <c r="G24" s="209" t="s">
        <v>69</v>
      </c>
      <c r="H24" s="204">
        <f>C$18/12</f>
        <v>1.225E-3</v>
      </c>
      <c r="I24" s="205"/>
      <c r="J24" s="205"/>
      <c r="K24" s="205"/>
      <c r="L24" s="205">
        <f>SUM('1.  LRAMVA Summary'!G$54:G$55)*(MONTH($E24)-1)/12*$H24</f>
        <v>0</v>
      </c>
      <c r="M24" s="205">
        <f>SUM('1.  LRAMVA Summary'!H$54:H$55)*(MONTH($E24)-1)/12*$H24</f>
        <v>0</v>
      </c>
      <c r="N24" s="205">
        <f>SUM('1.  LRAMVA Summary'!I$54:I$55)*(MONTH($E24)-1)/12*$H24</f>
        <v>0</v>
      </c>
      <c r="O24" s="205">
        <f>SUM('1.  LRAMVA Summary'!J$54:J$55)*(MONTH($E24)-1)/12*$H24</f>
        <v>0</v>
      </c>
      <c r="P24" s="205">
        <f>SUM('1.  LRAMVA Summary'!K$54:K$55)*(MONTH($E24)-1)/12*$H24</f>
        <v>0</v>
      </c>
      <c r="Q24" s="205">
        <f>SUM('1.  LRAMVA Summary'!L$54:L$55)*(MONTH($E24)-1)/12*$H24</f>
        <v>0</v>
      </c>
      <c r="R24" s="205">
        <f>SUM('1.  LRAMVA Summary'!M$54:M$55)*(MONTH($E24)-1)/12*$H24</f>
        <v>0</v>
      </c>
      <c r="S24" s="205">
        <f>SUM('1.  LRAMVA Summary'!N$54:N$55)*(MONTH($E24)-1)/12*$H24</f>
        <v>0</v>
      </c>
      <c r="T24" s="205">
        <f>SUM('1.  LRAMVA Summary'!O$54:O$55)*(MONTH($E24)-1)/12*$H24</f>
        <v>0</v>
      </c>
      <c r="U24" s="205">
        <f>SUM('1.  LRAMVA Summary'!P$54:P$55)*(MONTH($E24)-1)/12*$H24</f>
        <v>0</v>
      </c>
      <c r="V24" s="205">
        <f>SUM('1.  LRAMVA Summary'!Q$54:Q$55)*(MONTH($E24)-1)/12*$H24</f>
        <v>0</v>
      </c>
      <c r="W24" s="206">
        <f t="shared" si="0"/>
        <v>0</v>
      </c>
    </row>
    <row r="25" spans="2:23" s="9" customFormat="1">
      <c r="B25" s="207" t="s">
        <v>54</v>
      </c>
      <c r="C25" s="207">
        <v>1.47E-2</v>
      </c>
      <c r="D25" s="200"/>
      <c r="E25" s="208">
        <v>40848</v>
      </c>
      <c r="F25" s="202">
        <v>2011</v>
      </c>
      <c r="G25" s="209" t="s">
        <v>69</v>
      </c>
      <c r="H25" s="204">
        <f>C$18/12</f>
        <v>1.225E-3</v>
      </c>
      <c r="I25" s="205"/>
      <c r="J25" s="205"/>
      <c r="K25" s="205"/>
      <c r="L25" s="205">
        <f>SUM('1.  LRAMVA Summary'!G$54:G$55)*(MONTH($E25)-1)/12*$H25</f>
        <v>0</v>
      </c>
      <c r="M25" s="205">
        <f>SUM('1.  LRAMVA Summary'!H$54:H$55)*(MONTH($E25)-1)/12*$H25</f>
        <v>0</v>
      </c>
      <c r="N25" s="205">
        <f>SUM('1.  LRAMVA Summary'!I$54:I$55)*(MONTH($E25)-1)/12*$H25</f>
        <v>0</v>
      </c>
      <c r="O25" s="205">
        <f>SUM('1.  LRAMVA Summary'!J$54:J$55)*(MONTH($E25)-1)/12*$H25</f>
        <v>0</v>
      </c>
      <c r="P25" s="205">
        <f>SUM('1.  LRAMVA Summary'!K$54:K$55)*(MONTH($E25)-1)/12*$H25</f>
        <v>0</v>
      </c>
      <c r="Q25" s="205">
        <f>SUM('1.  LRAMVA Summary'!L$54:L$55)*(MONTH($E25)-1)/12*$H25</f>
        <v>0</v>
      </c>
      <c r="R25" s="205">
        <f>SUM('1.  LRAMVA Summary'!M$54:M$55)*(MONTH($E25)-1)/12*$H25</f>
        <v>0</v>
      </c>
      <c r="S25" s="205">
        <f>SUM('1.  LRAMVA Summary'!N$54:N$55)*(MONTH($E25)-1)/12*$H25</f>
        <v>0</v>
      </c>
      <c r="T25" s="205">
        <f>SUM('1.  LRAMVA Summary'!O$54:O$55)*(MONTH($E25)-1)/12*$H25</f>
        <v>0</v>
      </c>
      <c r="U25" s="205">
        <f>SUM('1.  LRAMVA Summary'!P$54:P$55)*(MONTH($E25)-1)/12*$H25</f>
        <v>0</v>
      </c>
      <c r="V25" s="205">
        <f>SUM('1.  LRAMVA Summary'!Q$54:Q$55)*(MONTH($E25)-1)/12*$H25</f>
        <v>0</v>
      </c>
      <c r="W25" s="206">
        <f t="shared" si="0"/>
        <v>0</v>
      </c>
    </row>
    <row r="26" spans="2:23" s="9" customFormat="1">
      <c r="B26" s="207" t="s">
        <v>55</v>
      </c>
      <c r="C26" s="207">
        <v>1.47E-2</v>
      </c>
      <c r="D26" s="200"/>
      <c r="E26" s="208">
        <v>40878</v>
      </c>
      <c r="F26" s="202">
        <v>2011</v>
      </c>
      <c r="G26" s="209" t="s">
        <v>69</v>
      </c>
      <c r="H26" s="204">
        <f>C$18/12</f>
        <v>1.225E-3</v>
      </c>
      <c r="I26" s="205"/>
      <c r="J26" s="205"/>
      <c r="K26" s="205"/>
      <c r="L26" s="205">
        <f>SUM('1.  LRAMVA Summary'!G$54:G$55)*(MONTH($E26)-1)/12*$H26</f>
        <v>0</v>
      </c>
      <c r="M26" s="205">
        <f>SUM('1.  LRAMVA Summary'!H$54:H$55)*(MONTH($E26)-1)/12*$H26</f>
        <v>0</v>
      </c>
      <c r="N26" s="205">
        <f>SUM('1.  LRAMVA Summary'!I$54:I$55)*(MONTH($E26)-1)/12*$H26</f>
        <v>0</v>
      </c>
      <c r="O26" s="205">
        <f>SUM('1.  LRAMVA Summary'!J$54:J$55)*(MONTH($E26)-1)/12*$H26</f>
        <v>0</v>
      </c>
      <c r="P26" s="205">
        <f>SUM('1.  LRAMVA Summary'!K$54:K$55)*(MONTH($E26)-1)/12*$H26</f>
        <v>0</v>
      </c>
      <c r="Q26" s="205">
        <f>SUM('1.  LRAMVA Summary'!L$54:L$55)*(MONTH($E26)-1)/12*$H26</f>
        <v>0</v>
      </c>
      <c r="R26" s="205">
        <f>SUM('1.  LRAMVA Summary'!M$54:M$55)*(MONTH($E26)-1)/12*$H26</f>
        <v>0</v>
      </c>
      <c r="S26" s="205">
        <f>SUM('1.  LRAMVA Summary'!N$54:N$55)*(MONTH($E26)-1)/12*$H26</f>
        <v>0</v>
      </c>
      <c r="T26" s="205">
        <f>SUM('1.  LRAMVA Summary'!O$54:O$55)*(MONTH($E26)-1)/12*$H26</f>
        <v>0</v>
      </c>
      <c r="U26" s="205">
        <f>SUM('1.  LRAMVA Summary'!P$54:P$55)*(MONTH($E26)-1)/12*$H26</f>
        <v>0</v>
      </c>
      <c r="V26" s="205">
        <f>SUM('1.  LRAMVA Summary'!Q$54:Q$55)*(MONTH($E26)-1)/12*$H26</f>
        <v>0</v>
      </c>
      <c r="W26" s="206">
        <f>SUM(I26:V26)</f>
        <v>0</v>
      </c>
    </row>
    <row r="27" spans="2:23" s="9" customFormat="1" ht="15.75" thickBot="1">
      <c r="B27" s="207" t="s">
        <v>56</v>
      </c>
      <c r="C27" s="207">
        <v>1.47E-2</v>
      </c>
      <c r="D27" s="200"/>
      <c r="E27" s="210" t="s">
        <v>460</v>
      </c>
      <c r="F27" s="210"/>
      <c r="G27" s="211"/>
      <c r="H27" s="212"/>
      <c r="I27" s="765"/>
      <c r="J27" s="765"/>
      <c r="K27" s="765"/>
      <c r="L27" s="213">
        <f t="shared" ref="L27:O27" si="1">SUM(L15:L26)</f>
        <v>0</v>
      </c>
      <c r="M27" s="213">
        <f t="shared" si="1"/>
        <v>0</v>
      </c>
      <c r="N27" s="213">
        <f t="shared" si="1"/>
        <v>0</v>
      </c>
      <c r="O27" s="213">
        <f t="shared" si="1"/>
        <v>0</v>
      </c>
      <c r="P27" s="213">
        <f t="shared" ref="P27:V27" si="2">SUM(P15:P26)</f>
        <v>0</v>
      </c>
      <c r="Q27" s="213">
        <f t="shared" si="2"/>
        <v>0</v>
      </c>
      <c r="R27" s="213">
        <f t="shared" si="2"/>
        <v>0</v>
      </c>
      <c r="S27" s="213">
        <f t="shared" si="2"/>
        <v>0</v>
      </c>
      <c r="T27" s="213">
        <f t="shared" si="2"/>
        <v>0</v>
      </c>
      <c r="U27" s="213">
        <f t="shared" si="2"/>
        <v>0</v>
      </c>
      <c r="V27" s="213">
        <f t="shared" si="2"/>
        <v>0</v>
      </c>
      <c r="W27" s="213">
        <f>SUM(W15:W26)</f>
        <v>0</v>
      </c>
    </row>
    <row r="28" spans="2:23" s="9" customFormat="1" ht="15.75" thickTop="1">
      <c r="B28" s="207" t="s">
        <v>57</v>
      </c>
      <c r="C28" s="207">
        <v>1.47E-2</v>
      </c>
      <c r="D28" s="200"/>
      <c r="E28" s="214" t="s">
        <v>67</v>
      </c>
      <c r="F28" s="214"/>
      <c r="G28" s="215"/>
      <c r="H28" s="216"/>
      <c r="I28" s="766"/>
      <c r="J28" s="766"/>
      <c r="K28" s="766"/>
      <c r="L28" s="217"/>
      <c r="M28" s="217"/>
      <c r="N28" s="217"/>
      <c r="O28" s="217"/>
      <c r="P28" s="217"/>
      <c r="Q28" s="217"/>
      <c r="R28" s="217"/>
      <c r="S28" s="217"/>
      <c r="T28" s="217"/>
      <c r="U28" s="217"/>
      <c r="V28" s="217"/>
      <c r="W28" s="218"/>
    </row>
    <row r="29" spans="2:23" s="9" customFormat="1">
      <c r="B29" s="207" t="s">
        <v>58</v>
      </c>
      <c r="C29" s="207">
        <v>1.47E-2</v>
      </c>
      <c r="D29" s="200"/>
      <c r="E29" s="219" t="s">
        <v>424</v>
      </c>
      <c r="F29" s="219"/>
      <c r="G29" s="220"/>
      <c r="H29" s="221"/>
      <c r="I29" s="767"/>
      <c r="J29" s="767"/>
      <c r="K29" s="767"/>
      <c r="L29" s="222">
        <f t="shared" ref="L29:M29" si="3">L27+L28</f>
        <v>0</v>
      </c>
      <c r="M29" s="222">
        <f t="shared" si="3"/>
        <v>0</v>
      </c>
      <c r="N29" s="222">
        <f>N27+N28</f>
        <v>0</v>
      </c>
      <c r="O29" s="222">
        <f>O27+O28</f>
        <v>0</v>
      </c>
      <c r="P29" s="222">
        <f t="shared" ref="P29:V29" si="4">P27+P28</f>
        <v>0</v>
      </c>
      <c r="Q29" s="222">
        <f t="shared" si="4"/>
        <v>0</v>
      </c>
      <c r="R29" s="222">
        <f t="shared" si="4"/>
        <v>0</v>
      </c>
      <c r="S29" s="222">
        <f t="shared" si="4"/>
        <v>0</v>
      </c>
      <c r="T29" s="222">
        <f t="shared" si="4"/>
        <v>0</v>
      </c>
      <c r="U29" s="222">
        <f t="shared" si="4"/>
        <v>0</v>
      </c>
      <c r="V29" s="222">
        <f t="shared" si="4"/>
        <v>0</v>
      </c>
      <c r="W29" s="222">
        <f>W27+W28</f>
        <v>0</v>
      </c>
    </row>
    <row r="30" spans="2:23" s="9" customFormat="1">
      <c r="B30" s="207" t="s">
        <v>59</v>
      </c>
      <c r="C30" s="207">
        <v>1.47E-2</v>
      </c>
      <c r="D30" s="200"/>
      <c r="E30" s="208">
        <v>40909</v>
      </c>
      <c r="F30" s="208" t="s">
        <v>178</v>
      </c>
      <c r="G30" s="209" t="s">
        <v>65</v>
      </c>
      <c r="H30" s="223">
        <f>C$19/12</f>
        <v>1.225E-3</v>
      </c>
      <c r="I30" s="205"/>
      <c r="J30" s="205"/>
      <c r="K30" s="205"/>
      <c r="L30" s="224">
        <f>(SUM('1.  LRAMVA Summary'!G$54:G$56)+SUM('1.  LRAMVA Summary'!G$57:G$58)*(MONTH($E30)-1)/12)*$H30</f>
        <v>0</v>
      </c>
      <c r="M30" s="224">
        <f>(SUM('1.  LRAMVA Summary'!H$54:H$56)+SUM('1.  LRAMVA Summary'!H$57:H$58)*(MONTH($E30)-1)/12)*$H30</f>
        <v>0</v>
      </c>
      <c r="N30" s="224">
        <f>(SUM('1.  LRAMVA Summary'!I$54:I$56)+SUM('1.  LRAMVA Summary'!I$57:I$58)*(MONTH($E30)-1)/12)*$H30</f>
        <v>0</v>
      </c>
      <c r="O30" s="224">
        <f>(SUM('1.  LRAMVA Summary'!J$54:J$56)+SUM('1.  LRAMVA Summary'!J$57:J$58)*(MONTH($E30)-1)/12)*$H30</f>
        <v>0</v>
      </c>
      <c r="P30" s="224">
        <f>(SUM('1.  LRAMVA Summary'!K$54:K$56)+SUM('1.  LRAMVA Summary'!K$57:K$58)*(MONTH($E30)-1)/12)*$H30</f>
        <v>0</v>
      </c>
      <c r="Q30" s="224">
        <f>(SUM('1.  LRAMVA Summary'!L$54:L$56)+SUM('1.  LRAMVA Summary'!L$57:L$58)*(MONTH($E30)-1)/12)*$H30</f>
        <v>0</v>
      </c>
      <c r="R30" s="224">
        <f>(SUM('1.  LRAMVA Summary'!M$54:M$56)+SUM('1.  LRAMVA Summary'!M$57:M$58)*(MONTH($E30)-1)/12)*$H30</f>
        <v>0</v>
      </c>
      <c r="S30" s="224">
        <f>(SUM('1.  LRAMVA Summary'!N$54:N$56)+SUM('1.  LRAMVA Summary'!N$57:N$58)*(MONTH($E30)-1)/12)*$H30</f>
        <v>0</v>
      </c>
      <c r="T30" s="224">
        <f>(SUM('1.  LRAMVA Summary'!O$54:O$56)+SUM('1.  LRAMVA Summary'!O$57:O$58)*(MONTH($E30)-1)/12)*$H30</f>
        <v>0</v>
      </c>
      <c r="U30" s="224">
        <f>(SUM('1.  LRAMVA Summary'!P$54:P$56)+SUM('1.  LRAMVA Summary'!P$57:P$58)*(MONTH($E30)-1)/12)*$H30</f>
        <v>0</v>
      </c>
      <c r="V30" s="224">
        <f>(SUM('1.  LRAMVA Summary'!Q$54:Q$56)+SUM('1.  LRAMVA Summary'!Q$57:Q$58)*(MONTH($E30)-1)/12)*$H30</f>
        <v>0</v>
      </c>
      <c r="W30" s="225">
        <f>SUM(I30:V30)</f>
        <v>0</v>
      </c>
    </row>
    <row r="31" spans="2:23" s="9" customFormat="1">
      <c r="B31" s="207" t="s">
        <v>60</v>
      </c>
      <c r="C31" s="207">
        <v>1.47E-2</v>
      </c>
      <c r="D31" s="200"/>
      <c r="E31" s="208">
        <v>40940</v>
      </c>
      <c r="F31" s="208" t="s">
        <v>178</v>
      </c>
      <c r="G31" s="209" t="s">
        <v>65</v>
      </c>
      <c r="H31" s="223">
        <f>C$19/12</f>
        <v>1.225E-3</v>
      </c>
      <c r="I31" s="205"/>
      <c r="J31" s="205"/>
      <c r="K31" s="205"/>
      <c r="L31" s="224">
        <f>(SUM('1.  LRAMVA Summary'!G$54:G$56)+SUM('1.  LRAMVA Summary'!G$57:G$58)*(MONTH($E31)-1)/12)*$H31</f>
        <v>0</v>
      </c>
      <c r="M31" s="224">
        <f>(SUM('1.  LRAMVA Summary'!H$54:H$56)+SUM('1.  LRAMVA Summary'!H$57:H$58)*(MONTH($E31)-1)/12)*$H31</f>
        <v>0</v>
      </c>
      <c r="N31" s="224">
        <f>(SUM('1.  LRAMVA Summary'!I$54:I$56)+SUM('1.  LRAMVA Summary'!I$57:I$58)*(MONTH($E31)-1)/12)*$H31</f>
        <v>0</v>
      </c>
      <c r="O31" s="224">
        <f>(SUM('1.  LRAMVA Summary'!J$54:J$56)+SUM('1.  LRAMVA Summary'!J$57:J$58)*(MONTH($E31)-1)/12)*$H31</f>
        <v>0</v>
      </c>
      <c r="P31" s="224">
        <f>(SUM('1.  LRAMVA Summary'!K$54:K$56)+SUM('1.  LRAMVA Summary'!K$57:K$58)*(MONTH($E31)-1)/12)*$H31</f>
        <v>0</v>
      </c>
      <c r="Q31" s="224">
        <f>(SUM('1.  LRAMVA Summary'!L$54:L$56)+SUM('1.  LRAMVA Summary'!L$57:L$58)*(MONTH($E31)-1)/12)*$H31</f>
        <v>0</v>
      </c>
      <c r="R31" s="224">
        <f>(SUM('1.  LRAMVA Summary'!M$54:M$56)+SUM('1.  LRAMVA Summary'!M$57:M$58)*(MONTH($E31)-1)/12)*$H31</f>
        <v>0</v>
      </c>
      <c r="S31" s="224">
        <f>(SUM('1.  LRAMVA Summary'!N$54:N$56)+SUM('1.  LRAMVA Summary'!N$57:N$58)*(MONTH($E31)-1)/12)*$H31</f>
        <v>0</v>
      </c>
      <c r="T31" s="224">
        <f>(SUM('1.  LRAMVA Summary'!O$54:O$56)+SUM('1.  LRAMVA Summary'!O$57:O$58)*(MONTH($E31)-1)/12)*$H31</f>
        <v>0</v>
      </c>
      <c r="U31" s="224">
        <f>(SUM('1.  LRAMVA Summary'!P$54:P$56)+SUM('1.  LRAMVA Summary'!P$57:P$58)*(MONTH($E31)-1)/12)*$H31</f>
        <v>0</v>
      </c>
      <c r="V31" s="224">
        <f>(SUM('1.  LRAMVA Summary'!Q$54:Q$56)+SUM('1.  LRAMVA Summary'!Q$57:Q$58)*(MONTH($E31)-1)/12)*$H31</f>
        <v>0</v>
      </c>
      <c r="W31" s="225">
        <f t="shared" ref="W31:W40" si="5">SUM(I31:V31)</f>
        <v>0</v>
      </c>
    </row>
    <row r="32" spans="2:23" s="9" customFormat="1">
      <c r="B32" s="207" t="s">
        <v>61</v>
      </c>
      <c r="C32" s="207">
        <v>1.0999999999999999E-2</v>
      </c>
      <c r="D32" s="200"/>
      <c r="E32" s="208">
        <v>40969</v>
      </c>
      <c r="F32" s="208" t="s">
        <v>178</v>
      </c>
      <c r="G32" s="209" t="s">
        <v>65</v>
      </c>
      <c r="H32" s="223">
        <f>C$19/12</f>
        <v>1.225E-3</v>
      </c>
      <c r="I32" s="205"/>
      <c r="J32" s="205"/>
      <c r="K32" s="205"/>
      <c r="L32" s="224">
        <f>(SUM('1.  LRAMVA Summary'!G$54:G$56)+SUM('1.  LRAMVA Summary'!G$57:G$58)*(MONTH($E32)-1)/12)*$H32</f>
        <v>0</v>
      </c>
      <c r="M32" s="224">
        <f>(SUM('1.  LRAMVA Summary'!H$54:H$56)+SUM('1.  LRAMVA Summary'!H$57:H$58)*(MONTH($E32)-1)/12)*$H32</f>
        <v>0</v>
      </c>
      <c r="N32" s="224">
        <f>(SUM('1.  LRAMVA Summary'!I$54:I$56)+SUM('1.  LRAMVA Summary'!I$57:I$58)*(MONTH($E32)-1)/12)*$H32</f>
        <v>0</v>
      </c>
      <c r="O32" s="224">
        <f>(SUM('1.  LRAMVA Summary'!J$54:J$56)+SUM('1.  LRAMVA Summary'!J$57:J$58)*(MONTH($E32)-1)/12)*$H32</f>
        <v>0</v>
      </c>
      <c r="P32" s="224">
        <f>(SUM('1.  LRAMVA Summary'!K$54:K$56)+SUM('1.  LRAMVA Summary'!K$57:K$58)*(MONTH($E32)-1)/12)*$H32</f>
        <v>0</v>
      </c>
      <c r="Q32" s="224">
        <f>(SUM('1.  LRAMVA Summary'!L$54:L$56)+SUM('1.  LRAMVA Summary'!L$57:L$58)*(MONTH($E32)-1)/12)*$H32</f>
        <v>0</v>
      </c>
      <c r="R32" s="224">
        <f>(SUM('1.  LRAMVA Summary'!M$54:M$56)+SUM('1.  LRAMVA Summary'!M$57:M$58)*(MONTH($E32)-1)/12)*$H32</f>
        <v>0</v>
      </c>
      <c r="S32" s="224">
        <f>(SUM('1.  LRAMVA Summary'!N$54:N$56)+SUM('1.  LRAMVA Summary'!N$57:N$58)*(MONTH($E32)-1)/12)*$H32</f>
        <v>0</v>
      </c>
      <c r="T32" s="224">
        <f>(SUM('1.  LRAMVA Summary'!O$54:O$56)+SUM('1.  LRAMVA Summary'!O$57:O$58)*(MONTH($E32)-1)/12)*$H32</f>
        <v>0</v>
      </c>
      <c r="U32" s="224">
        <f>(SUM('1.  LRAMVA Summary'!P$54:P$56)+SUM('1.  LRAMVA Summary'!P$57:P$58)*(MONTH($E32)-1)/12)*$H32</f>
        <v>0</v>
      </c>
      <c r="V32" s="224">
        <f>(SUM('1.  LRAMVA Summary'!Q$54:Q$56)+SUM('1.  LRAMVA Summary'!Q$57:Q$58)*(MONTH($E32)-1)/12)*$H32</f>
        <v>0</v>
      </c>
      <c r="W32" s="225">
        <f t="shared" si="5"/>
        <v>0</v>
      </c>
    </row>
    <row r="33" spans="2:23" s="9" customFormat="1">
      <c r="B33" s="207" t="s">
        <v>176</v>
      </c>
      <c r="C33" s="207">
        <v>1.0999999999999999E-2</v>
      </c>
      <c r="D33" s="200"/>
      <c r="E33" s="208">
        <v>41000</v>
      </c>
      <c r="F33" s="208" t="s">
        <v>178</v>
      </c>
      <c r="G33" s="209" t="s">
        <v>66</v>
      </c>
      <c r="H33" s="226">
        <f>C$20/12</f>
        <v>1.225E-3</v>
      </c>
      <c r="I33" s="205"/>
      <c r="J33" s="205"/>
      <c r="K33" s="205"/>
      <c r="L33" s="224">
        <f>(SUM('1.  LRAMVA Summary'!G$54:G$56)+SUM('1.  LRAMVA Summary'!G$57:G$58)*(MONTH($E33)-1)/12)*$H33</f>
        <v>0</v>
      </c>
      <c r="M33" s="224">
        <f>(SUM('1.  LRAMVA Summary'!H$54:H$56)+SUM('1.  LRAMVA Summary'!H$57:H$58)*(MONTH($E33)-1)/12)*$H33</f>
        <v>0</v>
      </c>
      <c r="N33" s="224">
        <f>(SUM('1.  LRAMVA Summary'!I$54:I$56)+SUM('1.  LRAMVA Summary'!I$57:I$58)*(MONTH($E33)-1)/12)*$H33</f>
        <v>0</v>
      </c>
      <c r="O33" s="224">
        <f>(SUM('1.  LRAMVA Summary'!J$54:J$56)+SUM('1.  LRAMVA Summary'!J$57:J$58)*(MONTH($E33)-1)/12)*$H33</f>
        <v>0</v>
      </c>
      <c r="P33" s="224">
        <f>(SUM('1.  LRAMVA Summary'!K$54:K$56)+SUM('1.  LRAMVA Summary'!K$57:K$58)*(MONTH($E33)-1)/12)*$H33</f>
        <v>0</v>
      </c>
      <c r="Q33" s="224">
        <f>(SUM('1.  LRAMVA Summary'!L$54:L$56)+SUM('1.  LRAMVA Summary'!L$57:L$58)*(MONTH($E33)-1)/12)*$H33</f>
        <v>0</v>
      </c>
      <c r="R33" s="224">
        <f>(SUM('1.  LRAMVA Summary'!M$54:M$56)+SUM('1.  LRAMVA Summary'!M$57:M$58)*(MONTH($E33)-1)/12)*$H33</f>
        <v>0</v>
      </c>
      <c r="S33" s="224">
        <f>(SUM('1.  LRAMVA Summary'!N$54:N$56)+SUM('1.  LRAMVA Summary'!N$57:N$58)*(MONTH($E33)-1)/12)*$H33</f>
        <v>0</v>
      </c>
      <c r="T33" s="224">
        <f>(SUM('1.  LRAMVA Summary'!O$54:O$56)+SUM('1.  LRAMVA Summary'!O$57:O$58)*(MONTH($E33)-1)/12)*$H33</f>
        <v>0</v>
      </c>
      <c r="U33" s="224">
        <f>(SUM('1.  LRAMVA Summary'!P$54:P$56)+SUM('1.  LRAMVA Summary'!P$57:P$58)*(MONTH($E33)-1)/12)*$H33</f>
        <v>0</v>
      </c>
      <c r="V33" s="224">
        <f>(SUM('1.  LRAMVA Summary'!Q$54:Q$56)+SUM('1.  LRAMVA Summary'!Q$57:Q$58)*(MONTH($E33)-1)/12)*$H33</f>
        <v>0</v>
      </c>
      <c r="W33" s="225">
        <f t="shared" si="5"/>
        <v>0</v>
      </c>
    </row>
    <row r="34" spans="2:23" s="9" customFormat="1">
      <c r="B34" s="207" t="s">
        <v>177</v>
      </c>
      <c r="C34" s="207">
        <v>1.0999999999999999E-2</v>
      </c>
      <c r="D34" s="200"/>
      <c r="E34" s="208">
        <v>41030</v>
      </c>
      <c r="F34" s="208" t="s">
        <v>178</v>
      </c>
      <c r="G34" s="209" t="s">
        <v>66</v>
      </c>
      <c r="H34" s="223">
        <f>C$20/12</f>
        <v>1.225E-3</v>
      </c>
      <c r="I34" s="205"/>
      <c r="J34" s="205"/>
      <c r="K34" s="205"/>
      <c r="L34" s="224">
        <f>(SUM('1.  LRAMVA Summary'!G$54:G$56)+SUM('1.  LRAMVA Summary'!G$57:G$58)*(MONTH($E34)-1)/12)*$H34</f>
        <v>0</v>
      </c>
      <c r="M34" s="224">
        <f>(SUM('1.  LRAMVA Summary'!H$54:H$56)+SUM('1.  LRAMVA Summary'!H$57:H$58)*(MONTH($E34)-1)/12)*$H34</f>
        <v>0</v>
      </c>
      <c r="N34" s="224">
        <f>(SUM('1.  LRAMVA Summary'!I$54:I$56)+SUM('1.  LRAMVA Summary'!I$57:I$58)*(MONTH($E34)-1)/12)*$H34</f>
        <v>0</v>
      </c>
      <c r="O34" s="224">
        <f>(SUM('1.  LRAMVA Summary'!J$54:J$56)+SUM('1.  LRAMVA Summary'!J$57:J$58)*(MONTH($E34)-1)/12)*$H34</f>
        <v>0</v>
      </c>
      <c r="P34" s="224">
        <f>(SUM('1.  LRAMVA Summary'!K$54:K$56)+SUM('1.  LRAMVA Summary'!K$57:K$58)*(MONTH($E34)-1)/12)*$H34</f>
        <v>0</v>
      </c>
      <c r="Q34" s="224">
        <f>(SUM('1.  LRAMVA Summary'!L$54:L$56)+SUM('1.  LRAMVA Summary'!L$57:L$58)*(MONTH($E34)-1)/12)*$H34</f>
        <v>0</v>
      </c>
      <c r="R34" s="224">
        <f>(SUM('1.  LRAMVA Summary'!M$54:M$56)+SUM('1.  LRAMVA Summary'!M$57:M$58)*(MONTH($E34)-1)/12)*$H34</f>
        <v>0</v>
      </c>
      <c r="S34" s="224">
        <f>(SUM('1.  LRAMVA Summary'!N$54:N$56)+SUM('1.  LRAMVA Summary'!N$57:N$58)*(MONTH($E34)-1)/12)*$H34</f>
        <v>0</v>
      </c>
      <c r="T34" s="224">
        <f>(SUM('1.  LRAMVA Summary'!O$54:O$56)+SUM('1.  LRAMVA Summary'!O$57:O$58)*(MONTH($E34)-1)/12)*$H34</f>
        <v>0</v>
      </c>
      <c r="U34" s="224">
        <f>(SUM('1.  LRAMVA Summary'!P$54:P$56)+SUM('1.  LRAMVA Summary'!P$57:P$58)*(MONTH($E34)-1)/12)*$H34</f>
        <v>0</v>
      </c>
      <c r="V34" s="224">
        <f>(SUM('1.  LRAMVA Summary'!Q$54:Q$56)+SUM('1.  LRAMVA Summary'!Q$57:Q$58)*(MONTH($E34)-1)/12)*$H34</f>
        <v>0</v>
      </c>
      <c r="W34" s="225">
        <f t="shared" si="5"/>
        <v>0</v>
      </c>
    </row>
    <row r="35" spans="2:23" s="9" customFormat="1">
      <c r="B35" s="207" t="s">
        <v>73</v>
      </c>
      <c r="C35" s="207">
        <v>1.0999999999999999E-2</v>
      </c>
      <c r="D35" s="200"/>
      <c r="E35" s="208">
        <v>41061</v>
      </c>
      <c r="F35" s="208" t="s">
        <v>178</v>
      </c>
      <c r="G35" s="209" t="s">
        <v>66</v>
      </c>
      <c r="H35" s="223">
        <f>C$20/12</f>
        <v>1.225E-3</v>
      </c>
      <c r="I35" s="205"/>
      <c r="J35" s="205"/>
      <c r="K35" s="205"/>
      <c r="L35" s="224">
        <f>(SUM('1.  LRAMVA Summary'!G$54:G$56)+SUM('1.  LRAMVA Summary'!G$57:G$58)*(MONTH($E35)-1)/12)*$H35</f>
        <v>0</v>
      </c>
      <c r="M35" s="224">
        <f>(SUM('1.  LRAMVA Summary'!H$54:H$56)+SUM('1.  LRAMVA Summary'!H$57:H$58)*(MONTH($E35)-1)/12)*$H35</f>
        <v>0</v>
      </c>
      <c r="N35" s="224">
        <f>(SUM('1.  LRAMVA Summary'!I$54:I$56)+SUM('1.  LRAMVA Summary'!I$57:I$58)*(MONTH($E35)-1)/12)*$H35</f>
        <v>0</v>
      </c>
      <c r="O35" s="224">
        <f>(SUM('1.  LRAMVA Summary'!J$54:J$56)+SUM('1.  LRAMVA Summary'!J$57:J$58)*(MONTH($E35)-1)/12)*$H35</f>
        <v>0</v>
      </c>
      <c r="P35" s="224">
        <f>(SUM('1.  LRAMVA Summary'!K$54:K$56)+SUM('1.  LRAMVA Summary'!K$57:K$58)*(MONTH($E35)-1)/12)*$H35</f>
        <v>0</v>
      </c>
      <c r="Q35" s="224">
        <f>(SUM('1.  LRAMVA Summary'!L$54:L$56)+SUM('1.  LRAMVA Summary'!L$57:L$58)*(MONTH($E35)-1)/12)*$H35</f>
        <v>0</v>
      </c>
      <c r="R35" s="224">
        <f>(SUM('1.  LRAMVA Summary'!M$54:M$56)+SUM('1.  LRAMVA Summary'!M$57:M$58)*(MONTH($E35)-1)/12)*$H35</f>
        <v>0</v>
      </c>
      <c r="S35" s="224">
        <f>(SUM('1.  LRAMVA Summary'!N$54:N$56)+SUM('1.  LRAMVA Summary'!N$57:N$58)*(MONTH($E35)-1)/12)*$H35</f>
        <v>0</v>
      </c>
      <c r="T35" s="224">
        <f>(SUM('1.  LRAMVA Summary'!O$54:O$56)+SUM('1.  LRAMVA Summary'!O$57:O$58)*(MONTH($E35)-1)/12)*$H35</f>
        <v>0</v>
      </c>
      <c r="U35" s="224">
        <f>(SUM('1.  LRAMVA Summary'!P$54:P$56)+SUM('1.  LRAMVA Summary'!P$57:P$58)*(MONTH($E35)-1)/12)*$H35</f>
        <v>0</v>
      </c>
      <c r="V35" s="224">
        <f>(SUM('1.  LRAMVA Summary'!Q$54:Q$56)+SUM('1.  LRAMVA Summary'!Q$57:Q$58)*(MONTH($E35)-1)/12)*$H35</f>
        <v>0</v>
      </c>
      <c r="W35" s="225">
        <f t="shared" si="5"/>
        <v>0</v>
      </c>
    </row>
    <row r="36" spans="2:23" s="9" customFormat="1">
      <c r="B36" s="207" t="s">
        <v>74</v>
      </c>
      <c r="C36" s="207">
        <v>1.0999999999999999E-2</v>
      </c>
      <c r="D36" s="200"/>
      <c r="E36" s="208">
        <v>41091</v>
      </c>
      <c r="F36" s="208" t="s">
        <v>178</v>
      </c>
      <c r="G36" s="209" t="s">
        <v>68</v>
      </c>
      <c r="H36" s="226">
        <f>C$21/12</f>
        <v>1.225E-3</v>
      </c>
      <c r="I36" s="205"/>
      <c r="J36" s="205"/>
      <c r="K36" s="205"/>
      <c r="L36" s="224">
        <f>(SUM('1.  LRAMVA Summary'!G$54:G$56)+SUM('1.  LRAMVA Summary'!G$57:G$58)*(MONTH($E36)-1)/12)*$H36</f>
        <v>0</v>
      </c>
      <c r="M36" s="224">
        <f>(SUM('1.  LRAMVA Summary'!H$54:H$56)+SUM('1.  LRAMVA Summary'!H$57:H$58)*(MONTH($E36)-1)/12)*$H36</f>
        <v>0</v>
      </c>
      <c r="N36" s="224">
        <f>(SUM('1.  LRAMVA Summary'!I$54:I$56)+SUM('1.  LRAMVA Summary'!I$57:I$58)*(MONTH($E36)-1)/12)*$H36</f>
        <v>0</v>
      </c>
      <c r="O36" s="224">
        <f>(SUM('1.  LRAMVA Summary'!J$54:J$56)+SUM('1.  LRAMVA Summary'!J$57:J$58)*(MONTH($E36)-1)/12)*$H36</f>
        <v>0</v>
      </c>
      <c r="P36" s="224">
        <f>(SUM('1.  LRAMVA Summary'!K$54:K$56)+SUM('1.  LRAMVA Summary'!K$57:K$58)*(MONTH($E36)-1)/12)*$H36</f>
        <v>0</v>
      </c>
      <c r="Q36" s="224">
        <f>(SUM('1.  LRAMVA Summary'!L$54:L$56)+SUM('1.  LRAMVA Summary'!L$57:L$58)*(MONTH($E36)-1)/12)*$H36</f>
        <v>0</v>
      </c>
      <c r="R36" s="224">
        <f>(SUM('1.  LRAMVA Summary'!M$54:M$56)+SUM('1.  LRAMVA Summary'!M$57:M$58)*(MONTH($E36)-1)/12)*$H36</f>
        <v>0</v>
      </c>
      <c r="S36" s="224">
        <f>(SUM('1.  LRAMVA Summary'!N$54:N$56)+SUM('1.  LRAMVA Summary'!N$57:N$58)*(MONTH($E36)-1)/12)*$H36</f>
        <v>0</v>
      </c>
      <c r="T36" s="224">
        <f>(SUM('1.  LRAMVA Summary'!O$54:O$56)+SUM('1.  LRAMVA Summary'!O$57:O$58)*(MONTH($E36)-1)/12)*$H36</f>
        <v>0</v>
      </c>
      <c r="U36" s="224">
        <f>(SUM('1.  LRAMVA Summary'!P$54:P$56)+SUM('1.  LRAMVA Summary'!P$57:P$58)*(MONTH($E36)-1)/12)*$H36</f>
        <v>0</v>
      </c>
      <c r="V36" s="224">
        <f>(SUM('1.  LRAMVA Summary'!Q$54:Q$56)+SUM('1.  LRAMVA Summary'!Q$57:Q$58)*(MONTH($E36)-1)/12)*$H36</f>
        <v>0</v>
      </c>
      <c r="W36" s="225">
        <f t="shared" si="5"/>
        <v>0</v>
      </c>
    </row>
    <row r="37" spans="2:23" s="9" customFormat="1">
      <c r="B37" s="207" t="s">
        <v>75</v>
      </c>
      <c r="C37" s="207">
        <v>1.0999999999999999E-2</v>
      </c>
      <c r="D37" s="200"/>
      <c r="E37" s="208">
        <v>41122</v>
      </c>
      <c r="F37" s="208" t="s">
        <v>178</v>
      </c>
      <c r="G37" s="209" t="s">
        <v>68</v>
      </c>
      <c r="H37" s="223">
        <f>C$21/12</f>
        <v>1.225E-3</v>
      </c>
      <c r="I37" s="205"/>
      <c r="J37" s="205"/>
      <c r="K37" s="205"/>
      <c r="L37" s="224">
        <f>(SUM('1.  LRAMVA Summary'!G$54:G$56)+SUM('1.  LRAMVA Summary'!G$57:G$58)*(MONTH($E37)-1)/12)*$H37</f>
        <v>0</v>
      </c>
      <c r="M37" s="224">
        <f>(SUM('1.  LRAMVA Summary'!H$54:H$56)+SUM('1.  LRAMVA Summary'!H$57:H$58)*(MONTH($E37)-1)/12)*$H37</f>
        <v>0</v>
      </c>
      <c r="N37" s="224">
        <f>(SUM('1.  LRAMVA Summary'!I$54:I$56)+SUM('1.  LRAMVA Summary'!I$57:I$58)*(MONTH($E37)-1)/12)*$H37</f>
        <v>0</v>
      </c>
      <c r="O37" s="224">
        <f>(SUM('1.  LRAMVA Summary'!J$54:J$56)+SUM('1.  LRAMVA Summary'!J$57:J$58)*(MONTH($E37)-1)/12)*$H37</f>
        <v>0</v>
      </c>
      <c r="P37" s="224">
        <f>(SUM('1.  LRAMVA Summary'!K$54:K$56)+SUM('1.  LRAMVA Summary'!K$57:K$58)*(MONTH($E37)-1)/12)*$H37</f>
        <v>0</v>
      </c>
      <c r="Q37" s="224">
        <f>(SUM('1.  LRAMVA Summary'!L$54:L$56)+SUM('1.  LRAMVA Summary'!L$57:L$58)*(MONTH($E37)-1)/12)*$H37</f>
        <v>0</v>
      </c>
      <c r="R37" s="224">
        <f>(SUM('1.  LRAMVA Summary'!M$54:M$56)+SUM('1.  LRAMVA Summary'!M$57:M$58)*(MONTH($E37)-1)/12)*$H37</f>
        <v>0</v>
      </c>
      <c r="S37" s="224">
        <f>(SUM('1.  LRAMVA Summary'!N$54:N$56)+SUM('1.  LRAMVA Summary'!N$57:N$58)*(MONTH($E37)-1)/12)*$H37</f>
        <v>0</v>
      </c>
      <c r="T37" s="224">
        <f>(SUM('1.  LRAMVA Summary'!O$54:O$56)+SUM('1.  LRAMVA Summary'!O$57:O$58)*(MONTH($E37)-1)/12)*$H37</f>
        <v>0</v>
      </c>
      <c r="U37" s="224">
        <f>(SUM('1.  LRAMVA Summary'!P$54:P$56)+SUM('1.  LRAMVA Summary'!P$57:P$58)*(MONTH($E37)-1)/12)*$H37</f>
        <v>0</v>
      </c>
      <c r="V37" s="224">
        <f>(SUM('1.  LRAMVA Summary'!Q$54:Q$56)+SUM('1.  LRAMVA Summary'!Q$57:Q$58)*(MONTH($E37)-1)/12)*$H37</f>
        <v>0</v>
      </c>
      <c r="W37" s="225">
        <f t="shared" si="5"/>
        <v>0</v>
      </c>
    </row>
    <row r="38" spans="2:23" s="9" customFormat="1">
      <c r="B38" s="207" t="s">
        <v>76</v>
      </c>
      <c r="C38" s="207">
        <v>1.0999999999999999E-2</v>
      </c>
      <c r="D38" s="200"/>
      <c r="E38" s="208">
        <v>41153</v>
      </c>
      <c r="F38" s="208" t="s">
        <v>178</v>
      </c>
      <c r="G38" s="209" t="s">
        <v>68</v>
      </c>
      <c r="H38" s="223">
        <f>C$21/12</f>
        <v>1.225E-3</v>
      </c>
      <c r="I38" s="205"/>
      <c r="J38" s="205"/>
      <c r="K38" s="205"/>
      <c r="L38" s="224">
        <f>(SUM('1.  LRAMVA Summary'!G$54:G$56)+SUM('1.  LRAMVA Summary'!G$57:G$58)*(MONTH($E38)-1)/12)*$H38</f>
        <v>0</v>
      </c>
      <c r="M38" s="224">
        <f>(SUM('1.  LRAMVA Summary'!H$54:H$56)+SUM('1.  LRAMVA Summary'!H$57:H$58)*(MONTH($E38)-1)/12)*$H38</f>
        <v>0</v>
      </c>
      <c r="N38" s="224">
        <f>(SUM('1.  LRAMVA Summary'!I$54:I$56)+SUM('1.  LRAMVA Summary'!I$57:I$58)*(MONTH($E38)-1)/12)*$H38</f>
        <v>0</v>
      </c>
      <c r="O38" s="224">
        <f>(SUM('1.  LRAMVA Summary'!J$54:J$56)+SUM('1.  LRAMVA Summary'!J$57:J$58)*(MONTH($E38)-1)/12)*$H38</f>
        <v>0</v>
      </c>
      <c r="P38" s="224">
        <f>(SUM('1.  LRAMVA Summary'!K$54:K$56)+SUM('1.  LRAMVA Summary'!K$57:K$58)*(MONTH($E38)-1)/12)*$H38</f>
        <v>0</v>
      </c>
      <c r="Q38" s="224">
        <f>(SUM('1.  LRAMVA Summary'!L$54:L$56)+SUM('1.  LRAMVA Summary'!L$57:L$58)*(MONTH($E38)-1)/12)*$H38</f>
        <v>0</v>
      </c>
      <c r="R38" s="224">
        <f>(SUM('1.  LRAMVA Summary'!M$54:M$56)+SUM('1.  LRAMVA Summary'!M$57:M$58)*(MONTH($E38)-1)/12)*$H38</f>
        <v>0</v>
      </c>
      <c r="S38" s="224">
        <f>(SUM('1.  LRAMVA Summary'!N$54:N$56)+SUM('1.  LRAMVA Summary'!N$57:N$58)*(MONTH($E38)-1)/12)*$H38</f>
        <v>0</v>
      </c>
      <c r="T38" s="224">
        <f>(SUM('1.  LRAMVA Summary'!O$54:O$56)+SUM('1.  LRAMVA Summary'!O$57:O$58)*(MONTH($E38)-1)/12)*$H38</f>
        <v>0</v>
      </c>
      <c r="U38" s="224">
        <f>(SUM('1.  LRAMVA Summary'!P$54:P$56)+SUM('1.  LRAMVA Summary'!P$57:P$58)*(MONTH($E38)-1)/12)*$H38</f>
        <v>0</v>
      </c>
      <c r="V38" s="224">
        <f>(SUM('1.  LRAMVA Summary'!Q$54:Q$56)+SUM('1.  LRAMVA Summary'!Q$57:Q$58)*(MONTH($E38)-1)/12)*$H38</f>
        <v>0</v>
      </c>
      <c r="W38" s="225">
        <f t="shared" si="5"/>
        <v>0</v>
      </c>
    </row>
    <row r="39" spans="2:23" s="9" customFormat="1">
      <c r="B39" s="207" t="s">
        <v>77</v>
      </c>
      <c r="C39" s="207">
        <v>1.0999999999999999E-2</v>
      </c>
      <c r="D39" s="200"/>
      <c r="E39" s="208">
        <v>41183</v>
      </c>
      <c r="F39" s="208" t="s">
        <v>178</v>
      </c>
      <c r="G39" s="209" t="s">
        <v>69</v>
      </c>
      <c r="H39" s="226">
        <f>C$22/12</f>
        <v>1.225E-3</v>
      </c>
      <c r="I39" s="205"/>
      <c r="J39" s="205"/>
      <c r="K39" s="205"/>
      <c r="L39" s="224">
        <f>(SUM('1.  LRAMVA Summary'!G$54:G$56)+SUM('1.  LRAMVA Summary'!G$57:G$58)*(MONTH($E39)-1)/12)*$H39</f>
        <v>0</v>
      </c>
      <c r="M39" s="224">
        <f>(SUM('1.  LRAMVA Summary'!H$54:H$56)+SUM('1.  LRAMVA Summary'!H$57:H$58)*(MONTH($E39)-1)/12)*$H39</f>
        <v>0</v>
      </c>
      <c r="N39" s="224">
        <f>(SUM('1.  LRAMVA Summary'!I$54:I$56)+SUM('1.  LRAMVA Summary'!I$57:I$58)*(MONTH($E39)-1)/12)*$H39</f>
        <v>0</v>
      </c>
      <c r="O39" s="224">
        <f>(SUM('1.  LRAMVA Summary'!J$54:J$56)+SUM('1.  LRAMVA Summary'!J$57:J$58)*(MONTH($E39)-1)/12)*$H39</f>
        <v>0</v>
      </c>
      <c r="P39" s="224">
        <f>(SUM('1.  LRAMVA Summary'!K$54:K$56)+SUM('1.  LRAMVA Summary'!K$57:K$58)*(MONTH($E39)-1)/12)*$H39</f>
        <v>0</v>
      </c>
      <c r="Q39" s="224">
        <f>(SUM('1.  LRAMVA Summary'!L$54:L$56)+SUM('1.  LRAMVA Summary'!L$57:L$58)*(MONTH($E39)-1)/12)*$H39</f>
        <v>0</v>
      </c>
      <c r="R39" s="224">
        <f>(SUM('1.  LRAMVA Summary'!M$54:M$56)+SUM('1.  LRAMVA Summary'!M$57:M$58)*(MONTH($E39)-1)/12)*$H39</f>
        <v>0</v>
      </c>
      <c r="S39" s="224">
        <f>(SUM('1.  LRAMVA Summary'!N$54:N$56)+SUM('1.  LRAMVA Summary'!N$57:N$58)*(MONTH($E39)-1)/12)*$H39</f>
        <v>0</v>
      </c>
      <c r="T39" s="224">
        <f>(SUM('1.  LRAMVA Summary'!O$54:O$56)+SUM('1.  LRAMVA Summary'!O$57:O$58)*(MONTH($E39)-1)/12)*$H39</f>
        <v>0</v>
      </c>
      <c r="U39" s="224">
        <f>(SUM('1.  LRAMVA Summary'!P$54:P$56)+SUM('1.  LRAMVA Summary'!P$57:P$58)*(MONTH($E39)-1)/12)*$H39</f>
        <v>0</v>
      </c>
      <c r="V39" s="224">
        <f>(SUM('1.  LRAMVA Summary'!Q$54:Q$56)+SUM('1.  LRAMVA Summary'!Q$57:Q$58)*(MONTH($E39)-1)/12)*$H39</f>
        <v>0</v>
      </c>
      <c r="W39" s="225">
        <f t="shared" si="5"/>
        <v>0</v>
      </c>
    </row>
    <row r="40" spans="2:23" s="9" customFormat="1">
      <c r="B40" s="207" t="s">
        <v>78</v>
      </c>
      <c r="C40" s="719">
        <v>1.0999999999999999E-2</v>
      </c>
      <c r="D40" s="200"/>
      <c r="E40" s="208">
        <v>41214</v>
      </c>
      <c r="F40" s="208" t="s">
        <v>178</v>
      </c>
      <c r="G40" s="209" t="s">
        <v>69</v>
      </c>
      <c r="H40" s="223">
        <f>C$22/12</f>
        <v>1.225E-3</v>
      </c>
      <c r="I40" s="205"/>
      <c r="J40" s="205"/>
      <c r="K40" s="205"/>
      <c r="L40" s="224">
        <f>(SUM('1.  LRAMVA Summary'!G$54:G$56)+SUM('1.  LRAMVA Summary'!G$57:G$58)*(MONTH($E40)-1)/12)*$H40</f>
        <v>0</v>
      </c>
      <c r="M40" s="224">
        <f>(SUM('1.  LRAMVA Summary'!H$54:H$56)+SUM('1.  LRAMVA Summary'!H$57:H$58)*(MONTH($E40)-1)/12)*$H40</f>
        <v>0</v>
      </c>
      <c r="N40" s="224">
        <f>(SUM('1.  LRAMVA Summary'!I$54:I$56)+SUM('1.  LRAMVA Summary'!I$57:I$58)*(MONTH($E40)-1)/12)*$H40</f>
        <v>0</v>
      </c>
      <c r="O40" s="224">
        <f>(SUM('1.  LRAMVA Summary'!J$54:J$56)+SUM('1.  LRAMVA Summary'!J$57:J$58)*(MONTH($E40)-1)/12)*$H40</f>
        <v>0</v>
      </c>
      <c r="P40" s="224">
        <f>(SUM('1.  LRAMVA Summary'!K$54:K$56)+SUM('1.  LRAMVA Summary'!K$57:K$58)*(MONTH($E40)-1)/12)*$H40</f>
        <v>0</v>
      </c>
      <c r="Q40" s="224">
        <f>(SUM('1.  LRAMVA Summary'!L$54:L$56)+SUM('1.  LRAMVA Summary'!L$57:L$58)*(MONTH($E40)-1)/12)*$H40</f>
        <v>0</v>
      </c>
      <c r="R40" s="224">
        <f>(SUM('1.  LRAMVA Summary'!M$54:M$56)+SUM('1.  LRAMVA Summary'!M$57:M$58)*(MONTH($E40)-1)/12)*$H40</f>
        <v>0</v>
      </c>
      <c r="S40" s="224">
        <f>(SUM('1.  LRAMVA Summary'!N$54:N$56)+SUM('1.  LRAMVA Summary'!N$57:N$58)*(MONTH($E40)-1)/12)*$H40</f>
        <v>0</v>
      </c>
      <c r="T40" s="224">
        <f>(SUM('1.  LRAMVA Summary'!O$54:O$56)+SUM('1.  LRAMVA Summary'!O$57:O$58)*(MONTH($E40)-1)/12)*$H40</f>
        <v>0</v>
      </c>
      <c r="U40" s="224">
        <f>(SUM('1.  LRAMVA Summary'!P$54:P$56)+SUM('1.  LRAMVA Summary'!P$57:P$58)*(MONTH($E40)-1)/12)*$H40</f>
        <v>0</v>
      </c>
      <c r="V40" s="224">
        <f>(SUM('1.  LRAMVA Summary'!Q$54:Q$56)+SUM('1.  LRAMVA Summary'!Q$57:Q$58)*(MONTH($E40)-1)/12)*$H40</f>
        <v>0</v>
      </c>
      <c r="W40" s="225">
        <f t="shared" si="5"/>
        <v>0</v>
      </c>
    </row>
    <row r="41" spans="2:23" s="9" customFormat="1">
      <c r="B41" s="207" t="s">
        <v>79</v>
      </c>
      <c r="C41" s="719">
        <v>1.0999999999999999E-2</v>
      </c>
      <c r="D41" s="200"/>
      <c r="E41" s="208">
        <v>41244</v>
      </c>
      <c r="F41" s="208" t="s">
        <v>178</v>
      </c>
      <c r="G41" s="209" t="s">
        <v>69</v>
      </c>
      <c r="H41" s="223">
        <f>C$22/12</f>
        <v>1.225E-3</v>
      </c>
      <c r="I41" s="205"/>
      <c r="J41" s="205"/>
      <c r="K41" s="205"/>
      <c r="L41" s="224">
        <f>(SUM('1.  LRAMVA Summary'!G$54:G$56)+SUM('1.  LRAMVA Summary'!G$57:G$58)*(MONTH($E41)-1)/12)*$H41</f>
        <v>0</v>
      </c>
      <c r="M41" s="224">
        <f>(SUM('1.  LRAMVA Summary'!H$54:H$56)+SUM('1.  LRAMVA Summary'!H$57:H$58)*(MONTH($E41)-1)/12)*$H41</f>
        <v>0</v>
      </c>
      <c r="N41" s="224">
        <f>(SUM('1.  LRAMVA Summary'!I$54:I$56)+SUM('1.  LRAMVA Summary'!I$57:I$58)*(MONTH($E41)-1)/12)*$H41</f>
        <v>0</v>
      </c>
      <c r="O41" s="224">
        <f>(SUM('1.  LRAMVA Summary'!J$54:J$56)+SUM('1.  LRAMVA Summary'!J$57:J$58)*(MONTH($E41)-1)/12)*$H41</f>
        <v>0</v>
      </c>
      <c r="P41" s="224">
        <f>(SUM('1.  LRAMVA Summary'!K$54:K$56)+SUM('1.  LRAMVA Summary'!K$57:K$58)*(MONTH($E41)-1)/12)*$H41</f>
        <v>0</v>
      </c>
      <c r="Q41" s="224">
        <f>(SUM('1.  LRAMVA Summary'!L$54:L$56)+SUM('1.  LRAMVA Summary'!L$57:L$58)*(MONTH($E41)-1)/12)*$H41</f>
        <v>0</v>
      </c>
      <c r="R41" s="224">
        <f>(SUM('1.  LRAMVA Summary'!M$54:M$56)+SUM('1.  LRAMVA Summary'!M$57:M$58)*(MONTH($E41)-1)/12)*$H41</f>
        <v>0</v>
      </c>
      <c r="S41" s="224">
        <f>(SUM('1.  LRAMVA Summary'!N$54:N$56)+SUM('1.  LRAMVA Summary'!N$57:N$58)*(MONTH($E41)-1)/12)*$H41</f>
        <v>0</v>
      </c>
      <c r="T41" s="224">
        <f>(SUM('1.  LRAMVA Summary'!O$54:O$56)+SUM('1.  LRAMVA Summary'!O$57:O$58)*(MONTH($E41)-1)/12)*$H41</f>
        <v>0</v>
      </c>
      <c r="U41" s="224">
        <f>(SUM('1.  LRAMVA Summary'!P$54:P$56)+SUM('1.  LRAMVA Summary'!P$57:P$58)*(MONTH($E41)-1)/12)*$H41</f>
        <v>0</v>
      </c>
      <c r="V41" s="224">
        <f>(SUM('1.  LRAMVA Summary'!Q$54:Q$56)+SUM('1.  LRAMVA Summary'!Q$57:Q$58)*(MONTH($E41)-1)/12)*$H41</f>
        <v>0</v>
      </c>
      <c r="W41" s="225">
        <f>SUM(I41:V41)</f>
        <v>0</v>
      </c>
    </row>
    <row r="42" spans="2:23" s="9" customFormat="1" ht="15.75" thickBot="1">
      <c r="B42" s="207" t="s">
        <v>80</v>
      </c>
      <c r="C42" s="719">
        <v>1.4999999999999999E-2</v>
      </c>
      <c r="D42" s="200"/>
      <c r="E42" s="210" t="s">
        <v>461</v>
      </c>
      <c r="F42" s="210"/>
      <c r="G42" s="211"/>
      <c r="H42" s="228"/>
      <c r="I42" s="765"/>
      <c r="J42" s="765"/>
      <c r="K42" s="765"/>
      <c r="L42" s="213">
        <f t="shared" ref="L42:O42" si="6">SUM(L29:L41)</f>
        <v>0</v>
      </c>
      <c r="M42" s="213">
        <f t="shared" si="6"/>
        <v>0</v>
      </c>
      <c r="N42" s="213">
        <f t="shared" si="6"/>
        <v>0</v>
      </c>
      <c r="O42" s="213">
        <f t="shared" si="6"/>
        <v>0</v>
      </c>
      <c r="P42" s="213">
        <f t="shared" ref="P42:V42" si="7">SUM(P29:P41)</f>
        <v>0</v>
      </c>
      <c r="Q42" s="213">
        <f t="shared" si="7"/>
        <v>0</v>
      </c>
      <c r="R42" s="213">
        <f t="shared" si="7"/>
        <v>0</v>
      </c>
      <c r="S42" s="213">
        <f t="shared" si="7"/>
        <v>0</v>
      </c>
      <c r="T42" s="213">
        <f t="shared" si="7"/>
        <v>0</v>
      </c>
      <c r="U42" s="213">
        <f t="shared" si="7"/>
        <v>0</v>
      </c>
      <c r="V42" s="213">
        <f t="shared" si="7"/>
        <v>0</v>
      </c>
      <c r="W42" s="213">
        <f>SUM(W29:W41)</f>
        <v>0</v>
      </c>
    </row>
    <row r="43" spans="2:23" s="9" customFormat="1" ht="15.75" thickTop="1">
      <c r="B43" s="207" t="s">
        <v>81</v>
      </c>
      <c r="C43" s="719">
        <v>1.4999999999999999E-2</v>
      </c>
      <c r="D43" s="200"/>
      <c r="E43" s="214" t="s">
        <v>67</v>
      </c>
      <c r="F43" s="214"/>
      <c r="G43" s="215"/>
      <c r="H43" s="216"/>
      <c r="I43" s="766"/>
      <c r="J43" s="766"/>
      <c r="K43" s="766"/>
      <c r="L43" s="217"/>
      <c r="M43" s="217"/>
      <c r="N43" s="217"/>
      <c r="O43" s="217"/>
      <c r="P43" s="217"/>
      <c r="Q43" s="217"/>
      <c r="R43" s="217"/>
      <c r="S43" s="217"/>
      <c r="T43" s="217"/>
      <c r="U43" s="217"/>
      <c r="V43" s="217"/>
      <c r="W43" s="218"/>
    </row>
    <row r="44" spans="2:23" s="9" customFormat="1">
      <c r="B44" s="207" t="s">
        <v>82</v>
      </c>
      <c r="C44" s="719">
        <v>1.89E-2</v>
      </c>
      <c r="D44" s="200"/>
      <c r="E44" s="219" t="s">
        <v>425</v>
      </c>
      <c r="F44" s="219"/>
      <c r="G44" s="220"/>
      <c r="H44" s="221"/>
      <c r="I44" s="767"/>
      <c r="J44" s="767"/>
      <c r="K44" s="767"/>
      <c r="L44" s="222">
        <f t="shared" ref="L44:O44" si="8">L42+L43</f>
        <v>0</v>
      </c>
      <c r="M44" s="222">
        <f t="shared" si="8"/>
        <v>0</v>
      </c>
      <c r="N44" s="222">
        <f t="shared" si="8"/>
        <v>0</v>
      </c>
      <c r="O44" s="222">
        <f t="shared" si="8"/>
        <v>0</v>
      </c>
      <c r="P44" s="222">
        <f t="shared" ref="P44:V44" si="9">P42+P43</f>
        <v>0</v>
      </c>
      <c r="Q44" s="222">
        <f t="shared" si="9"/>
        <v>0</v>
      </c>
      <c r="R44" s="222">
        <f t="shared" si="9"/>
        <v>0</v>
      </c>
      <c r="S44" s="222">
        <f t="shared" si="9"/>
        <v>0</v>
      </c>
      <c r="T44" s="222">
        <f t="shared" si="9"/>
        <v>0</v>
      </c>
      <c r="U44" s="222">
        <f t="shared" si="9"/>
        <v>0</v>
      </c>
      <c r="V44" s="222">
        <f t="shared" si="9"/>
        <v>0</v>
      </c>
      <c r="W44" s="222">
        <f>W42+W43</f>
        <v>0</v>
      </c>
    </row>
    <row r="45" spans="2:23" s="9" customFormat="1">
      <c r="B45" s="207" t="s">
        <v>83</v>
      </c>
      <c r="C45" s="719">
        <v>1.89E-2</v>
      </c>
      <c r="D45" s="200"/>
      <c r="E45" s="208">
        <v>41275</v>
      </c>
      <c r="F45" s="208" t="s">
        <v>179</v>
      </c>
      <c r="G45" s="209" t="s">
        <v>65</v>
      </c>
      <c r="H45" s="226">
        <f>C$23/12</f>
        <v>1.225E-3</v>
      </c>
      <c r="I45" s="205"/>
      <c r="J45" s="205"/>
      <c r="K45" s="205"/>
      <c r="L45" s="224">
        <f>(SUM('1.  LRAMVA Summary'!G$54:G$59)+SUM('1.  LRAMVA Summary'!G$60:G$61)*(MONTH($E45)-1)/12)*$H45</f>
        <v>0</v>
      </c>
      <c r="M45" s="224">
        <f>(SUM('1.  LRAMVA Summary'!H$54:H$59)+SUM('1.  LRAMVA Summary'!H$60:H$61)*(MONTH($E45)-1)/12)*$H45</f>
        <v>0</v>
      </c>
      <c r="N45" s="224">
        <f>(SUM('1.  LRAMVA Summary'!I$54:I$59)+SUM('1.  LRAMVA Summary'!I$60:I$61)*(MONTH($E45)-1)/12)*$H45</f>
        <v>0</v>
      </c>
      <c r="O45" s="224">
        <f>(SUM('1.  LRAMVA Summary'!J$54:J$59)+SUM('1.  LRAMVA Summary'!J$60:J$61)*(MONTH($E45)-1)/12)*$H45</f>
        <v>0</v>
      </c>
      <c r="P45" s="224">
        <f>(SUM('1.  LRAMVA Summary'!K$54:K$59)+SUM('1.  LRAMVA Summary'!K$60:K$61)*(MONTH($E45)-1)/12)*$H45</f>
        <v>0</v>
      </c>
      <c r="Q45" s="224">
        <f>(SUM('1.  LRAMVA Summary'!L$54:L$59)+SUM('1.  LRAMVA Summary'!L$60:L$61)*(MONTH($E45)-1)/12)*$H45</f>
        <v>0</v>
      </c>
      <c r="R45" s="224">
        <f>(SUM('1.  LRAMVA Summary'!M$54:M$59)+SUM('1.  LRAMVA Summary'!M$60:M$61)*(MONTH($E45)-1)/12)*$H45</f>
        <v>0</v>
      </c>
      <c r="S45" s="224">
        <f>(SUM('1.  LRAMVA Summary'!N$54:N$59)+SUM('1.  LRAMVA Summary'!N$60:N$61)*(MONTH($E45)-1)/12)*$H45</f>
        <v>0</v>
      </c>
      <c r="T45" s="224">
        <f>(SUM('1.  LRAMVA Summary'!O$54:O$59)+SUM('1.  LRAMVA Summary'!O$60:O$61)*(MONTH($E45)-1)/12)*$H45</f>
        <v>0</v>
      </c>
      <c r="U45" s="224">
        <f>(SUM('1.  LRAMVA Summary'!P$54:P$59)+SUM('1.  LRAMVA Summary'!P$60:P$61)*(MONTH($E45)-1)/12)*$H45</f>
        <v>0</v>
      </c>
      <c r="V45" s="224">
        <f>(SUM('1.  LRAMVA Summary'!Q$54:Q$59)+SUM('1.  LRAMVA Summary'!Q$60:Q$61)*(MONTH($E45)-1)/12)*$H45</f>
        <v>0</v>
      </c>
      <c r="W45" s="225">
        <f>SUM(I45:V45)</f>
        <v>0</v>
      </c>
    </row>
    <row r="46" spans="2:23" s="9" customFormat="1">
      <c r="B46" s="207" t="s">
        <v>84</v>
      </c>
      <c r="C46" s="719">
        <v>2.1700000000000001E-2</v>
      </c>
      <c r="D46" s="200"/>
      <c r="E46" s="208">
        <v>41306</v>
      </c>
      <c r="F46" s="208" t="s">
        <v>179</v>
      </c>
      <c r="G46" s="209" t="s">
        <v>65</v>
      </c>
      <c r="H46" s="223">
        <f>C$23/12</f>
        <v>1.225E-3</v>
      </c>
      <c r="I46" s="205"/>
      <c r="J46" s="205"/>
      <c r="K46" s="205"/>
      <c r="L46" s="224">
        <f>(SUM('1.  LRAMVA Summary'!G$54:G$59)+SUM('1.  LRAMVA Summary'!G$60:G$61)*(MONTH($E46)-1)/12)*$H46</f>
        <v>0</v>
      </c>
      <c r="M46" s="224">
        <f>(SUM('1.  LRAMVA Summary'!H$54:H$59)+SUM('1.  LRAMVA Summary'!H$60:H$61)*(MONTH($E46)-1)/12)*$H46</f>
        <v>0</v>
      </c>
      <c r="N46" s="224">
        <f>(SUM('1.  LRAMVA Summary'!I$54:I$59)+SUM('1.  LRAMVA Summary'!I$60:I$61)*(MONTH($E46)-1)/12)*$H46</f>
        <v>0</v>
      </c>
      <c r="O46" s="224">
        <f>(SUM('1.  LRAMVA Summary'!J$54:J$59)+SUM('1.  LRAMVA Summary'!J$60:J$61)*(MONTH($E46)-1)/12)*$H46</f>
        <v>0</v>
      </c>
      <c r="P46" s="224">
        <f>(SUM('1.  LRAMVA Summary'!K$54:K$59)+SUM('1.  LRAMVA Summary'!K$60:K$61)*(MONTH($E46)-1)/12)*$H46</f>
        <v>0</v>
      </c>
      <c r="Q46" s="224">
        <f>(SUM('1.  LRAMVA Summary'!L$54:L$59)+SUM('1.  LRAMVA Summary'!L$60:L$61)*(MONTH($E46)-1)/12)*$H46</f>
        <v>0</v>
      </c>
      <c r="R46" s="224">
        <f>(SUM('1.  LRAMVA Summary'!M$54:M$59)+SUM('1.  LRAMVA Summary'!M$60:M$61)*(MONTH($E46)-1)/12)*$H46</f>
        <v>0</v>
      </c>
      <c r="S46" s="224">
        <f>(SUM('1.  LRAMVA Summary'!N$54:N$59)+SUM('1.  LRAMVA Summary'!N$60:N$61)*(MONTH($E46)-1)/12)*$H46</f>
        <v>0</v>
      </c>
      <c r="T46" s="224">
        <f>(SUM('1.  LRAMVA Summary'!O$54:O$59)+SUM('1.  LRAMVA Summary'!O$60:O$61)*(MONTH($E46)-1)/12)*$H46</f>
        <v>0</v>
      </c>
      <c r="U46" s="224">
        <f>(SUM('1.  LRAMVA Summary'!P$54:P$59)+SUM('1.  LRAMVA Summary'!P$60:P$61)*(MONTH($E46)-1)/12)*$H46</f>
        <v>0</v>
      </c>
      <c r="V46" s="224">
        <f>(SUM('1.  LRAMVA Summary'!Q$54:Q$59)+SUM('1.  LRAMVA Summary'!Q$60:Q$61)*(MONTH($E46)-1)/12)*$H46</f>
        <v>0</v>
      </c>
      <c r="W46" s="225">
        <f t="shared" ref="W46:W56" si="10">SUM(I46:V46)</f>
        <v>0</v>
      </c>
    </row>
    <row r="47" spans="2:23" s="9" customFormat="1">
      <c r="B47" s="207" t="s">
        <v>85</v>
      </c>
      <c r="C47" s="735">
        <v>2.4500000000000001E-2</v>
      </c>
      <c r="D47" s="200"/>
      <c r="E47" s="208">
        <v>41334</v>
      </c>
      <c r="F47" s="208" t="s">
        <v>179</v>
      </c>
      <c r="G47" s="209" t="s">
        <v>65</v>
      </c>
      <c r="H47" s="223">
        <f>C$23/12</f>
        <v>1.225E-3</v>
      </c>
      <c r="I47" s="205"/>
      <c r="J47" s="205"/>
      <c r="K47" s="205"/>
      <c r="L47" s="224">
        <f>(SUM('1.  LRAMVA Summary'!G$54:G$59)+SUM('1.  LRAMVA Summary'!G$60:G$61)*(MONTH($E47)-1)/12)*$H47</f>
        <v>0</v>
      </c>
      <c r="M47" s="224">
        <f>(SUM('1.  LRAMVA Summary'!H$54:H$59)+SUM('1.  LRAMVA Summary'!H$60:H$61)*(MONTH($E47)-1)/12)*$H47</f>
        <v>0</v>
      </c>
      <c r="N47" s="224">
        <f>(SUM('1.  LRAMVA Summary'!I$54:I$59)+SUM('1.  LRAMVA Summary'!I$60:I$61)*(MONTH($E47)-1)/12)*$H47</f>
        <v>0</v>
      </c>
      <c r="O47" s="224">
        <f>(SUM('1.  LRAMVA Summary'!J$54:J$59)+SUM('1.  LRAMVA Summary'!J$60:J$61)*(MONTH($E47)-1)/12)*$H47</f>
        <v>0</v>
      </c>
      <c r="P47" s="224">
        <f>(SUM('1.  LRAMVA Summary'!K$54:K$59)+SUM('1.  LRAMVA Summary'!K$60:K$61)*(MONTH($E47)-1)/12)*$H47</f>
        <v>0</v>
      </c>
      <c r="Q47" s="224">
        <f>(SUM('1.  LRAMVA Summary'!L$54:L$59)+SUM('1.  LRAMVA Summary'!L$60:L$61)*(MONTH($E47)-1)/12)*$H47</f>
        <v>0</v>
      </c>
      <c r="R47" s="224">
        <f>(SUM('1.  LRAMVA Summary'!M$54:M$59)+SUM('1.  LRAMVA Summary'!M$60:M$61)*(MONTH($E47)-1)/12)*$H47</f>
        <v>0</v>
      </c>
      <c r="S47" s="224">
        <f>(SUM('1.  LRAMVA Summary'!N$54:N$59)+SUM('1.  LRAMVA Summary'!N$60:N$61)*(MONTH($E47)-1)/12)*$H47</f>
        <v>0</v>
      </c>
      <c r="T47" s="224">
        <f>(SUM('1.  LRAMVA Summary'!O$54:O$59)+SUM('1.  LRAMVA Summary'!O$60:O$61)*(MONTH($E47)-1)/12)*$H47</f>
        <v>0</v>
      </c>
      <c r="U47" s="224">
        <f>(SUM('1.  LRAMVA Summary'!P$54:P$59)+SUM('1.  LRAMVA Summary'!P$60:P$61)*(MONTH($E47)-1)/12)*$H47</f>
        <v>0</v>
      </c>
      <c r="V47" s="224">
        <f>(SUM('1.  LRAMVA Summary'!Q$54:Q$59)+SUM('1.  LRAMVA Summary'!Q$60:Q$61)*(MONTH($E47)-1)/12)*$H47</f>
        <v>0</v>
      </c>
      <c r="W47" s="225">
        <f t="shared" si="10"/>
        <v>0</v>
      </c>
    </row>
    <row r="48" spans="2:23" s="9" customFormat="1">
      <c r="B48" s="207" t="s">
        <v>86</v>
      </c>
      <c r="C48" s="735">
        <v>2.18E-2</v>
      </c>
      <c r="D48" s="200"/>
      <c r="E48" s="208">
        <v>41365</v>
      </c>
      <c r="F48" s="208" t="s">
        <v>179</v>
      </c>
      <c r="G48" s="209" t="s">
        <v>66</v>
      </c>
      <c r="H48" s="226">
        <f>C$24/12</f>
        <v>1.225E-3</v>
      </c>
      <c r="I48" s="205"/>
      <c r="J48" s="205"/>
      <c r="K48" s="205"/>
      <c r="L48" s="224">
        <f>(SUM('1.  LRAMVA Summary'!G$54:G$59)+SUM('1.  LRAMVA Summary'!G$60:G$61)*(MONTH($E48)-1)/12)*$H48</f>
        <v>0</v>
      </c>
      <c r="M48" s="224">
        <f>(SUM('1.  LRAMVA Summary'!H$54:H$59)+SUM('1.  LRAMVA Summary'!H$60:H$61)*(MONTH($E48)-1)/12)*$H48</f>
        <v>0</v>
      </c>
      <c r="N48" s="224">
        <f>(SUM('1.  LRAMVA Summary'!I$54:I$59)+SUM('1.  LRAMVA Summary'!I$60:I$61)*(MONTH($E48)-1)/12)*$H48</f>
        <v>0</v>
      </c>
      <c r="O48" s="224">
        <f>(SUM('1.  LRAMVA Summary'!J$54:J$59)+SUM('1.  LRAMVA Summary'!J$60:J$61)*(MONTH($E48)-1)/12)*$H48</f>
        <v>0</v>
      </c>
      <c r="P48" s="224">
        <f>(SUM('1.  LRAMVA Summary'!K$54:K$59)+SUM('1.  LRAMVA Summary'!K$60:K$61)*(MONTH($E48)-1)/12)*$H48</f>
        <v>0</v>
      </c>
      <c r="Q48" s="224">
        <f>(SUM('1.  LRAMVA Summary'!L$54:L$59)+SUM('1.  LRAMVA Summary'!L$60:L$61)*(MONTH($E48)-1)/12)*$H48</f>
        <v>0</v>
      </c>
      <c r="R48" s="224">
        <f>(SUM('1.  LRAMVA Summary'!M$54:M$59)+SUM('1.  LRAMVA Summary'!M$60:M$61)*(MONTH($E48)-1)/12)*$H48</f>
        <v>0</v>
      </c>
      <c r="S48" s="224">
        <f>(SUM('1.  LRAMVA Summary'!N$54:N$59)+SUM('1.  LRAMVA Summary'!N$60:N$61)*(MONTH($E48)-1)/12)*$H48</f>
        <v>0</v>
      </c>
      <c r="T48" s="224">
        <f>(SUM('1.  LRAMVA Summary'!O$54:O$59)+SUM('1.  LRAMVA Summary'!O$60:O$61)*(MONTH($E48)-1)/12)*$H48</f>
        <v>0</v>
      </c>
      <c r="U48" s="224">
        <f>(SUM('1.  LRAMVA Summary'!P$54:P$59)+SUM('1.  LRAMVA Summary'!P$60:P$61)*(MONTH($E48)-1)/12)*$H48</f>
        <v>0</v>
      </c>
      <c r="V48" s="224">
        <f>(SUM('1.  LRAMVA Summary'!Q$54:Q$59)+SUM('1.  LRAMVA Summary'!Q$60:Q$61)*(MONTH($E48)-1)/12)*$H48</f>
        <v>0</v>
      </c>
      <c r="W48" s="225">
        <f t="shared" si="10"/>
        <v>0</v>
      </c>
    </row>
    <row r="49" spans="1:23" s="9" customFormat="1">
      <c r="B49" s="207" t="s">
        <v>87</v>
      </c>
      <c r="C49" s="735">
        <v>2.18E-2</v>
      </c>
      <c r="D49" s="200"/>
      <c r="E49" s="208">
        <v>41395</v>
      </c>
      <c r="F49" s="208" t="s">
        <v>179</v>
      </c>
      <c r="G49" s="209" t="s">
        <v>66</v>
      </c>
      <c r="H49" s="223">
        <f>C$24/12</f>
        <v>1.225E-3</v>
      </c>
      <c r="I49" s="205"/>
      <c r="J49" s="205"/>
      <c r="K49" s="205"/>
      <c r="L49" s="224">
        <f>(SUM('1.  LRAMVA Summary'!G$54:G$59)+SUM('1.  LRAMVA Summary'!G$60:G$61)*(MONTH($E49)-1)/12)*$H49</f>
        <v>0</v>
      </c>
      <c r="M49" s="224">
        <f>(SUM('1.  LRAMVA Summary'!H$54:H$59)+SUM('1.  LRAMVA Summary'!H$60:H$61)*(MONTH($E49)-1)/12)*$H49</f>
        <v>0</v>
      </c>
      <c r="N49" s="224">
        <f>(SUM('1.  LRAMVA Summary'!I$54:I$59)+SUM('1.  LRAMVA Summary'!I$60:I$61)*(MONTH($E49)-1)/12)*$H49</f>
        <v>0</v>
      </c>
      <c r="O49" s="224">
        <f>(SUM('1.  LRAMVA Summary'!J$54:J$59)+SUM('1.  LRAMVA Summary'!J$60:J$61)*(MONTH($E49)-1)/12)*$H49</f>
        <v>0</v>
      </c>
      <c r="P49" s="224">
        <f>(SUM('1.  LRAMVA Summary'!K$54:K$59)+SUM('1.  LRAMVA Summary'!K$60:K$61)*(MONTH($E49)-1)/12)*$H49</f>
        <v>0</v>
      </c>
      <c r="Q49" s="224">
        <f>(SUM('1.  LRAMVA Summary'!L$54:L$59)+SUM('1.  LRAMVA Summary'!L$60:L$61)*(MONTH($E49)-1)/12)*$H49</f>
        <v>0</v>
      </c>
      <c r="R49" s="224">
        <f>(SUM('1.  LRAMVA Summary'!M$54:M$59)+SUM('1.  LRAMVA Summary'!M$60:M$61)*(MONTH($E49)-1)/12)*$H49</f>
        <v>0</v>
      </c>
      <c r="S49" s="224">
        <f>(SUM('1.  LRAMVA Summary'!N$54:N$59)+SUM('1.  LRAMVA Summary'!N$60:N$61)*(MONTH($E49)-1)/12)*$H49</f>
        <v>0</v>
      </c>
      <c r="T49" s="224">
        <f>(SUM('1.  LRAMVA Summary'!O$54:O$59)+SUM('1.  LRAMVA Summary'!O$60:O$61)*(MONTH($E49)-1)/12)*$H49</f>
        <v>0</v>
      </c>
      <c r="U49" s="224">
        <f>(SUM('1.  LRAMVA Summary'!P$54:P$59)+SUM('1.  LRAMVA Summary'!P$60:P$61)*(MONTH($E49)-1)/12)*$H49</f>
        <v>0</v>
      </c>
      <c r="V49" s="224">
        <f>(SUM('1.  LRAMVA Summary'!Q$54:Q$59)+SUM('1.  LRAMVA Summary'!Q$60:Q$61)*(MONTH($E49)-1)/12)*$H49</f>
        <v>0</v>
      </c>
      <c r="W49" s="225">
        <f t="shared" si="10"/>
        <v>0</v>
      </c>
    </row>
    <row r="50" spans="1:23" s="9" customFormat="1">
      <c r="B50" s="207" t="s">
        <v>88</v>
      </c>
      <c r="C50" s="735">
        <v>2.18E-2</v>
      </c>
      <c r="D50" s="200"/>
      <c r="E50" s="208">
        <v>41426</v>
      </c>
      <c r="F50" s="208" t="s">
        <v>179</v>
      </c>
      <c r="G50" s="209" t="s">
        <v>66</v>
      </c>
      <c r="H50" s="223">
        <f>C$24/12</f>
        <v>1.225E-3</v>
      </c>
      <c r="I50" s="205"/>
      <c r="J50" s="205"/>
      <c r="K50" s="205"/>
      <c r="L50" s="224">
        <f>(SUM('1.  LRAMVA Summary'!G$54:G$59)+SUM('1.  LRAMVA Summary'!G$60:G$61)*(MONTH($E50)-1)/12)*$H50</f>
        <v>0</v>
      </c>
      <c r="M50" s="224">
        <f>(SUM('1.  LRAMVA Summary'!H$54:H$59)+SUM('1.  LRAMVA Summary'!H$60:H$61)*(MONTH($E50)-1)/12)*$H50</f>
        <v>0</v>
      </c>
      <c r="N50" s="224">
        <f>(SUM('1.  LRAMVA Summary'!I$54:I$59)+SUM('1.  LRAMVA Summary'!I$60:I$61)*(MONTH($E50)-1)/12)*$H50</f>
        <v>0</v>
      </c>
      <c r="O50" s="224">
        <f>(SUM('1.  LRAMVA Summary'!J$54:J$59)+SUM('1.  LRAMVA Summary'!J$60:J$61)*(MONTH($E50)-1)/12)*$H50</f>
        <v>0</v>
      </c>
      <c r="P50" s="224">
        <f>(SUM('1.  LRAMVA Summary'!K$54:K$59)+SUM('1.  LRAMVA Summary'!K$60:K$61)*(MONTH($E50)-1)/12)*$H50</f>
        <v>0</v>
      </c>
      <c r="Q50" s="224">
        <f>(SUM('1.  LRAMVA Summary'!L$54:L$59)+SUM('1.  LRAMVA Summary'!L$60:L$61)*(MONTH($E50)-1)/12)*$H50</f>
        <v>0</v>
      </c>
      <c r="R50" s="224">
        <f>(SUM('1.  LRAMVA Summary'!M$54:M$59)+SUM('1.  LRAMVA Summary'!M$60:M$61)*(MONTH($E50)-1)/12)*$H50</f>
        <v>0</v>
      </c>
      <c r="S50" s="224">
        <f>(SUM('1.  LRAMVA Summary'!N$54:N$59)+SUM('1.  LRAMVA Summary'!N$60:N$61)*(MONTH($E50)-1)/12)*$H50</f>
        <v>0</v>
      </c>
      <c r="T50" s="224">
        <f>(SUM('1.  LRAMVA Summary'!O$54:O$59)+SUM('1.  LRAMVA Summary'!O$60:O$61)*(MONTH($E50)-1)/12)*$H50</f>
        <v>0</v>
      </c>
      <c r="U50" s="224">
        <f>(SUM('1.  LRAMVA Summary'!P$54:P$59)+SUM('1.  LRAMVA Summary'!P$60:P$61)*(MONTH($E50)-1)/12)*$H50</f>
        <v>0</v>
      </c>
      <c r="V50" s="224">
        <f>(SUM('1.  LRAMVA Summary'!Q$54:Q$59)+SUM('1.  LRAMVA Summary'!Q$60:Q$61)*(MONTH($E50)-1)/12)*$H50</f>
        <v>0</v>
      </c>
      <c r="W50" s="225">
        <f t="shared" si="10"/>
        <v>0</v>
      </c>
    </row>
    <row r="51" spans="1:23" s="9" customFormat="1">
      <c r="B51" s="207" t="s">
        <v>89</v>
      </c>
      <c r="C51" s="735">
        <v>2.18E-2</v>
      </c>
      <c r="D51" s="200"/>
      <c r="E51" s="208">
        <v>41456</v>
      </c>
      <c r="F51" s="208" t="s">
        <v>179</v>
      </c>
      <c r="G51" s="209" t="s">
        <v>68</v>
      </c>
      <c r="H51" s="226">
        <f>C$25/12</f>
        <v>1.225E-3</v>
      </c>
      <c r="I51" s="205"/>
      <c r="J51" s="205"/>
      <c r="K51" s="205"/>
      <c r="L51" s="224">
        <f>(SUM('1.  LRAMVA Summary'!G$54:G$59)+SUM('1.  LRAMVA Summary'!G$60:G$61)*(MONTH($E51)-1)/12)*$H51</f>
        <v>0</v>
      </c>
      <c r="M51" s="224">
        <f>(SUM('1.  LRAMVA Summary'!H$54:H$59)+SUM('1.  LRAMVA Summary'!H$60:H$61)*(MONTH($E51)-1)/12)*$H51</f>
        <v>0</v>
      </c>
      <c r="N51" s="224">
        <f>(SUM('1.  LRAMVA Summary'!I$54:I$59)+SUM('1.  LRAMVA Summary'!I$60:I$61)*(MONTH($E51)-1)/12)*$H51</f>
        <v>0</v>
      </c>
      <c r="O51" s="224">
        <f>(SUM('1.  LRAMVA Summary'!J$54:J$59)+SUM('1.  LRAMVA Summary'!J$60:J$61)*(MONTH($E51)-1)/12)*$H51</f>
        <v>0</v>
      </c>
      <c r="P51" s="224">
        <f>(SUM('1.  LRAMVA Summary'!K$54:K$59)+SUM('1.  LRAMVA Summary'!K$60:K$61)*(MONTH($E51)-1)/12)*$H51</f>
        <v>0</v>
      </c>
      <c r="Q51" s="224">
        <f>(SUM('1.  LRAMVA Summary'!L$54:L$59)+SUM('1.  LRAMVA Summary'!L$60:L$61)*(MONTH($E51)-1)/12)*$H51</f>
        <v>0</v>
      </c>
      <c r="R51" s="224">
        <f>(SUM('1.  LRAMVA Summary'!M$54:M$59)+SUM('1.  LRAMVA Summary'!M$60:M$61)*(MONTH($E51)-1)/12)*$H51</f>
        <v>0</v>
      </c>
      <c r="S51" s="224">
        <f>(SUM('1.  LRAMVA Summary'!N$54:N$59)+SUM('1.  LRAMVA Summary'!N$60:N$61)*(MONTH($E51)-1)/12)*$H51</f>
        <v>0</v>
      </c>
      <c r="T51" s="224">
        <f>(SUM('1.  LRAMVA Summary'!O$54:O$59)+SUM('1.  LRAMVA Summary'!O$60:O$61)*(MONTH($E51)-1)/12)*$H51</f>
        <v>0</v>
      </c>
      <c r="U51" s="224">
        <f>(SUM('1.  LRAMVA Summary'!P$54:P$59)+SUM('1.  LRAMVA Summary'!P$60:P$61)*(MONTH($E51)-1)/12)*$H51</f>
        <v>0</v>
      </c>
      <c r="V51" s="224">
        <f>(SUM('1.  LRAMVA Summary'!Q$54:Q$59)+SUM('1.  LRAMVA Summary'!Q$60:Q$61)*(MONTH($E51)-1)/12)*$H51</f>
        <v>0</v>
      </c>
      <c r="W51" s="225">
        <f t="shared" si="10"/>
        <v>0</v>
      </c>
    </row>
    <row r="52" spans="1:23" s="9" customFormat="1">
      <c r="B52" s="207" t="s">
        <v>91</v>
      </c>
      <c r="C52" s="735">
        <v>2.18E-2</v>
      </c>
      <c r="D52" s="200"/>
      <c r="E52" s="208">
        <v>41487</v>
      </c>
      <c r="F52" s="208" t="s">
        <v>179</v>
      </c>
      <c r="G52" s="209" t="s">
        <v>68</v>
      </c>
      <c r="H52" s="223">
        <f>C$25/12</f>
        <v>1.225E-3</v>
      </c>
      <c r="I52" s="205"/>
      <c r="J52" s="205"/>
      <c r="K52" s="205"/>
      <c r="L52" s="224">
        <f>(SUM('1.  LRAMVA Summary'!G$54:G$59)+SUM('1.  LRAMVA Summary'!G$60:G$61)*(MONTH($E52)-1)/12)*$H52</f>
        <v>0</v>
      </c>
      <c r="M52" s="224">
        <f>(SUM('1.  LRAMVA Summary'!H$54:H$59)+SUM('1.  LRAMVA Summary'!H$60:H$61)*(MONTH($E52)-1)/12)*$H52</f>
        <v>0</v>
      </c>
      <c r="N52" s="224">
        <f>(SUM('1.  LRAMVA Summary'!I$54:I$59)+SUM('1.  LRAMVA Summary'!I$60:I$61)*(MONTH($E52)-1)/12)*$H52</f>
        <v>0</v>
      </c>
      <c r="O52" s="224">
        <f>(SUM('1.  LRAMVA Summary'!J$54:J$59)+SUM('1.  LRAMVA Summary'!J$60:J$61)*(MONTH($E52)-1)/12)*$H52</f>
        <v>0</v>
      </c>
      <c r="P52" s="224">
        <f>(SUM('1.  LRAMVA Summary'!K$54:K$59)+SUM('1.  LRAMVA Summary'!K$60:K$61)*(MONTH($E52)-1)/12)*$H52</f>
        <v>0</v>
      </c>
      <c r="Q52" s="224">
        <f>(SUM('1.  LRAMVA Summary'!L$54:L$59)+SUM('1.  LRAMVA Summary'!L$60:L$61)*(MONTH($E52)-1)/12)*$H52</f>
        <v>0</v>
      </c>
      <c r="R52" s="224">
        <f>(SUM('1.  LRAMVA Summary'!M$54:M$59)+SUM('1.  LRAMVA Summary'!M$60:M$61)*(MONTH($E52)-1)/12)*$H52</f>
        <v>0</v>
      </c>
      <c r="S52" s="224">
        <f>(SUM('1.  LRAMVA Summary'!N$54:N$59)+SUM('1.  LRAMVA Summary'!N$60:N$61)*(MONTH($E52)-1)/12)*$H52</f>
        <v>0</v>
      </c>
      <c r="T52" s="224">
        <f>(SUM('1.  LRAMVA Summary'!O$54:O$59)+SUM('1.  LRAMVA Summary'!O$60:O$61)*(MONTH($E52)-1)/12)*$H52</f>
        <v>0</v>
      </c>
      <c r="U52" s="224">
        <f>(SUM('1.  LRAMVA Summary'!P$54:P$59)+SUM('1.  LRAMVA Summary'!P$60:P$61)*(MONTH($E52)-1)/12)*$H52</f>
        <v>0</v>
      </c>
      <c r="V52" s="224">
        <f>(SUM('1.  LRAMVA Summary'!Q$54:Q$59)+SUM('1.  LRAMVA Summary'!Q$60:Q$61)*(MONTH($E52)-1)/12)*$H52</f>
        <v>0</v>
      </c>
      <c r="W52" s="225">
        <f t="shared" si="10"/>
        <v>0</v>
      </c>
    </row>
    <row r="53" spans="1:23" s="9" customFormat="1">
      <c r="B53" s="207" t="s">
        <v>90</v>
      </c>
      <c r="C53" s="735">
        <v>5.7000000000000002E-3</v>
      </c>
      <c r="D53" s="200"/>
      <c r="E53" s="208">
        <v>41518</v>
      </c>
      <c r="F53" s="208" t="s">
        <v>179</v>
      </c>
      <c r="G53" s="209" t="s">
        <v>68</v>
      </c>
      <c r="H53" s="223">
        <f>C$25/12</f>
        <v>1.225E-3</v>
      </c>
      <c r="I53" s="205"/>
      <c r="J53" s="205"/>
      <c r="K53" s="205"/>
      <c r="L53" s="224">
        <f>(SUM('1.  LRAMVA Summary'!G$54:G$59)+SUM('1.  LRAMVA Summary'!G$60:G$61)*(MONTH($E53)-1)/12)*$H53</f>
        <v>0</v>
      </c>
      <c r="M53" s="224">
        <f>(SUM('1.  LRAMVA Summary'!H$54:H$59)+SUM('1.  LRAMVA Summary'!H$60:H$61)*(MONTH($E53)-1)/12)*$H53</f>
        <v>0</v>
      </c>
      <c r="N53" s="224">
        <f>(SUM('1.  LRAMVA Summary'!I$54:I$59)+SUM('1.  LRAMVA Summary'!I$60:I$61)*(MONTH($E53)-1)/12)*$H53</f>
        <v>0</v>
      </c>
      <c r="O53" s="224">
        <f>(SUM('1.  LRAMVA Summary'!J$54:J$59)+SUM('1.  LRAMVA Summary'!J$60:J$61)*(MONTH($E53)-1)/12)*$H53</f>
        <v>0</v>
      </c>
      <c r="P53" s="224">
        <f>(SUM('1.  LRAMVA Summary'!K$54:K$59)+SUM('1.  LRAMVA Summary'!K$60:K$61)*(MONTH($E53)-1)/12)*$H53</f>
        <v>0</v>
      </c>
      <c r="Q53" s="224">
        <f>(SUM('1.  LRAMVA Summary'!L$54:L$59)+SUM('1.  LRAMVA Summary'!L$60:L$61)*(MONTH($E53)-1)/12)*$H53</f>
        <v>0</v>
      </c>
      <c r="R53" s="224">
        <f>(SUM('1.  LRAMVA Summary'!M$54:M$59)+SUM('1.  LRAMVA Summary'!M$60:M$61)*(MONTH($E53)-1)/12)*$H53</f>
        <v>0</v>
      </c>
      <c r="S53" s="224">
        <f>(SUM('1.  LRAMVA Summary'!N$54:N$59)+SUM('1.  LRAMVA Summary'!N$60:N$61)*(MONTH($E53)-1)/12)*$H53</f>
        <v>0</v>
      </c>
      <c r="T53" s="224">
        <f>(SUM('1.  LRAMVA Summary'!O$54:O$59)+SUM('1.  LRAMVA Summary'!O$60:O$61)*(MONTH($E53)-1)/12)*$H53</f>
        <v>0</v>
      </c>
      <c r="U53" s="224">
        <f>(SUM('1.  LRAMVA Summary'!P$54:P$59)+SUM('1.  LRAMVA Summary'!P$60:P$61)*(MONTH($E53)-1)/12)*$H53</f>
        <v>0</v>
      </c>
      <c r="V53" s="224">
        <f>(SUM('1.  LRAMVA Summary'!Q$54:Q$59)+SUM('1.  LRAMVA Summary'!Q$60:Q$61)*(MONTH($E53)-1)/12)*$H53</f>
        <v>0</v>
      </c>
      <c r="W53" s="225">
        <f t="shared" si="10"/>
        <v>0</v>
      </c>
    </row>
    <row r="54" spans="1:23" s="9" customFormat="1">
      <c r="B54" s="229" t="s">
        <v>92</v>
      </c>
      <c r="C54" s="735">
        <v>5.7000000000000002E-3</v>
      </c>
      <c r="D54" s="200"/>
      <c r="E54" s="208">
        <v>41548</v>
      </c>
      <c r="F54" s="208" t="s">
        <v>179</v>
      </c>
      <c r="G54" s="209" t="s">
        <v>69</v>
      </c>
      <c r="H54" s="226">
        <f>C$26/12</f>
        <v>1.225E-3</v>
      </c>
      <c r="I54" s="205"/>
      <c r="J54" s="205"/>
      <c r="K54" s="205"/>
      <c r="L54" s="224">
        <f>(SUM('1.  LRAMVA Summary'!G$54:G$59)+SUM('1.  LRAMVA Summary'!G$60:G$61)*(MONTH($E54)-1)/12)*$H54</f>
        <v>0</v>
      </c>
      <c r="M54" s="224">
        <f>(SUM('1.  LRAMVA Summary'!H$54:H$59)+SUM('1.  LRAMVA Summary'!H$60:H$61)*(MONTH($E54)-1)/12)*$H54</f>
        <v>0</v>
      </c>
      <c r="N54" s="224">
        <f>(SUM('1.  LRAMVA Summary'!I$54:I$59)+SUM('1.  LRAMVA Summary'!I$60:I$61)*(MONTH($E54)-1)/12)*$H54</f>
        <v>0</v>
      </c>
      <c r="O54" s="224">
        <f>(SUM('1.  LRAMVA Summary'!J$54:J$59)+SUM('1.  LRAMVA Summary'!J$60:J$61)*(MONTH($E54)-1)/12)*$H54</f>
        <v>0</v>
      </c>
      <c r="P54" s="224">
        <f>(SUM('1.  LRAMVA Summary'!K$54:K$59)+SUM('1.  LRAMVA Summary'!K$60:K$61)*(MONTH($E54)-1)/12)*$H54</f>
        <v>0</v>
      </c>
      <c r="Q54" s="224">
        <f>(SUM('1.  LRAMVA Summary'!L$54:L$59)+SUM('1.  LRAMVA Summary'!L$60:L$61)*(MONTH($E54)-1)/12)*$H54</f>
        <v>0</v>
      </c>
      <c r="R54" s="224">
        <f>(SUM('1.  LRAMVA Summary'!M$54:M$59)+SUM('1.  LRAMVA Summary'!M$60:M$61)*(MONTH($E54)-1)/12)*$H54</f>
        <v>0</v>
      </c>
      <c r="S54" s="224">
        <f>(SUM('1.  LRAMVA Summary'!N$54:N$59)+SUM('1.  LRAMVA Summary'!N$60:N$61)*(MONTH($E54)-1)/12)*$H54</f>
        <v>0</v>
      </c>
      <c r="T54" s="224">
        <f>(SUM('1.  LRAMVA Summary'!O$54:O$59)+SUM('1.  LRAMVA Summary'!O$60:O$61)*(MONTH($E54)-1)/12)*$H54</f>
        <v>0</v>
      </c>
      <c r="U54" s="224">
        <f>(SUM('1.  LRAMVA Summary'!P$54:P$59)+SUM('1.  LRAMVA Summary'!P$60:P$61)*(MONTH($E54)-1)/12)*$H54</f>
        <v>0</v>
      </c>
      <c r="V54" s="224">
        <f>(SUM('1.  LRAMVA Summary'!Q$54:Q$59)+SUM('1.  LRAMVA Summary'!Q$60:Q$61)*(MONTH($E54)-1)/12)*$H54</f>
        <v>0</v>
      </c>
      <c r="W54" s="225">
        <f t="shared" si="10"/>
        <v>0</v>
      </c>
    </row>
    <row r="55" spans="1:23" s="9" customFormat="1">
      <c r="B55" s="207" t="s">
        <v>707</v>
      </c>
      <c r="C55" s="735">
        <v>5.7000000000000002E-3</v>
      </c>
      <c r="D55" s="200"/>
      <c r="E55" s="208">
        <v>41579</v>
      </c>
      <c r="F55" s="208" t="s">
        <v>179</v>
      </c>
      <c r="G55" s="209" t="s">
        <v>69</v>
      </c>
      <c r="H55" s="223">
        <f>C$26/12</f>
        <v>1.225E-3</v>
      </c>
      <c r="I55" s="205"/>
      <c r="J55" s="205"/>
      <c r="K55" s="205"/>
      <c r="L55" s="224">
        <f>(SUM('1.  LRAMVA Summary'!G$54:G$59)+SUM('1.  LRAMVA Summary'!G$60:G$61)*(MONTH($E55)-1)/12)*$H55</f>
        <v>0</v>
      </c>
      <c r="M55" s="224">
        <f>(SUM('1.  LRAMVA Summary'!H$54:H$59)+SUM('1.  LRAMVA Summary'!H$60:H$61)*(MONTH($E55)-1)/12)*$H55</f>
        <v>0</v>
      </c>
      <c r="N55" s="224">
        <f>(SUM('1.  LRAMVA Summary'!I$54:I$59)+SUM('1.  LRAMVA Summary'!I$60:I$61)*(MONTH($E55)-1)/12)*$H55</f>
        <v>0</v>
      </c>
      <c r="O55" s="224">
        <f>(SUM('1.  LRAMVA Summary'!J$54:J$59)+SUM('1.  LRAMVA Summary'!J$60:J$61)*(MONTH($E55)-1)/12)*$H55</f>
        <v>0</v>
      </c>
      <c r="P55" s="224">
        <f>(SUM('1.  LRAMVA Summary'!K$54:K$59)+SUM('1.  LRAMVA Summary'!K$60:K$61)*(MONTH($E55)-1)/12)*$H55</f>
        <v>0</v>
      </c>
      <c r="Q55" s="224">
        <f>(SUM('1.  LRAMVA Summary'!L$54:L$59)+SUM('1.  LRAMVA Summary'!L$60:L$61)*(MONTH($E55)-1)/12)*$H55</f>
        <v>0</v>
      </c>
      <c r="R55" s="224">
        <f>(SUM('1.  LRAMVA Summary'!M$54:M$59)+SUM('1.  LRAMVA Summary'!M$60:M$61)*(MONTH($E55)-1)/12)*$H55</f>
        <v>0</v>
      </c>
      <c r="S55" s="224">
        <f>(SUM('1.  LRAMVA Summary'!N$54:N$59)+SUM('1.  LRAMVA Summary'!N$60:N$61)*(MONTH($E55)-1)/12)*$H55</f>
        <v>0</v>
      </c>
      <c r="T55" s="224">
        <f>(SUM('1.  LRAMVA Summary'!O$54:O$59)+SUM('1.  LRAMVA Summary'!O$60:O$61)*(MONTH($E55)-1)/12)*$H55</f>
        <v>0</v>
      </c>
      <c r="U55" s="224">
        <f>(SUM('1.  LRAMVA Summary'!P$54:P$59)+SUM('1.  LRAMVA Summary'!P$60:P$61)*(MONTH($E55)-1)/12)*$H55</f>
        <v>0</v>
      </c>
      <c r="V55" s="224">
        <f>(SUM('1.  LRAMVA Summary'!Q$54:Q$59)+SUM('1.  LRAMVA Summary'!Q$60:Q$61)*(MONTH($E55)-1)/12)*$H55</f>
        <v>0</v>
      </c>
      <c r="W55" s="225">
        <f t="shared" si="10"/>
        <v>0</v>
      </c>
    </row>
    <row r="56" spans="1:23" s="9" customFormat="1">
      <c r="B56" s="207" t="s">
        <v>708</v>
      </c>
      <c r="C56" s="735">
        <v>5.7000000000000002E-3</v>
      </c>
      <c r="D56" s="200"/>
      <c r="E56" s="208">
        <v>41609</v>
      </c>
      <c r="F56" s="208" t="s">
        <v>179</v>
      </c>
      <c r="G56" s="209" t="s">
        <v>69</v>
      </c>
      <c r="H56" s="223">
        <f>C$26/12</f>
        <v>1.225E-3</v>
      </c>
      <c r="I56" s="205"/>
      <c r="J56" s="205"/>
      <c r="K56" s="205"/>
      <c r="L56" s="224">
        <f>(SUM('1.  LRAMVA Summary'!G$54:G$59)+SUM('1.  LRAMVA Summary'!G$60:G$61)*(MONTH($E56)-1)/12)*$H56</f>
        <v>0</v>
      </c>
      <c r="M56" s="224">
        <f>(SUM('1.  LRAMVA Summary'!H$54:H$59)+SUM('1.  LRAMVA Summary'!H$60:H$61)*(MONTH($E56)-1)/12)*$H56</f>
        <v>0</v>
      </c>
      <c r="N56" s="224">
        <f>(SUM('1.  LRAMVA Summary'!I$54:I$59)+SUM('1.  LRAMVA Summary'!I$60:I$61)*(MONTH($E56)-1)/12)*$H56</f>
        <v>0</v>
      </c>
      <c r="O56" s="224">
        <f>(SUM('1.  LRAMVA Summary'!J$54:J$59)+SUM('1.  LRAMVA Summary'!J$60:J$61)*(MONTH($E56)-1)/12)*$H56</f>
        <v>0</v>
      </c>
      <c r="P56" s="224">
        <f>(SUM('1.  LRAMVA Summary'!K$54:K$59)+SUM('1.  LRAMVA Summary'!K$60:K$61)*(MONTH($E56)-1)/12)*$H56</f>
        <v>0</v>
      </c>
      <c r="Q56" s="224">
        <f>(SUM('1.  LRAMVA Summary'!L$54:L$59)+SUM('1.  LRAMVA Summary'!L$60:L$61)*(MONTH($E56)-1)/12)*$H56</f>
        <v>0</v>
      </c>
      <c r="R56" s="224">
        <f>(SUM('1.  LRAMVA Summary'!M$54:M$59)+SUM('1.  LRAMVA Summary'!M$60:M$61)*(MONTH($E56)-1)/12)*$H56</f>
        <v>0</v>
      </c>
      <c r="S56" s="224">
        <f>(SUM('1.  LRAMVA Summary'!N$54:N$59)+SUM('1.  LRAMVA Summary'!N$60:N$61)*(MONTH($E56)-1)/12)*$H56</f>
        <v>0</v>
      </c>
      <c r="T56" s="224">
        <f>(SUM('1.  LRAMVA Summary'!O$54:O$59)+SUM('1.  LRAMVA Summary'!O$60:O$61)*(MONTH($E56)-1)/12)*$H56</f>
        <v>0</v>
      </c>
      <c r="U56" s="224">
        <f>(SUM('1.  LRAMVA Summary'!P$54:P$59)+SUM('1.  LRAMVA Summary'!P$60:P$61)*(MONTH($E56)-1)/12)*$H56</f>
        <v>0</v>
      </c>
      <c r="V56" s="224">
        <f>(SUM('1.  LRAMVA Summary'!Q$54:Q$59)+SUM('1.  LRAMVA Summary'!Q$60:Q$61)*(MONTH($E56)-1)/12)*$H56</f>
        <v>0</v>
      </c>
      <c r="W56" s="225">
        <f t="shared" si="10"/>
        <v>0</v>
      </c>
    </row>
    <row r="57" spans="1:23" s="9" customFormat="1" ht="15.75" thickBot="1">
      <c r="B57" s="207" t="s">
        <v>709</v>
      </c>
      <c r="C57" s="735">
        <v>5.7000000000000002E-3</v>
      </c>
      <c r="D57" s="200"/>
      <c r="E57" s="210" t="s">
        <v>462</v>
      </c>
      <c r="F57" s="210"/>
      <c r="G57" s="211"/>
      <c r="H57" s="212"/>
      <c r="I57" s="765"/>
      <c r="J57" s="765"/>
      <c r="K57" s="765"/>
      <c r="L57" s="213">
        <f t="shared" ref="L57:O57" si="11">SUM(L44:L56)</f>
        <v>0</v>
      </c>
      <c r="M57" s="213">
        <f t="shared" si="11"/>
        <v>0</v>
      </c>
      <c r="N57" s="213">
        <f t="shared" si="11"/>
        <v>0</v>
      </c>
      <c r="O57" s="213">
        <f t="shared" si="11"/>
        <v>0</v>
      </c>
      <c r="P57" s="213">
        <f t="shared" ref="P57:V57" si="12">SUM(P44:P56)</f>
        <v>0</v>
      </c>
      <c r="Q57" s="213">
        <f t="shared" si="12"/>
        <v>0</v>
      </c>
      <c r="R57" s="213">
        <f t="shared" si="12"/>
        <v>0</v>
      </c>
      <c r="S57" s="213">
        <f t="shared" si="12"/>
        <v>0</v>
      </c>
      <c r="T57" s="213">
        <f t="shared" si="12"/>
        <v>0</v>
      </c>
      <c r="U57" s="213">
        <f t="shared" si="12"/>
        <v>0</v>
      </c>
      <c r="V57" s="213">
        <f t="shared" si="12"/>
        <v>0</v>
      </c>
      <c r="W57" s="213">
        <f>SUM(W44:W56)</f>
        <v>0</v>
      </c>
    </row>
    <row r="58" spans="1:23" s="9" customFormat="1" ht="15.75" thickTop="1">
      <c r="B58" s="229" t="s">
        <v>710</v>
      </c>
      <c r="C58" s="735">
        <v>5.7000000000000002E-3</v>
      </c>
      <c r="D58" s="200"/>
      <c r="E58" s="214" t="s">
        <v>67</v>
      </c>
      <c r="F58" s="214"/>
      <c r="G58" s="215"/>
      <c r="H58" s="216"/>
      <c r="I58" s="766"/>
      <c r="J58" s="766"/>
      <c r="K58" s="766"/>
      <c r="L58" s="217"/>
      <c r="M58" s="217"/>
      <c r="N58" s="217"/>
      <c r="O58" s="217"/>
      <c r="P58" s="217"/>
      <c r="Q58" s="217"/>
      <c r="R58" s="217"/>
      <c r="S58" s="217"/>
      <c r="T58" s="217"/>
      <c r="U58" s="217"/>
      <c r="V58" s="217"/>
      <c r="W58" s="218"/>
    </row>
    <row r="59" spans="1:23" s="9" customFormat="1">
      <c r="B59" s="207" t="s">
        <v>711</v>
      </c>
      <c r="C59" s="735">
        <v>5.7000000000000002E-3</v>
      </c>
      <c r="D59" s="200"/>
      <c r="E59" s="219" t="s">
        <v>426</v>
      </c>
      <c r="F59" s="219"/>
      <c r="G59" s="220"/>
      <c r="H59" s="221"/>
      <c r="I59" s="767"/>
      <c r="J59" s="767"/>
      <c r="K59" s="767"/>
      <c r="L59" s="222">
        <f t="shared" ref="L59:W59" si="13">L57+L58</f>
        <v>0</v>
      </c>
      <c r="M59" s="222">
        <f t="shared" si="13"/>
        <v>0</v>
      </c>
      <c r="N59" s="222">
        <f t="shared" si="13"/>
        <v>0</v>
      </c>
      <c r="O59" s="222">
        <f t="shared" si="13"/>
        <v>0</v>
      </c>
      <c r="P59" s="222">
        <f t="shared" ref="P59:V59" si="14">P57+P58</f>
        <v>0</v>
      </c>
      <c r="Q59" s="222">
        <f t="shared" si="14"/>
        <v>0</v>
      </c>
      <c r="R59" s="222">
        <f t="shared" si="14"/>
        <v>0</v>
      </c>
      <c r="S59" s="222">
        <f t="shared" si="14"/>
        <v>0</v>
      </c>
      <c r="T59" s="222">
        <f t="shared" si="14"/>
        <v>0</v>
      </c>
      <c r="U59" s="222">
        <f t="shared" si="14"/>
        <v>0</v>
      </c>
      <c r="V59" s="222">
        <f t="shared" si="14"/>
        <v>0</v>
      </c>
      <c r="W59" s="222">
        <f t="shared" si="13"/>
        <v>0</v>
      </c>
    </row>
    <row r="60" spans="1:23" s="9" customFormat="1">
      <c r="B60" s="207" t="s">
        <v>712</v>
      </c>
      <c r="C60" s="735">
        <v>5.7000000000000002E-3</v>
      </c>
      <c r="D60" s="200"/>
      <c r="E60" s="208">
        <v>41640</v>
      </c>
      <c r="F60" s="208" t="s">
        <v>180</v>
      </c>
      <c r="G60" s="209" t="s">
        <v>65</v>
      </c>
      <c r="H60" s="226">
        <f>C$27/12</f>
        <v>1.225E-3</v>
      </c>
      <c r="I60" s="205"/>
      <c r="J60" s="205"/>
      <c r="K60" s="205"/>
      <c r="L60" s="224">
        <f>(SUM('1.  LRAMVA Summary'!G$54:G$62)+SUM('1.  LRAMVA Summary'!G$63:G$64)*(MONTH($E60)-1)/12)*$H60</f>
        <v>0</v>
      </c>
      <c r="M60" s="224">
        <f>(SUM('1.  LRAMVA Summary'!H$54:H$62)+SUM('1.  LRAMVA Summary'!H$63:H$64)*(MONTH($E60)-1)/12)*$H60</f>
        <v>0</v>
      </c>
      <c r="N60" s="224">
        <f>(SUM('1.  LRAMVA Summary'!I$54:I$62)+SUM('1.  LRAMVA Summary'!I$63:I$64)*(MONTH($E60)-1)/12)*$H60</f>
        <v>0</v>
      </c>
      <c r="O60" s="224">
        <f>(SUM('1.  LRAMVA Summary'!J$54:J$62)+SUM('1.  LRAMVA Summary'!J$63:J$64)*(MONTH($E60)-1)/12)*$H60</f>
        <v>0</v>
      </c>
      <c r="P60" s="224">
        <f>(SUM('1.  LRAMVA Summary'!K$54:K$62)+SUM('1.  LRAMVA Summary'!K$63:K$64)*(MONTH($E60)-1)/12)*$H60</f>
        <v>0</v>
      </c>
      <c r="Q60" s="224">
        <f>(SUM('1.  LRAMVA Summary'!L$54:L$62)+SUM('1.  LRAMVA Summary'!L$63:L$64)*(MONTH($E60)-1)/12)*$H60</f>
        <v>0</v>
      </c>
      <c r="R60" s="224">
        <f>(SUM('1.  LRAMVA Summary'!M$54:M$62)+SUM('1.  LRAMVA Summary'!M$63:M$64)*(MONTH($E60)-1)/12)*$H60</f>
        <v>0</v>
      </c>
      <c r="S60" s="224">
        <f>(SUM('1.  LRAMVA Summary'!N$54:N$62)+SUM('1.  LRAMVA Summary'!N$63:N$64)*(MONTH($E60)-1)/12)*$H60</f>
        <v>0</v>
      </c>
      <c r="T60" s="224">
        <f>(SUM('1.  LRAMVA Summary'!O$54:O$62)+SUM('1.  LRAMVA Summary'!O$63:O$64)*(MONTH($E60)-1)/12)*$H60</f>
        <v>0</v>
      </c>
      <c r="U60" s="224">
        <f>(SUM('1.  LRAMVA Summary'!P$54:P$62)+SUM('1.  LRAMVA Summary'!P$63:P$64)*(MONTH($E60)-1)/12)*$H60</f>
        <v>0</v>
      </c>
      <c r="V60" s="224">
        <f>(SUM('1.  LRAMVA Summary'!Q$54:Q$62)+SUM('1.  LRAMVA Summary'!Q$63:Q$64)*(MONTH($E60)-1)/12)*$H60</f>
        <v>0</v>
      </c>
      <c r="W60" s="225">
        <f>SUM(I60:V60)</f>
        <v>0</v>
      </c>
    </row>
    <row r="61" spans="1:23" s="9" customFormat="1">
      <c r="A61" s="28"/>
      <c r="B61" s="207" t="s">
        <v>713</v>
      </c>
      <c r="C61" s="735">
        <v>5.7000000000000002E-3</v>
      </c>
      <c r="E61" s="208">
        <v>41671</v>
      </c>
      <c r="F61" s="208" t="s">
        <v>180</v>
      </c>
      <c r="G61" s="209" t="s">
        <v>65</v>
      </c>
      <c r="H61" s="223">
        <f>C$27/12</f>
        <v>1.225E-3</v>
      </c>
      <c r="I61" s="205"/>
      <c r="J61" s="205"/>
      <c r="K61" s="205"/>
      <c r="L61" s="224">
        <f>(SUM('1.  LRAMVA Summary'!G$54:G$62)+SUM('1.  LRAMVA Summary'!G$63:G$64)*(MONTH($E61)-1)/12)*$H61</f>
        <v>0</v>
      </c>
      <c r="M61" s="224">
        <f>(SUM('1.  LRAMVA Summary'!H$54:H$62)+SUM('1.  LRAMVA Summary'!H$63:H$64)*(MONTH($E61)-1)/12)*$H61</f>
        <v>0</v>
      </c>
      <c r="N61" s="224">
        <f>(SUM('1.  LRAMVA Summary'!I$54:I$62)+SUM('1.  LRAMVA Summary'!I$63:I$64)*(MONTH($E61)-1)/12)*$H61</f>
        <v>0</v>
      </c>
      <c r="O61" s="224">
        <f>(SUM('1.  LRAMVA Summary'!J$54:J$62)+SUM('1.  LRAMVA Summary'!J$63:J$64)*(MONTH($E61)-1)/12)*$H61</f>
        <v>0</v>
      </c>
      <c r="P61" s="224">
        <f>(SUM('1.  LRAMVA Summary'!K$54:K$62)+SUM('1.  LRAMVA Summary'!K$63:K$64)*(MONTH($E61)-1)/12)*$H61</f>
        <v>0</v>
      </c>
      <c r="Q61" s="224">
        <f>(SUM('1.  LRAMVA Summary'!L$54:L$62)+SUM('1.  LRAMVA Summary'!L$63:L$64)*(MONTH($E61)-1)/12)*$H61</f>
        <v>0</v>
      </c>
      <c r="R61" s="224">
        <f>(SUM('1.  LRAMVA Summary'!M$54:M$62)+SUM('1.  LRAMVA Summary'!M$63:M$64)*(MONTH($E61)-1)/12)*$H61</f>
        <v>0</v>
      </c>
      <c r="S61" s="224">
        <f>(SUM('1.  LRAMVA Summary'!N$54:N$62)+SUM('1.  LRAMVA Summary'!N$63:N$64)*(MONTH($E61)-1)/12)*$H61</f>
        <v>0</v>
      </c>
      <c r="T61" s="224">
        <f>(SUM('1.  LRAMVA Summary'!O$54:O$62)+SUM('1.  LRAMVA Summary'!O$63:O$64)*(MONTH($E61)-1)/12)*$H61</f>
        <v>0</v>
      </c>
      <c r="U61" s="224">
        <f>(SUM('1.  LRAMVA Summary'!P$54:P$62)+SUM('1.  LRAMVA Summary'!P$63:P$64)*(MONTH($E61)-1)/12)*$H61</f>
        <v>0</v>
      </c>
      <c r="V61" s="224">
        <f>(SUM('1.  LRAMVA Summary'!Q$54:Q$62)+SUM('1.  LRAMVA Summary'!Q$63:Q$64)*(MONTH($E61)-1)/12)*$H61</f>
        <v>0</v>
      </c>
      <c r="W61" s="225">
        <f t="shared" ref="W61:W71" si="15">SUM(I61:V61)</f>
        <v>0</v>
      </c>
    </row>
    <row r="62" spans="1:23" s="9" customFormat="1">
      <c r="B62" s="229" t="s">
        <v>714</v>
      </c>
      <c r="C62" s="735">
        <v>5.7000000000000002E-3</v>
      </c>
      <c r="E62" s="208">
        <v>41699</v>
      </c>
      <c r="F62" s="208" t="s">
        <v>180</v>
      </c>
      <c r="G62" s="209" t="s">
        <v>65</v>
      </c>
      <c r="H62" s="223">
        <f>C$27/12</f>
        <v>1.225E-3</v>
      </c>
      <c r="I62" s="205"/>
      <c r="J62" s="205"/>
      <c r="K62" s="205"/>
      <c r="L62" s="224">
        <f>(SUM('1.  LRAMVA Summary'!G$54:G$62)+SUM('1.  LRAMVA Summary'!G$63:G$64)*(MONTH($E62)-1)/12)*$H62</f>
        <v>0</v>
      </c>
      <c r="M62" s="224">
        <f>(SUM('1.  LRAMVA Summary'!H$54:H$62)+SUM('1.  LRAMVA Summary'!H$63:H$64)*(MONTH($E62)-1)/12)*$H62</f>
        <v>0</v>
      </c>
      <c r="N62" s="224">
        <f>(SUM('1.  LRAMVA Summary'!I$54:I$62)+SUM('1.  LRAMVA Summary'!I$63:I$64)*(MONTH($E62)-1)/12)*$H62</f>
        <v>0</v>
      </c>
      <c r="O62" s="224">
        <f>(SUM('1.  LRAMVA Summary'!J$54:J$62)+SUM('1.  LRAMVA Summary'!J$63:J$64)*(MONTH($E62)-1)/12)*$H62</f>
        <v>0</v>
      </c>
      <c r="P62" s="224">
        <f>(SUM('1.  LRAMVA Summary'!K$54:K$62)+SUM('1.  LRAMVA Summary'!K$63:K$64)*(MONTH($E62)-1)/12)*$H62</f>
        <v>0</v>
      </c>
      <c r="Q62" s="224">
        <f>(SUM('1.  LRAMVA Summary'!L$54:L$62)+SUM('1.  LRAMVA Summary'!L$63:L$64)*(MONTH($E62)-1)/12)*$H62</f>
        <v>0</v>
      </c>
      <c r="R62" s="224">
        <f>(SUM('1.  LRAMVA Summary'!M$54:M$62)+SUM('1.  LRAMVA Summary'!M$63:M$64)*(MONTH($E62)-1)/12)*$H62</f>
        <v>0</v>
      </c>
      <c r="S62" s="224">
        <f>(SUM('1.  LRAMVA Summary'!N$54:N$62)+SUM('1.  LRAMVA Summary'!N$63:N$64)*(MONTH($E62)-1)/12)*$H62</f>
        <v>0</v>
      </c>
      <c r="T62" s="224">
        <f>(SUM('1.  LRAMVA Summary'!O$54:O$62)+SUM('1.  LRAMVA Summary'!O$63:O$64)*(MONTH($E62)-1)/12)*$H62</f>
        <v>0</v>
      </c>
      <c r="U62" s="224">
        <f>(SUM('1.  LRAMVA Summary'!P$54:P$62)+SUM('1.  LRAMVA Summary'!P$63:P$64)*(MONTH($E62)-1)/12)*$H62</f>
        <v>0</v>
      </c>
      <c r="V62" s="224">
        <f>(SUM('1.  LRAMVA Summary'!Q$54:Q$62)+SUM('1.  LRAMVA Summary'!Q$63:Q$64)*(MONTH($E62)-1)/12)*$H62</f>
        <v>0</v>
      </c>
      <c r="W62" s="225">
        <f t="shared" si="15"/>
        <v>0</v>
      </c>
    </row>
    <row r="63" spans="1:23" s="9" customFormat="1">
      <c r="B63" s="207" t="s">
        <v>725</v>
      </c>
      <c r="C63" s="227"/>
      <c r="E63" s="208">
        <v>41730</v>
      </c>
      <c r="F63" s="208" t="s">
        <v>180</v>
      </c>
      <c r="G63" s="209" t="s">
        <v>66</v>
      </c>
      <c r="H63" s="226">
        <f>C$28/12</f>
        <v>1.225E-3</v>
      </c>
      <c r="I63" s="205"/>
      <c r="J63" s="205"/>
      <c r="K63" s="205"/>
      <c r="L63" s="224">
        <f>(SUM('1.  LRAMVA Summary'!G$54:G$62)+SUM('1.  LRAMVA Summary'!G$63:G$64)*(MONTH($E63)-1)/12)*$H63</f>
        <v>0</v>
      </c>
      <c r="M63" s="224">
        <f>(SUM('1.  LRAMVA Summary'!H$54:H$62)+SUM('1.  LRAMVA Summary'!H$63:H$64)*(MONTH($E63)-1)/12)*$H63</f>
        <v>0</v>
      </c>
      <c r="N63" s="224">
        <f>(SUM('1.  LRAMVA Summary'!I$54:I$62)+SUM('1.  LRAMVA Summary'!I$63:I$64)*(MONTH($E63)-1)/12)*$H63</f>
        <v>0</v>
      </c>
      <c r="O63" s="224">
        <f>(SUM('1.  LRAMVA Summary'!J$54:J$62)+SUM('1.  LRAMVA Summary'!J$63:J$64)*(MONTH($E63)-1)/12)*$H63</f>
        <v>0</v>
      </c>
      <c r="P63" s="224">
        <f>(SUM('1.  LRAMVA Summary'!K$54:K$62)+SUM('1.  LRAMVA Summary'!K$63:K$64)*(MONTH($E63)-1)/12)*$H63</f>
        <v>0</v>
      </c>
      <c r="Q63" s="224">
        <f>(SUM('1.  LRAMVA Summary'!L$54:L$62)+SUM('1.  LRAMVA Summary'!L$63:L$64)*(MONTH($E63)-1)/12)*$H63</f>
        <v>0</v>
      </c>
      <c r="R63" s="224">
        <f>(SUM('1.  LRAMVA Summary'!M$54:M$62)+SUM('1.  LRAMVA Summary'!M$63:M$64)*(MONTH($E63)-1)/12)*$H63</f>
        <v>0</v>
      </c>
      <c r="S63" s="224">
        <f>(SUM('1.  LRAMVA Summary'!N$54:N$62)+SUM('1.  LRAMVA Summary'!N$63:N$64)*(MONTH($E63)-1)/12)*$H63</f>
        <v>0</v>
      </c>
      <c r="T63" s="224">
        <f>(SUM('1.  LRAMVA Summary'!O$54:O$62)+SUM('1.  LRAMVA Summary'!O$63:O$64)*(MONTH($E63)-1)/12)*$H63</f>
        <v>0</v>
      </c>
      <c r="U63" s="224">
        <f>(SUM('1.  LRAMVA Summary'!P$54:P$62)+SUM('1.  LRAMVA Summary'!P$63:P$64)*(MONTH($E63)-1)/12)*$H63</f>
        <v>0</v>
      </c>
      <c r="V63" s="224">
        <f>(SUM('1.  LRAMVA Summary'!Q$54:Q$62)+SUM('1.  LRAMVA Summary'!Q$63:Q$64)*(MONTH($E63)-1)/12)*$H63</f>
        <v>0</v>
      </c>
      <c r="W63" s="225">
        <f t="shared" si="15"/>
        <v>0</v>
      </c>
    </row>
    <row r="64" spans="1:23" s="9" customFormat="1">
      <c r="B64" s="207" t="s">
        <v>726</v>
      </c>
      <c r="C64" s="227"/>
      <c r="E64" s="208">
        <v>41760</v>
      </c>
      <c r="F64" s="208" t="s">
        <v>180</v>
      </c>
      <c r="G64" s="209" t="s">
        <v>66</v>
      </c>
      <c r="H64" s="223">
        <f>C$28/12</f>
        <v>1.225E-3</v>
      </c>
      <c r="I64" s="224">
        <f>(SUM('1.  LRAMVA Summary'!D$54:D$62)+SUM('1.  LRAMVA Summary'!D$63:D$64)*(MONTH($E64)-1)/12)*$H64</f>
        <v>52.592067379846561</v>
      </c>
      <c r="J64" s="224">
        <f>(SUM('1.  LRAMVA Summary'!E$54:E$62)+SUM('1.  LRAMVA Summary'!E$63:E$64)*(MONTH($E64)-1)/12)*$H64</f>
        <v>36.092773186233678</v>
      </c>
      <c r="K64" s="224">
        <f>(SUM('1.  LRAMVA Summary'!F$54:F$62)+SUM('1.  LRAMVA Summary'!F$63:F$64)*(MONTH($E64)-1)/12)*$H64</f>
        <v>20.602547605547354</v>
      </c>
      <c r="L64" s="224">
        <f>(SUM('1.  LRAMVA Summary'!G$54:G$62)+SUM('1.  LRAMVA Summary'!G$63:G$64)*(MONTH($E64)-1)/12)*$H64</f>
        <v>0</v>
      </c>
      <c r="M64" s="224">
        <f>(SUM('1.  LRAMVA Summary'!H$54:H$62)+SUM('1.  LRAMVA Summary'!H$63:H$64)*(MONTH($E64)-1)/12)*$H64</f>
        <v>0</v>
      </c>
      <c r="N64" s="224">
        <f>(SUM('1.  LRAMVA Summary'!I$54:I$62)+SUM('1.  LRAMVA Summary'!I$63:I$64)*(MONTH($E64)-1)/12)*$H64</f>
        <v>0</v>
      </c>
      <c r="O64" s="224">
        <f>(SUM('1.  LRAMVA Summary'!J$54:J$62)+SUM('1.  LRAMVA Summary'!J$63:J$64)*(MONTH($E64)-1)/12)*$H64</f>
        <v>0</v>
      </c>
      <c r="P64" s="224">
        <f>(SUM('1.  LRAMVA Summary'!K$54:K$62)+SUM('1.  LRAMVA Summary'!K$63:K$64)*(MONTH($E64)-1)/12)*$H64</f>
        <v>0</v>
      </c>
      <c r="Q64" s="224">
        <f>(SUM('1.  LRAMVA Summary'!L$54:L$62)+SUM('1.  LRAMVA Summary'!L$63:L$64)*(MONTH($E64)-1)/12)*$H64</f>
        <v>0</v>
      </c>
      <c r="R64" s="224">
        <f>(SUM('1.  LRAMVA Summary'!M$54:M$62)+SUM('1.  LRAMVA Summary'!M$63:M$64)*(MONTH($E64)-1)/12)*$H64</f>
        <v>0</v>
      </c>
      <c r="S64" s="224">
        <f>(SUM('1.  LRAMVA Summary'!N$54:N$62)+SUM('1.  LRAMVA Summary'!N$63:N$64)*(MONTH($E64)-1)/12)*$H64</f>
        <v>0</v>
      </c>
      <c r="T64" s="224">
        <f>(SUM('1.  LRAMVA Summary'!O$54:O$62)+SUM('1.  LRAMVA Summary'!O$63:O$64)*(MONTH($E64)-1)/12)*$H64</f>
        <v>0</v>
      </c>
      <c r="U64" s="224">
        <f>(SUM('1.  LRAMVA Summary'!P$54:P$62)+SUM('1.  LRAMVA Summary'!P$63:P$64)*(MONTH($E64)-1)/12)*$H64</f>
        <v>0</v>
      </c>
      <c r="V64" s="224">
        <f>(SUM('1.  LRAMVA Summary'!Q$54:Q$62)+SUM('1.  LRAMVA Summary'!Q$63:Q$64)*(MONTH($E64)-1)/12)*$H64</f>
        <v>0</v>
      </c>
      <c r="W64" s="225">
        <f t="shared" si="15"/>
        <v>109.2873881716276</v>
      </c>
    </row>
    <row r="65" spans="2:23" s="9" customFormat="1">
      <c r="B65" s="207" t="s">
        <v>727</v>
      </c>
      <c r="C65" s="227"/>
      <c r="E65" s="208">
        <v>41791</v>
      </c>
      <c r="F65" s="208" t="s">
        <v>180</v>
      </c>
      <c r="G65" s="209" t="s">
        <v>66</v>
      </c>
      <c r="H65" s="223">
        <f>C$28/12</f>
        <v>1.225E-3</v>
      </c>
      <c r="I65" s="224">
        <f>(SUM('1.  LRAMVA Summary'!D$54:D$62)+SUM('1.  LRAMVA Summary'!D$63:D$64)*(MONTH($E65)-1)/12)*$H65</f>
        <v>54.348323203045638</v>
      </c>
      <c r="J65" s="224">
        <f>(SUM('1.  LRAMVA Summary'!E$54:E$62)+SUM('1.  LRAMVA Summary'!E$63:E$64)*(MONTH($E65)-1)/12)*$H65</f>
        <v>37.20618229527463</v>
      </c>
      <c r="K65" s="224">
        <f>(SUM('1.  LRAMVA Summary'!F$54:F$62)+SUM('1.  LRAMVA Summary'!F$63:F$64)*(MONTH($E65)-1)/12)*$H65</f>
        <v>20.391409994417543</v>
      </c>
      <c r="L65" s="224">
        <f>(SUM('1.  LRAMVA Summary'!G$54:G$62)+SUM('1.  LRAMVA Summary'!G$63:G$64)*(MONTH($E65)-1)/12)*$H65</f>
        <v>0</v>
      </c>
      <c r="M65" s="224">
        <f>(SUM('1.  LRAMVA Summary'!H$54:H$62)+SUM('1.  LRAMVA Summary'!H$63:H$64)*(MONTH($E65)-1)/12)*$H65</f>
        <v>0</v>
      </c>
      <c r="N65" s="224">
        <f>(SUM('1.  LRAMVA Summary'!I$54:I$62)+SUM('1.  LRAMVA Summary'!I$63:I$64)*(MONTH($E65)-1)/12)*$H65</f>
        <v>0</v>
      </c>
      <c r="O65" s="224">
        <f>(SUM('1.  LRAMVA Summary'!J$54:J$62)+SUM('1.  LRAMVA Summary'!J$63:J$64)*(MONTH($E65)-1)/12)*$H65</f>
        <v>0</v>
      </c>
      <c r="P65" s="224">
        <f>(SUM('1.  LRAMVA Summary'!K$54:K$62)+SUM('1.  LRAMVA Summary'!K$63:K$64)*(MONTH($E65)-1)/12)*$H65</f>
        <v>0</v>
      </c>
      <c r="Q65" s="224">
        <f>(SUM('1.  LRAMVA Summary'!L$54:L$62)+SUM('1.  LRAMVA Summary'!L$63:L$64)*(MONTH($E65)-1)/12)*$H65</f>
        <v>0</v>
      </c>
      <c r="R65" s="224">
        <f>(SUM('1.  LRAMVA Summary'!M$54:M$62)+SUM('1.  LRAMVA Summary'!M$63:M$64)*(MONTH($E65)-1)/12)*$H65</f>
        <v>0</v>
      </c>
      <c r="S65" s="224">
        <f>(SUM('1.  LRAMVA Summary'!N$54:N$62)+SUM('1.  LRAMVA Summary'!N$63:N$64)*(MONTH($E65)-1)/12)*$H65</f>
        <v>0</v>
      </c>
      <c r="T65" s="224">
        <f>(SUM('1.  LRAMVA Summary'!O$54:O$62)+SUM('1.  LRAMVA Summary'!O$63:O$64)*(MONTH($E65)-1)/12)*$H65</f>
        <v>0</v>
      </c>
      <c r="U65" s="224">
        <f>(SUM('1.  LRAMVA Summary'!P$54:P$62)+SUM('1.  LRAMVA Summary'!P$63:P$64)*(MONTH($E65)-1)/12)*$H65</f>
        <v>0</v>
      </c>
      <c r="V65" s="224">
        <f>(SUM('1.  LRAMVA Summary'!Q$54:Q$62)+SUM('1.  LRAMVA Summary'!Q$63:Q$64)*(MONTH($E65)-1)/12)*$H65</f>
        <v>0</v>
      </c>
      <c r="W65" s="225">
        <f t="shared" si="15"/>
        <v>111.94591549273781</v>
      </c>
    </row>
    <row r="66" spans="2:23" s="9" customFormat="1">
      <c r="B66" s="229" t="s">
        <v>728</v>
      </c>
      <c r="C66" s="230"/>
      <c r="E66" s="208">
        <v>41821</v>
      </c>
      <c r="F66" s="208" t="s">
        <v>180</v>
      </c>
      <c r="G66" s="209" t="s">
        <v>68</v>
      </c>
      <c r="H66" s="226">
        <f>C$29/12</f>
        <v>1.225E-3</v>
      </c>
      <c r="I66" s="224">
        <f>(SUM('1.  LRAMVA Summary'!D$54:D$62)+SUM('1.  LRAMVA Summary'!D$63:D$64)*(MONTH($E66)-1)/12)*$H66</f>
        <v>56.104579026244721</v>
      </c>
      <c r="J66" s="224">
        <f>(SUM('1.  LRAMVA Summary'!E$54:E$62)+SUM('1.  LRAMVA Summary'!E$63:E$64)*(MONTH($E66)-1)/12)*$H66</f>
        <v>38.319591404315588</v>
      </c>
      <c r="K66" s="224">
        <f>(SUM('1.  LRAMVA Summary'!F$54:F$62)+SUM('1.  LRAMVA Summary'!F$63:F$64)*(MONTH($E66)-1)/12)*$H66</f>
        <v>20.180272383287733</v>
      </c>
      <c r="L66" s="224">
        <f>(SUM('1.  LRAMVA Summary'!G$54:G$62)+SUM('1.  LRAMVA Summary'!G$63:G$64)*(MONTH($E66)-1)/12)*$H66</f>
        <v>0</v>
      </c>
      <c r="M66" s="224">
        <f>(SUM('1.  LRAMVA Summary'!H$54:H$62)+SUM('1.  LRAMVA Summary'!H$63:H$64)*(MONTH($E66)-1)/12)*$H66</f>
        <v>0</v>
      </c>
      <c r="N66" s="224">
        <f>(SUM('1.  LRAMVA Summary'!I$54:I$62)+SUM('1.  LRAMVA Summary'!I$63:I$64)*(MONTH($E66)-1)/12)*$H66</f>
        <v>0</v>
      </c>
      <c r="O66" s="224">
        <f>(SUM('1.  LRAMVA Summary'!J$54:J$62)+SUM('1.  LRAMVA Summary'!J$63:J$64)*(MONTH($E66)-1)/12)*$H66</f>
        <v>0</v>
      </c>
      <c r="P66" s="224">
        <f>(SUM('1.  LRAMVA Summary'!K$54:K$62)+SUM('1.  LRAMVA Summary'!K$63:K$64)*(MONTH($E66)-1)/12)*$H66</f>
        <v>0</v>
      </c>
      <c r="Q66" s="224">
        <f>(SUM('1.  LRAMVA Summary'!L$54:L$62)+SUM('1.  LRAMVA Summary'!L$63:L$64)*(MONTH($E66)-1)/12)*$H66</f>
        <v>0</v>
      </c>
      <c r="R66" s="224">
        <f>(SUM('1.  LRAMVA Summary'!M$54:M$62)+SUM('1.  LRAMVA Summary'!M$63:M$64)*(MONTH($E66)-1)/12)*$H66</f>
        <v>0</v>
      </c>
      <c r="S66" s="224">
        <f>(SUM('1.  LRAMVA Summary'!N$54:N$62)+SUM('1.  LRAMVA Summary'!N$63:N$64)*(MONTH($E66)-1)/12)*$H66</f>
        <v>0</v>
      </c>
      <c r="T66" s="224">
        <f>(SUM('1.  LRAMVA Summary'!O$54:O$62)+SUM('1.  LRAMVA Summary'!O$63:O$64)*(MONTH($E66)-1)/12)*$H66</f>
        <v>0</v>
      </c>
      <c r="U66" s="224">
        <f>(SUM('1.  LRAMVA Summary'!P$54:P$62)+SUM('1.  LRAMVA Summary'!P$63:P$64)*(MONTH($E66)-1)/12)*$H66</f>
        <v>0</v>
      </c>
      <c r="V66" s="224">
        <f>(SUM('1.  LRAMVA Summary'!Q$54:Q$62)+SUM('1.  LRAMVA Summary'!Q$63:Q$64)*(MONTH($E66)-1)/12)*$H66</f>
        <v>0</v>
      </c>
      <c r="W66" s="225">
        <f t="shared" si="15"/>
        <v>114.60444281384804</v>
      </c>
    </row>
    <row r="67" spans="2:23" s="9" customFormat="1">
      <c r="B67" s="207" t="s">
        <v>730</v>
      </c>
      <c r="C67" s="227"/>
      <c r="E67" s="208">
        <v>41852</v>
      </c>
      <c r="F67" s="208" t="s">
        <v>180</v>
      </c>
      <c r="G67" s="209" t="s">
        <v>68</v>
      </c>
      <c r="H67" s="223">
        <f>C$29/12</f>
        <v>1.225E-3</v>
      </c>
      <c r="I67" s="224">
        <f>(SUM('1.  LRAMVA Summary'!D$54:D$62)+SUM('1.  LRAMVA Summary'!D$63:D$64)*(MONTH($E67)-1)/12)*$H67</f>
        <v>57.860834849443812</v>
      </c>
      <c r="J67" s="224">
        <f>(SUM('1.  LRAMVA Summary'!E$54:E$62)+SUM('1.  LRAMVA Summary'!E$63:E$64)*(MONTH($E67)-1)/12)*$H67</f>
        <v>39.433000513356546</v>
      </c>
      <c r="K67" s="224">
        <f>(SUM('1.  LRAMVA Summary'!F$54:F$62)+SUM('1.  LRAMVA Summary'!F$63:F$64)*(MONTH($E67)-1)/12)*$H67</f>
        <v>19.969134772157922</v>
      </c>
      <c r="L67" s="224">
        <f>(SUM('1.  LRAMVA Summary'!G$54:G$62)+SUM('1.  LRAMVA Summary'!G$63:G$64)*(MONTH($E67)-1)/12)*$H67</f>
        <v>0</v>
      </c>
      <c r="M67" s="224">
        <f>(SUM('1.  LRAMVA Summary'!H$54:H$62)+SUM('1.  LRAMVA Summary'!H$63:H$64)*(MONTH($E67)-1)/12)*$H67</f>
        <v>0</v>
      </c>
      <c r="N67" s="224">
        <f>(SUM('1.  LRAMVA Summary'!I$54:I$62)+SUM('1.  LRAMVA Summary'!I$63:I$64)*(MONTH($E67)-1)/12)*$H67</f>
        <v>0</v>
      </c>
      <c r="O67" s="224">
        <f>(SUM('1.  LRAMVA Summary'!J$54:J$62)+SUM('1.  LRAMVA Summary'!J$63:J$64)*(MONTH($E67)-1)/12)*$H67</f>
        <v>0</v>
      </c>
      <c r="P67" s="224">
        <f>(SUM('1.  LRAMVA Summary'!K$54:K$62)+SUM('1.  LRAMVA Summary'!K$63:K$64)*(MONTH($E67)-1)/12)*$H67</f>
        <v>0</v>
      </c>
      <c r="Q67" s="224">
        <f>(SUM('1.  LRAMVA Summary'!L$54:L$62)+SUM('1.  LRAMVA Summary'!L$63:L$64)*(MONTH($E67)-1)/12)*$H67</f>
        <v>0</v>
      </c>
      <c r="R67" s="224">
        <f>(SUM('1.  LRAMVA Summary'!M$54:M$62)+SUM('1.  LRAMVA Summary'!M$63:M$64)*(MONTH($E67)-1)/12)*$H67</f>
        <v>0</v>
      </c>
      <c r="S67" s="224">
        <f>(SUM('1.  LRAMVA Summary'!N$54:N$62)+SUM('1.  LRAMVA Summary'!N$63:N$64)*(MONTH($E67)-1)/12)*$H67</f>
        <v>0</v>
      </c>
      <c r="T67" s="224">
        <f>(SUM('1.  LRAMVA Summary'!O$54:O$62)+SUM('1.  LRAMVA Summary'!O$63:O$64)*(MONTH($E67)-1)/12)*$H67</f>
        <v>0</v>
      </c>
      <c r="U67" s="224">
        <f>(SUM('1.  LRAMVA Summary'!P$54:P$62)+SUM('1.  LRAMVA Summary'!P$63:P$64)*(MONTH($E67)-1)/12)*$H67</f>
        <v>0</v>
      </c>
      <c r="V67" s="224">
        <f>(SUM('1.  LRAMVA Summary'!Q$54:Q$62)+SUM('1.  LRAMVA Summary'!Q$63:Q$64)*(MONTH($E67)-1)/12)*$H67</f>
        <v>0</v>
      </c>
      <c r="W67" s="225">
        <f t="shared" si="15"/>
        <v>117.26297013495829</v>
      </c>
    </row>
    <row r="68" spans="2:23" s="9" customFormat="1">
      <c r="B68" s="207" t="s">
        <v>731</v>
      </c>
      <c r="C68" s="227"/>
      <c r="E68" s="208">
        <v>41883</v>
      </c>
      <c r="F68" s="208" t="s">
        <v>180</v>
      </c>
      <c r="G68" s="209" t="s">
        <v>68</v>
      </c>
      <c r="H68" s="223">
        <f>C$29/12</f>
        <v>1.225E-3</v>
      </c>
      <c r="I68" s="224">
        <f>(SUM('1.  LRAMVA Summary'!D$54:D$62)+SUM('1.  LRAMVA Summary'!D$63:D$64)*(MONTH($E68)-1)/12)*$H68</f>
        <v>59.617090672642888</v>
      </c>
      <c r="J68" s="224">
        <f>(SUM('1.  LRAMVA Summary'!E$54:E$62)+SUM('1.  LRAMVA Summary'!E$63:E$64)*(MONTH($E68)-1)/12)*$H68</f>
        <v>40.546409622397505</v>
      </c>
      <c r="K68" s="224">
        <f>(SUM('1.  LRAMVA Summary'!F$54:F$62)+SUM('1.  LRAMVA Summary'!F$63:F$64)*(MONTH($E68)-1)/12)*$H68</f>
        <v>19.757997161028108</v>
      </c>
      <c r="L68" s="224">
        <f>(SUM('1.  LRAMVA Summary'!G$54:G$62)+SUM('1.  LRAMVA Summary'!G$63:G$64)*(MONTH($E68)-1)/12)*$H68</f>
        <v>0</v>
      </c>
      <c r="M68" s="224">
        <f>(SUM('1.  LRAMVA Summary'!H$54:H$62)+SUM('1.  LRAMVA Summary'!H$63:H$64)*(MONTH($E68)-1)/12)*$H68</f>
        <v>0</v>
      </c>
      <c r="N68" s="224">
        <f>(SUM('1.  LRAMVA Summary'!I$54:I$62)+SUM('1.  LRAMVA Summary'!I$63:I$64)*(MONTH($E68)-1)/12)*$H68</f>
        <v>0</v>
      </c>
      <c r="O68" s="224">
        <f>(SUM('1.  LRAMVA Summary'!J$54:J$62)+SUM('1.  LRAMVA Summary'!J$63:J$64)*(MONTH($E68)-1)/12)*$H68</f>
        <v>0</v>
      </c>
      <c r="P68" s="224">
        <f>(SUM('1.  LRAMVA Summary'!K$54:K$62)+SUM('1.  LRAMVA Summary'!K$63:K$64)*(MONTH($E68)-1)/12)*$H68</f>
        <v>0</v>
      </c>
      <c r="Q68" s="224">
        <f>(SUM('1.  LRAMVA Summary'!L$54:L$62)+SUM('1.  LRAMVA Summary'!L$63:L$64)*(MONTH($E68)-1)/12)*$H68</f>
        <v>0</v>
      </c>
      <c r="R68" s="224">
        <f>(SUM('1.  LRAMVA Summary'!M$54:M$62)+SUM('1.  LRAMVA Summary'!M$63:M$64)*(MONTH($E68)-1)/12)*$H68</f>
        <v>0</v>
      </c>
      <c r="S68" s="224">
        <f>(SUM('1.  LRAMVA Summary'!N$54:N$62)+SUM('1.  LRAMVA Summary'!N$63:N$64)*(MONTH($E68)-1)/12)*$H68</f>
        <v>0</v>
      </c>
      <c r="T68" s="224">
        <f>(SUM('1.  LRAMVA Summary'!O$54:O$62)+SUM('1.  LRAMVA Summary'!O$63:O$64)*(MONTH($E68)-1)/12)*$H68</f>
        <v>0</v>
      </c>
      <c r="U68" s="224">
        <f>(SUM('1.  LRAMVA Summary'!P$54:P$62)+SUM('1.  LRAMVA Summary'!P$63:P$64)*(MONTH($E68)-1)/12)*$H68</f>
        <v>0</v>
      </c>
      <c r="V68" s="224">
        <f>(SUM('1.  LRAMVA Summary'!Q$54:Q$62)+SUM('1.  LRAMVA Summary'!Q$63:Q$64)*(MONTH($E68)-1)/12)*$H68</f>
        <v>0</v>
      </c>
      <c r="W68" s="225">
        <f t="shared" si="15"/>
        <v>119.92149745606849</v>
      </c>
    </row>
    <row r="69" spans="2:23" s="9" customFormat="1">
      <c r="B69" s="207" t="s">
        <v>732</v>
      </c>
      <c r="C69" s="227"/>
      <c r="E69" s="208">
        <v>41913</v>
      </c>
      <c r="F69" s="208" t="s">
        <v>180</v>
      </c>
      <c r="G69" s="209" t="s">
        <v>69</v>
      </c>
      <c r="H69" s="226">
        <f>C$30/12</f>
        <v>1.225E-3</v>
      </c>
      <c r="I69" s="224">
        <f>(SUM('1.  LRAMVA Summary'!D$54:D$62)+SUM('1.  LRAMVA Summary'!D$63:D$64)*(MONTH($E69)-1)/12)*$H69</f>
        <v>61.373346495841972</v>
      </c>
      <c r="J69" s="224">
        <f>(SUM('1.  LRAMVA Summary'!E$54:E$62)+SUM('1.  LRAMVA Summary'!E$63:E$64)*(MONTH($E69)-1)/12)*$H69</f>
        <v>41.659818731438456</v>
      </c>
      <c r="K69" s="224">
        <f>(SUM('1.  LRAMVA Summary'!F$54:F$62)+SUM('1.  LRAMVA Summary'!F$63:F$64)*(MONTH($E69)-1)/12)*$H69</f>
        <v>19.546859549898297</v>
      </c>
      <c r="L69" s="224">
        <f>(SUM('1.  LRAMVA Summary'!G$54:G$62)+SUM('1.  LRAMVA Summary'!G$63:G$64)*(MONTH($E69)-1)/12)*$H69</f>
        <v>0</v>
      </c>
      <c r="M69" s="224">
        <f>(SUM('1.  LRAMVA Summary'!H$54:H$62)+SUM('1.  LRAMVA Summary'!H$63:H$64)*(MONTH($E69)-1)/12)*$H69</f>
        <v>0</v>
      </c>
      <c r="N69" s="224">
        <f>(SUM('1.  LRAMVA Summary'!I$54:I$62)+SUM('1.  LRAMVA Summary'!I$63:I$64)*(MONTH($E69)-1)/12)*$H69</f>
        <v>0</v>
      </c>
      <c r="O69" s="224">
        <f>(SUM('1.  LRAMVA Summary'!J$54:J$62)+SUM('1.  LRAMVA Summary'!J$63:J$64)*(MONTH($E69)-1)/12)*$H69</f>
        <v>0</v>
      </c>
      <c r="P69" s="224">
        <f>(SUM('1.  LRAMVA Summary'!K$54:K$62)+SUM('1.  LRAMVA Summary'!K$63:K$64)*(MONTH($E69)-1)/12)*$H69</f>
        <v>0</v>
      </c>
      <c r="Q69" s="224">
        <f>(SUM('1.  LRAMVA Summary'!L$54:L$62)+SUM('1.  LRAMVA Summary'!L$63:L$64)*(MONTH($E69)-1)/12)*$H69</f>
        <v>0</v>
      </c>
      <c r="R69" s="224">
        <f>(SUM('1.  LRAMVA Summary'!M$54:M$62)+SUM('1.  LRAMVA Summary'!M$63:M$64)*(MONTH($E69)-1)/12)*$H69</f>
        <v>0</v>
      </c>
      <c r="S69" s="224">
        <f>(SUM('1.  LRAMVA Summary'!N$54:N$62)+SUM('1.  LRAMVA Summary'!N$63:N$64)*(MONTH($E69)-1)/12)*$H69</f>
        <v>0</v>
      </c>
      <c r="T69" s="224">
        <f>(SUM('1.  LRAMVA Summary'!O$54:O$62)+SUM('1.  LRAMVA Summary'!O$63:O$64)*(MONTH($E69)-1)/12)*$H69</f>
        <v>0</v>
      </c>
      <c r="U69" s="224">
        <f>(SUM('1.  LRAMVA Summary'!P$54:P$62)+SUM('1.  LRAMVA Summary'!P$63:P$64)*(MONTH($E69)-1)/12)*$H69</f>
        <v>0</v>
      </c>
      <c r="V69" s="224">
        <f>(SUM('1.  LRAMVA Summary'!Q$54:Q$62)+SUM('1.  LRAMVA Summary'!Q$63:Q$64)*(MONTH($E69)-1)/12)*$H69</f>
        <v>0</v>
      </c>
      <c r="W69" s="225">
        <f t="shared" si="15"/>
        <v>122.58002477717872</v>
      </c>
    </row>
    <row r="70" spans="2:23" s="9" customFormat="1">
      <c r="B70" s="229" t="s">
        <v>733</v>
      </c>
      <c r="C70" s="230"/>
      <c r="E70" s="208">
        <v>41944</v>
      </c>
      <c r="F70" s="208" t="s">
        <v>180</v>
      </c>
      <c r="G70" s="209" t="s">
        <v>69</v>
      </c>
      <c r="H70" s="223">
        <f>C$30/12</f>
        <v>1.225E-3</v>
      </c>
      <c r="I70" s="224">
        <f>(SUM('1.  LRAMVA Summary'!D$54:D$62)+SUM('1.  LRAMVA Summary'!D$63:D$64)*(MONTH($E70)-1)/12)*$H70</f>
        <v>63.129602319041062</v>
      </c>
      <c r="J70" s="224">
        <f>(SUM('1.  LRAMVA Summary'!E$54:E$62)+SUM('1.  LRAMVA Summary'!E$63:E$64)*(MONTH($E70)-1)/12)*$H70</f>
        <v>42.773227840479414</v>
      </c>
      <c r="K70" s="224">
        <f>(SUM('1.  LRAMVA Summary'!F$54:F$62)+SUM('1.  LRAMVA Summary'!F$63:F$64)*(MONTH($E70)-1)/12)*$H70</f>
        <v>19.335721938768486</v>
      </c>
      <c r="L70" s="224">
        <f>(SUM('1.  LRAMVA Summary'!G$54:G$62)+SUM('1.  LRAMVA Summary'!G$63:G$64)*(MONTH($E70)-1)/12)*$H70</f>
        <v>0</v>
      </c>
      <c r="M70" s="224">
        <f>(SUM('1.  LRAMVA Summary'!H$54:H$62)+SUM('1.  LRAMVA Summary'!H$63:H$64)*(MONTH($E70)-1)/12)*$H70</f>
        <v>0</v>
      </c>
      <c r="N70" s="224">
        <f>(SUM('1.  LRAMVA Summary'!I$54:I$62)+SUM('1.  LRAMVA Summary'!I$63:I$64)*(MONTH($E70)-1)/12)*$H70</f>
        <v>0</v>
      </c>
      <c r="O70" s="224">
        <f>(SUM('1.  LRAMVA Summary'!J$54:J$62)+SUM('1.  LRAMVA Summary'!J$63:J$64)*(MONTH($E70)-1)/12)*$H70</f>
        <v>0</v>
      </c>
      <c r="P70" s="224">
        <f>(SUM('1.  LRAMVA Summary'!K$54:K$62)+SUM('1.  LRAMVA Summary'!K$63:K$64)*(MONTH($E70)-1)/12)*$H70</f>
        <v>0</v>
      </c>
      <c r="Q70" s="224">
        <f>(SUM('1.  LRAMVA Summary'!L$54:L$62)+SUM('1.  LRAMVA Summary'!L$63:L$64)*(MONTH($E70)-1)/12)*$H70</f>
        <v>0</v>
      </c>
      <c r="R70" s="224">
        <f>(SUM('1.  LRAMVA Summary'!M$54:M$62)+SUM('1.  LRAMVA Summary'!M$63:M$64)*(MONTH($E70)-1)/12)*$H70</f>
        <v>0</v>
      </c>
      <c r="S70" s="224">
        <f>(SUM('1.  LRAMVA Summary'!N$54:N$62)+SUM('1.  LRAMVA Summary'!N$63:N$64)*(MONTH($E70)-1)/12)*$H70</f>
        <v>0</v>
      </c>
      <c r="T70" s="224">
        <f>(SUM('1.  LRAMVA Summary'!O$54:O$62)+SUM('1.  LRAMVA Summary'!O$63:O$64)*(MONTH($E70)-1)/12)*$H70</f>
        <v>0</v>
      </c>
      <c r="U70" s="224">
        <f>(SUM('1.  LRAMVA Summary'!P$54:P$62)+SUM('1.  LRAMVA Summary'!P$63:P$64)*(MONTH($E70)-1)/12)*$H70</f>
        <v>0</v>
      </c>
      <c r="V70" s="224">
        <f>(SUM('1.  LRAMVA Summary'!Q$54:Q$62)+SUM('1.  LRAMVA Summary'!Q$63:Q$64)*(MONTH($E70)-1)/12)*$H70</f>
        <v>0</v>
      </c>
      <c r="W70" s="225">
        <f t="shared" si="15"/>
        <v>125.23855209828896</v>
      </c>
    </row>
    <row r="71" spans="2:23" s="9" customFormat="1">
      <c r="B71" s="207" t="s">
        <v>734</v>
      </c>
      <c r="C71" s="227"/>
      <c r="E71" s="208">
        <v>41974</v>
      </c>
      <c r="F71" s="208" t="s">
        <v>180</v>
      </c>
      <c r="G71" s="209" t="s">
        <v>69</v>
      </c>
      <c r="H71" s="223">
        <f>C$30/12</f>
        <v>1.225E-3</v>
      </c>
      <c r="I71" s="224">
        <f>(SUM('1.  LRAMVA Summary'!D$54:D$62)+SUM('1.  LRAMVA Summary'!D$63:D$64)*(MONTH($E71)-1)/12)*$H71</f>
        <v>64.885858142240139</v>
      </c>
      <c r="J71" s="224">
        <f>(SUM('1.  LRAMVA Summary'!E$54:E$62)+SUM('1.  LRAMVA Summary'!E$63:E$64)*(MONTH($E71)-1)/12)*$H71</f>
        <v>43.886636949520373</v>
      </c>
      <c r="K71" s="224">
        <f>(SUM('1.  LRAMVA Summary'!F$54:F$62)+SUM('1.  LRAMVA Summary'!F$63:F$64)*(MONTH($E71)-1)/12)*$H71</f>
        <v>19.124584327638672</v>
      </c>
      <c r="L71" s="224">
        <f>(SUM('1.  LRAMVA Summary'!G$54:G$62)+SUM('1.  LRAMVA Summary'!G$63:G$64)*(MONTH($E71)-1)/12)*$H71</f>
        <v>0</v>
      </c>
      <c r="M71" s="224">
        <f>(SUM('1.  LRAMVA Summary'!H$54:H$62)+SUM('1.  LRAMVA Summary'!H$63:H$64)*(MONTH($E71)-1)/12)*$H71</f>
        <v>0</v>
      </c>
      <c r="N71" s="224">
        <f>(SUM('1.  LRAMVA Summary'!I$54:I$62)+SUM('1.  LRAMVA Summary'!I$63:I$64)*(MONTH($E71)-1)/12)*$H71</f>
        <v>0</v>
      </c>
      <c r="O71" s="224">
        <f>(SUM('1.  LRAMVA Summary'!J$54:J$62)+SUM('1.  LRAMVA Summary'!J$63:J$64)*(MONTH($E71)-1)/12)*$H71</f>
        <v>0</v>
      </c>
      <c r="P71" s="224">
        <f>(SUM('1.  LRAMVA Summary'!K$54:K$62)+SUM('1.  LRAMVA Summary'!K$63:K$64)*(MONTH($E71)-1)/12)*$H71</f>
        <v>0</v>
      </c>
      <c r="Q71" s="224">
        <f>(SUM('1.  LRAMVA Summary'!L$54:L$62)+SUM('1.  LRAMVA Summary'!L$63:L$64)*(MONTH($E71)-1)/12)*$H71</f>
        <v>0</v>
      </c>
      <c r="R71" s="224">
        <f>(SUM('1.  LRAMVA Summary'!M$54:M$62)+SUM('1.  LRAMVA Summary'!M$63:M$64)*(MONTH($E71)-1)/12)*$H71</f>
        <v>0</v>
      </c>
      <c r="S71" s="224">
        <f>(SUM('1.  LRAMVA Summary'!N$54:N$62)+SUM('1.  LRAMVA Summary'!N$63:N$64)*(MONTH($E71)-1)/12)*$H71</f>
        <v>0</v>
      </c>
      <c r="T71" s="224">
        <f>(SUM('1.  LRAMVA Summary'!O$54:O$62)+SUM('1.  LRAMVA Summary'!O$63:O$64)*(MONTH($E71)-1)/12)*$H71</f>
        <v>0</v>
      </c>
      <c r="U71" s="224">
        <f>(SUM('1.  LRAMVA Summary'!P$54:P$62)+SUM('1.  LRAMVA Summary'!P$63:P$64)*(MONTH($E71)-1)/12)*$H71</f>
        <v>0</v>
      </c>
      <c r="V71" s="224">
        <f>(SUM('1.  LRAMVA Summary'!Q$54:Q$62)+SUM('1.  LRAMVA Summary'!Q$63:Q$64)*(MONTH($E71)-1)/12)*$H71</f>
        <v>0</v>
      </c>
      <c r="W71" s="225">
        <f t="shared" si="15"/>
        <v>127.89707941939918</v>
      </c>
    </row>
    <row r="72" spans="2:23" s="9" customFormat="1" ht="15.75" thickBot="1">
      <c r="B72" s="207" t="s">
        <v>735</v>
      </c>
      <c r="C72" s="227"/>
      <c r="E72" s="210" t="s">
        <v>463</v>
      </c>
      <c r="F72" s="210"/>
      <c r="G72" s="211"/>
      <c r="H72" s="212"/>
      <c r="I72" s="213">
        <f>SUM(I59:I71)</f>
        <v>469.91170208834683</v>
      </c>
      <c r="J72" s="213">
        <f t="shared" ref="J72:V72" si="16">SUM(J59:J71)</f>
        <v>319.9176405430162</v>
      </c>
      <c r="K72" s="213">
        <f t="shared" si="16"/>
        <v>158.90852773274412</v>
      </c>
      <c r="L72" s="213">
        <f t="shared" si="16"/>
        <v>0</v>
      </c>
      <c r="M72" s="213">
        <f t="shared" si="16"/>
        <v>0</v>
      </c>
      <c r="N72" s="213">
        <f t="shared" si="16"/>
        <v>0</v>
      </c>
      <c r="O72" s="213">
        <f t="shared" si="16"/>
        <v>0</v>
      </c>
      <c r="P72" s="213">
        <f t="shared" si="16"/>
        <v>0</v>
      </c>
      <c r="Q72" s="213">
        <f t="shared" si="16"/>
        <v>0</v>
      </c>
      <c r="R72" s="213">
        <f t="shared" si="16"/>
        <v>0</v>
      </c>
      <c r="S72" s="213">
        <f t="shared" si="16"/>
        <v>0</v>
      </c>
      <c r="T72" s="213">
        <f t="shared" si="16"/>
        <v>0</v>
      </c>
      <c r="U72" s="213">
        <f t="shared" si="16"/>
        <v>0</v>
      </c>
      <c r="V72" s="213">
        <f t="shared" si="16"/>
        <v>0</v>
      </c>
      <c r="W72" s="213">
        <f>SUM(W59:W71)</f>
        <v>948.73787036410704</v>
      </c>
    </row>
    <row r="73" spans="2:23" s="9" customFormat="1" ht="15.75" thickTop="1">
      <c r="B73" s="207" t="s">
        <v>736</v>
      </c>
      <c r="C73" s="227"/>
      <c r="E73" s="214" t="s">
        <v>67</v>
      </c>
      <c r="F73" s="214"/>
      <c r="G73" s="215"/>
      <c r="H73" s="216"/>
      <c r="I73" s="217"/>
      <c r="J73" s="217"/>
      <c r="K73" s="217"/>
      <c r="L73" s="217"/>
      <c r="M73" s="217"/>
      <c r="N73" s="217"/>
      <c r="O73" s="217"/>
      <c r="P73" s="217"/>
      <c r="Q73" s="217"/>
      <c r="R73" s="217"/>
      <c r="S73" s="217"/>
      <c r="T73" s="217"/>
      <c r="U73" s="217"/>
      <c r="V73" s="217"/>
      <c r="W73" s="218"/>
    </row>
    <row r="74" spans="2:23" s="9" customFormat="1">
      <c r="B74" s="229" t="s">
        <v>737</v>
      </c>
      <c r="C74" s="230"/>
      <c r="E74" s="219" t="s">
        <v>427</v>
      </c>
      <c r="F74" s="219"/>
      <c r="G74" s="220"/>
      <c r="H74" s="221"/>
      <c r="I74" s="222">
        <f t="shared" ref="I74:O74" si="17">I72+I73</f>
        <v>469.91170208834683</v>
      </c>
      <c r="J74" s="222">
        <f t="shared" si="17"/>
        <v>319.9176405430162</v>
      </c>
      <c r="K74" s="222">
        <f t="shared" si="17"/>
        <v>158.90852773274412</v>
      </c>
      <c r="L74" s="222">
        <f t="shared" si="17"/>
        <v>0</v>
      </c>
      <c r="M74" s="222">
        <f t="shared" si="17"/>
        <v>0</v>
      </c>
      <c r="N74" s="222">
        <f t="shared" si="17"/>
        <v>0</v>
      </c>
      <c r="O74" s="222">
        <f t="shared" si="17"/>
        <v>0</v>
      </c>
      <c r="P74" s="222">
        <f t="shared" ref="P74:V74" si="18">P72+P73</f>
        <v>0</v>
      </c>
      <c r="Q74" s="222">
        <f t="shared" si="18"/>
        <v>0</v>
      </c>
      <c r="R74" s="222">
        <f t="shared" si="18"/>
        <v>0</v>
      </c>
      <c r="S74" s="222">
        <f t="shared" si="18"/>
        <v>0</v>
      </c>
      <c r="T74" s="222">
        <f t="shared" si="18"/>
        <v>0</v>
      </c>
      <c r="U74" s="222">
        <f t="shared" si="18"/>
        <v>0</v>
      </c>
      <c r="V74" s="222">
        <f t="shared" si="18"/>
        <v>0</v>
      </c>
      <c r="W74" s="222">
        <f>W72+W73</f>
        <v>948.73787036410704</v>
      </c>
    </row>
    <row r="75" spans="2:23" s="9" customFormat="1">
      <c r="B75" s="66"/>
      <c r="E75" s="208">
        <v>42005</v>
      </c>
      <c r="F75" s="208" t="s">
        <v>181</v>
      </c>
      <c r="G75" s="209" t="s">
        <v>65</v>
      </c>
      <c r="H75" s="223">
        <f>C$31/12</f>
        <v>1.225E-3</v>
      </c>
      <c r="I75" s="224">
        <f>(SUM('1.  LRAMVA Summary'!D$54:D$65)+SUM('1.  LRAMVA Summary'!D$66:D$67)*(MONTH($E75)-1)/12)*$H75</f>
        <v>66.642113965439222</v>
      </c>
      <c r="J75" s="224">
        <f>(SUM('1.  LRAMVA Summary'!E$54:E$65)+SUM('1.  LRAMVA Summary'!E$66:E$67)*(MONTH($E75)-1)/12)*$H75</f>
        <v>45.000046058561338</v>
      </c>
      <c r="K75" s="224">
        <f>(SUM('1.  LRAMVA Summary'!F$54:F$65)+SUM('1.  LRAMVA Summary'!F$66:F$67)*(MONTH($E75)-1)/12)*$H75</f>
        <v>18.913446716508854</v>
      </c>
      <c r="L75" s="224">
        <f>(SUM('1.  LRAMVA Summary'!G$54:G$65)+SUM('1.  LRAMVA Summary'!G$66:G$67)*(MONTH($E75)-1)/12)*$H75</f>
        <v>0</v>
      </c>
      <c r="M75" s="224">
        <f>(SUM('1.  LRAMVA Summary'!H$54:H$65)+SUM('1.  LRAMVA Summary'!H$66:H$67)*(MONTH($E75)-1)/12)*$H75</f>
        <v>0</v>
      </c>
      <c r="N75" s="224">
        <f>(SUM('1.  LRAMVA Summary'!I$54:I$65)+SUM('1.  LRAMVA Summary'!I$66:I$67)*(MONTH($E75)-1)/12)*$H75</f>
        <v>0</v>
      </c>
      <c r="O75" s="224">
        <f>(SUM('1.  LRAMVA Summary'!J$54:J$65)+SUM('1.  LRAMVA Summary'!J$66:J$67)*(MONTH($E75)-1)/12)*$H75</f>
        <v>0</v>
      </c>
      <c r="P75" s="224">
        <f>(SUM('1.  LRAMVA Summary'!K$54:K$65)+SUM('1.  LRAMVA Summary'!K$66:K$67)*(MONTH($E75)-1)/12)*$H75</f>
        <v>0</v>
      </c>
      <c r="Q75" s="224">
        <f>(SUM('1.  LRAMVA Summary'!L$54:L$65)+SUM('1.  LRAMVA Summary'!L$66:L$67)*(MONTH($E75)-1)/12)*$H75</f>
        <v>0</v>
      </c>
      <c r="R75" s="224">
        <f>(SUM('1.  LRAMVA Summary'!M$54:M$65)+SUM('1.  LRAMVA Summary'!M$66:M$67)*(MONTH($E75)-1)/12)*$H75</f>
        <v>0</v>
      </c>
      <c r="S75" s="224">
        <f>(SUM('1.  LRAMVA Summary'!N$54:N$65)+SUM('1.  LRAMVA Summary'!N$66:N$67)*(MONTH($E75)-1)/12)*$H75</f>
        <v>0</v>
      </c>
      <c r="T75" s="224">
        <f>(SUM('1.  LRAMVA Summary'!O$54:O$65)+SUM('1.  LRAMVA Summary'!O$66:O$67)*(MONTH($E75)-1)/12)*$H75</f>
        <v>0</v>
      </c>
      <c r="U75" s="224">
        <f>(SUM('1.  LRAMVA Summary'!P$54:P$65)+SUM('1.  LRAMVA Summary'!P$66:P$67)*(MONTH($E75)-1)/12)*$H75</f>
        <v>0</v>
      </c>
      <c r="V75" s="224">
        <f>(SUM('1.  LRAMVA Summary'!Q$54:Q$65)+SUM('1.  LRAMVA Summary'!Q$66:Q$67)*(MONTH($E75)-1)/12)*$H75</f>
        <v>0</v>
      </c>
      <c r="W75" s="225">
        <f>SUM(I75:V75)</f>
        <v>130.5556067405094</v>
      </c>
    </row>
    <row r="76" spans="2:23" s="232" customFormat="1">
      <c r="B76" s="231"/>
      <c r="E76" s="208">
        <v>42036</v>
      </c>
      <c r="F76" s="208" t="s">
        <v>181</v>
      </c>
      <c r="G76" s="209" t="s">
        <v>65</v>
      </c>
      <c r="H76" s="223">
        <f t="shared" ref="H76:H77" si="19">C$31/12</f>
        <v>1.225E-3</v>
      </c>
      <c r="I76" s="224">
        <f>(SUM('1.  LRAMVA Summary'!D$54:D$65)+SUM('1.  LRAMVA Summary'!D$66:D$67)*(MONTH($E76)-1)/12)*$H76</f>
        <v>68.486623585859945</v>
      </c>
      <c r="J76" s="224">
        <f>(SUM('1.  LRAMVA Summary'!E$54:E$65)+SUM('1.  LRAMVA Summary'!E$66:E$67)*(MONTH($E76)-1)/12)*$H76</f>
        <v>45.254452675660048</v>
      </c>
      <c r="K76" s="224">
        <f>(SUM('1.  LRAMVA Summary'!F$54:F$65)+SUM('1.  LRAMVA Summary'!F$66:F$67)*(MONTH($E76)-1)/12)*$H76</f>
        <v>18.341881806384041</v>
      </c>
      <c r="L76" s="224">
        <f>(SUM('1.  LRAMVA Summary'!G$54:G$65)+SUM('1.  LRAMVA Summary'!G$66:G$67)*(MONTH($E76)-1)/12)*$H76</f>
        <v>0</v>
      </c>
      <c r="M76" s="224">
        <f>(SUM('1.  LRAMVA Summary'!H$54:H$65)+SUM('1.  LRAMVA Summary'!H$66:H$67)*(MONTH($E76)-1)/12)*$H76</f>
        <v>0</v>
      </c>
      <c r="N76" s="224">
        <f>(SUM('1.  LRAMVA Summary'!I$54:I$65)+SUM('1.  LRAMVA Summary'!I$66:I$67)*(MONTH($E76)-1)/12)*$H76</f>
        <v>0</v>
      </c>
      <c r="O76" s="224">
        <f>(SUM('1.  LRAMVA Summary'!J$54:J$65)+SUM('1.  LRAMVA Summary'!J$66:J$67)*(MONTH($E76)-1)/12)*$H76</f>
        <v>0</v>
      </c>
      <c r="P76" s="224">
        <f>(SUM('1.  LRAMVA Summary'!K$54:K$65)+SUM('1.  LRAMVA Summary'!K$66:K$67)*(MONTH($E76)-1)/12)*$H76</f>
        <v>0</v>
      </c>
      <c r="Q76" s="224">
        <f>(SUM('1.  LRAMVA Summary'!L$54:L$65)+SUM('1.  LRAMVA Summary'!L$66:L$67)*(MONTH($E76)-1)/12)*$H76</f>
        <v>0</v>
      </c>
      <c r="R76" s="224">
        <f>(SUM('1.  LRAMVA Summary'!M$54:M$65)+SUM('1.  LRAMVA Summary'!M$66:M$67)*(MONTH($E76)-1)/12)*$H76</f>
        <v>0</v>
      </c>
      <c r="S76" s="224">
        <f>(SUM('1.  LRAMVA Summary'!N$54:N$65)+SUM('1.  LRAMVA Summary'!N$66:N$67)*(MONTH($E76)-1)/12)*$H76</f>
        <v>0</v>
      </c>
      <c r="T76" s="224">
        <f>(SUM('1.  LRAMVA Summary'!O$54:O$65)+SUM('1.  LRAMVA Summary'!O$66:O$67)*(MONTH($E76)-1)/12)*$H76</f>
        <v>0</v>
      </c>
      <c r="U76" s="224">
        <f>(SUM('1.  LRAMVA Summary'!P$54:P$65)+SUM('1.  LRAMVA Summary'!P$66:P$67)*(MONTH($E76)-1)/12)*$H76</f>
        <v>0</v>
      </c>
      <c r="V76" s="224">
        <f>(SUM('1.  LRAMVA Summary'!Q$54:Q$65)+SUM('1.  LRAMVA Summary'!Q$66:Q$67)*(MONTH($E76)-1)/12)*$H76</f>
        <v>0</v>
      </c>
      <c r="W76" s="225">
        <f>SUM(I76:V76)</f>
        <v>132.08295806790403</v>
      </c>
    </row>
    <row r="77" spans="2:23" s="9" customFormat="1" ht="15.75">
      <c r="B77" s="177" t="s">
        <v>182</v>
      </c>
      <c r="E77" s="208">
        <v>42064</v>
      </c>
      <c r="F77" s="208" t="s">
        <v>181</v>
      </c>
      <c r="G77" s="209" t="s">
        <v>65</v>
      </c>
      <c r="H77" s="223">
        <f t="shared" si="19"/>
        <v>1.225E-3</v>
      </c>
      <c r="I77" s="224">
        <f>(SUM('1.  LRAMVA Summary'!D$54:D$65)+SUM('1.  LRAMVA Summary'!D$66:D$67)*(MONTH($E77)-1)/12)*$H77</f>
        <v>70.331133206280668</v>
      </c>
      <c r="J77" s="224">
        <f>(SUM('1.  LRAMVA Summary'!E$54:E$65)+SUM('1.  LRAMVA Summary'!E$66:E$67)*(MONTH($E77)-1)/12)*$H77</f>
        <v>45.50885929275875</v>
      </c>
      <c r="K77" s="224">
        <f>(SUM('1.  LRAMVA Summary'!F$54:F$65)+SUM('1.  LRAMVA Summary'!F$66:F$67)*(MONTH($E77)-1)/12)*$H77</f>
        <v>17.770316896259228</v>
      </c>
      <c r="L77" s="224">
        <f>(SUM('1.  LRAMVA Summary'!G$54:G$65)+SUM('1.  LRAMVA Summary'!G$66:G$67)*(MONTH($E77)-1)/12)*$H77</f>
        <v>0</v>
      </c>
      <c r="M77" s="224">
        <f>(SUM('1.  LRAMVA Summary'!H$54:H$65)+SUM('1.  LRAMVA Summary'!H$66:H$67)*(MONTH($E77)-1)/12)*$H77</f>
        <v>0</v>
      </c>
      <c r="N77" s="224">
        <f>(SUM('1.  LRAMVA Summary'!I$54:I$65)+SUM('1.  LRAMVA Summary'!I$66:I$67)*(MONTH($E77)-1)/12)*$H77</f>
        <v>0</v>
      </c>
      <c r="O77" s="224">
        <f>(SUM('1.  LRAMVA Summary'!J$54:J$65)+SUM('1.  LRAMVA Summary'!J$66:J$67)*(MONTH($E77)-1)/12)*$H77</f>
        <v>0</v>
      </c>
      <c r="P77" s="224">
        <f>(SUM('1.  LRAMVA Summary'!K$54:K$65)+SUM('1.  LRAMVA Summary'!K$66:K$67)*(MONTH($E77)-1)/12)*$H77</f>
        <v>0</v>
      </c>
      <c r="Q77" s="224">
        <f>(SUM('1.  LRAMVA Summary'!L$54:L$65)+SUM('1.  LRAMVA Summary'!L$66:L$67)*(MONTH($E77)-1)/12)*$H77</f>
        <v>0</v>
      </c>
      <c r="R77" s="224">
        <f>(SUM('1.  LRAMVA Summary'!M$54:M$65)+SUM('1.  LRAMVA Summary'!M$66:M$67)*(MONTH($E77)-1)/12)*$H77</f>
        <v>0</v>
      </c>
      <c r="S77" s="224">
        <f>(SUM('1.  LRAMVA Summary'!N$54:N$65)+SUM('1.  LRAMVA Summary'!N$66:N$67)*(MONTH($E77)-1)/12)*$H77</f>
        <v>0</v>
      </c>
      <c r="T77" s="224">
        <f>(SUM('1.  LRAMVA Summary'!O$54:O$65)+SUM('1.  LRAMVA Summary'!O$66:O$67)*(MONTH($E77)-1)/12)*$H77</f>
        <v>0</v>
      </c>
      <c r="U77" s="224">
        <f>(SUM('1.  LRAMVA Summary'!P$54:P$65)+SUM('1.  LRAMVA Summary'!P$66:P$67)*(MONTH($E77)-1)/12)*$H77</f>
        <v>0</v>
      </c>
      <c r="V77" s="224">
        <f>(SUM('1.  LRAMVA Summary'!Q$54:Q$65)+SUM('1.  LRAMVA Summary'!Q$66:Q$67)*(MONTH($E77)-1)/12)*$H77</f>
        <v>0</v>
      </c>
      <c r="W77" s="225">
        <f>SUM(I77:V77)</f>
        <v>133.61030939529866</v>
      </c>
    </row>
    <row r="78" spans="2:23" s="9" customFormat="1">
      <c r="B78" s="66"/>
      <c r="E78" s="208">
        <v>42095</v>
      </c>
      <c r="F78" s="208" t="s">
        <v>181</v>
      </c>
      <c r="G78" s="209" t="s">
        <v>66</v>
      </c>
      <c r="H78" s="223">
        <f>C$32/12</f>
        <v>9.1666666666666665E-4</v>
      </c>
      <c r="I78" s="224">
        <f>(SUM('1.  LRAMVA Summary'!D$54:D$65)+SUM('1.  LRAMVA Summary'!D$66:D$67)*(MONTH($E78)-1)/12)*$H78</f>
        <v>54.008984428143904</v>
      </c>
      <c r="J78" s="224">
        <f>(SUM('1.  LRAMVA Summary'!E$54:E$65)+SUM('1.  LRAMVA Summary'!E$66:E$67)*(MONTH($E78)-1)/12)*$H78</f>
        <v>34.244620748872926</v>
      </c>
      <c r="K78" s="224">
        <f>(SUM('1.  LRAMVA Summary'!F$54:F$65)+SUM('1.  LRAMVA Summary'!F$66:F$67)*(MONTH($E78)-1)/12)*$H78</f>
        <v>12.869814411393097</v>
      </c>
      <c r="L78" s="224">
        <f>(SUM('1.  LRAMVA Summary'!G$54:G$65)+SUM('1.  LRAMVA Summary'!G$66:G$67)*(MONTH($E78)-1)/12)*$H78</f>
        <v>0</v>
      </c>
      <c r="M78" s="224">
        <f>(SUM('1.  LRAMVA Summary'!H$54:H$65)+SUM('1.  LRAMVA Summary'!H$66:H$67)*(MONTH($E78)-1)/12)*$H78</f>
        <v>0</v>
      </c>
      <c r="N78" s="224">
        <f>(SUM('1.  LRAMVA Summary'!I$54:I$65)+SUM('1.  LRAMVA Summary'!I$66:I$67)*(MONTH($E78)-1)/12)*$H78</f>
        <v>0</v>
      </c>
      <c r="O78" s="224">
        <f>(SUM('1.  LRAMVA Summary'!J$54:J$65)+SUM('1.  LRAMVA Summary'!J$66:J$67)*(MONTH($E78)-1)/12)*$H78</f>
        <v>0</v>
      </c>
      <c r="P78" s="224">
        <f>(SUM('1.  LRAMVA Summary'!K$54:K$65)+SUM('1.  LRAMVA Summary'!K$66:K$67)*(MONTH($E78)-1)/12)*$H78</f>
        <v>0</v>
      </c>
      <c r="Q78" s="224">
        <f>(SUM('1.  LRAMVA Summary'!L$54:L$65)+SUM('1.  LRAMVA Summary'!L$66:L$67)*(MONTH($E78)-1)/12)*$H78</f>
        <v>0</v>
      </c>
      <c r="R78" s="224">
        <f>(SUM('1.  LRAMVA Summary'!M$54:M$65)+SUM('1.  LRAMVA Summary'!M$66:M$67)*(MONTH($E78)-1)/12)*$H78</f>
        <v>0</v>
      </c>
      <c r="S78" s="224">
        <f>(SUM('1.  LRAMVA Summary'!N$54:N$65)+SUM('1.  LRAMVA Summary'!N$66:N$67)*(MONTH($E78)-1)/12)*$H78</f>
        <v>0</v>
      </c>
      <c r="T78" s="224">
        <f>(SUM('1.  LRAMVA Summary'!O$54:O$65)+SUM('1.  LRAMVA Summary'!O$66:O$67)*(MONTH($E78)-1)/12)*$H78</f>
        <v>0</v>
      </c>
      <c r="U78" s="224">
        <f>(SUM('1.  LRAMVA Summary'!P$54:P$65)+SUM('1.  LRAMVA Summary'!P$66:P$67)*(MONTH($E78)-1)/12)*$H78</f>
        <v>0</v>
      </c>
      <c r="V78" s="224">
        <f>(SUM('1.  LRAMVA Summary'!Q$54:Q$65)+SUM('1.  LRAMVA Summary'!Q$66:Q$67)*(MONTH($E78)-1)/12)*$H78</f>
        <v>0</v>
      </c>
      <c r="W78" s="225">
        <f t="shared" ref="W78:W86" si="20">SUM(I78:V78)</f>
        <v>101.12341958840992</v>
      </c>
    </row>
    <row r="79" spans="2:23" s="9" customFormat="1">
      <c r="B79" s="66"/>
      <c r="E79" s="208">
        <v>42125</v>
      </c>
      <c r="F79" s="208" t="s">
        <v>181</v>
      </c>
      <c r="G79" s="209" t="s">
        <v>66</v>
      </c>
      <c r="H79" s="223">
        <f t="shared" ref="H79:H80" si="21">C$32/12</f>
        <v>9.1666666666666665E-4</v>
      </c>
      <c r="I79" s="224">
        <f>(SUM('1.  LRAMVA Summary'!D$54:D$65)+SUM('1.  LRAMVA Summary'!D$66:D$67)*(MONTH($E79)-1)/12)*$H79</f>
        <v>55.389229722336289</v>
      </c>
      <c r="J79" s="224">
        <f>(SUM('1.  LRAMVA Summary'!E$54:E$65)+SUM('1.  LRAMVA Summary'!E$66:E$67)*(MONTH($E79)-1)/12)*$H79</f>
        <v>34.434993047382157</v>
      </c>
      <c r="K79" s="224">
        <f>(SUM('1.  LRAMVA Summary'!F$54:F$65)+SUM('1.  LRAMVA Summary'!F$66:F$67)*(MONTH($E79)-1)/12)*$H79</f>
        <v>12.442112777966367</v>
      </c>
      <c r="L79" s="224">
        <f>(SUM('1.  LRAMVA Summary'!G$54:G$65)+SUM('1.  LRAMVA Summary'!G$66:G$67)*(MONTH($E79)-1)/12)*$H79</f>
        <v>0</v>
      </c>
      <c r="M79" s="224">
        <f>(SUM('1.  LRAMVA Summary'!H$54:H$65)+SUM('1.  LRAMVA Summary'!H$66:H$67)*(MONTH($E79)-1)/12)*$H79</f>
        <v>0</v>
      </c>
      <c r="N79" s="224">
        <f>(SUM('1.  LRAMVA Summary'!I$54:I$65)+SUM('1.  LRAMVA Summary'!I$66:I$67)*(MONTH($E79)-1)/12)*$H79</f>
        <v>0</v>
      </c>
      <c r="O79" s="224">
        <f>(SUM('1.  LRAMVA Summary'!J$54:J$65)+SUM('1.  LRAMVA Summary'!J$66:J$67)*(MONTH($E79)-1)/12)*$H79</f>
        <v>0</v>
      </c>
      <c r="P79" s="224">
        <f>(SUM('1.  LRAMVA Summary'!K$54:K$65)+SUM('1.  LRAMVA Summary'!K$66:K$67)*(MONTH($E79)-1)/12)*$H79</f>
        <v>0</v>
      </c>
      <c r="Q79" s="224">
        <f>(SUM('1.  LRAMVA Summary'!L$54:L$65)+SUM('1.  LRAMVA Summary'!L$66:L$67)*(MONTH($E79)-1)/12)*$H79</f>
        <v>0</v>
      </c>
      <c r="R79" s="224">
        <f>(SUM('1.  LRAMVA Summary'!M$54:M$65)+SUM('1.  LRAMVA Summary'!M$66:M$67)*(MONTH($E79)-1)/12)*$H79</f>
        <v>0</v>
      </c>
      <c r="S79" s="224">
        <f>(SUM('1.  LRAMVA Summary'!N$54:N$65)+SUM('1.  LRAMVA Summary'!N$66:N$67)*(MONTH($E79)-1)/12)*$H79</f>
        <v>0</v>
      </c>
      <c r="T79" s="224">
        <f>(SUM('1.  LRAMVA Summary'!O$54:O$65)+SUM('1.  LRAMVA Summary'!O$66:O$67)*(MONTH($E79)-1)/12)*$H79</f>
        <v>0</v>
      </c>
      <c r="U79" s="224">
        <f>(SUM('1.  LRAMVA Summary'!P$54:P$65)+SUM('1.  LRAMVA Summary'!P$66:P$67)*(MONTH($E79)-1)/12)*$H79</f>
        <v>0</v>
      </c>
      <c r="V79" s="224">
        <f>(SUM('1.  LRAMVA Summary'!Q$54:Q$65)+SUM('1.  LRAMVA Summary'!Q$66:Q$67)*(MONTH($E79)-1)/12)*$H79</f>
        <v>0</v>
      </c>
      <c r="W79" s="225">
        <f t="shared" si="20"/>
        <v>102.26633554768482</v>
      </c>
    </row>
    <row r="80" spans="2:23" s="9" customFormat="1">
      <c r="B80" s="66"/>
      <c r="E80" s="208">
        <v>42156</v>
      </c>
      <c r="F80" s="208" t="s">
        <v>181</v>
      </c>
      <c r="G80" s="209" t="s">
        <v>66</v>
      </c>
      <c r="H80" s="223">
        <f t="shared" si="21"/>
        <v>9.1666666666666665E-4</v>
      </c>
      <c r="I80" s="224">
        <f>(SUM('1.  LRAMVA Summary'!D$54:D$65)+SUM('1.  LRAMVA Summary'!D$66:D$67)*(MONTH($E80)-1)/12)*$H80</f>
        <v>56.769475016528666</v>
      </c>
      <c r="J80" s="224">
        <f>(SUM('1.  LRAMVA Summary'!E$54:E$65)+SUM('1.  LRAMVA Summary'!E$66:E$67)*(MONTH($E80)-1)/12)*$H80</f>
        <v>34.625365345891396</v>
      </c>
      <c r="K80" s="224">
        <f>(SUM('1.  LRAMVA Summary'!F$54:F$65)+SUM('1.  LRAMVA Summary'!F$66:F$67)*(MONTH($E80)-1)/12)*$H80</f>
        <v>12.014411144539634</v>
      </c>
      <c r="L80" s="224">
        <f>(SUM('1.  LRAMVA Summary'!G$54:G$65)+SUM('1.  LRAMVA Summary'!G$66:G$67)*(MONTH($E80)-1)/12)*$H80</f>
        <v>0</v>
      </c>
      <c r="M80" s="224">
        <f>(SUM('1.  LRAMVA Summary'!H$54:H$65)+SUM('1.  LRAMVA Summary'!H$66:H$67)*(MONTH($E80)-1)/12)*$H80</f>
        <v>0</v>
      </c>
      <c r="N80" s="224">
        <f>(SUM('1.  LRAMVA Summary'!I$54:I$65)+SUM('1.  LRAMVA Summary'!I$66:I$67)*(MONTH($E80)-1)/12)*$H80</f>
        <v>0</v>
      </c>
      <c r="O80" s="224">
        <f>(SUM('1.  LRAMVA Summary'!J$54:J$65)+SUM('1.  LRAMVA Summary'!J$66:J$67)*(MONTH($E80)-1)/12)*$H80</f>
        <v>0</v>
      </c>
      <c r="P80" s="224">
        <f>(SUM('1.  LRAMVA Summary'!K$54:K$65)+SUM('1.  LRAMVA Summary'!K$66:K$67)*(MONTH($E80)-1)/12)*$H80</f>
        <v>0</v>
      </c>
      <c r="Q80" s="224">
        <f>(SUM('1.  LRAMVA Summary'!L$54:L$65)+SUM('1.  LRAMVA Summary'!L$66:L$67)*(MONTH($E80)-1)/12)*$H80</f>
        <v>0</v>
      </c>
      <c r="R80" s="224">
        <f>(SUM('1.  LRAMVA Summary'!M$54:M$65)+SUM('1.  LRAMVA Summary'!M$66:M$67)*(MONTH($E80)-1)/12)*$H80</f>
        <v>0</v>
      </c>
      <c r="S80" s="224">
        <f>(SUM('1.  LRAMVA Summary'!N$54:N$65)+SUM('1.  LRAMVA Summary'!N$66:N$67)*(MONTH($E80)-1)/12)*$H80</f>
        <v>0</v>
      </c>
      <c r="T80" s="224">
        <f>(SUM('1.  LRAMVA Summary'!O$54:O$65)+SUM('1.  LRAMVA Summary'!O$66:O$67)*(MONTH($E80)-1)/12)*$H80</f>
        <v>0</v>
      </c>
      <c r="U80" s="224">
        <f>(SUM('1.  LRAMVA Summary'!P$54:P$65)+SUM('1.  LRAMVA Summary'!P$66:P$67)*(MONTH($E80)-1)/12)*$H80</f>
        <v>0</v>
      </c>
      <c r="V80" s="224">
        <f>(SUM('1.  LRAMVA Summary'!Q$54:Q$65)+SUM('1.  LRAMVA Summary'!Q$66:Q$67)*(MONTH($E80)-1)/12)*$H80</f>
        <v>0</v>
      </c>
      <c r="W80" s="225">
        <f t="shared" si="20"/>
        <v>103.40925150695971</v>
      </c>
    </row>
    <row r="81" spans="2:23" s="9" customFormat="1">
      <c r="B81" s="66"/>
      <c r="E81" s="208">
        <v>42186</v>
      </c>
      <c r="F81" s="208" t="s">
        <v>181</v>
      </c>
      <c r="G81" s="209" t="s">
        <v>68</v>
      </c>
      <c r="H81" s="223">
        <f>C$33/12</f>
        <v>9.1666666666666665E-4</v>
      </c>
      <c r="I81" s="224">
        <f>(SUM('1.  LRAMVA Summary'!D$54:D$65)+SUM('1.  LRAMVA Summary'!D$66:D$67)*(MONTH($E81)-1)/12)*$H81</f>
        <v>58.149720310721044</v>
      </c>
      <c r="J81" s="224">
        <f>(SUM('1.  LRAMVA Summary'!E$54:E$65)+SUM('1.  LRAMVA Summary'!E$66:E$67)*(MONTH($E81)-1)/12)*$H81</f>
        <v>34.815737644400635</v>
      </c>
      <c r="K81" s="224">
        <f>(SUM('1.  LRAMVA Summary'!F$54:F$65)+SUM('1.  LRAMVA Summary'!F$66:F$67)*(MONTH($E81)-1)/12)*$H81</f>
        <v>11.586709511112904</v>
      </c>
      <c r="L81" s="224">
        <f>(SUM('1.  LRAMVA Summary'!G$54:G$65)+SUM('1.  LRAMVA Summary'!G$66:G$67)*(MONTH($E81)-1)/12)*$H81</f>
        <v>0</v>
      </c>
      <c r="M81" s="224">
        <f>(SUM('1.  LRAMVA Summary'!H$54:H$65)+SUM('1.  LRAMVA Summary'!H$66:H$67)*(MONTH($E81)-1)/12)*$H81</f>
        <v>0</v>
      </c>
      <c r="N81" s="224">
        <f>(SUM('1.  LRAMVA Summary'!I$54:I$65)+SUM('1.  LRAMVA Summary'!I$66:I$67)*(MONTH($E81)-1)/12)*$H81</f>
        <v>0</v>
      </c>
      <c r="O81" s="224">
        <f>(SUM('1.  LRAMVA Summary'!J$54:J$65)+SUM('1.  LRAMVA Summary'!J$66:J$67)*(MONTH($E81)-1)/12)*$H81</f>
        <v>0</v>
      </c>
      <c r="P81" s="224">
        <f>(SUM('1.  LRAMVA Summary'!K$54:K$65)+SUM('1.  LRAMVA Summary'!K$66:K$67)*(MONTH($E81)-1)/12)*$H81</f>
        <v>0</v>
      </c>
      <c r="Q81" s="224">
        <f>(SUM('1.  LRAMVA Summary'!L$54:L$65)+SUM('1.  LRAMVA Summary'!L$66:L$67)*(MONTH($E81)-1)/12)*$H81</f>
        <v>0</v>
      </c>
      <c r="R81" s="224">
        <f>(SUM('1.  LRAMVA Summary'!M$54:M$65)+SUM('1.  LRAMVA Summary'!M$66:M$67)*(MONTH($E81)-1)/12)*$H81</f>
        <v>0</v>
      </c>
      <c r="S81" s="224">
        <f>(SUM('1.  LRAMVA Summary'!N$54:N$65)+SUM('1.  LRAMVA Summary'!N$66:N$67)*(MONTH($E81)-1)/12)*$H81</f>
        <v>0</v>
      </c>
      <c r="T81" s="224">
        <f>(SUM('1.  LRAMVA Summary'!O$54:O$65)+SUM('1.  LRAMVA Summary'!O$66:O$67)*(MONTH($E81)-1)/12)*$H81</f>
        <v>0</v>
      </c>
      <c r="U81" s="224">
        <f>(SUM('1.  LRAMVA Summary'!P$54:P$65)+SUM('1.  LRAMVA Summary'!P$66:P$67)*(MONTH($E81)-1)/12)*$H81</f>
        <v>0</v>
      </c>
      <c r="V81" s="224">
        <f>(SUM('1.  LRAMVA Summary'!Q$54:Q$65)+SUM('1.  LRAMVA Summary'!Q$66:Q$67)*(MONTH($E81)-1)/12)*$H81</f>
        <v>0</v>
      </c>
      <c r="W81" s="225">
        <f t="shared" si="20"/>
        <v>104.55216746623458</v>
      </c>
    </row>
    <row r="82" spans="2:23" s="9" customFormat="1">
      <c r="B82" s="66"/>
      <c r="E82" s="208">
        <v>42217</v>
      </c>
      <c r="F82" s="208" t="s">
        <v>181</v>
      </c>
      <c r="G82" s="209" t="s">
        <v>68</v>
      </c>
      <c r="H82" s="223">
        <f t="shared" ref="H82:H83" si="22">C$33/12</f>
        <v>9.1666666666666665E-4</v>
      </c>
      <c r="I82" s="224">
        <f>(SUM('1.  LRAMVA Summary'!D$54:D$65)+SUM('1.  LRAMVA Summary'!D$66:D$67)*(MONTH($E82)-1)/12)*$H82</f>
        <v>59.529965604913421</v>
      </c>
      <c r="J82" s="224">
        <f>(SUM('1.  LRAMVA Summary'!E$54:E$65)+SUM('1.  LRAMVA Summary'!E$66:E$67)*(MONTH($E82)-1)/12)*$H82</f>
        <v>35.006109942909866</v>
      </c>
      <c r="K82" s="224">
        <f>(SUM('1.  LRAMVA Summary'!F$54:F$65)+SUM('1.  LRAMVA Summary'!F$66:F$67)*(MONTH($E82)-1)/12)*$H82</f>
        <v>11.159007877686172</v>
      </c>
      <c r="L82" s="224">
        <f>(SUM('1.  LRAMVA Summary'!G$54:G$65)+SUM('1.  LRAMVA Summary'!G$66:G$67)*(MONTH($E82)-1)/12)*$H82</f>
        <v>0</v>
      </c>
      <c r="M82" s="224">
        <f>(SUM('1.  LRAMVA Summary'!H$54:H$65)+SUM('1.  LRAMVA Summary'!H$66:H$67)*(MONTH($E82)-1)/12)*$H82</f>
        <v>0</v>
      </c>
      <c r="N82" s="224">
        <f>(SUM('1.  LRAMVA Summary'!I$54:I$65)+SUM('1.  LRAMVA Summary'!I$66:I$67)*(MONTH($E82)-1)/12)*$H82</f>
        <v>0</v>
      </c>
      <c r="O82" s="224">
        <f>(SUM('1.  LRAMVA Summary'!J$54:J$65)+SUM('1.  LRAMVA Summary'!J$66:J$67)*(MONTH($E82)-1)/12)*$H82</f>
        <v>0</v>
      </c>
      <c r="P82" s="224">
        <f>(SUM('1.  LRAMVA Summary'!K$54:K$65)+SUM('1.  LRAMVA Summary'!K$66:K$67)*(MONTH($E82)-1)/12)*$H82</f>
        <v>0</v>
      </c>
      <c r="Q82" s="224">
        <f>(SUM('1.  LRAMVA Summary'!L$54:L$65)+SUM('1.  LRAMVA Summary'!L$66:L$67)*(MONTH($E82)-1)/12)*$H82</f>
        <v>0</v>
      </c>
      <c r="R82" s="224">
        <f>(SUM('1.  LRAMVA Summary'!M$54:M$65)+SUM('1.  LRAMVA Summary'!M$66:M$67)*(MONTH($E82)-1)/12)*$H82</f>
        <v>0</v>
      </c>
      <c r="S82" s="224">
        <f>(SUM('1.  LRAMVA Summary'!N$54:N$65)+SUM('1.  LRAMVA Summary'!N$66:N$67)*(MONTH($E82)-1)/12)*$H82</f>
        <v>0</v>
      </c>
      <c r="T82" s="224">
        <f>(SUM('1.  LRAMVA Summary'!O$54:O$65)+SUM('1.  LRAMVA Summary'!O$66:O$67)*(MONTH($E82)-1)/12)*$H82</f>
        <v>0</v>
      </c>
      <c r="U82" s="224">
        <f>(SUM('1.  LRAMVA Summary'!P$54:P$65)+SUM('1.  LRAMVA Summary'!P$66:P$67)*(MONTH($E82)-1)/12)*$H82</f>
        <v>0</v>
      </c>
      <c r="V82" s="224">
        <f>(SUM('1.  LRAMVA Summary'!Q$54:Q$65)+SUM('1.  LRAMVA Summary'!Q$66:Q$67)*(MONTH($E82)-1)/12)*$H82</f>
        <v>0</v>
      </c>
      <c r="W82" s="225">
        <f t="shared" si="20"/>
        <v>105.69508342550947</v>
      </c>
    </row>
    <row r="83" spans="2:23" s="9" customFormat="1">
      <c r="B83" s="66"/>
      <c r="E83" s="208">
        <v>42248</v>
      </c>
      <c r="F83" s="208" t="s">
        <v>181</v>
      </c>
      <c r="G83" s="209" t="s">
        <v>68</v>
      </c>
      <c r="H83" s="223">
        <f t="shared" si="22"/>
        <v>9.1666666666666665E-4</v>
      </c>
      <c r="I83" s="224">
        <f>(SUM('1.  LRAMVA Summary'!D$54:D$65)+SUM('1.  LRAMVA Summary'!D$66:D$67)*(MONTH($E83)-1)/12)*$H83</f>
        <v>60.910210899105806</v>
      </c>
      <c r="J83" s="224">
        <f>(SUM('1.  LRAMVA Summary'!E$54:E$65)+SUM('1.  LRAMVA Summary'!E$66:E$67)*(MONTH($E83)-1)/12)*$H83</f>
        <v>35.196482241419105</v>
      </c>
      <c r="K83" s="224">
        <f>(SUM('1.  LRAMVA Summary'!F$54:F$65)+SUM('1.  LRAMVA Summary'!F$66:F$67)*(MONTH($E83)-1)/12)*$H83</f>
        <v>10.731306244259441</v>
      </c>
      <c r="L83" s="224">
        <f>(SUM('1.  LRAMVA Summary'!G$54:G$65)+SUM('1.  LRAMVA Summary'!G$66:G$67)*(MONTH($E83)-1)/12)*$H83</f>
        <v>0</v>
      </c>
      <c r="M83" s="224">
        <f>(SUM('1.  LRAMVA Summary'!H$54:H$65)+SUM('1.  LRAMVA Summary'!H$66:H$67)*(MONTH($E83)-1)/12)*$H83</f>
        <v>0</v>
      </c>
      <c r="N83" s="224">
        <f>(SUM('1.  LRAMVA Summary'!I$54:I$65)+SUM('1.  LRAMVA Summary'!I$66:I$67)*(MONTH($E83)-1)/12)*$H83</f>
        <v>0</v>
      </c>
      <c r="O83" s="224">
        <f>(SUM('1.  LRAMVA Summary'!J$54:J$65)+SUM('1.  LRAMVA Summary'!J$66:J$67)*(MONTH($E83)-1)/12)*$H83</f>
        <v>0</v>
      </c>
      <c r="P83" s="224">
        <f>(SUM('1.  LRAMVA Summary'!K$54:K$65)+SUM('1.  LRAMVA Summary'!K$66:K$67)*(MONTH($E83)-1)/12)*$H83</f>
        <v>0</v>
      </c>
      <c r="Q83" s="224">
        <f>(SUM('1.  LRAMVA Summary'!L$54:L$65)+SUM('1.  LRAMVA Summary'!L$66:L$67)*(MONTH($E83)-1)/12)*$H83</f>
        <v>0</v>
      </c>
      <c r="R83" s="224">
        <f>(SUM('1.  LRAMVA Summary'!M$54:M$65)+SUM('1.  LRAMVA Summary'!M$66:M$67)*(MONTH($E83)-1)/12)*$H83</f>
        <v>0</v>
      </c>
      <c r="S83" s="224">
        <f>(SUM('1.  LRAMVA Summary'!N$54:N$65)+SUM('1.  LRAMVA Summary'!N$66:N$67)*(MONTH($E83)-1)/12)*$H83</f>
        <v>0</v>
      </c>
      <c r="T83" s="224">
        <f>(SUM('1.  LRAMVA Summary'!O$54:O$65)+SUM('1.  LRAMVA Summary'!O$66:O$67)*(MONTH($E83)-1)/12)*$H83</f>
        <v>0</v>
      </c>
      <c r="U83" s="224">
        <f>(SUM('1.  LRAMVA Summary'!P$54:P$65)+SUM('1.  LRAMVA Summary'!P$66:P$67)*(MONTH($E83)-1)/12)*$H83</f>
        <v>0</v>
      </c>
      <c r="V83" s="224">
        <f>(SUM('1.  LRAMVA Summary'!Q$54:Q$65)+SUM('1.  LRAMVA Summary'!Q$66:Q$67)*(MONTH($E83)-1)/12)*$H83</f>
        <v>0</v>
      </c>
      <c r="W83" s="225">
        <f t="shared" si="20"/>
        <v>106.83799938478435</v>
      </c>
    </row>
    <row r="84" spans="2:23" s="9" customFormat="1">
      <c r="B84" s="66"/>
      <c r="E84" s="208">
        <v>42278</v>
      </c>
      <c r="F84" s="208" t="s">
        <v>181</v>
      </c>
      <c r="G84" s="209" t="s">
        <v>69</v>
      </c>
      <c r="H84" s="223">
        <f>C$34/12</f>
        <v>9.1666666666666665E-4</v>
      </c>
      <c r="I84" s="224">
        <f>(SUM('1.  LRAMVA Summary'!D$54:D$65)+SUM('1.  LRAMVA Summary'!D$66:D$67)*(MONTH($E84)-1)/12)*$H84</f>
        <v>62.290456193298191</v>
      </c>
      <c r="J84" s="224">
        <f>(SUM('1.  LRAMVA Summary'!E$54:E$65)+SUM('1.  LRAMVA Summary'!E$66:E$67)*(MONTH($E84)-1)/12)*$H84</f>
        <v>35.386854539928336</v>
      </c>
      <c r="K84" s="224">
        <f>(SUM('1.  LRAMVA Summary'!F$54:F$65)+SUM('1.  LRAMVA Summary'!F$66:F$67)*(MONTH($E84)-1)/12)*$H84</f>
        <v>10.303604610832709</v>
      </c>
      <c r="L84" s="224">
        <f>(SUM('1.  LRAMVA Summary'!G$54:G$65)+SUM('1.  LRAMVA Summary'!G$66:G$67)*(MONTH($E84)-1)/12)*$H84</f>
        <v>0</v>
      </c>
      <c r="M84" s="224">
        <f>(SUM('1.  LRAMVA Summary'!H$54:H$65)+SUM('1.  LRAMVA Summary'!H$66:H$67)*(MONTH($E84)-1)/12)*$H84</f>
        <v>0</v>
      </c>
      <c r="N84" s="224">
        <f>(SUM('1.  LRAMVA Summary'!I$54:I$65)+SUM('1.  LRAMVA Summary'!I$66:I$67)*(MONTH($E84)-1)/12)*$H84</f>
        <v>0</v>
      </c>
      <c r="O84" s="224">
        <f>(SUM('1.  LRAMVA Summary'!J$54:J$65)+SUM('1.  LRAMVA Summary'!J$66:J$67)*(MONTH($E84)-1)/12)*$H84</f>
        <v>0</v>
      </c>
      <c r="P84" s="224">
        <f>(SUM('1.  LRAMVA Summary'!K$54:K$65)+SUM('1.  LRAMVA Summary'!K$66:K$67)*(MONTH($E84)-1)/12)*$H84</f>
        <v>0</v>
      </c>
      <c r="Q84" s="224">
        <f>(SUM('1.  LRAMVA Summary'!L$54:L$65)+SUM('1.  LRAMVA Summary'!L$66:L$67)*(MONTH($E84)-1)/12)*$H84</f>
        <v>0</v>
      </c>
      <c r="R84" s="224">
        <f>(SUM('1.  LRAMVA Summary'!M$54:M$65)+SUM('1.  LRAMVA Summary'!M$66:M$67)*(MONTH($E84)-1)/12)*$H84</f>
        <v>0</v>
      </c>
      <c r="S84" s="224">
        <f>(SUM('1.  LRAMVA Summary'!N$54:N$65)+SUM('1.  LRAMVA Summary'!N$66:N$67)*(MONTH($E84)-1)/12)*$H84</f>
        <v>0</v>
      </c>
      <c r="T84" s="224">
        <f>(SUM('1.  LRAMVA Summary'!O$54:O$65)+SUM('1.  LRAMVA Summary'!O$66:O$67)*(MONTH($E84)-1)/12)*$H84</f>
        <v>0</v>
      </c>
      <c r="U84" s="224">
        <f>(SUM('1.  LRAMVA Summary'!P$54:P$65)+SUM('1.  LRAMVA Summary'!P$66:P$67)*(MONTH($E84)-1)/12)*$H84</f>
        <v>0</v>
      </c>
      <c r="V84" s="224">
        <f>(SUM('1.  LRAMVA Summary'!Q$54:Q$65)+SUM('1.  LRAMVA Summary'!Q$66:Q$67)*(MONTH($E84)-1)/12)*$H84</f>
        <v>0</v>
      </c>
      <c r="W84" s="225">
        <f t="shared" si="20"/>
        <v>107.98091534405924</v>
      </c>
    </row>
    <row r="85" spans="2:23" s="9" customFormat="1">
      <c r="B85" s="66"/>
      <c r="E85" s="208">
        <v>42309</v>
      </c>
      <c r="F85" s="208" t="s">
        <v>181</v>
      </c>
      <c r="G85" s="209" t="s">
        <v>69</v>
      </c>
      <c r="H85" s="223">
        <f t="shared" ref="H85:H86" si="23">C$34/12</f>
        <v>9.1666666666666665E-4</v>
      </c>
      <c r="I85" s="224">
        <f>(SUM('1.  LRAMVA Summary'!D$54:D$65)+SUM('1.  LRAMVA Summary'!D$66:D$67)*(MONTH($E85)-1)/12)*$H85</f>
        <v>63.670701487490561</v>
      </c>
      <c r="J85" s="224">
        <f>(SUM('1.  LRAMVA Summary'!E$54:E$65)+SUM('1.  LRAMVA Summary'!E$66:E$67)*(MONTH($E85)-1)/12)*$H85</f>
        <v>35.577226838437575</v>
      </c>
      <c r="K85" s="224">
        <f>(SUM('1.  LRAMVA Summary'!F$54:F$65)+SUM('1.  LRAMVA Summary'!F$66:F$67)*(MONTH($E85)-1)/12)*$H85</f>
        <v>9.8759029774059766</v>
      </c>
      <c r="L85" s="224">
        <f>(SUM('1.  LRAMVA Summary'!G$54:G$65)+SUM('1.  LRAMVA Summary'!G$66:G$67)*(MONTH($E85)-1)/12)*$H85</f>
        <v>0</v>
      </c>
      <c r="M85" s="224">
        <f>(SUM('1.  LRAMVA Summary'!H$54:H$65)+SUM('1.  LRAMVA Summary'!H$66:H$67)*(MONTH($E85)-1)/12)*$H85</f>
        <v>0</v>
      </c>
      <c r="N85" s="224">
        <f>(SUM('1.  LRAMVA Summary'!I$54:I$65)+SUM('1.  LRAMVA Summary'!I$66:I$67)*(MONTH($E85)-1)/12)*$H85</f>
        <v>0</v>
      </c>
      <c r="O85" s="224">
        <f>(SUM('1.  LRAMVA Summary'!J$54:J$65)+SUM('1.  LRAMVA Summary'!J$66:J$67)*(MONTH($E85)-1)/12)*$H85</f>
        <v>0</v>
      </c>
      <c r="P85" s="224">
        <f>(SUM('1.  LRAMVA Summary'!K$54:K$65)+SUM('1.  LRAMVA Summary'!K$66:K$67)*(MONTH($E85)-1)/12)*$H85</f>
        <v>0</v>
      </c>
      <c r="Q85" s="224">
        <f>(SUM('1.  LRAMVA Summary'!L$54:L$65)+SUM('1.  LRAMVA Summary'!L$66:L$67)*(MONTH($E85)-1)/12)*$H85</f>
        <v>0</v>
      </c>
      <c r="R85" s="224">
        <f>(SUM('1.  LRAMVA Summary'!M$54:M$65)+SUM('1.  LRAMVA Summary'!M$66:M$67)*(MONTH($E85)-1)/12)*$H85</f>
        <v>0</v>
      </c>
      <c r="S85" s="224">
        <f>(SUM('1.  LRAMVA Summary'!N$54:N$65)+SUM('1.  LRAMVA Summary'!N$66:N$67)*(MONTH($E85)-1)/12)*$H85</f>
        <v>0</v>
      </c>
      <c r="T85" s="224">
        <f>(SUM('1.  LRAMVA Summary'!O$54:O$65)+SUM('1.  LRAMVA Summary'!O$66:O$67)*(MONTH($E85)-1)/12)*$H85</f>
        <v>0</v>
      </c>
      <c r="U85" s="224">
        <f>(SUM('1.  LRAMVA Summary'!P$54:P$65)+SUM('1.  LRAMVA Summary'!P$66:P$67)*(MONTH($E85)-1)/12)*$H85</f>
        <v>0</v>
      </c>
      <c r="V85" s="224">
        <f>(SUM('1.  LRAMVA Summary'!Q$54:Q$65)+SUM('1.  LRAMVA Summary'!Q$66:Q$67)*(MONTH($E85)-1)/12)*$H85</f>
        <v>0</v>
      </c>
      <c r="W85" s="225">
        <f t="shared" si="20"/>
        <v>109.12383130333411</v>
      </c>
    </row>
    <row r="86" spans="2:23" s="9" customFormat="1">
      <c r="B86" s="66"/>
      <c r="E86" s="208">
        <v>42339</v>
      </c>
      <c r="F86" s="208" t="s">
        <v>181</v>
      </c>
      <c r="G86" s="209" t="s">
        <v>69</v>
      </c>
      <c r="H86" s="223">
        <f t="shared" si="23"/>
        <v>9.1666666666666665E-4</v>
      </c>
      <c r="I86" s="224">
        <f>(SUM('1.  LRAMVA Summary'!D$54:D$65)+SUM('1.  LRAMVA Summary'!D$66:D$67)*(MONTH($E86)-1)/12)*$H86</f>
        <v>65.050946781682939</v>
      </c>
      <c r="J86" s="224">
        <f>(SUM('1.  LRAMVA Summary'!E$54:E$65)+SUM('1.  LRAMVA Summary'!E$66:E$67)*(MONTH($E86)-1)/12)*$H86</f>
        <v>35.767599136946799</v>
      </c>
      <c r="K86" s="224">
        <f>(SUM('1.  LRAMVA Summary'!F$54:F$65)+SUM('1.  LRAMVA Summary'!F$66:F$67)*(MONTH($E86)-1)/12)*$H86</f>
        <v>9.448201343979246</v>
      </c>
      <c r="L86" s="224">
        <f>(SUM('1.  LRAMVA Summary'!G$54:G$65)+SUM('1.  LRAMVA Summary'!G$66:G$67)*(MONTH($E86)-1)/12)*$H86</f>
        <v>0</v>
      </c>
      <c r="M86" s="224">
        <f>(SUM('1.  LRAMVA Summary'!H$54:H$65)+SUM('1.  LRAMVA Summary'!H$66:H$67)*(MONTH($E86)-1)/12)*$H86</f>
        <v>0</v>
      </c>
      <c r="N86" s="224">
        <f>(SUM('1.  LRAMVA Summary'!I$54:I$65)+SUM('1.  LRAMVA Summary'!I$66:I$67)*(MONTH($E86)-1)/12)*$H86</f>
        <v>0</v>
      </c>
      <c r="O86" s="224">
        <f>(SUM('1.  LRAMVA Summary'!J$54:J$65)+SUM('1.  LRAMVA Summary'!J$66:J$67)*(MONTH($E86)-1)/12)*$H86</f>
        <v>0</v>
      </c>
      <c r="P86" s="224">
        <f>(SUM('1.  LRAMVA Summary'!K$54:K$65)+SUM('1.  LRAMVA Summary'!K$66:K$67)*(MONTH($E86)-1)/12)*$H86</f>
        <v>0</v>
      </c>
      <c r="Q86" s="224">
        <f>(SUM('1.  LRAMVA Summary'!L$54:L$65)+SUM('1.  LRAMVA Summary'!L$66:L$67)*(MONTH($E86)-1)/12)*$H86</f>
        <v>0</v>
      </c>
      <c r="R86" s="224">
        <f>(SUM('1.  LRAMVA Summary'!M$54:M$65)+SUM('1.  LRAMVA Summary'!M$66:M$67)*(MONTH($E86)-1)/12)*$H86</f>
        <v>0</v>
      </c>
      <c r="S86" s="224">
        <f>(SUM('1.  LRAMVA Summary'!N$54:N$65)+SUM('1.  LRAMVA Summary'!N$66:N$67)*(MONTH($E86)-1)/12)*$H86</f>
        <v>0</v>
      </c>
      <c r="T86" s="224">
        <f>(SUM('1.  LRAMVA Summary'!O$54:O$65)+SUM('1.  LRAMVA Summary'!O$66:O$67)*(MONTH($E86)-1)/12)*$H86</f>
        <v>0</v>
      </c>
      <c r="U86" s="224">
        <f>(SUM('1.  LRAMVA Summary'!P$54:P$65)+SUM('1.  LRAMVA Summary'!P$66:P$67)*(MONTH($E86)-1)/12)*$H86</f>
        <v>0</v>
      </c>
      <c r="V86" s="224">
        <f>(SUM('1.  LRAMVA Summary'!Q$54:Q$65)+SUM('1.  LRAMVA Summary'!Q$66:Q$67)*(MONTH($E86)-1)/12)*$H86</f>
        <v>0</v>
      </c>
      <c r="W86" s="225">
        <f t="shared" si="20"/>
        <v>110.26674726260899</v>
      </c>
    </row>
    <row r="87" spans="2:23" s="9" customFormat="1" ht="15.75" thickBot="1">
      <c r="B87" s="66"/>
      <c r="E87" s="210" t="s">
        <v>464</v>
      </c>
      <c r="F87" s="210"/>
      <c r="G87" s="211"/>
      <c r="H87" s="212"/>
      <c r="I87" s="213">
        <f>SUM(I74:I86)</f>
        <v>1211.1412632901474</v>
      </c>
      <c r="J87" s="213">
        <f>SUM(J74:J86)</f>
        <v>770.73598805618519</v>
      </c>
      <c r="K87" s="213">
        <f t="shared" ref="K87:O87" si="24">SUM(K74:K86)</f>
        <v>314.36524405107178</v>
      </c>
      <c r="L87" s="213">
        <f t="shared" si="24"/>
        <v>0</v>
      </c>
      <c r="M87" s="213">
        <f t="shared" si="24"/>
        <v>0</v>
      </c>
      <c r="N87" s="213">
        <f t="shared" si="24"/>
        <v>0</v>
      </c>
      <c r="O87" s="213">
        <f t="shared" si="24"/>
        <v>0</v>
      </c>
      <c r="P87" s="213">
        <f t="shared" ref="P87:V87" si="25">SUM(P74:P86)</f>
        <v>0</v>
      </c>
      <c r="Q87" s="213">
        <f t="shared" si="25"/>
        <v>0</v>
      </c>
      <c r="R87" s="213">
        <f t="shared" si="25"/>
        <v>0</v>
      </c>
      <c r="S87" s="213">
        <f t="shared" si="25"/>
        <v>0</v>
      </c>
      <c r="T87" s="213">
        <f t="shared" si="25"/>
        <v>0</v>
      </c>
      <c r="U87" s="213">
        <f t="shared" si="25"/>
        <v>0</v>
      </c>
      <c r="V87" s="213">
        <f t="shared" si="25"/>
        <v>0</v>
      </c>
      <c r="W87" s="213">
        <f>SUM(W74:W86)</f>
        <v>2296.2424953974041</v>
      </c>
    </row>
    <row r="88" spans="2:23" s="9" customFormat="1" ht="15.75" thickTop="1">
      <c r="E88" s="214" t="s">
        <v>67</v>
      </c>
      <c r="F88" s="214"/>
      <c r="G88" s="215"/>
      <c r="H88" s="216"/>
      <c r="I88" s="217"/>
      <c r="J88" s="217"/>
      <c r="K88" s="217"/>
      <c r="L88" s="217"/>
      <c r="M88" s="217"/>
      <c r="N88" s="217"/>
      <c r="O88" s="217"/>
      <c r="P88" s="217"/>
      <c r="Q88" s="217"/>
      <c r="R88" s="217"/>
      <c r="S88" s="217"/>
      <c r="T88" s="217"/>
      <c r="U88" s="217"/>
      <c r="V88" s="217"/>
      <c r="W88" s="218"/>
    </row>
    <row r="89" spans="2:23" s="9" customFormat="1">
      <c r="B89" s="66"/>
      <c r="E89" s="219" t="s">
        <v>428</v>
      </c>
      <c r="F89" s="219"/>
      <c r="G89" s="220"/>
      <c r="H89" s="221"/>
      <c r="I89" s="222">
        <f>I87+I88</f>
        <v>1211.1412632901474</v>
      </c>
      <c r="J89" s="222">
        <f t="shared" ref="J89" si="26">J87+J88</f>
        <v>770.73598805618519</v>
      </c>
      <c r="K89" s="222">
        <f t="shared" ref="K89" si="27">K87+K88</f>
        <v>314.36524405107178</v>
      </c>
      <c r="L89" s="222">
        <f t="shared" ref="L89" si="28">L87+L88</f>
        <v>0</v>
      </c>
      <c r="M89" s="222">
        <f t="shared" ref="M89" si="29">M87+M88</f>
        <v>0</v>
      </c>
      <c r="N89" s="222">
        <f t="shared" ref="N89" si="30">N87+N88</f>
        <v>0</v>
      </c>
      <c r="O89" s="222">
        <f t="shared" ref="O89:U89" si="31">O87+O88</f>
        <v>0</v>
      </c>
      <c r="P89" s="222">
        <f t="shared" si="31"/>
        <v>0</v>
      </c>
      <c r="Q89" s="222">
        <f t="shared" si="31"/>
        <v>0</v>
      </c>
      <c r="R89" s="222">
        <f t="shared" si="31"/>
        <v>0</v>
      </c>
      <c r="S89" s="222">
        <f t="shared" si="31"/>
        <v>0</v>
      </c>
      <c r="T89" s="222">
        <f t="shared" si="31"/>
        <v>0</v>
      </c>
      <c r="U89" s="222">
        <f t="shared" si="31"/>
        <v>0</v>
      </c>
      <c r="V89" s="222">
        <f t="shared" ref="V89" si="32">V87+V88</f>
        <v>0</v>
      </c>
      <c r="W89" s="222">
        <f t="shared" ref="W89" si="33">W87+W88</f>
        <v>2296.2424953974041</v>
      </c>
    </row>
    <row r="90" spans="2:23" s="9" customFormat="1">
      <c r="B90" s="66"/>
      <c r="E90" s="208">
        <v>42370</v>
      </c>
      <c r="F90" s="208" t="s">
        <v>183</v>
      </c>
      <c r="G90" s="209" t="s">
        <v>65</v>
      </c>
      <c r="H90" s="223">
        <f>$C$35/12</f>
        <v>9.1666666666666665E-4</v>
      </c>
      <c r="I90" s="224">
        <f>(SUM('1.  LRAMVA Summary'!D$54:D$68)+SUM('1.  LRAMVA Summary'!D$69:D$70)*(MONTH($E90)-1)/12)*$H90</f>
        <v>66.431192075875316</v>
      </c>
      <c r="J90" s="224">
        <f>(SUM('1.  LRAMVA Summary'!E$54:E$68)+SUM('1.  LRAMVA Summary'!E$69:E$70)*(MONTH($E90)-1)/12)*$H90</f>
        <v>35.957971435456031</v>
      </c>
      <c r="K90" s="224">
        <f>(SUM('1.  LRAMVA Summary'!F$54:F$68)+SUM('1.  LRAMVA Summary'!F$69:F$70)*(MONTH($E90)-1)/12)*$H90</f>
        <v>9.0204997105525138</v>
      </c>
      <c r="L90" s="224">
        <f>(SUM('1.  LRAMVA Summary'!G$54:G$68)+SUM('1.  LRAMVA Summary'!G$69:G$70)*(MONTH($E90)-1)/12)*$H90</f>
        <v>0</v>
      </c>
      <c r="M90" s="224">
        <f>(SUM('1.  LRAMVA Summary'!H$54:H$68)+SUM('1.  LRAMVA Summary'!H$69:H$70)*(MONTH($E90)-1)/12)*$H90</f>
        <v>0</v>
      </c>
      <c r="N90" s="224">
        <f>(SUM('1.  LRAMVA Summary'!I$54:I$68)+SUM('1.  LRAMVA Summary'!I$69:I$70)*(MONTH($E90)-1)/12)*$H90</f>
        <v>0</v>
      </c>
      <c r="O90" s="224">
        <f>(SUM('1.  LRAMVA Summary'!J$54:J$68)+SUM('1.  LRAMVA Summary'!J$69:J$70)*(MONTH($E90)-1)/12)*$H90</f>
        <v>0</v>
      </c>
      <c r="P90" s="224">
        <f>(SUM('1.  LRAMVA Summary'!K$54:K$68)+SUM('1.  LRAMVA Summary'!K$69:K$70)*(MONTH($E90)-1)/12)*$H90</f>
        <v>0</v>
      </c>
      <c r="Q90" s="224">
        <f>(SUM('1.  LRAMVA Summary'!L$54:L$68)+SUM('1.  LRAMVA Summary'!L$69:L$70)*(MONTH($E90)-1)/12)*$H90</f>
        <v>0</v>
      </c>
      <c r="R90" s="224">
        <f>(SUM('1.  LRAMVA Summary'!M$54:M$68)+SUM('1.  LRAMVA Summary'!M$69:M$70)*(MONTH($E90)-1)/12)*$H90</f>
        <v>0</v>
      </c>
      <c r="S90" s="224">
        <f>(SUM('1.  LRAMVA Summary'!N$54:N$68)+SUM('1.  LRAMVA Summary'!N$69:N$70)*(MONTH($E90)-1)/12)*$H90</f>
        <v>0</v>
      </c>
      <c r="T90" s="224">
        <f>(SUM('1.  LRAMVA Summary'!O$54:O$68)+SUM('1.  LRAMVA Summary'!O$69:O$70)*(MONTH($E90)-1)/12)*$H90</f>
        <v>0</v>
      </c>
      <c r="U90" s="224">
        <f>(SUM('1.  LRAMVA Summary'!P$54:P$68)+SUM('1.  LRAMVA Summary'!P$69:P$70)*(MONTH($E90)-1)/12)*$H90</f>
        <v>0</v>
      </c>
      <c r="V90" s="224">
        <f>(SUM('1.  LRAMVA Summary'!Q$54:Q$68)+SUM('1.  LRAMVA Summary'!Q$69:Q$70)*(MONTH($E90)-1)/12)*$H90</f>
        <v>0</v>
      </c>
      <c r="W90" s="225">
        <f>SUM(I90:V90)</f>
        <v>111.40966322188386</v>
      </c>
    </row>
    <row r="91" spans="2:23" s="9" customFormat="1">
      <c r="B91" s="66"/>
      <c r="E91" s="208">
        <v>42401</v>
      </c>
      <c r="F91" s="208" t="s">
        <v>183</v>
      </c>
      <c r="G91" s="209" t="s">
        <v>65</v>
      </c>
      <c r="H91" s="223">
        <f t="shared" ref="H91:H92" si="34">$C$35/12</f>
        <v>9.1666666666666665E-4</v>
      </c>
      <c r="I91" s="224">
        <f>(SUM('1.  LRAMVA Summary'!D$54:D$68)+SUM('1.  LRAMVA Summary'!D$69:D$70)*(MONTH($E91)-1)/12)*$H91</f>
        <v>67.425249429997507</v>
      </c>
      <c r="J91" s="224">
        <f>(SUM('1.  LRAMVA Summary'!E$54:E$68)+SUM('1.  LRAMVA Summary'!E$69:E$70)*(MONTH($E91)-1)/12)*$H91</f>
        <v>36.109614167179714</v>
      </c>
      <c r="K91" s="224">
        <f>(SUM('1.  LRAMVA Summary'!F$54:F$68)+SUM('1.  LRAMVA Summary'!F$69:F$70)*(MONTH($E91)-1)/12)*$H91</f>
        <v>8.5949506260306965</v>
      </c>
      <c r="L91" s="224">
        <f>(SUM('1.  LRAMVA Summary'!G$54:G$68)+SUM('1.  LRAMVA Summary'!G$69:G$70)*(MONTH($E91)-1)/12)*$H91</f>
        <v>0</v>
      </c>
      <c r="M91" s="224">
        <f>(SUM('1.  LRAMVA Summary'!H$54:H$68)+SUM('1.  LRAMVA Summary'!H$69:H$70)*(MONTH($E91)-1)/12)*$H91</f>
        <v>0</v>
      </c>
      <c r="N91" s="224">
        <f>(SUM('1.  LRAMVA Summary'!I$54:I$68)+SUM('1.  LRAMVA Summary'!I$69:I$70)*(MONTH($E91)-1)/12)*$H91</f>
        <v>0</v>
      </c>
      <c r="O91" s="224">
        <f>(SUM('1.  LRAMVA Summary'!J$54:J$68)+SUM('1.  LRAMVA Summary'!J$69:J$70)*(MONTH($E91)-1)/12)*$H91</f>
        <v>0</v>
      </c>
      <c r="P91" s="224">
        <f>(SUM('1.  LRAMVA Summary'!K$54:K$68)+SUM('1.  LRAMVA Summary'!K$69:K$70)*(MONTH($E91)-1)/12)*$H91</f>
        <v>0</v>
      </c>
      <c r="Q91" s="224">
        <f>(SUM('1.  LRAMVA Summary'!L$54:L$68)+SUM('1.  LRAMVA Summary'!L$69:L$70)*(MONTH($E91)-1)/12)*$H91</f>
        <v>0</v>
      </c>
      <c r="R91" s="224">
        <f>(SUM('1.  LRAMVA Summary'!M$54:M$68)+SUM('1.  LRAMVA Summary'!M$69:M$70)*(MONTH($E91)-1)/12)*$H91</f>
        <v>0</v>
      </c>
      <c r="S91" s="224">
        <f>(SUM('1.  LRAMVA Summary'!N$54:N$68)+SUM('1.  LRAMVA Summary'!N$69:N$70)*(MONTH($E91)-1)/12)*$H91</f>
        <v>0</v>
      </c>
      <c r="T91" s="224">
        <f>(SUM('1.  LRAMVA Summary'!O$54:O$68)+SUM('1.  LRAMVA Summary'!O$69:O$70)*(MONTH($E91)-1)/12)*$H91</f>
        <v>0</v>
      </c>
      <c r="U91" s="224">
        <f>(SUM('1.  LRAMVA Summary'!P$54:P$68)+SUM('1.  LRAMVA Summary'!P$69:P$70)*(MONTH($E91)-1)/12)*$H91</f>
        <v>0</v>
      </c>
      <c r="V91" s="224">
        <f>(SUM('1.  LRAMVA Summary'!Q$54:Q$68)+SUM('1.  LRAMVA Summary'!Q$69:Q$70)*(MONTH($E91)-1)/12)*$H91</f>
        <v>0</v>
      </c>
      <c r="W91" s="225">
        <f t="shared" ref="W91:W101" si="35">SUM(I91:V91)</f>
        <v>112.12981422320792</v>
      </c>
    </row>
    <row r="92" spans="2:23" s="9" customFormat="1" ht="14.25" customHeight="1">
      <c r="B92" s="66"/>
      <c r="E92" s="208">
        <v>42430</v>
      </c>
      <c r="F92" s="208" t="s">
        <v>183</v>
      </c>
      <c r="G92" s="209" t="s">
        <v>65</v>
      </c>
      <c r="H92" s="223">
        <f t="shared" si="34"/>
        <v>9.1666666666666665E-4</v>
      </c>
      <c r="I92" s="224">
        <f>(SUM('1.  LRAMVA Summary'!D$54:D$68)+SUM('1.  LRAMVA Summary'!D$69:D$70)*(MONTH($E92)-1)/12)*$H92</f>
        <v>68.419306784119684</v>
      </c>
      <c r="J92" s="224">
        <f>(SUM('1.  LRAMVA Summary'!E$54:E$68)+SUM('1.  LRAMVA Summary'!E$69:E$70)*(MONTH($E92)-1)/12)*$H92</f>
        <v>36.261256898903397</v>
      </c>
      <c r="K92" s="224">
        <f>(SUM('1.  LRAMVA Summary'!F$54:F$68)+SUM('1.  LRAMVA Summary'!F$69:F$70)*(MONTH($E92)-1)/12)*$H92</f>
        <v>8.1694015415088792</v>
      </c>
      <c r="L92" s="224">
        <f>(SUM('1.  LRAMVA Summary'!G$54:G$68)+SUM('1.  LRAMVA Summary'!G$69:G$70)*(MONTH($E92)-1)/12)*$H92</f>
        <v>0</v>
      </c>
      <c r="M92" s="224">
        <f>(SUM('1.  LRAMVA Summary'!H$54:H$68)+SUM('1.  LRAMVA Summary'!H$69:H$70)*(MONTH($E92)-1)/12)*$H92</f>
        <v>0</v>
      </c>
      <c r="N92" s="224">
        <f>(SUM('1.  LRAMVA Summary'!I$54:I$68)+SUM('1.  LRAMVA Summary'!I$69:I$70)*(MONTH($E92)-1)/12)*$H92</f>
        <v>0</v>
      </c>
      <c r="O92" s="224">
        <f>(SUM('1.  LRAMVA Summary'!J$54:J$68)+SUM('1.  LRAMVA Summary'!J$69:J$70)*(MONTH($E92)-1)/12)*$H92</f>
        <v>0</v>
      </c>
      <c r="P92" s="224">
        <f>(SUM('1.  LRAMVA Summary'!K$54:K$68)+SUM('1.  LRAMVA Summary'!K$69:K$70)*(MONTH($E92)-1)/12)*$H92</f>
        <v>0</v>
      </c>
      <c r="Q92" s="224">
        <f>(SUM('1.  LRAMVA Summary'!L$54:L$68)+SUM('1.  LRAMVA Summary'!L$69:L$70)*(MONTH($E92)-1)/12)*$H92</f>
        <v>0</v>
      </c>
      <c r="R92" s="224">
        <f>(SUM('1.  LRAMVA Summary'!M$54:M$68)+SUM('1.  LRAMVA Summary'!M$69:M$70)*(MONTH($E92)-1)/12)*$H92</f>
        <v>0</v>
      </c>
      <c r="S92" s="224">
        <f>(SUM('1.  LRAMVA Summary'!N$54:N$68)+SUM('1.  LRAMVA Summary'!N$69:N$70)*(MONTH($E92)-1)/12)*$H92</f>
        <v>0</v>
      </c>
      <c r="T92" s="224">
        <f>(SUM('1.  LRAMVA Summary'!O$54:O$68)+SUM('1.  LRAMVA Summary'!O$69:O$70)*(MONTH($E92)-1)/12)*$H92</f>
        <v>0</v>
      </c>
      <c r="U92" s="224">
        <f>(SUM('1.  LRAMVA Summary'!P$54:P$68)+SUM('1.  LRAMVA Summary'!P$69:P$70)*(MONTH($E92)-1)/12)*$H92</f>
        <v>0</v>
      </c>
      <c r="V92" s="224">
        <f>(SUM('1.  LRAMVA Summary'!Q$54:Q$68)+SUM('1.  LRAMVA Summary'!Q$69:Q$70)*(MONTH($E92)-1)/12)*$H92</f>
        <v>0</v>
      </c>
      <c r="W92" s="225">
        <f t="shared" si="35"/>
        <v>112.84996522453196</v>
      </c>
    </row>
    <row r="93" spans="2:23" s="8" customFormat="1">
      <c r="B93" s="233"/>
      <c r="D93" s="9"/>
      <c r="E93" s="208">
        <v>42461</v>
      </c>
      <c r="F93" s="208" t="s">
        <v>183</v>
      </c>
      <c r="G93" s="209" t="s">
        <v>66</v>
      </c>
      <c r="H93" s="223">
        <f>$C$36/12</f>
        <v>9.1666666666666665E-4</v>
      </c>
      <c r="I93" s="224">
        <f>(SUM('1.  LRAMVA Summary'!D$54:D$68)+SUM('1.  LRAMVA Summary'!D$69:D$70)*(MONTH($E93)-1)/12)*$H93</f>
        <v>69.413364138241874</v>
      </c>
      <c r="J93" s="224">
        <f>(SUM('1.  LRAMVA Summary'!E$54:E$68)+SUM('1.  LRAMVA Summary'!E$69:E$70)*(MONTH($E93)-1)/12)*$H93</f>
        <v>36.412899630627074</v>
      </c>
      <c r="K93" s="224">
        <f>(SUM('1.  LRAMVA Summary'!F$54:F$68)+SUM('1.  LRAMVA Summary'!F$69:F$70)*(MONTH($E93)-1)/12)*$H93</f>
        <v>7.743852456987061</v>
      </c>
      <c r="L93" s="224">
        <f>(SUM('1.  LRAMVA Summary'!G$54:G$68)+SUM('1.  LRAMVA Summary'!G$69:G$70)*(MONTH($E93)-1)/12)*$H93</f>
        <v>0</v>
      </c>
      <c r="M93" s="224">
        <f>(SUM('1.  LRAMVA Summary'!H$54:H$68)+SUM('1.  LRAMVA Summary'!H$69:H$70)*(MONTH($E93)-1)/12)*$H93</f>
        <v>0</v>
      </c>
      <c r="N93" s="224">
        <f>(SUM('1.  LRAMVA Summary'!I$54:I$68)+SUM('1.  LRAMVA Summary'!I$69:I$70)*(MONTH($E93)-1)/12)*$H93</f>
        <v>0</v>
      </c>
      <c r="O93" s="224">
        <f>(SUM('1.  LRAMVA Summary'!J$54:J$68)+SUM('1.  LRAMVA Summary'!J$69:J$70)*(MONTH($E93)-1)/12)*$H93</f>
        <v>0</v>
      </c>
      <c r="P93" s="224">
        <f>(SUM('1.  LRAMVA Summary'!K$54:K$68)+SUM('1.  LRAMVA Summary'!K$69:K$70)*(MONTH($E93)-1)/12)*$H93</f>
        <v>0</v>
      </c>
      <c r="Q93" s="224">
        <f>(SUM('1.  LRAMVA Summary'!L$54:L$68)+SUM('1.  LRAMVA Summary'!L$69:L$70)*(MONTH($E93)-1)/12)*$H93</f>
        <v>0</v>
      </c>
      <c r="R93" s="224">
        <f>(SUM('1.  LRAMVA Summary'!M$54:M$68)+SUM('1.  LRAMVA Summary'!M$69:M$70)*(MONTH($E93)-1)/12)*$H93</f>
        <v>0</v>
      </c>
      <c r="S93" s="224">
        <f>(SUM('1.  LRAMVA Summary'!N$54:N$68)+SUM('1.  LRAMVA Summary'!N$69:N$70)*(MONTH($E93)-1)/12)*$H93</f>
        <v>0</v>
      </c>
      <c r="T93" s="224">
        <f>(SUM('1.  LRAMVA Summary'!O$54:O$68)+SUM('1.  LRAMVA Summary'!O$69:O$70)*(MONTH($E93)-1)/12)*$H93</f>
        <v>0</v>
      </c>
      <c r="U93" s="224">
        <f>(SUM('1.  LRAMVA Summary'!P$54:P$68)+SUM('1.  LRAMVA Summary'!P$69:P$70)*(MONTH($E93)-1)/12)*$H93</f>
        <v>0</v>
      </c>
      <c r="V93" s="224">
        <f>(SUM('1.  LRAMVA Summary'!Q$54:Q$68)+SUM('1.  LRAMVA Summary'!Q$69:Q$70)*(MONTH($E93)-1)/12)*$H93</f>
        <v>0</v>
      </c>
      <c r="W93" s="225">
        <f t="shared" si="35"/>
        <v>113.57011622585601</v>
      </c>
    </row>
    <row r="94" spans="2:23" s="9" customFormat="1">
      <c r="B94" s="66"/>
      <c r="E94" s="208">
        <v>42491</v>
      </c>
      <c r="F94" s="208" t="s">
        <v>183</v>
      </c>
      <c r="G94" s="209" t="s">
        <v>66</v>
      </c>
      <c r="H94" s="223">
        <f t="shared" ref="H94:H95" si="36">$C$36/12</f>
        <v>9.1666666666666665E-4</v>
      </c>
      <c r="I94" s="224">
        <f>(SUM('1.  LRAMVA Summary'!D$54:D$68)+SUM('1.  LRAMVA Summary'!D$69:D$70)*(MONTH($E94)-1)/12)*$H94</f>
        <v>70.407421492364051</v>
      </c>
      <c r="J94" s="224">
        <f>(SUM('1.  LRAMVA Summary'!E$54:E$68)+SUM('1.  LRAMVA Summary'!E$69:E$70)*(MONTH($E94)-1)/12)*$H94</f>
        <v>36.564542362350757</v>
      </c>
      <c r="K94" s="224">
        <f>(SUM('1.  LRAMVA Summary'!F$54:F$68)+SUM('1.  LRAMVA Summary'!F$69:F$70)*(MONTH($E94)-1)/12)*$H94</f>
        <v>7.3183033724652446</v>
      </c>
      <c r="L94" s="224">
        <f>(SUM('1.  LRAMVA Summary'!G$54:G$68)+SUM('1.  LRAMVA Summary'!G$69:G$70)*(MONTH($E94)-1)/12)*$H94</f>
        <v>0</v>
      </c>
      <c r="M94" s="224">
        <f>(SUM('1.  LRAMVA Summary'!H$54:H$68)+SUM('1.  LRAMVA Summary'!H$69:H$70)*(MONTH($E94)-1)/12)*$H94</f>
        <v>0</v>
      </c>
      <c r="N94" s="224">
        <f>(SUM('1.  LRAMVA Summary'!I$54:I$68)+SUM('1.  LRAMVA Summary'!I$69:I$70)*(MONTH($E94)-1)/12)*$H94</f>
        <v>0</v>
      </c>
      <c r="O94" s="224">
        <f>(SUM('1.  LRAMVA Summary'!J$54:J$68)+SUM('1.  LRAMVA Summary'!J$69:J$70)*(MONTH($E94)-1)/12)*$H94</f>
        <v>0</v>
      </c>
      <c r="P94" s="224">
        <f>(SUM('1.  LRAMVA Summary'!K$54:K$68)+SUM('1.  LRAMVA Summary'!K$69:K$70)*(MONTH($E94)-1)/12)*$H94</f>
        <v>0</v>
      </c>
      <c r="Q94" s="224">
        <f>(SUM('1.  LRAMVA Summary'!L$54:L$68)+SUM('1.  LRAMVA Summary'!L$69:L$70)*(MONTH($E94)-1)/12)*$H94</f>
        <v>0</v>
      </c>
      <c r="R94" s="224">
        <f>(SUM('1.  LRAMVA Summary'!M$54:M$68)+SUM('1.  LRAMVA Summary'!M$69:M$70)*(MONTH($E94)-1)/12)*$H94</f>
        <v>0</v>
      </c>
      <c r="S94" s="224">
        <f>(SUM('1.  LRAMVA Summary'!N$54:N$68)+SUM('1.  LRAMVA Summary'!N$69:N$70)*(MONTH($E94)-1)/12)*$H94</f>
        <v>0</v>
      </c>
      <c r="T94" s="224">
        <f>(SUM('1.  LRAMVA Summary'!O$54:O$68)+SUM('1.  LRAMVA Summary'!O$69:O$70)*(MONTH($E94)-1)/12)*$H94</f>
        <v>0</v>
      </c>
      <c r="U94" s="224">
        <f>(SUM('1.  LRAMVA Summary'!P$54:P$68)+SUM('1.  LRAMVA Summary'!P$69:P$70)*(MONTH($E94)-1)/12)*$H94</f>
        <v>0</v>
      </c>
      <c r="V94" s="224">
        <f>(SUM('1.  LRAMVA Summary'!Q$54:Q$68)+SUM('1.  LRAMVA Summary'!Q$69:Q$70)*(MONTH($E94)-1)/12)*$H94</f>
        <v>0</v>
      </c>
      <c r="W94" s="225">
        <f t="shared" si="35"/>
        <v>114.29026722718004</v>
      </c>
    </row>
    <row r="95" spans="2:23" s="232" customFormat="1">
      <c r="B95" s="231"/>
      <c r="D95" s="9"/>
      <c r="E95" s="208">
        <v>42522</v>
      </c>
      <c r="F95" s="208" t="s">
        <v>183</v>
      </c>
      <c r="G95" s="209" t="s">
        <v>66</v>
      </c>
      <c r="H95" s="223">
        <f t="shared" si="36"/>
        <v>9.1666666666666665E-4</v>
      </c>
      <c r="I95" s="224">
        <f>(SUM('1.  LRAMVA Summary'!D$54:D$68)+SUM('1.  LRAMVA Summary'!D$69:D$70)*(MONTH($E95)-1)/12)*$H95</f>
        <v>71.401478846486228</v>
      </c>
      <c r="J95" s="224">
        <f>(SUM('1.  LRAMVA Summary'!E$54:E$68)+SUM('1.  LRAMVA Summary'!E$69:E$70)*(MONTH($E95)-1)/12)*$H95</f>
        <v>36.716185094074433</v>
      </c>
      <c r="K95" s="224">
        <f>(SUM('1.  LRAMVA Summary'!F$54:F$68)+SUM('1.  LRAMVA Summary'!F$69:F$70)*(MONTH($E95)-1)/12)*$H95</f>
        <v>6.8927542879434274</v>
      </c>
      <c r="L95" s="224">
        <f>(SUM('1.  LRAMVA Summary'!G$54:G$68)+SUM('1.  LRAMVA Summary'!G$69:G$70)*(MONTH($E95)-1)/12)*$H95</f>
        <v>0</v>
      </c>
      <c r="M95" s="224">
        <f>(SUM('1.  LRAMVA Summary'!H$54:H$68)+SUM('1.  LRAMVA Summary'!H$69:H$70)*(MONTH($E95)-1)/12)*$H95</f>
        <v>0</v>
      </c>
      <c r="N95" s="224">
        <f>(SUM('1.  LRAMVA Summary'!I$54:I$68)+SUM('1.  LRAMVA Summary'!I$69:I$70)*(MONTH($E95)-1)/12)*$H95</f>
        <v>0</v>
      </c>
      <c r="O95" s="224">
        <f>(SUM('1.  LRAMVA Summary'!J$54:J$68)+SUM('1.  LRAMVA Summary'!J$69:J$70)*(MONTH($E95)-1)/12)*$H95</f>
        <v>0</v>
      </c>
      <c r="P95" s="224">
        <f>(SUM('1.  LRAMVA Summary'!K$54:K$68)+SUM('1.  LRAMVA Summary'!K$69:K$70)*(MONTH($E95)-1)/12)*$H95</f>
        <v>0</v>
      </c>
      <c r="Q95" s="224">
        <f>(SUM('1.  LRAMVA Summary'!L$54:L$68)+SUM('1.  LRAMVA Summary'!L$69:L$70)*(MONTH($E95)-1)/12)*$H95</f>
        <v>0</v>
      </c>
      <c r="R95" s="224">
        <f>(SUM('1.  LRAMVA Summary'!M$54:M$68)+SUM('1.  LRAMVA Summary'!M$69:M$70)*(MONTH($E95)-1)/12)*$H95</f>
        <v>0</v>
      </c>
      <c r="S95" s="224">
        <f>(SUM('1.  LRAMVA Summary'!N$54:N$68)+SUM('1.  LRAMVA Summary'!N$69:N$70)*(MONTH($E95)-1)/12)*$H95</f>
        <v>0</v>
      </c>
      <c r="T95" s="224">
        <f>(SUM('1.  LRAMVA Summary'!O$54:O$68)+SUM('1.  LRAMVA Summary'!O$69:O$70)*(MONTH($E95)-1)/12)*$H95</f>
        <v>0</v>
      </c>
      <c r="U95" s="224">
        <f>(SUM('1.  LRAMVA Summary'!P$54:P$68)+SUM('1.  LRAMVA Summary'!P$69:P$70)*(MONTH($E95)-1)/12)*$H95</f>
        <v>0</v>
      </c>
      <c r="V95" s="224">
        <f>(SUM('1.  LRAMVA Summary'!Q$54:Q$68)+SUM('1.  LRAMVA Summary'!Q$69:Q$70)*(MONTH($E95)-1)/12)*$H95</f>
        <v>0</v>
      </c>
      <c r="W95" s="225">
        <f t="shared" si="35"/>
        <v>115.01041822850409</v>
      </c>
    </row>
    <row r="96" spans="2:23" s="9" customFormat="1">
      <c r="B96" s="66"/>
      <c r="E96" s="208">
        <v>42552</v>
      </c>
      <c r="F96" s="208" t="s">
        <v>183</v>
      </c>
      <c r="G96" s="209" t="s">
        <v>68</v>
      </c>
      <c r="H96" s="223">
        <f>$C$37/12</f>
        <v>9.1666666666666665E-4</v>
      </c>
      <c r="I96" s="224">
        <f>(SUM('1.  LRAMVA Summary'!D$54:D$68)+SUM('1.  LRAMVA Summary'!D$69:D$70)*(MONTH($E96)-1)/12)*$H96</f>
        <v>72.395536200608404</v>
      </c>
      <c r="J96" s="224">
        <f>(SUM('1.  LRAMVA Summary'!E$54:E$68)+SUM('1.  LRAMVA Summary'!E$69:E$70)*(MONTH($E96)-1)/12)*$H96</f>
        <v>36.867827825798116</v>
      </c>
      <c r="K96" s="224">
        <f>(SUM('1.  LRAMVA Summary'!F$54:F$68)+SUM('1.  LRAMVA Summary'!F$69:F$70)*(MONTH($E96)-1)/12)*$H96</f>
        <v>6.4672052034216101</v>
      </c>
      <c r="L96" s="224">
        <f>(SUM('1.  LRAMVA Summary'!G$54:G$68)+SUM('1.  LRAMVA Summary'!G$69:G$70)*(MONTH($E96)-1)/12)*$H96</f>
        <v>0</v>
      </c>
      <c r="M96" s="224">
        <f>(SUM('1.  LRAMVA Summary'!H$54:H$68)+SUM('1.  LRAMVA Summary'!H$69:H$70)*(MONTH($E96)-1)/12)*$H96</f>
        <v>0</v>
      </c>
      <c r="N96" s="224">
        <f>(SUM('1.  LRAMVA Summary'!I$54:I$68)+SUM('1.  LRAMVA Summary'!I$69:I$70)*(MONTH($E96)-1)/12)*$H96</f>
        <v>0</v>
      </c>
      <c r="O96" s="224">
        <f>(SUM('1.  LRAMVA Summary'!J$54:J$68)+SUM('1.  LRAMVA Summary'!J$69:J$70)*(MONTH($E96)-1)/12)*$H96</f>
        <v>0</v>
      </c>
      <c r="P96" s="224">
        <f>(SUM('1.  LRAMVA Summary'!K$54:K$68)+SUM('1.  LRAMVA Summary'!K$69:K$70)*(MONTH($E96)-1)/12)*$H96</f>
        <v>0</v>
      </c>
      <c r="Q96" s="224">
        <f>(SUM('1.  LRAMVA Summary'!L$54:L$68)+SUM('1.  LRAMVA Summary'!L$69:L$70)*(MONTH($E96)-1)/12)*$H96</f>
        <v>0</v>
      </c>
      <c r="R96" s="224">
        <f>(SUM('1.  LRAMVA Summary'!M$54:M$68)+SUM('1.  LRAMVA Summary'!M$69:M$70)*(MONTH($E96)-1)/12)*$H96</f>
        <v>0</v>
      </c>
      <c r="S96" s="224">
        <f>(SUM('1.  LRAMVA Summary'!N$54:N$68)+SUM('1.  LRAMVA Summary'!N$69:N$70)*(MONTH($E96)-1)/12)*$H96</f>
        <v>0</v>
      </c>
      <c r="T96" s="224">
        <f>(SUM('1.  LRAMVA Summary'!O$54:O$68)+SUM('1.  LRAMVA Summary'!O$69:O$70)*(MONTH($E96)-1)/12)*$H96</f>
        <v>0</v>
      </c>
      <c r="U96" s="224">
        <f>(SUM('1.  LRAMVA Summary'!P$54:P$68)+SUM('1.  LRAMVA Summary'!P$69:P$70)*(MONTH($E96)-1)/12)*$H96</f>
        <v>0</v>
      </c>
      <c r="V96" s="224">
        <f>(SUM('1.  LRAMVA Summary'!Q$54:Q$68)+SUM('1.  LRAMVA Summary'!Q$69:Q$70)*(MONTH($E96)-1)/12)*$H96</f>
        <v>0</v>
      </c>
      <c r="W96" s="225">
        <f t="shared" si="35"/>
        <v>115.73056922982813</v>
      </c>
    </row>
    <row r="97" spans="2:23" s="9" customFormat="1">
      <c r="B97" s="66"/>
      <c r="E97" s="208">
        <v>42583</v>
      </c>
      <c r="F97" s="208" t="s">
        <v>183</v>
      </c>
      <c r="G97" s="209" t="s">
        <v>68</v>
      </c>
      <c r="H97" s="223">
        <f t="shared" ref="H97:H98" si="37">$C$37/12</f>
        <v>9.1666666666666665E-4</v>
      </c>
      <c r="I97" s="224">
        <f>(SUM('1.  LRAMVA Summary'!D$54:D$68)+SUM('1.  LRAMVA Summary'!D$69:D$70)*(MONTH($E97)-1)/12)*$H97</f>
        <v>73.389593554730581</v>
      </c>
      <c r="J97" s="224">
        <f>(SUM('1.  LRAMVA Summary'!E$54:E$68)+SUM('1.  LRAMVA Summary'!E$69:E$70)*(MONTH($E97)-1)/12)*$H97</f>
        <v>37.019470557521799</v>
      </c>
      <c r="K97" s="224">
        <f>(SUM('1.  LRAMVA Summary'!F$54:F$68)+SUM('1.  LRAMVA Summary'!F$69:F$70)*(MONTH($E97)-1)/12)*$H97</f>
        <v>6.0416561188997937</v>
      </c>
      <c r="L97" s="224">
        <f>(SUM('1.  LRAMVA Summary'!G$54:G$68)+SUM('1.  LRAMVA Summary'!G$69:G$70)*(MONTH($E97)-1)/12)*$H97</f>
        <v>0</v>
      </c>
      <c r="M97" s="224">
        <f>(SUM('1.  LRAMVA Summary'!H$54:H$68)+SUM('1.  LRAMVA Summary'!H$69:H$70)*(MONTH($E97)-1)/12)*$H97</f>
        <v>0</v>
      </c>
      <c r="N97" s="224">
        <f>(SUM('1.  LRAMVA Summary'!I$54:I$68)+SUM('1.  LRAMVA Summary'!I$69:I$70)*(MONTH($E97)-1)/12)*$H97</f>
        <v>0</v>
      </c>
      <c r="O97" s="224">
        <f>(SUM('1.  LRAMVA Summary'!J$54:J$68)+SUM('1.  LRAMVA Summary'!J$69:J$70)*(MONTH($E97)-1)/12)*$H97</f>
        <v>0</v>
      </c>
      <c r="P97" s="224">
        <f>(SUM('1.  LRAMVA Summary'!K$54:K$68)+SUM('1.  LRAMVA Summary'!K$69:K$70)*(MONTH($E97)-1)/12)*$H97</f>
        <v>0</v>
      </c>
      <c r="Q97" s="224">
        <f>(SUM('1.  LRAMVA Summary'!L$54:L$68)+SUM('1.  LRAMVA Summary'!L$69:L$70)*(MONTH($E97)-1)/12)*$H97</f>
        <v>0</v>
      </c>
      <c r="R97" s="224">
        <f>(SUM('1.  LRAMVA Summary'!M$54:M$68)+SUM('1.  LRAMVA Summary'!M$69:M$70)*(MONTH($E97)-1)/12)*$H97</f>
        <v>0</v>
      </c>
      <c r="S97" s="224">
        <f>(SUM('1.  LRAMVA Summary'!N$54:N$68)+SUM('1.  LRAMVA Summary'!N$69:N$70)*(MONTH($E97)-1)/12)*$H97</f>
        <v>0</v>
      </c>
      <c r="T97" s="224">
        <f>(SUM('1.  LRAMVA Summary'!O$54:O$68)+SUM('1.  LRAMVA Summary'!O$69:O$70)*(MONTH($E97)-1)/12)*$H97</f>
        <v>0</v>
      </c>
      <c r="U97" s="224">
        <f>(SUM('1.  LRAMVA Summary'!P$54:P$68)+SUM('1.  LRAMVA Summary'!P$69:P$70)*(MONTH($E97)-1)/12)*$H97</f>
        <v>0</v>
      </c>
      <c r="V97" s="224">
        <f>(SUM('1.  LRAMVA Summary'!Q$54:Q$68)+SUM('1.  LRAMVA Summary'!Q$69:Q$70)*(MONTH($E97)-1)/12)*$H97</f>
        <v>0</v>
      </c>
      <c r="W97" s="225">
        <f t="shared" si="35"/>
        <v>116.45072023115218</v>
      </c>
    </row>
    <row r="98" spans="2:23" s="9" customFormat="1">
      <c r="B98" s="66"/>
      <c r="E98" s="208">
        <v>42614</v>
      </c>
      <c r="F98" s="208" t="s">
        <v>183</v>
      </c>
      <c r="G98" s="209" t="s">
        <v>68</v>
      </c>
      <c r="H98" s="223">
        <f t="shared" si="37"/>
        <v>9.1666666666666665E-4</v>
      </c>
      <c r="I98" s="224">
        <f>(SUM('1.  LRAMVA Summary'!D$54:D$68)+SUM('1.  LRAMVA Summary'!D$69:D$70)*(MONTH($E98)-1)/12)*$H98</f>
        <v>74.383650908852772</v>
      </c>
      <c r="J98" s="224">
        <f>(SUM('1.  LRAMVA Summary'!E$54:E$68)+SUM('1.  LRAMVA Summary'!E$69:E$70)*(MONTH($E98)-1)/12)*$H98</f>
        <v>37.171113289245483</v>
      </c>
      <c r="K98" s="224">
        <f>(SUM('1.  LRAMVA Summary'!F$54:F$68)+SUM('1.  LRAMVA Summary'!F$69:F$70)*(MONTH($E98)-1)/12)*$H98</f>
        <v>5.6161070343779755</v>
      </c>
      <c r="L98" s="224">
        <f>(SUM('1.  LRAMVA Summary'!G$54:G$68)+SUM('1.  LRAMVA Summary'!G$69:G$70)*(MONTH($E98)-1)/12)*$H98</f>
        <v>0</v>
      </c>
      <c r="M98" s="224">
        <f>(SUM('1.  LRAMVA Summary'!H$54:H$68)+SUM('1.  LRAMVA Summary'!H$69:H$70)*(MONTH($E98)-1)/12)*$H98</f>
        <v>0</v>
      </c>
      <c r="N98" s="224">
        <f>(SUM('1.  LRAMVA Summary'!I$54:I$68)+SUM('1.  LRAMVA Summary'!I$69:I$70)*(MONTH($E98)-1)/12)*$H98</f>
        <v>0</v>
      </c>
      <c r="O98" s="224">
        <f>(SUM('1.  LRAMVA Summary'!J$54:J$68)+SUM('1.  LRAMVA Summary'!J$69:J$70)*(MONTH($E98)-1)/12)*$H98</f>
        <v>0</v>
      </c>
      <c r="P98" s="224">
        <f>(SUM('1.  LRAMVA Summary'!K$54:K$68)+SUM('1.  LRAMVA Summary'!K$69:K$70)*(MONTH($E98)-1)/12)*$H98</f>
        <v>0</v>
      </c>
      <c r="Q98" s="224">
        <f>(SUM('1.  LRAMVA Summary'!L$54:L$68)+SUM('1.  LRAMVA Summary'!L$69:L$70)*(MONTH($E98)-1)/12)*$H98</f>
        <v>0</v>
      </c>
      <c r="R98" s="224">
        <f>(SUM('1.  LRAMVA Summary'!M$54:M$68)+SUM('1.  LRAMVA Summary'!M$69:M$70)*(MONTH($E98)-1)/12)*$H98</f>
        <v>0</v>
      </c>
      <c r="S98" s="224">
        <f>(SUM('1.  LRAMVA Summary'!N$54:N$68)+SUM('1.  LRAMVA Summary'!N$69:N$70)*(MONTH($E98)-1)/12)*$H98</f>
        <v>0</v>
      </c>
      <c r="T98" s="224">
        <f>(SUM('1.  LRAMVA Summary'!O$54:O$68)+SUM('1.  LRAMVA Summary'!O$69:O$70)*(MONTH($E98)-1)/12)*$H98</f>
        <v>0</v>
      </c>
      <c r="U98" s="224">
        <f>(SUM('1.  LRAMVA Summary'!P$54:P$68)+SUM('1.  LRAMVA Summary'!P$69:P$70)*(MONTH($E98)-1)/12)*$H98</f>
        <v>0</v>
      </c>
      <c r="V98" s="224">
        <f>(SUM('1.  LRAMVA Summary'!Q$54:Q$68)+SUM('1.  LRAMVA Summary'!Q$69:Q$70)*(MONTH($E98)-1)/12)*$H98</f>
        <v>0</v>
      </c>
      <c r="W98" s="225">
        <f t="shared" si="35"/>
        <v>117.17087123247623</v>
      </c>
    </row>
    <row r="99" spans="2:23" s="9" customFormat="1">
      <c r="B99" s="66"/>
      <c r="E99" s="208">
        <v>42644</v>
      </c>
      <c r="F99" s="208" t="s">
        <v>183</v>
      </c>
      <c r="G99" s="209" t="s">
        <v>69</v>
      </c>
      <c r="H99" s="204">
        <f>$C$38/12</f>
        <v>9.1666666666666665E-4</v>
      </c>
      <c r="I99" s="224">
        <f>(SUM('1.  LRAMVA Summary'!D$54:D$68)+SUM('1.  LRAMVA Summary'!D$69:D$70)*(MONTH($E99)-1)/12)*$H99</f>
        <v>75.377708262974949</v>
      </c>
      <c r="J99" s="224">
        <f>(SUM('1.  LRAMVA Summary'!E$54:E$68)+SUM('1.  LRAMVA Summary'!E$69:E$70)*(MONTH($E99)-1)/12)*$H99</f>
        <v>37.322756020969166</v>
      </c>
      <c r="K99" s="224">
        <f>(SUM('1.  LRAMVA Summary'!F$54:F$68)+SUM('1.  LRAMVA Summary'!F$69:F$70)*(MONTH($E99)-1)/12)*$H99</f>
        <v>5.1905579498561583</v>
      </c>
      <c r="L99" s="224">
        <f>(SUM('1.  LRAMVA Summary'!G$54:G$68)+SUM('1.  LRAMVA Summary'!G$69:G$70)*(MONTH($E99)-1)/12)*$H99</f>
        <v>0</v>
      </c>
      <c r="M99" s="224">
        <f>(SUM('1.  LRAMVA Summary'!H$54:H$68)+SUM('1.  LRAMVA Summary'!H$69:H$70)*(MONTH($E99)-1)/12)*$H99</f>
        <v>0</v>
      </c>
      <c r="N99" s="224">
        <f>(SUM('1.  LRAMVA Summary'!I$54:I$68)+SUM('1.  LRAMVA Summary'!I$69:I$70)*(MONTH($E99)-1)/12)*$H99</f>
        <v>0</v>
      </c>
      <c r="O99" s="224">
        <f>(SUM('1.  LRAMVA Summary'!J$54:J$68)+SUM('1.  LRAMVA Summary'!J$69:J$70)*(MONTH($E99)-1)/12)*$H99</f>
        <v>0</v>
      </c>
      <c r="P99" s="224">
        <f>(SUM('1.  LRAMVA Summary'!K$54:K$68)+SUM('1.  LRAMVA Summary'!K$69:K$70)*(MONTH($E99)-1)/12)*$H99</f>
        <v>0</v>
      </c>
      <c r="Q99" s="224">
        <f>(SUM('1.  LRAMVA Summary'!L$54:L$68)+SUM('1.  LRAMVA Summary'!L$69:L$70)*(MONTH($E99)-1)/12)*$H99</f>
        <v>0</v>
      </c>
      <c r="R99" s="224">
        <f>(SUM('1.  LRAMVA Summary'!M$54:M$68)+SUM('1.  LRAMVA Summary'!M$69:M$70)*(MONTH($E99)-1)/12)*$H99</f>
        <v>0</v>
      </c>
      <c r="S99" s="224">
        <f>(SUM('1.  LRAMVA Summary'!N$54:N$68)+SUM('1.  LRAMVA Summary'!N$69:N$70)*(MONTH($E99)-1)/12)*$H99</f>
        <v>0</v>
      </c>
      <c r="T99" s="224">
        <f>(SUM('1.  LRAMVA Summary'!O$54:O$68)+SUM('1.  LRAMVA Summary'!O$69:O$70)*(MONTH($E99)-1)/12)*$H99</f>
        <v>0</v>
      </c>
      <c r="U99" s="224">
        <f>(SUM('1.  LRAMVA Summary'!P$54:P$68)+SUM('1.  LRAMVA Summary'!P$69:P$70)*(MONTH($E99)-1)/12)*$H99</f>
        <v>0</v>
      </c>
      <c r="V99" s="224">
        <f>(SUM('1.  LRAMVA Summary'!Q$54:Q$68)+SUM('1.  LRAMVA Summary'!Q$69:Q$70)*(MONTH($E99)-1)/12)*$H99</f>
        <v>0</v>
      </c>
      <c r="W99" s="225">
        <f t="shared" si="35"/>
        <v>117.89102223380027</v>
      </c>
    </row>
    <row r="100" spans="2:23" s="9" customFormat="1">
      <c r="B100" s="66"/>
      <c r="E100" s="208">
        <v>42675</v>
      </c>
      <c r="F100" s="208" t="s">
        <v>183</v>
      </c>
      <c r="G100" s="209" t="s">
        <v>69</v>
      </c>
      <c r="H100" s="204">
        <f t="shared" ref="H100:H101" si="38">$C$38/12</f>
        <v>9.1666666666666665E-4</v>
      </c>
      <c r="I100" s="224">
        <f>(SUM('1.  LRAMVA Summary'!D$54:D$68)+SUM('1.  LRAMVA Summary'!D$69:D$70)*(MONTH($E100)-1)/12)*$H100</f>
        <v>76.371765617097125</v>
      </c>
      <c r="J100" s="224">
        <f>(SUM('1.  LRAMVA Summary'!E$54:E$68)+SUM('1.  LRAMVA Summary'!E$69:E$70)*(MONTH($E100)-1)/12)*$H100</f>
        <v>37.474398752692842</v>
      </c>
      <c r="K100" s="224">
        <f>(SUM('1.  LRAMVA Summary'!F$54:F$68)+SUM('1.  LRAMVA Summary'!F$69:F$70)*(MONTH($E100)-1)/12)*$H100</f>
        <v>4.765008865334341</v>
      </c>
      <c r="L100" s="224">
        <f>(SUM('1.  LRAMVA Summary'!G$54:G$68)+SUM('1.  LRAMVA Summary'!G$69:G$70)*(MONTH($E100)-1)/12)*$H100</f>
        <v>0</v>
      </c>
      <c r="M100" s="224">
        <f>(SUM('1.  LRAMVA Summary'!H$54:H$68)+SUM('1.  LRAMVA Summary'!H$69:H$70)*(MONTH($E100)-1)/12)*$H100</f>
        <v>0</v>
      </c>
      <c r="N100" s="224">
        <f>(SUM('1.  LRAMVA Summary'!I$54:I$68)+SUM('1.  LRAMVA Summary'!I$69:I$70)*(MONTH($E100)-1)/12)*$H100</f>
        <v>0</v>
      </c>
      <c r="O100" s="224">
        <f>(SUM('1.  LRAMVA Summary'!J$54:J$68)+SUM('1.  LRAMVA Summary'!J$69:J$70)*(MONTH($E100)-1)/12)*$H100</f>
        <v>0</v>
      </c>
      <c r="P100" s="224">
        <f>(SUM('1.  LRAMVA Summary'!K$54:K$68)+SUM('1.  LRAMVA Summary'!K$69:K$70)*(MONTH($E100)-1)/12)*$H100</f>
        <v>0</v>
      </c>
      <c r="Q100" s="224">
        <f>(SUM('1.  LRAMVA Summary'!L$54:L$68)+SUM('1.  LRAMVA Summary'!L$69:L$70)*(MONTH($E100)-1)/12)*$H100</f>
        <v>0</v>
      </c>
      <c r="R100" s="224">
        <f>(SUM('1.  LRAMVA Summary'!M$54:M$68)+SUM('1.  LRAMVA Summary'!M$69:M$70)*(MONTH($E100)-1)/12)*$H100</f>
        <v>0</v>
      </c>
      <c r="S100" s="224">
        <f>(SUM('1.  LRAMVA Summary'!N$54:N$68)+SUM('1.  LRAMVA Summary'!N$69:N$70)*(MONTH($E100)-1)/12)*$H100</f>
        <v>0</v>
      </c>
      <c r="T100" s="224">
        <f>(SUM('1.  LRAMVA Summary'!O$54:O$68)+SUM('1.  LRAMVA Summary'!O$69:O$70)*(MONTH($E100)-1)/12)*$H100</f>
        <v>0</v>
      </c>
      <c r="U100" s="224">
        <f>(SUM('1.  LRAMVA Summary'!P$54:P$68)+SUM('1.  LRAMVA Summary'!P$69:P$70)*(MONTH($E100)-1)/12)*$H100</f>
        <v>0</v>
      </c>
      <c r="V100" s="224">
        <f>(SUM('1.  LRAMVA Summary'!Q$54:Q$68)+SUM('1.  LRAMVA Summary'!Q$69:Q$70)*(MONTH($E100)-1)/12)*$H100</f>
        <v>0</v>
      </c>
      <c r="W100" s="225">
        <f t="shared" si="35"/>
        <v>118.6111732351243</v>
      </c>
    </row>
    <row r="101" spans="2:23" s="9" customFormat="1">
      <c r="B101" s="66"/>
      <c r="E101" s="208">
        <v>42705</v>
      </c>
      <c r="F101" s="208" t="s">
        <v>183</v>
      </c>
      <c r="G101" s="209" t="s">
        <v>69</v>
      </c>
      <c r="H101" s="204">
        <f t="shared" si="38"/>
        <v>9.1666666666666665E-4</v>
      </c>
      <c r="I101" s="224">
        <f>(SUM('1.  LRAMVA Summary'!D$54:D$68)+SUM('1.  LRAMVA Summary'!D$69:D$70)*(MONTH($E101)-1)/12)*$H101</f>
        <v>77.365822971219316</v>
      </c>
      <c r="J101" s="224">
        <f>(SUM('1.  LRAMVA Summary'!E$54:E$68)+SUM('1.  LRAMVA Summary'!E$69:E$70)*(MONTH($E101)-1)/12)*$H101</f>
        <v>37.626041484416518</v>
      </c>
      <c r="K101" s="224">
        <f>(SUM('1.  LRAMVA Summary'!F$54:F$68)+SUM('1.  LRAMVA Summary'!F$69:F$70)*(MONTH($E101)-1)/12)*$H101</f>
        <v>4.3394597808125237</v>
      </c>
      <c r="L101" s="224">
        <f>(SUM('1.  LRAMVA Summary'!G$54:G$68)+SUM('1.  LRAMVA Summary'!G$69:G$70)*(MONTH($E101)-1)/12)*$H101</f>
        <v>0</v>
      </c>
      <c r="M101" s="224">
        <f>(SUM('1.  LRAMVA Summary'!H$54:H$68)+SUM('1.  LRAMVA Summary'!H$69:H$70)*(MONTH($E101)-1)/12)*$H101</f>
        <v>0</v>
      </c>
      <c r="N101" s="224">
        <f>(SUM('1.  LRAMVA Summary'!I$54:I$68)+SUM('1.  LRAMVA Summary'!I$69:I$70)*(MONTH($E101)-1)/12)*$H101</f>
        <v>0</v>
      </c>
      <c r="O101" s="224">
        <f>(SUM('1.  LRAMVA Summary'!J$54:J$68)+SUM('1.  LRAMVA Summary'!J$69:J$70)*(MONTH($E101)-1)/12)*$H101</f>
        <v>0</v>
      </c>
      <c r="P101" s="224">
        <f>(SUM('1.  LRAMVA Summary'!K$54:K$68)+SUM('1.  LRAMVA Summary'!K$69:K$70)*(MONTH($E101)-1)/12)*$H101</f>
        <v>0</v>
      </c>
      <c r="Q101" s="224">
        <f>(SUM('1.  LRAMVA Summary'!L$54:L$68)+SUM('1.  LRAMVA Summary'!L$69:L$70)*(MONTH($E101)-1)/12)*$H101</f>
        <v>0</v>
      </c>
      <c r="R101" s="224">
        <f>(SUM('1.  LRAMVA Summary'!M$54:M$68)+SUM('1.  LRAMVA Summary'!M$69:M$70)*(MONTH($E101)-1)/12)*$H101</f>
        <v>0</v>
      </c>
      <c r="S101" s="224">
        <f>(SUM('1.  LRAMVA Summary'!N$54:N$68)+SUM('1.  LRAMVA Summary'!N$69:N$70)*(MONTH($E101)-1)/12)*$H101</f>
        <v>0</v>
      </c>
      <c r="T101" s="224">
        <f>(SUM('1.  LRAMVA Summary'!O$54:O$68)+SUM('1.  LRAMVA Summary'!O$69:O$70)*(MONTH($E101)-1)/12)*$H101</f>
        <v>0</v>
      </c>
      <c r="U101" s="224">
        <f>(SUM('1.  LRAMVA Summary'!P$54:P$68)+SUM('1.  LRAMVA Summary'!P$69:P$70)*(MONTH($E101)-1)/12)*$H101</f>
        <v>0</v>
      </c>
      <c r="V101" s="224">
        <f>(SUM('1.  LRAMVA Summary'!Q$54:Q$68)+SUM('1.  LRAMVA Summary'!Q$69:Q$70)*(MONTH($E101)-1)/12)*$H101</f>
        <v>0</v>
      </c>
      <c r="W101" s="225">
        <f t="shared" si="35"/>
        <v>119.33132423644835</v>
      </c>
    </row>
    <row r="102" spans="2:23" s="9" customFormat="1" ht="15.75" thickBot="1">
      <c r="B102" s="66"/>
      <c r="E102" s="210" t="s">
        <v>465</v>
      </c>
      <c r="F102" s="210"/>
      <c r="G102" s="211"/>
      <c r="H102" s="212"/>
      <c r="I102" s="213">
        <f>SUM(I89:I101)</f>
        <v>2073.9233535727149</v>
      </c>
      <c r="J102" s="213">
        <f>SUM(J89:J101)</f>
        <v>1212.2400655754204</v>
      </c>
      <c r="K102" s="213">
        <f t="shared" ref="K102:O102" si="39">SUM(K89:K101)</f>
        <v>394.52500099926203</v>
      </c>
      <c r="L102" s="213">
        <f t="shared" si="39"/>
        <v>0</v>
      </c>
      <c r="M102" s="213">
        <f t="shared" si="39"/>
        <v>0</v>
      </c>
      <c r="N102" s="213">
        <f t="shared" si="39"/>
        <v>0</v>
      </c>
      <c r="O102" s="213">
        <f t="shared" si="39"/>
        <v>0</v>
      </c>
      <c r="P102" s="213">
        <f t="shared" ref="P102:V102" si="40">SUM(P89:P101)</f>
        <v>0</v>
      </c>
      <c r="Q102" s="213">
        <f t="shared" si="40"/>
        <v>0</v>
      </c>
      <c r="R102" s="213">
        <f t="shared" si="40"/>
        <v>0</v>
      </c>
      <c r="S102" s="213">
        <f t="shared" si="40"/>
        <v>0</v>
      </c>
      <c r="T102" s="213">
        <f t="shared" si="40"/>
        <v>0</v>
      </c>
      <c r="U102" s="213">
        <f t="shared" si="40"/>
        <v>0</v>
      </c>
      <c r="V102" s="213">
        <f t="shared" si="40"/>
        <v>0</v>
      </c>
      <c r="W102" s="213">
        <f>SUM(W89:W101)</f>
        <v>3680.6884201473977</v>
      </c>
    </row>
    <row r="103" spans="2:23" s="9" customFormat="1" ht="15.75" thickTop="1">
      <c r="B103" s="66"/>
      <c r="E103" s="214" t="s">
        <v>67</v>
      </c>
      <c r="F103" s="214"/>
      <c r="G103" s="215"/>
      <c r="H103" s="216"/>
      <c r="I103" s="217"/>
      <c r="J103" s="217"/>
      <c r="K103" s="217"/>
      <c r="L103" s="217"/>
      <c r="M103" s="217"/>
      <c r="N103" s="217"/>
      <c r="O103" s="217"/>
      <c r="P103" s="217"/>
      <c r="Q103" s="217"/>
      <c r="R103" s="217"/>
      <c r="S103" s="217"/>
      <c r="T103" s="217"/>
      <c r="U103" s="217"/>
      <c r="V103" s="217"/>
      <c r="W103" s="218"/>
    </row>
    <row r="104" spans="2:23" s="9" customFormat="1">
      <c r="B104" s="66"/>
      <c r="E104" s="219" t="s">
        <v>429</v>
      </c>
      <c r="F104" s="219"/>
      <c r="G104" s="220"/>
      <c r="H104" s="221"/>
      <c r="I104" s="222">
        <f>I102+I103</f>
        <v>2073.9233535727149</v>
      </c>
      <c r="J104" s="222">
        <f t="shared" ref="J104" si="41">J102+J103</f>
        <v>1212.2400655754204</v>
      </c>
      <c r="K104" s="222">
        <f t="shared" ref="K104" si="42">K102+K103</f>
        <v>394.52500099926203</v>
      </c>
      <c r="L104" s="222">
        <f t="shared" ref="L104" si="43">L102+L103</f>
        <v>0</v>
      </c>
      <c r="M104" s="222">
        <f t="shared" ref="M104" si="44">M102+M103</f>
        <v>0</v>
      </c>
      <c r="N104" s="222">
        <f t="shared" ref="N104" si="45">N102+N103</f>
        <v>0</v>
      </c>
      <c r="O104" s="222">
        <f t="shared" ref="O104:V104" si="46">O102+O103</f>
        <v>0</v>
      </c>
      <c r="P104" s="222">
        <f t="shared" si="46"/>
        <v>0</v>
      </c>
      <c r="Q104" s="222">
        <f t="shared" si="46"/>
        <v>0</v>
      </c>
      <c r="R104" s="222">
        <f t="shared" si="46"/>
        <v>0</v>
      </c>
      <c r="S104" s="222">
        <f t="shared" si="46"/>
        <v>0</v>
      </c>
      <c r="T104" s="222">
        <f t="shared" si="46"/>
        <v>0</v>
      </c>
      <c r="U104" s="222">
        <f t="shared" si="46"/>
        <v>0</v>
      </c>
      <c r="V104" s="222">
        <f t="shared" si="46"/>
        <v>0</v>
      </c>
      <c r="W104" s="222">
        <f t="shared" ref="W104" si="47">W102+W103</f>
        <v>3680.6884201473977</v>
      </c>
    </row>
    <row r="105" spans="2:23" s="9" customFormat="1">
      <c r="B105" s="66"/>
      <c r="E105" s="208">
        <v>42736</v>
      </c>
      <c r="F105" s="208" t="s">
        <v>184</v>
      </c>
      <c r="G105" s="209" t="s">
        <v>65</v>
      </c>
      <c r="H105" s="234">
        <f>$C$39/12</f>
        <v>9.1666666666666665E-4</v>
      </c>
      <c r="I105" s="224">
        <f>(SUM('1.  LRAMVA Summary'!D$54:D$71)+SUM('1.  LRAMVA Summary'!D$72:D$73)*(MONTH($E105)-1)/12)*$H105</f>
        <v>78.359880325341493</v>
      </c>
      <c r="J105" s="224">
        <f>(SUM('1.  LRAMVA Summary'!E$54:E$71)+SUM('1.  LRAMVA Summary'!E$72:E$73)*(MONTH($E105)-1)/12)*$H105</f>
        <v>37.777684216140202</v>
      </c>
      <c r="K105" s="224">
        <f>(SUM('1.  LRAMVA Summary'!F$54:F$71)+SUM('1.  LRAMVA Summary'!F$72:F$73)*(MONTH($E105)-1)/12)*$H105</f>
        <v>3.9139106962907064</v>
      </c>
      <c r="L105" s="224">
        <f>(SUM('1.  LRAMVA Summary'!G$54:G$71)+SUM('1.  LRAMVA Summary'!G$72:G$73)*(MONTH($E105)-1)/12)*$H105</f>
        <v>0</v>
      </c>
      <c r="M105" s="224">
        <f>(SUM('1.  LRAMVA Summary'!H$54:H$71)+SUM('1.  LRAMVA Summary'!H$72:H$73)*(MONTH($E105)-1)/12)*$H105</f>
        <v>0</v>
      </c>
      <c r="N105" s="224">
        <f>(SUM('1.  LRAMVA Summary'!I$54:I$71)+SUM('1.  LRAMVA Summary'!I$72:I$73)*(MONTH($E105)-1)/12)*$H105</f>
        <v>0</v>
      </c>
      <c r="O105" s="224">
        <f>(SUM('1.  LRAMVA Summary'!J$54:J$71)+SUM('1.  LRAMVA Summary'!J$72:J$73)*(MONTH($E105)-1)/12)*$H105</f>
        <v>0</v>
      </c>
      <c r="P105" s="224">
        <f>(SUM('1.  LRAMVA Summary'!K$54:K$71)+SUM('1.  LRAMVA Summary'!K$72:K$73)*(MONTH($E105)-1)/12)*$H105</f>
        <v>0</v>
      </c>
      <c r="Q105" s="224">
        <f>(SUM('1.  LRAMVA Summary'!L$54:L$71)+SUM('1.  LRAMVA Summary'!L$72:L$73)*(MONTH($E105)-1)/12)*$H105</f>
        <v>0</v>
      </c>
      <c r="R105" s="224">
        <f>(SUM('1.  LRAMVA Summary'!M$54:M$71)+SUM('1.  LRAMVA Summary'!M$72:M$73)*(MONTH($E105)-1)/12)*$H105</f>
        <v>0</v>
      </c>
      <c r="S105" s="224">
        <f>(SUM('1.  LRAMVA Summary'!N$54:N$71)+SUM('1.  LRAMVA Summary'!N$72:N$73)*(MONTH($E105)-1)/12)*$H105</f>
        <v>0</v>
      </c>
      <c r="T105" s="224">
        <f>(SUM('1.  LRAMVA Summary'!O$54:O$71)+SUM('1.  LRAMVA Summary'!O$72:O$73)*(MONTH($E105)-1)/12)*$H105</f>
        <v>0</v>
      </c>
      <c r="U105" s="224">
        <f>(SUM('1.  LRAMVA Summary'!P$54:P$71)+SUM('1.  LRAMVA Summary'!P$72:P$73)*(MONTH($E105)-1)/12)*$H105</f>
        <v>0</v>
      </c>
      <c r="V105" s="224">
        <f>(SUM('1.  LRAMVA Summary'!Q$54:Q$71)+SUM('1.  LRAMVA Summary'!Q$72:Q$73)*(MONTH($E105)-1)/12)*$H105</f>
        <v>0</v>
      </c>
      <c r="W105" s="225">
        <f>SUM(I105:V105)</f>
        <v>120.05147523777239</v>
      </c>
    </row>
    <row r="106" spans="2:23" s="9" customFormat="1">
      <c r="B106" s="66"/>
      <c r="E106" s="208">
        <v>42767</v>
      </c>
      <c r="F106" s="208" t="s">
        <v>184</v>
      </c>
      <c r="G106" s="209" t="s">
        <v>65</v>
      </c>
      <c r="H106" s="234">
        <f t="shared" ref="H106:H107" si="48">$C$39/12</f>
        <v>9.1666666666666665E-4</v>
      </c>
      <c r="I106" s="224">
        <f>(SUM('1.  LRAMVA Summary'!D$54:D$71)+SUM('1.  LRAMVA Summary'!D$72:D$73)*(MONTH($E106)-1)/12)*$H106</f>
        <v>79.028177345533308</v>
      </c>
      <c r="J106" s="224">
        <f>(SUM('1.  LRAMVA Summary'!E$54:E$71)+SUM('1.  LRAMVA Summary'!E$72:E$73)*(MONTH($E106)-1)/12)*$H106</f>
        <v>37.730470854153751</v>
      </c>
      <c r="K106" s="224">
        <f>(SUM('1.  LRAMVA Summary'!F$54:F$71)+SUM('1.  LRAMVA Summary'!F$72:F$73)*(MONTH($E106)-1)/12)*$H106</f>
        <v>3.4723989556747585</v>
      </c>
      <c r="L106" s="224">
        <f>(SUM('1.  LRAMVA Summary'!G$54:G$71)+SUM('1.  LRAMVA Summary'!G$72:G$73)*(MONTH($E106)-1)/12)*$H106</f>
        <v>0</v>
      </c>
      <c r="M106" s="224">
        <f>(SUM('1.  LRAMVA Summary'!H$54:H$71)+SUM('1.  LRAMVA Summary'!H$72:H$73)*(MONTH($E106)-1)/12)*$H106</f>
        <v>0</v>
      </c>
      <c r="N106" s="224">
        <f>(SUM('1.  LRAMVA Summary'!I$54:I$71)+SUM('1.  LRAMVA Summary'!I$72:I$73)*(MONTH($E106)-1)/12)*$H106</f>
        <v>0</v>
      </c>
      <c r="O106" s="224">
        <f>(SUM('1.  LRAMVA Summary'!J$54:J$71)+SUM('1.  LRAMVA Summary'!J$72:J$73)*(MONTH($E106)-1)/12)*$H106</f>
        <v>0</v>
      </c>
      <c r="P106" s="224">
        <f>(SUM('1.  LRAMVA Summary'!K$54:K$71)+SUM('1.  LRAMVA Summary'!K$72:K$73)*(MONTH($E106)-1)/12)*$H106</f>
        <v>0</v>
      </c>
      <c r="Q106" s="224">
        <f>(SUM('1.  LRAMVA Summary'!L$54:L$71)+SUM('1.  LRAMVA Summary'!L$72:L$73)*(MONTH($E106)-1)/12)*$H106</f>
        <v>0</v>
      </c>
      <c r="R106" s="224">
        <f>(SUM('1.  LRAMVA Summary'!M$54:M$71)+SUM('1.  LRAMVA Summary'!M$72:M$73)*(MONTH($E106)-1)/12)*$H106</f>
        <v>0</v>
      </c>
      <c r="S106" s="224">
        <f>(SUM('1.  LRAMVA Summary'!N$54:N$71)+SUM('1.  LRAMVA Summary'!N$72:N$73)*(MONTH($E106)-1)/12)*$H106</f>
        <v>0</v>
      </c>
      <c r="T106" s="224">
        <f>(SUM('1.  LRAMVA Summary'!O$54:O$71)+SUM('1.  LRAMVA Summary'!O$72:O$73)*(MONTH($E106)-1)/12)*$H106</f>
        <v>0</v>
      </c>
      <c r="U106" s="224">
        <f>(SUM('1.  LRAMVA Summary'!P$54:P$71)+SUM('1.  LRAMVA Summary'!P$72:P$73)*(MONTH($E106)-1)/12)*$H106</f>
        <v>0</v>
      </c>
      <c r="V106" s="224">
        <f>(SUM('1.  LRAMVA Summary'!Q$54:Q$71)+SUM('1.  LRAMVA Summary'!Q$72:Q$73)*(MONTH($E106)-1)/12)*$H106</f>
        <v>0</v>
      </c>
      <c r="W106" s="225">
        <f t="shared" ref="W106:W116" si="49">SUM(I106:V106)</f>
        <v>120.23104715536182</v>
      </c>
    </row>
    <row r="107" spans="2:23" s="9" customFormat="1">
      <c r="B107" s="66"/>
      <c r="E107" s="208">
        <v>42795</v>
      </c>
      <c r="F107" s="208" t="s">
        <v>184</v>
      </c>
      <c r="G107" s="209" t="s">
        <v>65</v>
      </c>
      <c r="H107" s="234">
        <f t="shared" si="48"/>
        <v>9.1666666666666665E-4</v>
      </c>
      <c r="I107" s="224">
        <f>(SUM('1.  LRAMVA Summary'!D$54:D$71)+SUM('1.  LRAMVA Summary'!D$72:D$73)*(MONTH($E107)-1)/12)*$H107</f>
        <v>79.696474365725123</v>
      </c>
      <c r="J107" s="224">
        <f>(SUM('1.  LRAMVA Summary'!E$54:E$71)+SUM('1.  LRAMVA Summary'!E$72:E$73)*(MONTH($E107)-1)/12)*$H107</f>
        <v>37.683257492167314</v>
      </c>
      <c r="K107" s="224">
        <f>(SUM('1.  LRAMVA Summary'!F$54:F$71)+SUM('1.  LRAMVA Summary'!F$72:F$73)*(MONTH($E107)-1)/12)*$H107</f>
        <v>3.0308872150588102</v>
      </c>
      <c r="L107" s="224">
        <f>(SUM('1.  LRAMVA Summary'!G$54:G$71)+SUM('1.  LRAMVA Summary'!G$72:G$73)*(MONTH($E107)-1)/12)*$H107</f>
        <v>0</v>
      </c>
      <c r="M107" s="224">
        <f>(SUM('1.  LRAMVA Summary'!H$54:H$71)+SUM('1.  LRAMVA Summary'!H$72:H$73)*(MONTH($E107)-1)/12)*$H107</f>
        <v>0</v>
      </c>
      <c r="N107" s="224">
        <f>(SUM('1.  LRAMVA Summary'!I$54:I$71)+SUM('1.  LRAMVA Summary'!I$72:I$73)*(MONTH($E107)-1)/12)*$H107</f>
        <v>0</v>
      </c>
      <c r="O107" s="224">
        <f>(SUM('1.  LRAMVA Summary'!J$54:J$71)+SUM('1.  LRAMVA Summary'!J$72:J$73)*(MONTH($E107)-1)/12)*$H107</f>
        <v>0</v>
      </c>
      <c r="P107" s="224">
        <f>(SUM('1.  LRAMVA Summary'!K$54:K$71)+SUM('1.  LRAMVA Summary'!K$72:K$73)*(MONTH($E107)-1)/12)*$H107</f>
        <v>0</v>
      </c>
      <c r="Q107" s="224">
        <f>(SUM('1.  LRAMVA Summary'!L$54:L$71)+SUM('1.  LRAMVA Summary'!L$72:L$73)*(MONTH($E107)-1)/12)*$H107</f>
        <v>0</v>
      </c>
      <c r="R107" s="224">
        <f>(SUM('1.  LRAMVA Summary'!M$54:M$71)+SUM('1.  LRAMVA Summary'!M$72:M$73)*(MONTH($E107)-1)/12)*$H107</f>
        <v>0</v>
      </c>
      <c r="S107" s="224">
        <f>(SUM('1.  LRAMVA Summary'!N$54:N$71)+SUM('1.  LRAMVA Summary'!N$72:N$73)*(MONTH($E107)-1)/12)*$H107</f>
        <v>0</v>
      </c>
      <c r="T107" s="224">
        <f>(SUM('1.  LRAMVA Summary'!O$54:O$71)+SUM('1.  LRAMVA Summary'!O$72:O$73)*(MONTH($E107)-1)/12)*$H107</f>
        <v>0</v>
      </c>
      <c r="U107" s="224">
        <f>(SUM('1.  LRAMVA Summary'!P$54:P$71)+SUM('1.  LRAMVA Summary'!P$72:P$73)*(MONTH($E107)-1)/12)*$H107</f>
        <v>0</v>
      </c>
      <c r="V107" s="224">
        <f>(SUM('1.  LRAMVA Summary'!Q$54:Q$71)+SUM('1.  LRAMVA Summary'!Q$72:Q$73)*(MONTH($E107)-1)/12)*$H107</f>
        <v>0</v>
      </c>
      <c r="W107" s="225">
        <f t="shared" si="49"/>
        <v>120.41061907295125</v>
      </c>
    </row>
    <row r="108" spans="2:23" s="8" customFormat="1">
      <c r="B108" s="233"/>
      <c r="E108" s="208">
        <v>42826</v>
      </c>
      <c r="F108" s="208" t="s">
        <v>184</v>
      </c>
      <c r="G108" s="209" t="s">
        <v>66</v>
      </c>
      <c r="H108" s="234">
        <f>$C$40/12</f>
        <v>9.1666666666666665E-4</v>
      </c>
      <c r="I108" s="224">
        <f>(SUM('1.  LRAMVA Summary'!D$54:D$71)+SUM('1.  LRAMVA Summary'!D$72:D$73)*(MONTH($E108)-1)/12)*$H108</f>
        <v>80.364771385916939</v>
      </c>
      <c r="J108" s="224">
        <f>(SUM('1.  LRAMVA Summary'!E$54:E$71)+SUM('1.  LRAMVA Summary'!E$72:E$73)*(MONTH($E108)-1)/12)*$H108</f>
        <v>37.636044130180863</v>
      </c>
      <c r="K108" s="224">
        <f>(SUM('1.  LRAMVA Summary'!F$54:F$71)+SUM('1.  LRAMVA Summary'!F$72:F$73)*(MONTH($E108)-1)/12)*$H108</f>
        <v>2.5893754744428619</v>
      </c>
      <c r="L108" s="224">
        <f>(SUM('1.  LRAMVA Summary'!G$54:G$71)+SUM('1.  LRAMVA Summary'!G$72:G$73)*(MONTH($E108)-1)/12)*$H108</f>
        <v>0</v>
      </c>
      <c r="M108" s="224">
        <f>(SUM('1.  LRAMVA Summary'!H$54:H$71)+SUM('1.  LRAMVA Summary'!H$72:H$73)*(MONTH($E108)-1)/12)*$H108</f>
        <v>0</v>
      </c>
      <c r="N108" s="224">
        <f>(SUM('1.  LRAMVA Summary'!I$54:I$71)+SUM('1.  LRAMVA Summary'!I$72:I$73)*(MONTH($E108)-1)/12)*$H108</f>
        <v>0</v>
      </c>
      <c r="O108" s="224">
        <f>(SUM('1.  LRAMVA Summary'!J$54:J$71)+SUM('1.  LRAMVA Summary'!J$72:J$73)*(MONTH($E108)-1)/12)*$H108</f>
        <v>0</v>
      </c>
      <c r="P108" s="224">
        <f>(SUM('1.  LRAMVA Summary'!K$54:K$71)+SUM('1.  LRAMVA Summary'!K$72:K$73)*(MONTH($E108)-1)/12)*$H108</f>
        <v>0</v>
      </c>
      <c r="Q108" s="224">
        <f>(SUM('1.  LRAMVA Summary'!L$54:L$71)+SUM('1.  LRAMVA Summary'!L$72:L$73)*(MONTH($E108)-1)/12)*$H108</f>
        <v>0</v>
      </c>
      <c r="R108" s="224">
        <f>(SUM('1.  LRAMVA Summary'!M$54:M$71)+SUM('1.  LRAMVA Summary'!M$72:M$73)*(MONTH($E108)-1)/12)*$H108</f>
        <v>0</v>
      </c>
      <c r="S108" s="224">
        <f>(SUM('1.  LRAMVA Summary'!N$54:N$71)+SUM('1.  LRAMVA Summary'!N$72:N$73)*(MONTH($E108)-1)/12)*$H108</f>
        <v>0</v>
      </c>
      <c r="T108" s="224">
        <f>(SUM('1.  LRAMVA Summary'!O$54:O$71)+SUM('1.  LRAMVA Summary'!O$72:O$73)*(MONTH($E108)-1)/12)*$H108</f>
        <v>0</v>
      </c>
      <c r="U108" s="224">
        <f>(SUM('1.  LRAMVA Summary'!P$54:P$71)+SUM('1.  LRAMVA Summary'!P$72:P$73)*(MONTH($E108)-1)/12)*$H108</f>
        <v>0</v>
      </c>
      <c r="V108" s="224">
        <f>(SUM('1.  LRAMVA Summary'!Q$54:Q$71)+SUM('1.  LRAMVA Summary'!Q$72:Q$73)*(MONTH($E108)-1)/12)*$H108</f>
        <v>0</v>
      </c>
      <c r="W108" s="225">
        <f t="shared" si="49"/>
        <v>120.59019099054066</v>
      </c>
    </row>
    <row r="109" spans="2:23" s="9" customFormat="1">
      <c r="B109" s="66"/>
      <c r="E109" s="208">
        <v>42856</v>
      </c>
      <c r="F109" s="208" t="s">
        <v>184</v>
      </c>
      <c r="G109" s="209" t="s">
        <v>66</v>
      </c>
      <c r="H109" s="234">
        <f t="shared" ref="H109:H110" si="50">$C$40/12</f>
        <v>9.1666666666666665E-4</v>
      </c>
      <c r="I109" s="224">
        <f>(SUM('1.  LRAMVA Summary'!D$54:D$71)+SUM('1.  LRAMVA Summary'!D$72:D$73)*(MONTH($E109)-1)/12)*$H109</f>
        <v>81.033068406108754</v>
      </c>
      <c r="J109" s="224">
        <f>(SUM('1.  LRAMVA Summary'!E$54:E$71)+SUM('1.  LRAMVA Summary'!E$72:E$73)*(MONTH($E109)-1)/12)*$H109</f>
        <v>37.588830768194413</v>
      </c>
      <c r="K109" s="224">
        <f>(SUM('1.  LRAMVA Summary'!F$54:F$71)+SUM('1.  LRAMVA Summary'!F$72:F$73)*(MONTH($E109)-1)/12)*$H109</f>
        <v>2.147863733826914</v>
      </c>
      <c r="L109" s="224">
        <f>(SUM('1.  LRAMVA Summary'!G$54:G$71)+SUM('1.  LRAMVA Summary'!G$72:G$73)*(MONTH($E109)-1)/12)*$H109</f>
        <v>0</v>
      </c>
      <c r="M109" s="224">
        <f>(SUM('1.  LRAMVA Summary'!H$54:H$71)+SUM('1.  LRAMVA Summary'!H$72:H$73)*(MONTH($E109)-1)/12)*$H109</f>
        <v>0</v>
      </c>
      <c r="N109" s="224">
        <f>(SUM('1.  LRAMVA Summary'!I$54:I$71)+SUM('1.  LRAMVA Summary'!I$72:I$73)*(MONTH($E109)-1)/12)*$H109</f>
        <v>0</v>
      </c>
      <c r="O109" s="224">
        <f>(SUM('1.  LRAMVA Summary'!J$54:J$71)+SUM('1.  LRAMVA Summary'!J$72:J$73)*(MONTH($E109)-1)/12)*$H109</f>
        <v>0</v>
      </c>
      <c r="P109" s="224">
        <f>(SUM('1.  LRAMVA Summary'!K$54:K$71)+SUM('1.  LRAMVA Summary'!K$72:K$73)*(MONTH($E109)-1)/12)*$H109</f>
        <v>0</v>
      </c>
      <c r="Q109" s="224">
        <f>(SUM('1.  LRAMVA Summary'!L$54:L$71)+SUM('1.  LRAMVA Summary'!L$72:L$73)*(MONTH($E109)-1)/12)*$H109</f>
        <v>0</v>
      </c>
      <c r="R109" s="224">
        <f>(SUM('1.  LRAMVA Summary'!M$54:M$71)+SUM('1.  LRAMVA Summary'!M$72:M$73)*(MONTH($E109)-1)/12)*$H109</f>
        <v>0</v>
      </c>
      <c r="S109" s="224">
        <f>(SUM('1.  LRAMVA Summary'!N$54:N$71)+SUM('1.  LRAMVA Summary'!N$72:N$73)*(MONTH($E109)-1)/12)*$H109</f>
        <v>0</v>
      </c>
      <c r="T109" s="224">
        <f>(SUM('1.  LRAMVA Summary'!O$54:O$71)+SUM('1.  LRAMVA Summary'!O$72:O$73)*(MONTH($E109)-1)/12)*$H109</f>
        <v>0</v>
      </c>
      <c r="U109" s="224">
        <f>(SUM('1.  LRAMVA Summary'!P$54:P$71)+SUM('1.  LRAMVA Summary'!P$72:P$73)*(MONTH($E109)-1)/12)*$H109</f>
        <v>0</v>
      </c>
      <c r="V109" s="224">
        <f>(SUM('1.  LRAMVA Summary'!Q$54:Q$71)+SUM('1.  LRAMVA Summary'!Q$72:Q$73)*(MONTH($E109)-1)/12)*$H109</f>
        <v>0</v>
      </c>
      <c r="W109" s="225">
        <f t="shared" si="49"/>
        <v>120.76976290813008</v>
      </c>
    </row>
    <row r="110" spans="2:23" s="232" customFormat="1">
      <c r="B110" s="231"/>
      <c r="E110" s="208">
        <v>42887</v>
      </c>
      <c r="F110" s="208" t="s">
        <v>184</v>
      </c>
      <c r="G110" s="209" t="s">
        <v>66</v>
      </c>
      <c r="H110" s="234">
        <f t="shared" si="50"/>
        <v>9.1666666666666665E-4</v>
      </c>
      <c r="I110" s="224">
        <f>(SUM('1.  LRAMVA Summary'!D$54:D$71)+SUM('1.  LRAMVA Summary'!D$72:D$73)*(MONTH($E110)-1)/12)*$H110</f>
        <v>81.701365426300583</v>
      </c>
      <c r="J110" s="224">
        <f>(SUM('1.  LRAMVA Summary'!E$54:E$71)+SUM('1.  LRAMVA Summary'!E$72:E$73)*(MONTH($E110)-1)/12)*$H110</f>
        <v>37.541617406207976</v>
      </c>
      <c r="K110" s="224">
        <f>(SUM('1.  LRAMVA Summary'!F$54:F$71)+SUM('1.  LRAMVA Summary'!F$72:F$73)*(MONTH($E110)-1)/12)*$H110</f>
        <v>1.7063519932109656</v>
      </c>
      <c r="L110" s="224">
        <f>(SUM('1.  LRAMVA Summary'!G$54:G$71)+SUM('1.  LRAMVA Summary'!G$72:G$73)*(MONTH($E110)-1)/12)*$H110</f>
        <v>0</v>
      </c>
      <c r="M110" s="224">
        <f>(SUM('1.  LRAMVA Summary'!H$54:H$71)+SUM('1.  LRAMVA Summary'!H$72:H$73)*(MONTH($E110)-1)/12)*$H110</f>
        <v>0</v>
      </c>
      <c r="N110" s="224">
        <f>(SUM('1.  LRAMVA Summary'!I$54:I$71)+SUM('1.  LRAMVA Summary'!I$72:I$73)*(MONTH($E110)-1)/12)*$H110</f>
        <v>0</v>
      </c>
      <c r="O110" s="224">
        <f>(SUM('1.  LRAMVA Summary'!J$54:J$71)+SUM('1.  LRAMVA Summary'!J$72:J$73)*(MONTH($E110)-1)/12)*$H110</f>
        <v>0</v>
      </c>
      <c r="P110" s="224">
        <f>(SUM('1.  LRAMVA Summary'!K$54:K$71)+SUM('1.  LRAMVA Summary'!K$72:K$73)*(MONTH($E110)-1)/12)*$H110</f>
        <v>0</v>
      </c>
      <c r="Q110" s="224">
        <f>(SUM('1.  LRAMVA Summary'!L$54:L$71)+SUM('1.  LRAMVA Summary'!L$72:L$73)*(MONTH($E110)-1)/12)*$H110</f>
        <v>0</v>
      </c>
      <c r="R110" s="224">
        <f>(SUM('1.  LRAMVA Summary'!M$54:M$71)+SUM('1.  LRAMVA Summary'!M$72:M$73)*(MONTH($E110)-1)/12)*$H110</f>
        <v>0</v>
      </c>
      <c r="S110" s="224">
        <f>(SUM('1.  LRAMVA Summary'!N$54:N$71)+SUM('1.  LRAMVA Summary'!N$72:N$73)*(MONTH($E110)-1)/12)*$H110</f>
        <v>0</v>
      </c>
      <c r="T110" s="224">
        <f>(SUM('1.  LRAMVA Summary'!O$54:O$71)+SUM('1.  LRAMVA Summary'!O$72:O$73)*(MONTH($E110)-1)/12)*$H110</f>
        <v>0</v>
      </c>
      <c r="U110" s="224">
        <f>(SUM('1.  LRAMVA Summary'!P$54:P$71)+SUM('1.  LRAMVA Summary'!P$72:P$73)*(MONTH($E110)-1)/12)*$H110</f>
        <v>0</v>
      </c>
      <c r="V110" s="224">
        <f>(SUM('1.  LRAMVA Summary'!Q$54:Q$71)+SUM('1.  LRAMVA Summary'!Q$72:Q$73)*(MONTH($E110)-1)/12)*$H110</f>
        <v>0</v>
      </c>
      <c r="W110" s="225">
        <f t="shared" si="49"/>
        <v>120.94933482571952</v>
      </c>
    </row>
    <row r="111" spans="2:23" s="9" customFormat="1">
      <c r="B111" s="66"/>
      <c r="E111" s="208">
        <v>42917</v>
      </c>
      <c r="F111" s="208" t="s">
        <v>184</v>
      </c>
      <c r="G111" s="209" t="s">
        <v>68</v>
      </c>
      <c r="H111" s="234">
        <f>$C$41/12</f>
        <v>9.1666666666666665E-4</v>
      </c>
      <c r="I111" s="224">
        <f>(SUM('1.  LRAMVA Summary'!D$54:D$71)+SUM('1.  LRAMVA Summary'!D$72:D$73)*(MONTH($E111)-1)/12)*$H111</f>
        <v>82.369662446492399</v>
      </c>
      <c r="J111" s="224">
        <f>(SUM('1.  LRAMVA Summary'!E$54:E$71)+SUM('1.  LRAMVA Summary'!E$72:E$73)*(MONTH($E111)-1)/12)*$H111</f>
        <v>37.494404044221525</v>
      </c>
      <c r="K111" s="224">
        <f>(SUM('1.  LRAMVA Summary'!F$54:F$71)+SUM('1.  LRAMVA Summary'!F$72:F$73)*(MONTH($E111)-1)/12)*$H111</f>
        <v>1.2648402525950175</v>
      </c>
      <c r="L111" s="224">
        <f>(SUM('1.  LRAMVA Summary'!G$54:G$71)+SUM('1.  LRAMVA Summary'!G$72:G$73)*(MONTH($E111)-1)/12)*$H111</f>
        <v>0</v>
      </c>
      <c r="M111" s="224">
        <f>(SUM('1.  LRAMVA Summary'!H$54:H$71)+SUM('1.  LRAMVA Summary'!H$72:H$73)*(MONTH($E111)-1)/12)*$H111</f>
        <v>0</v>
      </c>
      <c r="N111" s="224">
        <f>(SUM('1.  LRAMVA Summary'!I$54:I$71)+SUM('1.  LRAMVA Summary'!I$72:I$73)*(MONTH($E111)-1)/12)*$H111</f>
        <v>0</v>
      </c>
      <c r="O111" s="224">
        <f>(SUM('1.  LRAMVA Summary'!J$54:J$71)+SUM('1.  LRAMVA Summary'!J$72:J$73)*(MONTH($E111)-1)/12)*$H111</f>
        <v>0</v>
      </c>
      <c r="P111" s="224">
        <f>(SUM('1.  LRAMVA Summary'!K$54:K$71)+SUM('1.  LRAMVA Summary'!K$72:K$73)*(MONTH($E111)-1)/12)*$H111</f>
        <v>0</v>
      </c>
      <c r="Q111" s="224">
        <f>(SUM('1.  LRAMVA Summary'!L$54:L$71)+SUM('1.  LRAMVA Summary'!L$72:L$73)*(MONTH($E111)-1)/12)*$H111</f>
        <v>0</v>
      </c>
      <c r="R111" s="224">
        <f>(SUM('1.  LRAMVA Summary'!M$54:M$71)+SUM('1.  LRAMVA Summary'!M$72:M$73)*(MONTH($E111)-1)/12)*$H111</f>
        <v>0</v>
      </c>
      <c r="S111" s="224">
        <f>(SUM('1.  LRAMVA Summary'!N$54:N$71)+SUM('1.  LRAMVA Summary'!N$72:N$73)*(MONTH($E111)-1)/12)*$H111</f>
        <v>0</v>
      </c>
      <c r="T111" s="224">
        <f>(SUM('1.  LRAMVA Summary'!O$54:O$71)+SUM('1.  LRAMVA Summary'!O$72:O$73)*(MONTH($E111)-1)/12)*$H111</f>
        <v>0</v>
      </c>
      <c r="U111" s="224">
        <f>(SUM('1.  LRAMVA Summary'!P$54:P$71)+SUM('1.  LRAMVA Summary'!P$72:P$73)*(MONTH($E111)-1)/12)*$H111</f>
        <v>0</v>
      </c>
      <c r="V111" s="224">
        <f>(SUM('1.  LRAMVA Summary'!Q$54:Q$71)+SUM('1.  LRAMVA Summary'!Q$72:Q$73)*(MONTH($E111)-1)/12)*$H111</f>
        <v>0</v>
      </c>
      <c r="W111" s="225">
        <f t="shared" si="49"/>
        <v>121.12890674330895</v>
      </c>
    </row>
    <row r="112" spans="2:23" s="9" customFormat="1">
      <c r="B112" s="66"/>
      <c r="E112" s="208">
        <v>42948</v>
      </c>
      <c r="F112" s="208" t="s">
        <v>184</v>
      </c>
      <c r="G112" s="209" t="s">
        <v>68</v>
      </c>
      <c r="H112" s="234">
        <f t="shared" ref="H112:H113" si="51">$C$41/12</f>
        <v>9.1666666666666665E-4</v>
      </c>
      <c r="I112" s="224">
        <f>(SUM('1.  LRAMVA Summary'!D$54:D$71)+SUM('1.  LRAMVA Summary'!D$72:D$73)*(MONTH($E112)-1)/12)*$H112</f>
        <v>83.037959466684214</v>
      </c>
      <c r="J112" s="224">
        <f>(SUM('1.  LRAMVA Summary'!E$54:E$71)+SUM('1.  LRAMVA Summary'!E$72:E$73)*(MONTH($E112)-1)/12)*$H112</f>
        <v>37.447190682235075</v>
      </c>
      <c r="K112" s="224">
        <f>(SUM('1.  LRAMVA Summary'!F$54:F$71)+SUM('1.  LRAMVA Summary'!F$72:F$73)*(MONTH($E112)-1)/12)*$H112</f>
        <v>0.82332851197906987</v>
      </c>
      <c r="L112" s="224">
        <f>(SUM('1.  LRAMVA Summary'!G$54:G$71)+SUM('1.  LRAMVA Summary'!G$72:G$73)*(MONTH($E112)-1)/12)*$H112</f>
        <v>0</v>
      </c>
      <c r="M112" s="224">
        <f>(SUM('1.  LRAMVA Summary'!H$54:H$71)+SUM('1.  LRAMVA Summary'!H$72:H$73)*(MONTH($E112)-1)/12)*$H112</f>
        <v>0</v>
      </c>
      <c r="N112" s="224">
        <f>(SUM('1.  LRAMVA Summary'!I$54:I$71)+SUM('1.  LRAMVA Summary'!I$72:I$73)*(MONTH($E112)-1)/12)*$H112</f>
        <v>0</v>
      </c>
      <c r="O112" s="224">
        <f>(SUM('1.  LRAMVA Summary'!J$54:J$71)+SUM('1.  LRAMVA Summary'!J$72:J$73)*(MONTH($E112)-1)/12)*$H112</f>
        <v>0</v>
      </c>
      <c r="P112" s="224">
        <f>(SUM('1.  LRAMVA Summary'!K$54:K$71)+SUM('1.  LRAMVA Summary'!K$72:K$73)*(MONTH($E112)-1)/12)*$H112</f>
        <v>0</v>
      </c>
      <c r="Q112" s="224">
        <f>(SUM('1.  LRAMVA Summary'!L$54:L$71)+SUM('1.  LRAMVA Summary'!L$72:L$73)*(MONTH($E112)-1)/12)*$H112</f>
        <v>0</v>
      </c>
      <c r="R112" s="224">
        <f>(SUM('1.  LRAMVA Summary'!M$54:M$71)+SUM('1.  LRAMVA Summary'!M$72:M$73)*(MONTH($E112)-1)/12)*$H112</f>
        <v>0</v>
      </c>
      <c r="S112" s="224">
        <f>(SUM('1.  LRAMVA Summary'!N$54:N$71)+SUM('1.  LRAMVA Summary'!N$72:N$73)*(MONTH($E112)-1)/12)*$H112</f>
        <v>0</v>
      </c>
      <c r="T112" s="224">
        <f>(SUM('1.  LRAMVA Summary'!O$54:O$71)+SUM('1.  LRAMVA Summary'!O$72:O$73)*(MONTH($E112)-1)/12)*$H112</f>
        <v>0</v>
      </c>
      <c r="U112" s="224">
        <f>(SUM('1.  LRAMVA Summary'!P$54:P$71)+SUM('1.  LRAMVA Summary'!P$72:P$73)*(MONTH($E112)-1)/12)*$H112</f>
        <v>0</v>
      </c>
      <c r="V112" s="224">
        <f>(SUM('1.  LRAMVA Summary'!Q$54:Q$71)+SUM('1.  LRAMVA Summary'!Q$72:Q$73)*(MONTH($E112)-1)/12)*$H112</f>
        <v>0</v>
      </c>
      <c r="W112" s="225">
        <f t="shared" si="49"/>
        <v>121.30847866089836</v>
      </c>
    </row>
    <row r="113" spans="2:23" s="9" customFormat="1">
      <c r="B113" s="66"/>
      <c r="E113" s="208">
        <v>42979</v>
      </c>
      <c r="F113" s="208" t="s">
        <v>184</v>
      </c>
      <c r="G113" s="209" t="s">
        <v>68</v>
      </c>
      <c r="H113" s="234">
        <f t="shared" si="51"/>
        <v>9.1666666666666665E-4</v>
      </c>
      <c r="I113" s="224">
        <f>(SUM('1.  LRAMVA Summary'!D$54:D$71)+SUM('1.  LRAMVA Summary'!D$72:D$73)*(MONTH($E113)-1)/12)*$H113</f>
        <v>83.706256486876029</v>
      </c>
      <c r="J113" s="224">
        <f>(SUM('1.  LRAMVA Summary'!E$54:E$71)+SUM('1.  LRAMVA Summary'!E$72:E$73)*(MONTH($E113)-1)/12)*$H113</f>
        <v>37.399977320248638</v>
      </c>
      <c r="K113" s="224">
        <f>(SUM('1.  LRAMVA Summary'!F$54:F$71)+SUM('1.  LRAMVA Summary'!F$72:F$73)*(MONTH($E113)-1)/12)*$H113</f>
        <v>0.38181677136312131</v>
      </c>
      <c r="L113" s="224">
        <f>(SUM('1.  LRAMVA Summary'!G$54:G$71)+SUM('1.  LRAMVA Summary'!G$72:G$73)*(MONTH($E113)-1)/12)*$H113</f>
        <v>0</v>
      </c>
      <c r="M113" s="224">
        <f>(SUM('1.  LRAMVA Summary'!H$54:H$71)+SUM('1.  LRAMVA Summary'!H$72:H$73)*(MONTH($E113)-1)/12)*$H113</f>
        <v>0</v>
      </c>
      <c r="N113" s="224">
        <f>(SUM('1.  LRAMVA Summary'!I$54:I$71)+SUM('1.  LRAMVA Summary'!I$72:I$73)*(MONTH($E113)-1)/12)*$H113</f>
        <v>0</v>
      </c>
      <c r="O113" s="224">
        <f>(SUM('1.  LRAMVA Summary'!J$54:J$71)+SUM('1.  LRAMVA Summary'!J$72:J$73)*(MONTH($E113)-1)/12)*$H113</f>
        <v>0</v>
      </c>
      <c r="P113" s="224">
        <f>(SUM('1.  LRAMVA Summary'!K$54:K$71)+SUM('1.  LRAMVA Summary'!K$72:K$73)*(MONTH($E113)-1)/12)*$H113</f>
        <v>0</v>
      </c>
      <c r="Q113" s="224">
        <f>(SUM('1.  LRAMVA Summary'!L$54:L$71)+SUM('1.  LRAMVA Summary'!L$72:L$73)*(MONTH($E113)-1)/12)*$H113</f>
        <v>0</v>
      </c>
      <c r="R113" s="224">
        <f>(SUM('1.  LRAMVA Summary'!M$54:M$71)+SUM('1.  LRAMVA Summary'!M$72:M$73)*(MONTH($E113)-1)/12)*$H113</f>
        <v>0</v>
      </c>
      <c r="S113" s="224">
        <f>(SUM('1.  LRAMVA Summary'!N$54:N$71)+SUM('1.  LRAMVA Summary'!N$72:N$73)*(MONTH($E113)-1)/12)*$H113</f>
        <v>0</v>
      </c>
      <c r="T113" s="224">
        <f>(SUM('1.  LRAMVA Summary'!O$54:O$71)+SUM('1.  LRAMVA Summary'!O$72:O$73)*(MONTH($E113)-1)/12)*$H113</f>
        <v>0</v>
      </c>
      <c r="U113" s="224">
        <f>(SUM('1.  LRAMVA Summary'!P$54:P$71)+SUM('1.  LRAMVA Summary'!P$72:P$73)*(MONTH($E113)-1)/12)*$H113</f>
        <v>0</v>
      </c>
      <c r="V113" s="224">
        <f>(SUM('1.  LRAMVA Summary'!Q$54:Q$71)+SUM('1.  LRAMVA Summary'!Q$72:Q$73)*(MONTH($E113)-1)/12)*$H113</f>
        <v>0</v>
      </c>
      <c r="W113" s="225">
        <f t="shared" si="49"/>
        <v>121.48805057848779</v>
      </c>
    </row>
    <row r="114" spans="2:23" s="9" customFormat="1">
      <c r="B114" s="66"/>
      <c r="E114" s="208">
        <v>43009</v>
      </c>
      <c r="F114" s="208" t="s">
        <v>184</v>
      </c>
      <c r="G114" s="209" t="s">
        <v>69</v>
      </c>
      <c r="H114" s="234">
        <f>$C$42/12</f>
        <v>1.25E-3</v>
      </c>
      <c r="I114" s="224">
        <f>(SUM('1.  LRAMVA Summary'!D$54:D$71)+SUM('1.  LRAMVA Summary'!D$72:D$73)*(MONTH($E114)-1)/12)*$H114</f>
        <v>115.05620932781981</v>
      </c>
      <c r="J114" s="224">
        <f>(SUM('1.  LRAMVA Summary'!E$54:E$71)+SUM('1.  LRAMVA Summary'!E$72:E$73)*(MONTH($E114)-1)/12)*$H114</f>
        <v>50.935587215812077</v>
      </c>
      <c r="K114" s="224">
        <f>(SUM('1.  LRAMVA Summary'!F$54:F$71)+SUM('1.  LRAMVA Summary'!F$72:F$73)*(MONTH($E114)-1)/12)*$H114</f>
        <v>-8.1402230799309333E-2</v>
      </c>
      <c r="L114" s="224">
        <f>(SUM('1.  LRAMVA Summary'!G$54:G$71)+SUM('1.  LRAMVA Summary'!G$72:G$73)*(MONTH($E114)-1)/12)*$H114</f>
        <v>0</v>
      </c>
      <c r="M114" s="224">
        <f>(SUM('1.  LRAMVA Summary'!H$54:H$71)+SUM('1.  LRAMVA Summary'!H$72:H$73)*(MONTH($E114)-1)/12)*$H114</f>
        <v>0</v>
      </c>
      <c r="N114" s="224">
        <f>(SUM('1.  LRAMVA Summary'!I$54:I$71)+SUM('1.  LRAMVA Summary'!I$72:I$73)*(MONTH($E114)-1)/12)*$H114</f>
        <v>0</v>
      </c>
      <c r="O114" s="224">
        <f>(SUM('1.  LRAMVA Summary'!J$54:J$71)+SUM('1.  LRAMVA Summary'!J$72:J$73)*(MONTH($E114)-1)/12)*$H114</f>
        <v>0</v>
      </c>
      <c r="P114" s="224">
        <f>(SUM('1.  LRAMVA Summary'!K$54:K$71)+SUM('1.  LRAMVA Summary'!K$72:K$73)*(MONTH($E114)-1)/12)*$H114</f>
        <v>0</v>
      </c>
      <c r="Q114" s="224">
        <f>(SUM('1.  LRAMVA Summary'!L$54:L$71)+SUM('1.  LRAMVA Summary'!L$72:L$73)*(MONTH($E114)-1)/12)*$H114</f>
        <v>0</v>
      </c>
      <c r="R114" s="224">
        <f>(SUM('1.  LRAMVA Summary'!M$54:M$71)+SUM('1.  LRAMVA Summary'!M$72:M$73)*(MONTH($E114)-1)/12)*$H114</f>
        <v>0</v>
      </c>
      <c r="S114" s="224">
        <f>(SUM('1.  LRAMVA Summary'!N$54:N$71)+SUM('1.  LRAMVA Summary'!N$72:N$73)*(MONTH($E114)-1)/12)*$H114</f>
        <v>0</v>
      </c>
      <c r="T114" s="224">
        <f>(SUM('1.  LRAMVA Summary'!O$54:O$71)+SUM('1.  LRAMVA Summary'!O$72:O$73)*(MONTH($E114)-1)/12)*$H114</f>
        <v>0</v>
      </c>
      <c r="U114" s="224">
        <f>(SUM('1.  LRAMVA Summary'!P$54:P$71)+SUM('1.  LRAMVA Summary'!P$72:P$73)*(MONTH($E114)-1)/12)*$H114</f>
        <v>0</v>
      </c>
      <c r="V114" s="224">
        <f>(SUM('1.  LRAMVA Summary'!Q$54:Q$71)+SUM('1.  LRAMVA Summary'!Q$72:Q$73)*(MONTH($E114)-1)/12)*$H114</f>
        <v>0</v>
      </c>
      <c r="W114" s="225">
        <f t="shared" si="49"/>
        <v>165.91039431283258</v>
      </c>
    </row>
    <row r="115" spans="2:23" s="9" customFormat="1">
      <c r="B115" s="66"/>
      <c r="E115" s="208">
        <v>43040</v>
      </c>
      <c r="F115" s="208" t="s">
        <v>184</v>
      </c>
      <c r="G115" s="209" t="s">
        <v>69</v>
      </c>
      <c r="H115" s="234">
        <f t="shared" ref="H115:H116" si="52">$C$42/12</f>
        <v>1.25E-3</v>
      </c>
      <c r="I115" s="224">
        <f>(SUM('1.  LRAMVA Summary'!D$54:D$71)+SUM('1.  LRAMVA Summary'!D$72:D$73)*(MONTH($E115)-1)/12)*$H115</f>
        <v>115.9675234462632</v>
      </c>
      <c r="J115" s="224">
        <f>(SUM('1.  LRAMVA Summary'!E$54:E$71)+SUM('1.  LRAMVA Summary'!E$72:E$73)*(MONTH($E115)-1)/12)*$H115</f>
        <v>50.87120535855783</v>
      </c>
      <c r="K115" s="224">
        <f>(SUM('1.  LRAMVA Summary'!F$54:F$71)+SUM('1.  LRAMVA Summary'!F$72:F$73)*(MONTH($E115)-1)/12)*$H115</f>
        <v>-0.68346369527560225</v>
      </c>
      <c r="L115" s="224">
        <f>(SUM('1.  LRAMVA Summary'!G$54:G$71)+SUM('1.  LRAMVA Summary'!G$72:G$73)*(MONTH($E115)-1)/12)*$H115</f>
        <v>0</v>
      </c>
      <c r="M115" s="224">
        <f>(SUM('1.  LRAMVA Summary'!H$54:H$71)+SUM('1.  LRAMVA Summary'!H$72:H$73)*(MONTH($E115)-1)/12)*$H115</f>
        <v>0</v>
      </c>
      <c r="N115" s="224">
        <f>(SUM('1.  LRAMVA Summary'!I$54:I$71)+SUM('1.  LRAMVA Summary'!I$72:I$73)*(MONTH($E115)-1)/12)*$H115</f>
        <v>0</v>
      </c>
      <c r="O115" s="224">
        <f>(SUM('1.  LRAMVA Summary'!J$54:J$71)+SUM('1.  LRAMVA Summary'!J$72:J$73)*(MONTH($E115)-1)/12)*$H115</f>
        <v>0</v>
      </c>
      <c r="P115" s="224">
        <f>(SUM('1.  LRAMVA Summary'!K$54:K$71)+SUM('1.  LRAMVA Summary'!K$72:K$73)*(MONTH($E115)-1)/12)*$H115</f>
        <v>0</v>
      </c>
      <c r="Q115" s="224">
        <f>(SUM('1.  LRAMVA Summary'!L$54:L$71)+SUM('1.  LRAMVA Summary'!L$72:L$73)*(MONTH($E115)-1)/12)*$H115</f>
        <v>0</v>
      </c>
      <c r="R115" s="224">
        <f>(SUM('1.  LRAMVA Summary'!M$54:M$71)+SUM('1.  LRAMVA Summary'!M$72:M$73)*(MONTH($E115)-1)/12)*$H115</f>
        <v>0</v>
      </c>
      <c r="S115" s="224">
        <f>(SUM('1.  LRAMVA Summary'!N$54:N$71)+SUM('1.  LRAMVA Summary'!N$72:N$73)*(MONTH($E115)-1)/12)*$H115</f>
        <v>0</v>
      </c>
      <c r="T115" s="224">
        <f>(SUM('1.  LRAMVA Summary'!O$54:O$71)+SUM('1.  LRAMVA Summary'!O$72:O$73)*(MONTH($E115)-1)/12)*$H115</f>
        <v>0</v>
      </c>
      <c r="U115" s="224">
        <f>(SUM('1.  LRAMVA Summary'!P$54:P$71)+SUM('1.  LRAMVA Summary'!P$72:P$73)*(MONTH($E115)-1)/12)*$H115</f>
        <v>0</v>
      </c>
      <c r="V115" s="224">
        <f>(SUM('1.  LRAMVA Summary'!Q$54:Q$71)+SUM('1.  LRAMVA Summary'!Q$72:Q$73)*(MONTH($E115)-1)/12)*$H115</f>
        <v>0</v>
      </c>
      <c r="W115" s="225">
        <f t="shared" si="49"/>
        <v>166.15526510954541</v>
      </c>
    </row>
    <row r="116" spans="2:23" s="9" customFormat="1">
      <c r="B116" s="66"/>
      <c r="E116" s="208">
        <v>43070</v>
      </c>
      <c r="F116" s="208" t="s">
        <v>184</v>
      </c>
      <c r="G116" s="209" t="s">
        <v>69</v>
      </c>
      <c r="H116" s="234">
        <f t="shared" si="52"/>
        <v>1.25E-3</v>
      </c>
      <c r="I116" s="224">
        <f>(SUM('1.  LRAMVA Summary'!D$54:D$71)+SUM('1.  LRAMVA Summary'!D$72:D$73)*(MONTH($E116)-1)/12)*$H116</f>
        <v>116.8788375647066</v>
      </c>
      <c r="J116" s="224">
        <f>(SUM('1.  LRAMVA Summary'!E$54:E$71)+SUM('1.  LRAMVA Summary'!E$72:E$73)*(MONTH($E116)-1)/12)*$H116</f>
        <v>50.80682350130359</v>
      </c>
      <c r="K116" s="224">
        <f>(SUM('1.  LRAMVA Summary'!F$54:F$71)+SUM('1.  LRAMVA Summary'!F$72:F$73)*(MONTH($E116)-1)/12)*$H116</f>
        <v>-1.2855251597518953</v>
      </c>
      <c r="L116" s="224">
        <f>(SUM('1.  LRAMVA Summary'!G$54:G$71)+SUM('1.  LRAMVA Summary'!G$72:G$73)*(MONTH($E116)-1)/12)*$H116</f>
        <v>0</v>
      </c>
      <c r="M116" s="224">
        <f>(SUM('1.  LRAMVA Summary'!H$54:H$71)+SUM('1.  LRAMVA Summary'!H$72:H$73)*(MONTH($E116)-1)/12)*$H116</f>
        <v>0</v>
      </c>
      <c r="N116" s="224">
        <f>(SUM('1.  LRAMVA Summary'!I$54:I$71)+SUM('1.  LRAMVA Summary'!I$72:I$73)*(MONTH($E116)-1)/12)*$H116</f>
        <v>0</v>
      </c>
      <c r="O116" s="224">
        <f>(SUM('1.  LRAMVA Summary'!J$54:J$71)+SUM('1.  LRAMVA Summary'!J$72:J$73)*(MONTH($E116)-1)/12)*$H116</f>
        <v>0</v>
      </c>
      <c r="P116" s="224">
        <f>(SUM('1.  LRAMVA Summary'!K$54:K$71)+SUM('1.  LRAMVA Summary'!K$72:K$73)*(MONTH($E116)-1)/12)*$H116</f>
        <v>0</v>
      </c>
      <c r="Q116" s="224">
        <f>(SUM('1.  LRAMVA Summary'!L$54:L$71)+SUM('1.  LRAMVA Summary'!L$72:L$73)*(MONTH($E116)-1)/12)*$H116</f>
        <v>0</v>
      </c>
      <c r="R116" s="224">
        <f>(SUM('1.  LRAMVA Summary'!M$54:M$71)+SUM('1.  LRAMVA Summary'!M$72:M$73)*(MONTH($E116)-1)/12)*$H116</f>
        <v>0</v>
      </c>
      <c r="S116" s="224">
        <f>(SUM('1.  LRAMVA Summary'!N$54:N$71)+SUM('1.  LRAMVA Summary'!N$72:N$73)*(MONTH($E116)-1)/12)*$H116</f>
        <v>0</v>
      </c>
      <c r="T116" s="224">
        <f>(SUM('1.  LRAMVA Summary'!O$54:O$71)+SUM('1.  LRAMVA Summary'!O$72:O$73)*(MONTH($E116)-1)/12)*$H116</f>
        <v>0</v>
      </c>
      <c r="U116" s="224">
        <f>(SUM('1.  LRAMVA Summary'!P$54:P$71)+SUM('1.  LRAMVA Summary'!P$72:P$73)*(MONTH($E116)-1)/12)*$H116</f>
        <v>0</v>
      </c>
      <c r="V116" s="224">
        <f>(SUM('1.  LRAMVA Summary'!Q$54:Q$71)+SUM('1.  LRAMVA Summary'!Q$72:Q$73)*(MONTH($E116)-1)/12)*$H116</f>
        <v>0</v>
      </c>
      <c r="W116" s="225">
        <f t="shared" si="49"/>
        <v>166.4001359062583</v>
      </c>
    </row>
    <row r="117" spans="2:23" s="9" customFormat="1" ht="15.75" thickBot="1">
      <c r="B117" s="66"/>
      <c r="E117" s="210" t="s">
        <v>466</v>
      </c>
      <c r="F117" s="210"/>
      <c r="G117" s="211"/>
      <c r="H117" s="212"/>
      <c r="I117" s="213">
        <f>SUM(I104:I116)</f>
        <v>3151.1235395664835</v>
      </c>
      <c r="J117" s="213">
        <f>SUM(J104:J116)</f>
        <v>1703.1531585648434</v>
      </c>
      <c r="K117" s="213">
        <f t="shared" ref="K117:O117" si="53">SUM(K104:K116)</f>
        <v>411.80538351787743</v>
      </c>
      <c r="L117" s="213">
        <f t="shared" si="53"/>
        <v>0</v>
      </c>
      <c r="M117" s="213">
        <f t="shared" si="53"/>
        <v>0</v>
      </c>
      <c r="N117" s="213">
        <f t="shared" si="53"/>
        <v>0</v>
      </c>
      <c r="O117" s="213">
        <f t="shared" si="53"/>
        <v>0</v>
      </c>
      <c r="P117" s="213">
        <f t="shared" ref="P117:V117" si="54">SUM(P104:P116)</f>
        <v>0</v>
      </c>
      <c r="Q117" s="213">
        <f t="shared" si="54"/>
        <v>0</v>
      </c>
      <c r="R117" s="213">
        <f t="shared" si="54"/>
        <v>0</v>
      </c>
      <c r="S117" s="213">
        <f t="shared" si="54"/>
        <v>0</v>
      </c>
      <c r="T117" s="213">
        <f t="shared" si="54"/>
        <v>0</v>
      </c>
      <c r="U117" s="213">
        <f t="shared" si="54"/>
        <v>0</v>
      </c>
      <c r="V117" s="213">
        <f t="shared" si="54"/>
        <v>0</v>
      </c>
      <c r="W117" s="213">
        <f>SUM(W104:W116)</f>
        <v>5266.082081649206</v>
      </c>
    </row>
    <row r="118" spans="2:23" s="9" customFormat="1" ht="15.75" thickTop="1">
      <c r="B118" s="66"/>
      <c r="E118" s="214" t="s">
        <v>67</v>
      </c>
      <c r="F118" s="214"/>
      <c r="G118" s="215"/>
      <c r="H118" s="216"/>
      <c r="I118" s="217"/>
      <c r="J118" s="217"/>
      <c r="K118" s="217"/>
      <c r="L118" s="217"/>
      <c r="M118" s="217"/>
      <c r="N118" s="217"/>
      <c r="O118" s="217"/>
      <c r="P118" s="217"/>
      <c r="Q118" s="217"/>
      <c r="R118" s="217"/>
      <c r="S118" s="217"/>
      <c r="T118" s="217"/>
      <c r="U118" s="217"/>
      <c r="V118" s="217"/>
      <c r="W118" s="218"/>
    </row>
    <row r="119" spans="2:23" s="9" customFormat="1">
      <c r="B119" s="66"/>
      <c r="E119" s="219" t="s">
        <v>430</v>
      </c>
      <c r="F119" s="219"/>
      <c r="G119" s="220"/>
      <c r="H119" s="221"/>
      <c r="I119" s="222">
        <f>I117+I118</f>
        <v>3151.1235395664835</v>
      </c>
      <c r="J119" s="222">
        <f t="shared" ref="J119" si="55">J117+J118</f>
        <v>1703.1531585648434</v>
      </c>
      <c r="K119" s="222">
        <f t="shared" ref="K119" si="56">K117+K118</f>
        <v>411.80538351787743</v>
      </c>
      <c r="L119" s="222">
        <f t="shared" ref="L119" si="57">L117+L118</f>
        <v>0</v>
      </c>
      <c r="M119" s="222">
        <f t="shared" ref="M119" si="58">M117+M118</f>
        <v>0</v>
      </c>
      <c r="N119" s="222">
        <f t="shared" ref="N119" si="59">N117+N118</f>
        <v>0</v>
      </c>
      <c r="O119" s="222">
        <f t="shared" ref="O119:V119" si="60">O117+O118</f>
        <v>0</v>
      </c>
      <c r="P119" s="222">
        <f t="shared" si="60"/>
        <v>0</v>
      </c>
      <c r="Q119" s="222">
        <f t="shared" si="60"/>
        <v>0</v>
      </c>
      <c r="R119" s="222">
        <f t="shared" si="60"/>
        <v>0</v>
      </c>
      <c r="S119" s="222">
        <f t="shared" si="60"/>
        <v>0</v>
      </c>
      <c r="T119" s="222">
        <f t="shared" si="60"/>
        <v>0</v>
      </c>
      <c r="U119" s="222">
        <f t="shared" si="60"/>
        <v>0</v>
      </c>
      <c r="V119" s="222">
        <f t="shared" si="60"/>
        <v>0</v>
      </c>
      <c r="W119" s="222">
        <f t="shared" ref="W119" si="61">W117+W118</f>
        <v>5266.082081649206</v>
      </c>
    </row>
    <row r="120" spans="2:23" s="9" customFormat="1">
      <c r="B120" s="66"/>
      <c r="E120" s="208">
        <v>43101</v>
      </c>
      <c r="F120" s="208" t="s">
        <v>185</v>
      </c>
      <c r="G120" s="209" t="s">
        <v>65</v>
      </c>
      <c r="H120" s="234">
        <f>$C$43/12</f>
        <v>1.25E-3</v>
      </c>
      <c r="I120" s="224">
        <f>(SUM('1.  LRAMVA Summary'!D$54:D$74)+SUM('1.  LRAMVA Summary'!D$75:D$76)*(MONTH($E120)-1)/12)*$H120</f>
        <v>117.79015168314999</v>
      </c>
      <c r="J120" s="224">
        <f>(SUM('1.  LRAMVA Summary'!E$54:E$74)+SUM('1.  LRAMVA Summary'!E$75:E$76)*(MONTH($E120)-1)/12)*$H120</f>
        <v>50.742441644049343</v>
      </c>
      <c r="K120" s="224">
        <f>(SUM('1.  LRAMVA Summary'!F$54:F$74)+SUM('1.  LRAMVA Summary'!F$75:F$76)*(MONTH($E120)-1)/12)*$H120</f>
        <v>-1.8875866242281882</v>
      </c>
      <c r="L120" s="224">
        <f>(SUM('1.  LRAMVA Summary'!G$54:G$74)+SUM('1.  LRAMVA Summary'!G$75:G$76)*(MONTH($E120)-1)/12)*$H120</f>
        <v>0</v>
      </c>
      <c r="M120" s="224">
        <f>(SUM('1.  LRAMVA Summary'!H$54:H$74)+SUM('1.  LRAMVA Summary'!H$75:H$76)*(MONTH($E120)-1)/12)*$H120</f>
        <v>0</v>
      </c>
      <c r="N120" s="224">
        <f>(SUM('1.  LRAMVA Summary'!I$54:I$74)+SUM('1.  LRAMVA Summary'!I$75:I$76)*(MONTH($E120)-1)/12)*$H120</f>
        <v>0</v>
      </c>
      <c r="O120" s="224">
        <f>(SUM('1.  LRAMVA Summary'!J$54:J$74)+SUM('1.  LRAMVA Summary'!J$75:J$76)*(MONTH($E120)-1)/12)*$H120</f>
        <v>0</v>
      </c>
      <c r="P120" s="224">
        <f>(SUM('1.  LRAMVA Summary'!K$54:K$74)+SUM('1.  LRAMVA Summary'!K$75:K$76)*(MONTH($E120)-1)/12)*$H120</f>
        <v>0</v>
      </c>
      <c r="Q120" s="224">
        <f>(SUM('1.  LRAMVA Summary'!L$54:L$74)+SUM('1.  LRAMVA Summary'!L$75:L$76)*(MONTH($E120)-1)/12)*$H120</f>
        <v>0</v>
      </c>
      <c r="R120" s="224">
        <f>(SUM('1.  LRAMVA Summary'!M$54:M$74)+SUM('1.  LRAMVA Summary'!M$75:M$76)*(MONTH($E120)-1)/12)*$H120</f>
        <v>0</v>
      </c>
      <c r="S120" s="224">
        <f>(SUM('1.  LRAMVA Summary'!N$54:N$74)+SUM('1.  LRAMVA Summary'!N$75:N$76)*(MONTH($E120)-1)/12)*$H120</f>
        <v>0</v>
      </c>
      <c r="T120" s="224">
        <f>(SUM('1.  LRAMVA Summary'!O$54:O$74)+SUM('1.  LRAMVA Summary'!O$75:O$76)*(MONTH($E120)-1)/12)*$H120</f>
        <v>0</v>
      </c>
      <c r="U120" s="224">
        <f>(SUM('1.  LRAMVA Summary'!P$54:P$74)+SUM('1.  LRAMVA Summary'!P$75:P$76)*(MONTH($E120)-1)/12)*$H120</f>
        <v>0</v>
      </c>
      <c r="V120" s="224">
        <f>(SUM('1.  LRAMVA Summary'!Q$54:Q$74)+SUM('1.  LRAMVA Summary'!Q$75:Q$76)*(MONTH($E120)-1)/12)*$H120</f>
        <v>0</v>
      </c>
      <c r="W120" s="225">
        <f>SUM(I120:V120)</f>
        <v>166.64500670297113</v>
      </c>
    </row>
    <row r="121" spans="2:23" s="9" customFormat="1">
      <c r="B121" s="66"/>
      <c r="E121" s="208">
        <v>43132</v>
      </c>
      <c r="F121" s="208" t="s">
        <v>185</v>
      </c>
      <c r="G121" s="209" t="s">
        <v>65</v>
      </c>
      <c r="H121" s="234">
        <f t="shared" ref="H121:H122" si="62">$C$43/12</f>
        <v>1.25E-3</v>
      </c>
      <c r="I121" s="224">
        <f>(SUM('1.  LRAMVA Summary'!D$54:D$74)+SUM('1.  LRAMVA Summary'!D$75:D$76)*(MONTH($E121)-1)/12)*$H121</f>
        <v>118.32113575292352</v>
      </c>
      <c r="J121" s="224">
        <f>(SUM('1.  LRAMVA Summary'!E$54:E$74)+SUM('1.  LRAMVA Summary'!E$75:E$76)*(MONTH($E121)-1)/12)*$H121</f>
        <v>49.503700842698748</v>
      </c>
      <c r="K121" s="224">
        <f>(SUM('1.  LRAMVA Summary'!F$54:F$74)+SUM('1.  LRAMVA Summary'!F$75:F$76)*(MONTH($E121)-1)/12)*$H121</f>
        <v>-2.6266744187366435</v>
      </c>
      <c r="L121" s="224">
        <f>(SUM('1.  LRAMVA Summary'!G$54:G$74)+SUM('1.  LRAMVA Summary'!G$75:G$76)*(MONTH($E121)-1)/12)*$H121</f>
        <v>0</v>
      </c>
      <c r="M121" s="224">
        <f>(SUM('1.  LRAMVA Summary'!H$54:H$74)+SUM('1.  LRAMVA Summary'!H$75:H$76)*(MONTH($E121)-1)/12)*$H121</f>
        <v>0</v>
      </c>
      <c r="N121" s="224">
        <f>(SUM('1.  LRAMVA Summary'!I$54:I$74)+SUM('1.  LRAMVA Summary'!I$75:I$76)*(MONTH($E121)-1)/12)*$H121</f>
        <v>0</v>
      </c>
      <c r="O121" s="224">
        <f>(SUM('1.  LRAMVA Summary'!J$54:J$74)+SUM('1.  LRAMVA Summary'!J$75:J$76)*(MONTH($E121)-1)/12)*$H121</f>
        <v>0</v>
      </c>
      <c r="P121" s="224">
        <f>(SUM('1.  LRAMVA Summary'!K$54:K$74)+SUM('1.  LRAMVA Summary'!K$75:K$76)*(MONTH($E121)-1)/12)*$H121</f>
        <v>0</v>
      </c>
      <c r="Q121" s="224">
        <f>(SUM('1.  LRAMVA Summary'!L$54:L$74)+SUM('1.  LRAMVA Summary'!L$75:L$76)*(MONTH($E121)-1)/12)*$H121</f>
        <v>0</v>
      </c>
      <c r="R121" s="224">
        <f>(SUM('1.  LRAMVA Summary'!M$54:M$74)+SUM('1.  LRAMVA Summary'!M$75:M$76)*(MONTH($E121)-1)/12)*$H121</f>
        <v>0</v>
      </c>
      <c r="S121" s="224">
        <f>(SUM('1.  LRAMVA Summary'!N$54:N$74)+SUM('1.  LRAMVA Summary'!N$75:N$76)*(MONTH($E121)-1)/12)*$H121</f>
        <v>0</v>
      </c>
      <c r="T121" s="224">
        <f>(SUM('1.  LRAMVA Summary'!O$54:O$74)+SUM('1.  LRAMVA Summary'!O$75:O$76)*(MONTH($E121)-1)/12)*$H121</f>
        <v>0</v>
      </c>
      <c r="U121" s="224">
        <f>(SUM('1.  LRAMVA Summary'!P$54:P$74)+SUM('1.  LRAMVA Summary'!P$75:P$76)*(MONTH($E121)-1)/12)*$H121</f>
        <v>0</v>
      </c>
      <c r="V121" s="224">
        <f>(SUM('1.  LRAMVA Summary'!Q$54:Q$74)+SUM('1.  LRAMVA Summary'!Q$75:Q$76)*(MONTH($E121)-1)/12)*$H121</f>
        <v>0</v>
      </c>
      <c r="W121" s="225">
        <f t="shared" ref="W121:W131" si="63">SUM(I121:V121)</f>
        <v>165.19816217688563</v>
      </c>
    </row>
    <row r="122" spans="2:23" s="9" customFormat="1">
      <c r="B122" s="66"/>
      <c r="E122" s="208">
        <v>43160</v>
      </c>
      <c r="F122" s="208" t="s">
        <v>185</v>
      </c>
      <c r="G122" s="209" t="s">
        <v>65</v>
      </c>
      <c r="H122" s="234">
        <f t="shared" si="62"/>
        <v>1.25E-3</v>
      </c>
      <c r="I122" s="224">
        <f>(SUM('1.  LRAMVA Summary'!D$54:D$74)+SUM('1.  LRAMVA Summary'!D$75:D$76)*(MONTH($E122)-1)/12)*$H122</f>
        <v>118.85211982269706</v>
      </c>
      <c r="J122" s="224">
        <f>(SUM('1.  LRAMVA Summary'!E$54:E$74)+SUM('1.  LRAMVA Summary'!E$75:E$76)*(MONTH($E122)-1)/12)*$H122</f>
        <v>48.264960041348161</v>
      </c>
      <c r="K122" s="224">
        <f>(SUM('1.  LRAMVA Summary'!F$54:F$74)+SUM('1.  LRAMVA Summary'!F$75:F$76)*(MONTH($E122)-1)/12)*$H122</f>
        <v>-3.3657622132450991</v>
      </c>
      <c r="L122" s="224">
        <f>(SUM('1.  LRAMVA Summary'!G$54:G$74)+SUM('1.  LRAMVA Summary'!G$75:G$76)*(MONTH($E122)-1)/12)*$H122</f>
        <v>0</v>
      </c>
      <c r="M122" s="224">
        <f>(SUM('1.  LRAMVA Summary'!H$54:H$74)+SUM('1.  LRAMVA Summary'!H$75:H$76)*(MONTH($E122)-1)/12)*$H122</f>
        <v>0</v>
      </c>
      <c r="N122" s="224">
        <f>(SUM('1.  LRAMVA Summary'!I$54:I$74)+SUM('1.  LRAMVA Summary'!I$75:I$76)*(MONTH($E122)-1)/12)*$H122</f>
        <v>0</v>
      </c>
      <c r="O122" s="224">
        <f>(SUM('1.  LRAMVA Summary'!J$54:J$74)+SUM('1.  LRAMVA Summary'!J$75:J$76)*(MONTH($E122)-1)/12)*$H122</f>
        <v>0</v>
      </c>
      <c r="P122" s="224">
        <f>(SUM('1.  LRAMVA Summary'!K$54:K$74)+SUM('1.  LRAMVA Summary'!K$75:K$76)*(MONTH($E122)-1)/12)*$H122</f>
        <v>0</v>
      </c>
      <c r="Q122" s="224">
        <f>(SUM('1.  LRAMVA Summary'!L$54:L$74)+SUM('1.  LRAMVA Summary'!L$75:L$76)*(MONTH($E122)-1)/12)*$H122</f>
        <v>0</v>
      </c>
      <c r="R122" s="224">
        <f>(SUM('1.  LRAMVA Summary'!M$54:M$74)+SUM('1.  LRAMVA Summary'!M$75:M$76)*(MONTH($E122)-1)/12)*$H122</f>
        <v>0</v>
      </c>
      <c r="S122" s="224">
        <f>(SUM('1.  LRAMVA Summary'!N$54:N$74)+SUM('1.  LRAMVA Summary'!N$75:N$76)*(MONTH($E122)-1)/12)*$H122</f>
        <v>0</v>
      </c>
      <c r="T122" s="224">
        <f>(SUM('1.  LRAMVA Summary'!O$54:O$74)+SUM('1.  LRAMVA Summary'!O$75:O$76)*(MONTH($E122)-1)/12)*$H122</f>
        <v>0</v>
      </c>
      <c r="U122" s="224">
        <f>(SUM('1.  LRAMVA Summary'!P$54:P$74)+SUM('1.  LRAMVA Summary'!P$75:P$76)*(MONTH($E122)-1)/12)*$H122</f>
        <v>0</v>
      </c>
      <c r="V122" s="224">
        <f>(SUM('1.  LRAMVA Summary'!Q$54:Q$74)+SUM('1.  LRAMVA Summary'!Q$75:Q$76)*(MONTH($E122)-1)/12)*$H122</f>
        <v>0</v>
      </c>
      <c r="W122" s="225">
        <f t="shared" si="63"/>
        <v>163.75131765080013</v>
      </c>
    </row>
    <row r="123" spans="2:23" s="8" customFormat="1">
      <c r="B123" s="233"/>
      <c r="E123" s="208">
        <v>43191</v>
      </c>
      <c r="F123" s="208" t="s">
        <v>185</v>
      </c>
      <c r="G123" s="209" t="s">
        <v>66</v>
      </c>
      <c r="H123" s="234">
        <f>$C$44/12</f>
        <v>1.575E-3</v>
      </c>
      <c r="I123" s="224">
        <f>(SUM('1.  LRAMVA Summary'!D$54:D$74)+SUM('1.  LRAMVA Summary'!D$75:D$76)*(MONTH($E123)-1)/12)*$H123</f>
        <v>150.42271090451297</v>
      </c>
      <c r="J123" s="224">
        <f>(SUM('1.  LRAMVA Summary'!E$54:E$74)+SUM('1.  LRAMVA Summary'!E$75:E$76)*(MONTH($E123)-1)/12)*$H123</f>
        <v>59.253036242396931</v>
      </c>
      <c r="K123" s="224">
        <f>(SUM('1.  LRAMVA Summary'!F$54:F$74)+SUM('1.  LRAMVA Summary'!F$75:F$76)*(MONTH($E123)-1)/12)*$H123</f>
        <v>-5.1721110097694778</v>
      </c>
      <c r="L123" s="224">
        <f>(SUM('1.  LRAMVA Summary'!G$54:G$74)+SUM('1.  LRAMVA Summary'!G$75:G$76)*(MONTH($E123)-1)/12)*$H123</f>
        <v>0</v>
      </c>
      <c r="M123" s="224">
        <f>(SUM('1.  LRAMVA Summary'!H$54:H$74)+SUM('1.  LRAMVA Summary'!H$75:H$76)*(MONTH($E123)-1)/12)*$H123</f>
        <v>0</v>
      </c>
      <c r="N123" s="224">
        <f>(SUM('1.  LRAMVA Summary'!I$54:I$74)+SUM('1.  LRAMVA Summary'!I$75:I$76)*(MONTH($E123)-1)/12)*$H123</f>
        <v>0</v>
      </c>
      <c r="O123" s="224">
        <f>(SUM('1.  LRAMVA Summary'!J$54:J$74)+SUM('1.  LRAMVA Summary'!J$75:J$76)*(MONTH($E123)-1)/12)*$H123</f>
        <v>0</v>
      </c>
      <c r="P123" s="224">
        <f>(SUM('1.  LRAMVA Summary'!K$54:K$74)+SUM('1.  LRAMVA Summary'!K$75:K$76)*(MONTH($E123)-1)/12)*$H123</f>
        <v>0</v>
      </c>
      <c r="Q123" s="224">
        <f>(SUM('1.  LRAMVA Summary'!L$54:L$74)+SUM('1.  LRAMVA Summary'!L$75:L$76)*(MONTH($E123)-1)/12)*$H123</f>
        <v>0</v>
      </c>
      <c r="R123" s="224">
        <f>(SUM('1.  LRAMVA Summary'!M$54:M$74)+SUM('1.  LRAMVA Summary'!M$75:M$76)*(MONTH($E123)-1)/12)*$H123</f>
        <v>0</v>
      </c>
      <c r="S123" s="224">
        <f>(SUM('1.  LRAMVA Summary'!N$54:N$74)+SUM('1.  LRAMVA Summary'!N$75:N$76)*(MONTH($E123)-1)/12)*$H123</f>
        <v>0</v>
      </c>
      <c r="T123" s="224">
        <f>(SUM('1.  LRAMVA Summary'!O$54:O$74)+SUM('1.  LRAMVA Summary'!O$75:O$76)*(MONTH($E123)-1)/12)*$H123</f>
        <v>0</v>
      </c>
      <c r="U123" s="224">
        <f>(SUM('1.  LRAMVA Summary'!P$54:P$74)+SUM('1.  LRAMVA Summary'!P$75:P$76)*(MONTH($E123)-1)/12)*$H123</f>
        <v>0</v>
      </c>
      <c r="V123" s="224">
        <f>(SUM('1.  LRAMVA Summary'!Q$54:Q$74)+SUM('1.  LRAMVA Summary'!Q$75:Q$76)*(MONTH($E123)-1)/12)*$H123</f>
        <v>0</v>
      </c>
      <c r="W123" s="225">
        <f t="shared" si="63"/>
        <v>204.5036361371404</v>
      </c>
    </row>
    <row r="124" spans="2:23" s="9" customFormat="1">
      <c r="B124" s="66"/>
      <c r="E124" s="208">
        <v>43221</v>
      </c>
      <c r="F124" s="208" t="s">
        <v>185</v>
      </c>
      <c r="G124" s="209" t="s">
        <v>66</v>
      </c>
      <c r="H124" s="234">
        <f t="shared" ref="H124:H125" si="64">$C$44/12</f>
        <v>1.575E-3</v>
      </c>
      <c r="I124" s="224">
        <f>(SUM('1.  LRAMVA Summary'!D$54:D$74)+SUM('1.  LRAMVA Summary'!D$75:D$76)*(MONTH($E124)-1)/12)*$H124</f>
        <v>151.09175083242764</v>
      </c>
      <c r="J124" s="224">
        <f>(SUM('1.  LRAMVA Summary'!E$54:E$74)+SUM('1.  LRAMVA Summary'!E$75:E$76)*(MONTH($E124)-1)/12)*$H124</f>
        <v>57.692222832695194</v>
      </c>
      <c r="K124" s="224">
        <f>(SUM('1.  LRAMVA Summary'!F$54:F$74)+SUM('1.  LRAMVA Summary'!F$75:F$76)*(MONTH($E124)-1)/12)*$H124</f>
        <v>-6.1033616308501317</v>
      </c>
      <c r="L124" s="224">
        <f>(SUM('1.  LRAMVA Summary'!G$54:G$74)+SUM('1.  LRAMVA Summary'!G$75:G$76)*(MONTH($E124)-1)/12)*$H124</f>
        <v>0</v>
      </c>
      <c r="M124" s="224">
        <f>(SUM('1.  LRAMVA Summary'!H$54:H$74)+SUM('1.  LRAMVA Summary'!H$75:H$76)*(MONTH($E124)-1)/12)*$H124</f>
        <v>0</v>
      </c>
      <c r="N124" s="224">
        <f>(SUM('1.  LRAMVA Summary'!I$54:I$74)+SUM('1.  LRAMVA Summary'!I$75:I$76)*(MONTH($E124)-1)/12)*$H124</f>
        <v>0</v>
      </c>
      <c r="O124" s="224">
        <f>(SUM('1.  LRAMVA Summary'!J$54:J$74)+SUM('1.  LRAMVA Summary'!J$75:J$76)*(MONTH($E124)-1)/12)*$H124</f>
        <v>0</v>
      </c>
      <c r="P124" s="224">
        <f>(SUM('1.  LRAMVA Summary'!K$54:K$74)+SUM('1.  LRAMVA Summary'!K$75:K$76)*(MONTH($E124)-1)/12)*$H124</f>
        <v>0</v>
      </c>
      <c r="Q124" s="224">
        <f>(SUM('1.  LRAMVA Summary'!L$54:L$74)+SUM('1.  LRAMVA Summary'!L$75:L$76)*(MONTH($E124)-1)/12)*$H124</f>
        <v>0</v>
      </c>
      <c r="R124" s="224">
        <f>(SUM('1.  LRAMVA Summary'!M$54:M$74)+SUM('1.  LRAMVA Summary'!M$75:M$76)*(MONTH($E124)-1)/12)*$H124</f>
        <v>0</v>
      </c>
      <c r="S124" s="224">
        <f>(SUM('1.  LRAMVA Summary'!N$54:N$74)+SUM('1.  LRAMVA Summary'!N$75:N$76)*(MONTH($E124)-1)/12)*$H124</f>
        <v>0</v>
      </c>
      <c r="T124" s="224">
        <f>(SUM('1.  LRAMVA Summary'!O$54:O$74)+SUM('1.  LRAMVA Summary'!O$75:O$76)*(MONTH($E124)-1)/12)*$H124</f>
        <v>0</v>
      </c>
      <c r="U124" s="224">
        <f>(SUM('1.  LRAMVA Summary'!P$54:P$74)+SUM('1.  LRAMVA Summary'!P$75:P$76)*(MONTH($E124)-1)/12)*$H124</f>
        <v>0</v>
      </c>
      <c r="V124" s="224">
        <f>(SUM('1.  LRAMVA Summary'!Q$54:Q$74)+SUM('1.  LRAMVA Summary'!Q$75:Q$76)*(MONTH($E124)-1)/12)*$H124</f>
        <v>0</v>
      </c>
      <c r="W124" s="225">
        <f t="shared" si="63"/>
        <v>202.68061203427268</v>
      </c>
    </row>
    <row r="125" spans="2:23" s="232" customFormat="1">
      <c r="B125" s="231"/>
      <c r="E125" s="208">
        <v>43252</v>
      </c>
      <c r="F125" s="208" t="s">
        <v>185</v>
      </c>
      <c r="G125" s="209" t="s">
        <v>66</v>
      </c>
      <c r="H125" s="234">
        <f t="shared" si="64"/>
        <v>1.575E-3</v>
      </c>
      <c r="I125" s="224">
        <f>(SUM('1.  LRAMVA Summary'!D$54:D$74)+SUM('1.  LRAMVA Summary'!D$75:D$76)*(MONTH($E125)-1)/12)*$H125</f>
        <v>151.76079076034227</v>
      </c>
      <c r="J125" s="224">
        <f>(SUM('1.  LRAMVA Summary'!E$54:E$74)+SUM('1.  LRAMVA Summary'!E$75:E$76)*(MONTH($E125)-1)/12)*$H125</f>
        <v>56.131409422993443</v>
      </c>
      <c r="K125" s="224">
        <f>(SUM('1.  LRAMVA Summary'!F$54:F$74)+SUM('1.  LRAMVA Summary'!F$75:F$76)*(MONTH($E125)-1)/12)*$H125</f>
        <v>-7.0346122519307857</v>
      </c>
      <c r="L125" s="224">
        <f>(SUM('1.  LRAMVA Summary'!G$54:G$74)+SUM('1.  LRAMVA Summary'!G$75:G$76)*(MONTH($E125)-1)/12)*$H125</f>
        <v>0</v>
      </c>
      <c r="M125" s="224">
        <f>(SUM('1.  LRAMVA Summary'!H$54:H$74)+SUM('1.  LRAMVA Summary'!H$75:H$76)*(MONTH($E125)-1)/12)*$H125</f>
        <v>0</v>
      </c>
      <c r="N125" s="224">
        <f>(SUM('1.  LRAMVA Summary'!I$54:I$74)+SUM('1.  LRAMVA Summary'!I$75:I$76)*(MONTH($E125)-1)/12)*$H125</f>
        <v>0</v>
      </c>
      <c r="O125" s="224">
        <f>(SUM('1.  LRAMVA Summary'!J$54:J$74)+SUM('1.  LRAMVA Summary'!J$75:J$76)*(MONTH($E125)-1)/12)*$H125</f>
        <v>0</v>
      </c>
      <c r="P125" s="224">
        <f>(SUM('1.  LRAMVA Summary'!K$54:K$74)+SUM('1.  LRAMVA Summary'!K$75:K$76)*(MONTH($E125)-1)/12)*$H125</f>
        <v>0</v>
      </c>
      <c r="Q125" s="224">
        <f>(SUM('1.  LRAMVA Summary'!L$54:L$74)+SUM('1.  LRAMVA Summary'!L$75:L$76)*(MONTH($E125)-1)/12)*$H125</f>
        <v>0</v>
      </c>
      <c r="R125" s="224">
        <f>(SUM('1.  LRAMVA Summary'!M$54:M$74)+SUM('1.  LRAMVA Summary'!M$75:M$76)*(MONTH($E125)-1)/12)*$H125</f>
        <v>0</v>
      </c>
      <c r="S125" s="224">
        <f>(SUM('1.  LRAMVA Summary'!N$54:N$74)+SUM('1.  LRAMVA Summary'!N$75:N$76)*(MONTH($E125)-1)/12)*$H125</f>
        <v>0</v>
      </c>
      <c r="T125" s="224">
        <f>(SUM('1.  LRAMVA Summary'!O$54:O$74)+SUM('1.  LRAMVA Summary'!O$75:O$76)*(MONTH($E125)-1)/12)*$H125</f>
        <v>0</v>
      </c>
      <c r="U125" s="224">
        <f>(SUM('1.  LRAMVA Summary'!P$54:P$74)+SUM('1.  LRAMVA Summary'!P$75:P$76)*(MONTH($E125)-1)/12)*$H125</f>
        <v>0</v>
      </c>
      <c r="V125" s="224">
        <f>(SUM('1.  LRAMVA Summary'!Q$54:Q$74)+SUM('1.  LRAMVA Summary'!Q$75:Q$76)*(MONTH($E125)-1)/12)*$H125</f>
        <v>0</v>
      </c>
      <c r="W125" s="225">
        <f t="shared" si="63"/>
        <v>200.85758793140494</v>
      </c>
    </row>
    <row r="126" spans="2:23" s="9" customFormat="1">
      <c r="B126" s="66"/>
      <c r="E126" s="208">
        <v>43282</v>
      </c>
      <c r="F126" s="208" t="s">
        <v>185</v>
      </c>
      <c r="G126" s="209" t="s">
        <v>68</v>
      </c>
      <c r="H126" s="234">
        <f>$C$45/12</f>
        <v>1.575E-3</v>
      </c>
      <c r="I126" s="224">
        <f>(SUM('1.  LRAMVA Summary'!D$54:D$74)+SUM('1.  LRAMVA Summary'!D$75:D$76)*(MONTH($E126)-1)/12)*$H126</f>
        <v>152.42983068825697</v>
      </c>
      <c r="J126" s="224">
        <f>(SUM('1.  LRAMVA Summary'!E$54:E$74)+SUM('1.  LRAMVA Summary'!E$75:E$76)*(MONTH($E126)-1)/12)*$H126</f>
        <v>54.570596013291691</v>
      </c>
      <c r="K126" s="224">
        <f>(SUM('1.  LRAMVA Summary'!F$54:F$74)+SUM('1.  LRAMVA Summary'!F$75:F$76)*(MONTH($E126)-1)/12)*$H126</f>
        <v>-7.9658628730114387</v>
      </c>
      <c r="L126" s="224">
        <f>(SUM('1.  LRAMVA Summary'!G$54:G$74)+SUM('1.  LRAMVA Summary'!G$75:G$76)*(MONTH($E126)-1)/12)*$H126</f>
        <v>0</v>
      </c>
      <c r="M126" s="224">
        <f>(SUM('1.  LRAMVA Summary'!H$54:H$74)+SUM('1.  LRAMVA Summary'!H$75:H$76)*(MONTH($E126)-1)/12)*$H126</f>
        <v>0</v>
      </c>
      <c r="N126" s="224">
        <f>(SUM('1.  LRAMVA Summary'!I$54:I$74)+SUM('1.  LRAMVA Summary'!I$75:I$76)*(MONTH($E126)-1)/12)*$H126</f>
        <v>0</v>
      </c>
      <c r="O126" s="224">
        <f>(SUM('1.  LRAMVA Summary'!J$54:J$74)+SUM('1.  LRAMVA Summary'!J$75:J$76)*(MONTH($E126)-1)/12)*$H126</f>
        <v>0</v>
      </c>
      <c r="P126" s="224">
        <f>(SUM('1.  LRAMVA Summary'!K$54:K$74)+SUM('1.  LRAMVA Summary'!K$75:K$76)*(MONTH($E126)-1)/12)*$H126</f>
        <v>0</v>
      </c>
      <c r="Q126" s="224">
        <f>(SUM('1.  LRAMVA Summary'!L$54:L$74)+SUM('1.  LRAMVA Summary'!L$75:L$76)*(MONTH($E126)-1)/12)*$H126</f>
        <v>0</v>
      </c>
      <c r="R126" s="224">
        <f>(SUM('1.  LRAMVA Summary'!M$54:M$74)+SUM('1.  LRAMVA Summary'!M$75:M$76)*(MONTH($E126)-1)/12)*$H126</f>
        <v>0</v>
      </c>
      <c r="S126" s="224">
        <f>(SUM('1.  LRAMVA Summary'!N$54:N$74)+SUM('1.  LRAMVA Summary'!N$75:N$76)*(MONTH($E126)-1)/12)*$H126</f>
        <v>0</v>
      </c>
      <c r="T126" s="224">
        <f>(SUM('1.  LRAMVA Summary'!O$54:O$74)+SUM('1.  LRAMVA Summary'!O$75:O$76)*(MONTH($E126)-1)/12)*$H126</f>
        <v>0</v>
      </c>
      <c r="U126" s="224">
        <f>(SUM('1.  LRAMVA Summary'!P$54:P$74)+SUM('1.  LRAMVA Summary'!P$75:P$76)*(MONTH($E126)-1)/12)*$H126</f>
        <v>0</v>
      </c>
      <c r="V126" s="224">
        <f>(SUM('1.  LRAMVA Summary'!Q$54:Q$74)+SUM('1.  LRAMVA Summary'!Q$75:Q$76)*(MONTH($E126)-1)/12)*$H126</f>
        <v>0</v>
      </c>
      <c r="W126" s="225">
        <f t="shared" si="63"/>
        <v>199.03456382853722</v>
      </c>
    </row>
    <row r="127" spans="2:23" s="9" customFormat="1">
      <c r="B127" s="66"/>
      <c r="E127" s="208">
        <v>43313</v>
      </c>
      <c r="F127" s="208" t="s">
        <v>185</v>
      </c>
      <c r="G127" s="209" t="s">
        <v>68</v>
      </c>
      <c r="H127" s="234">
        <f t="shared" ref="H127:H128" si="65">$C$45/12</f>
        <v>1.575E-3</v>
      </c>
      <c r="I127" s="224">
        <f>(SUM('1.  LRAMVA Summary'!D$54:D$74)+SUM('1.  LRAMVA Summary'!D$75:D$76)*(MONTH($E127)-1)/12)*$H127</f>
        <v>153.09887061617164</v>
      </c>
      <c r="J127" s="224">
        <f>(SUM('1.  LRAMVA Summary'!E$54:E$74)+SUM('1.  LRAMVA Summary'!E$75:E$76)*(MONTH($E127)-1)/12)*$H127</f>
        <v>53.009782603589947</v>
      </c>
      <c r="K127" s="224">
        <f>(SUM('1.  LRAMVA Summary'!F$54:F$74)+SUM('1.  LRAMVA Summary'!F$75:F$76)*(MONTH($E127)-1)/12)*$H127</f>
        <v>-8.8971134940920926</v>
      </c>
      <c r="L127" s="224">
        <f>(SUM('1.  LRAMVA Summary'!G$54:G$74)+SUM('1.  LRAMVA Summary'!G$75:G$76)*(MONTH($E127)-1)/12)*$H127</f>
        <v>0</v>
      </c>
      <c r="M127" s="224">
        <f>(SUM('1.  LRAMVA Summary'!H$54:H$74)+SUM('1.  LRAMVA Summary'!H$75:H$76)*(MONTH($E127)-1)/12)*$H127</f>
        <v>0</v>
      </c>
      <c r="N127" s="224">
        <f>(SUM('1.  LRAMVA Summary'!I$54:I$74)+SUM('1.  LRAMVA Summary'!I$75:I$76)*(MONTH($E127)-1)/12)*$H127</f>
        <v>0</v>
      </c>
      <c r="O127" s="224">
        <f>(SUM('1.  LRAMVA Summary'!J$54:J$74)+SUM('1.  LRAMVA Summary'!J$75:J$76)*(MONTH($E127)-1)/12)*$H127</f>
        <v>0</v>
      </c>
      <c r="P127" s="224">
        <f>(SUM('1.  LRAMVA Summary'!K$54:K$74)+SUM('1.  LRAMVA Summary'!K$75:K$76)*(MONTH($E127)-1)/12)*$H127</f>
        <v>0</v>
      </c>
      <c r="Q127" s="224">
        <f>(SUM('1.  LRAMVA Summary'!L$54:L$74)+SUM('1.  LRAMVA Summary'!L$75:L$76)*(MONTH($E127)-1)/12)*$H127</f>
        <v>0</v>
      </c>
      <c r="R127" s="224">
        <f>(SUM('1.  LRAMVA Summary'!M$54:M$74)+SUM('1.  LRAMVA Summary'!M$75:M$76)*(MONTH($E127)-1)/12)*$H127</f>
        <v>0</v>
      </c>
      <c r="S127" s="224">
        <f>(SUM('1.  LRAMVA Summary'!N$54:N$74)+SUM('1.  LRAMVA Summary'!N$75:N$76)*(MONTH($E127)-1)/12)*$H127</f>
        <v>0</v>
      </c>
      <c r="T127" s="224">
        <f>(SUM('1.  LRAMVA Summary'!O$54:O$74)+SUM('1.  LRAMVA Summary'!O$75:O$76)*(MONTH($E127)-1)/12)*$H127</f>
        <v>0</v>
      </c>
      <c r="U127" s="224">
        <f>(SUM('1.  LRAMVA Summary'!P$54:P$74)+SUM('1.  LRAMVA Summary'!P$75:P$76)*(MONTH($E127)-1)/12)*$H127</f>
        <v>0</v>
      </c>
      <c r="V127" s="224">
        <f>(SUM('1.  LRAMVA Summary'!Q$54:Q$74)+SUM('1.  LRAMVA Summary'!Q$75:Q$76)*(MONTH($E127)-1)/12)*$H127</f>
        <v>0</v>
      </c>
      <c r="W127" s="225">
        <f t="shared" si="63"/>
        <v>197.2115397256695</v>
      </c>
    </row>
    <row r="128" spans="2:23" s="9" customFormat="1">
      <c r="B128" s="66"/>
      <c r="E128" s="208">
        <v>43344</v>
      </c>
      <c r="F128" s="208" t="s">
        <v>185</v>
      </c>
      <c r="G128" s="209" t="s">
        <v>68</v>
      </c>
      <c r="H128" s="234">
        <f t="shared" si="65"/>
        <v>1.575E-3</v>
      </c>
      <c r="I128" s="224">
        <f>(SUM('1.  LRAMVA Summary'!D$54:D$74)+SUM('1.  LRAMVA Summary'!D$75:D$76)*(MONTH($E128)-1)/12)*$H128</f>
        <v>153.76791054408628</v>
      </c>
      <c r="J128" s="224">
        <f>(SUM('1.  LRAMVA Summary'!E$54:E$74)+SUM('1.  LRAMVA Summary'!E$75:E$76)*(MONTH($E128)-1)/12)*$H128</f>
        <v>51.448969193888203</v>
      </c>
      <c r="K128" s="224">
        <f>(SUM('1.  LRAMVA Summary'!F$54:F$74)+SUM('1.  LRAMVA Summary'!F$75:F$76)*(MONTH($E128)-1)/12)*$H128</f>
        <v>-9.8283641151727466</v>
      </c>
      <c r="L128" s="224">
        <f>(SUM('1.  LRAMVA Summary'!G$54:G$74)+SUM('1.  LRAMVA Summary'!G$75:G$76)*(MONTH($E128)-1)/12)*$H128</f>
        <v>0</v>
      </c>
      <c r="M128" s="224">
        <f>(SUM('1.  LRAMVA Summary'!H$54:H$74)+SUM('1.  LRAMVA Summary'!H$75:H$76)*(MONTH($E128)-1)/12)*$H128</f>
        <v>0</v>
      </c>
      <c r="N128" s="224">
        <f>(SUM('1.  LRAMVA Summary'!I$54:I$74)+SUM('1.  LRAMVA Summary'!I$75:I$76)*(MONTH($E128)-1)/12)*$H128</f>
        <v>0</v>
      </c>
      <c r="O128" s="224">
        <f>(SUM('1.  LRAMVA Summary'!J$54:J$74)+SUM('1.  LRAMVA Summary'!J$75:J$76)*(MONTH($E128)-1)/12)*$H128</f>
        <v>0</v>
      </c>
      <c r="P128" s="224">
        <f>(SUM('1.  LRAMVA Summary'!K$54:K$74)+SUM('1.  LRAMVA Summary'!K$75:K$76)*(MONTH($E128)-1)/12)*$H128</f>
        <v>0</v>
      </c>
      <c r="Q128" s="224">
        <f>(SUM('1.  LRAMVA Summary'!L$54:L$74)+SUM('1.  LRAMVA Summary'!L$75:L$76)*(MONTH($E128)-1)/12)*$H128</f>
        <v>0</v>
      </c>
      <c r="R128" s="224">
        <f>(SUM('1.  LRAMVA Summary'!M$54:M$74)+SUM('1.  LRAMVA Summary'!M$75:M$76)*(MONTH($E128)-1)/12)*$H128</f>
        <v>0</v>
      </c>
      <c r="S128" s="224">
        <f>(SUM('1.  LRAMVA Summary'!N$54:N$74)+SUM('1.  LRAMVA Summary'!N$75:N$76)*(MONTH($E128)-1)/12)*$H128</f>
        <v>0</v>
      </c>
      <c r="T128" s="224">
        <f>(SUM('1.  LRAMVA Summary'!O$54:O$74)+SUM('1.  LRAMVA Summary'!O$75:O$76)*(MONTH($E128)-1)/12)*$H128</f>
        <v>0</v>
      </c>
      <c r="U128" s="224">
        <f>(SUM('1.  LRAMVA Summary'!P$54:P$74)+SUM('1.  LRAMVA Summary'!P$75:P$76)*(MONTH($E128)-1)/12)*$H128</f>
        <v>0</v>
      </c>
      <c r="V128" s="224">
        <f>(SUM('1.  LRAMVA Summary'!Q$54:Q$74)+SUM('1.  LRAMVA Summary'!Q$75:Q$76)*(MONTH($E128)-1)/12)*$H128</f>
        <v>0</v>
      </c>
      <c r="W128" s="225">
        <f t="shared" si="63"/>
        <v>195.38851562280172</v>
      </c>
    </row>
    <row r="129" spans="2:23" s="9" customFormat="1">
      <c r="B129" s="66"/>
      <c r="E129" s="208">
        <v>43374</v>
      </c>
      <c r="F129" s="208" t="s">
        <v>185</v>
      </c>
      <c r="G129" s="209" t="s">
        <v>69</v>
      </c>
      <c r="H129" s="234">
        <f>$C$46/12</f>
        <v>1.8083333333333335E-3</v>
      </c>
      <c r="I129" s="224">
        <f>(SUM('1.  LRAMVA Summary'!D$54:D$74)+SUM('1.  LRAMVA Summary'!D$75:D$76)*(MONTH($E129)-1)/12)*$H129</f>
        <v>177.31649869007518</v>
      </c>
      <c r="J129" s="224">
        <f>(SUM('1.  LRAMVA Summary'!E$54:E$74)+SUM('1.  LRAMVA Summary'!E$75:E$76)*(MONTH($E129)-1)/12)*$H129</f>
        <v>57.278993678140004</v>
      </c>
      <c r="K129" s="224">
        <f>(SUM('1.  LRAMVA Summary'!F$54:F$74)+SUM('1.  LRAMVA Summary'!F$75:F$76)*(MONTH($E129)-1)/12)*$H129</f>
        <v>-12.353631734216867</v>
      </c>
      <c r="L129" s="224">
        <f>(SUM('1.  LRAMVA Summary'!G$54:G$74)+SUM('1.  LRAMVA Summary'!G$75:G$76)*(MONTH($E129)-1)/12)*$H129</f>
        <v>0</v>
      </c>
      <c r="M129" s="224">
        <f>(SUM('1.  LRAMVA Summary'!H$54:H$74)+SUM('1.  LRAMVA Summary'!H$75:H$76)*(MONTH($E129)-1)/12)*$H129</f>
        <v>0</v>
      </c>
      <c r="N129" s="224">
        <f>(SUM('1.  LRAMVA Summary'!I$54:I$74)+SUM('1.  LRAMVA Summary'!I$75:I$76)*(MONTH($E129)-1)/12)*$H129</f>
        <v>0</v>
      </c>
      <c r="O129" s="224">
        <f>(SUM('1.  LRAMVA Summary'!J$54:J$74)+SUM('1.  LRAMVA Summary'!J$75:J$76)*(MONTH($E129)-1)/12)*$H129</f>
        <v>0</v>
      </c>
      <c r="P129" s="224">
        <f>(SUM('1.  LRAMVA Summary'!K$54:K$74)+SUM('1.  LRAMVA Summary'!K$75:K$76)*(MONTH($E129)-1)/12)*$H129</f>
        <v>0</v>
      </c>
      <c r="Q129" s="224">
        <f>(SUM('1.  LRAMVA Summary'!L$54:L$74)+SUM('1.  LRAMVA Summary'!L$75:L$76)*(MONTH($E129)-1)/12)*$H129</f>
        <v>0</v>
      </c>
      <c r="R129" s="224">
        <f>(SUM('1.  LRAMVA Summary'!M$54:M$74)+SUM('1.  LRAMVA Summary'!M$75:M$76)*(MONTH($E129)-1)/12)*$H129</f>
        <v>0</v>
      </c>
      <c r="S129" s="224">
        <f>(SUM('1.  LRAMVA Summary'!N$54:N$74)+SUM('1.  LRAMVA Summary'!N$75:N$76)*(MONTH($E129)-1)/12)*$H129</f>
        <v>0</v>
      </c>
      <c r="T129" s="224">
        <f>(SUM('1.  LRAMVA Summary'!O$54:O$74)+SUM('1.  LRAMVA Summary'!O$75:O$76)*(MONTH($E129)-1)/12)*$H129</f>
        <v>0</v>
      </c>
      <c r="U129" s="224">
        <f>(SUM('1.  LRAMVA Summary'!P$54:P$74)+SUM('1.  LRAMVA Summary'!P$75:P$76)*(MONTH($E129)-1)/12)*$H129</f>
        <v>0</v>
      </c>
      <c r="V129" s="224">
        <f>(SUM('1.  LRAMVA Summary'!Q$54:Q$74)+SUM('1.  LRAMVA Summary'!Q$75:Q$76)*(MONTH($E129)-1)/12)*$H129</f>
        <v>0</v>
      </c>
      <c r="W129" s="225">
        <f t="shared" si="63"/>
        <v>222.24186063399833</v>
      </c>
    </row>
    <row r="130" spans="2:23" s="9" customFormat="1">
      <c r="B130" s="66"/>
      <c r="E130" s="208">
        <v>43405</v>
      </c>
      <c r="F130" s="208" t="s">
        <v>185</v>
      </c>
      <c r="G130" s="209" t="s">
        <v>69</v>
      </c>
      <c r="H130" s="234">
        <f t="shared" ref="H130:H131" si="66">$C$46/12</f>
        <v>1.8083333333333335E-3</v>
      </c>
      <c r="I130" s="224">
        <f>(SUM('1.  LRAMVA Summary'!D$54:D$74)+SUM('1.  LRAMVA Summary'!D$75:D$76)*(MONTH($E130)-1)/12)*$H130</f>
        <v>178.08465564434758</v>
      </c>
      <c r="J130" s="224">
        <f>(SUM('1.  LRAMVA Summary'!E$54:E$74)+SUM('1.  LRAMVA Summary'!E$75:E$76)*(MONTH($E130)-1)/12)*$H130</f>
        <v>55.48694865218615</v>
      </c>
      <c r="K130" s="224">
        <f>(SUM('1.  LRAMVA Summary'!F$54:F$74)+SUM('1.  LRAMVA Summary'!F$75:F$76)*(MONTH($E130)-1)/12)*$H130</f>
        <v>-13.422845410272432</v>
      </c>
      <c r="L130" s="224">
        <f>(SUM('1.  LRAMVA Summary'!G$54:G$74)+SUM('1.  LRAMVA Summary'!G$75:G$76)*(MONTH($E130)-1)/12)*$H130</f>
        <v>0</v>
      </c>
      <c r="M130" s="224">
        <f>(SUM('1.  LRAMVA Summary'!H$54:H$74)+SUM('1.  LRAMVA Summary'!H$75:H$76)*(MONTH($E130)-1)/12)*$H130</f>
        <v>0</v>
      </c>
      <c r="N130" s="224">
        <f>(SUM('1.  LRAMVA Summary'!I$54:I$74)+SUM('1.  LRAMVA Summary'!I$75:I$76)*(MONTH($E130)-1)/12)*$H130</f>
        <v>0</v>
      </c>
      <c r="O130" s="224">
        <f>(SUM('1.  LRAMVA Summary'!J$54:J$74)+SUM('1.  LRAMVA Summary'!J$75:J$76)*(MONTH($E130)-1)/12)*$H130</f>
        <v>0</v>
      </c>
      <c r="P130" s="224">
        <f>(SUM('1.  LRAMVA Summary'!K$54:K$74)+SUM('1.  LRAMVA Summary'!K$75:K$76)*(MONTH($E130)-1)/12)*$H130</f>
        <v>0</v>
      </c>
      <c r="Q130" s="224">
        <f>(SUM('1.  LRAMVA Summary'!L$54:L$74)+SUM('1.  LRAMVA Summary'!L$75:L$76)*(MONTH($E130)-1)/12)*$H130</f>
        <v>0</v>
      </c>
      <c r="R130" s="224">
        <f>(SUM('1.  LRAMVA Summary'!M$54:M$74)+SUM('1.  LRAMVA Summary'!M$75:M$76)*(MONTH($E130)-1)/12)*$H130</f>
        <v>0</v>
      </c>
      <c r="S130" s="224">
        <f>(SUM('1.  LRAMVA Summary'!N$54:N$74)+SUM('1.  LRAMVA Summary'!N$75:N$76)*(MONTH($E130)-1)/12)*$H130</f>
        <v>0</v>
      </c>
      <c r="T130" s="224">
        <f>(SUM('1.  LRAMVA Summary'!O$54:O$74)+SUM('1.  LRAMVA Summary'!O$75:O$76)*(MONTH($E130)-1)/12)*$H130</f>
        <v>0</v>
      </c>
      <c r="U130" s="224">
        <f>(SUM('1.  LRAMVA Summary'!P$54:P$74)+SUM('1.  LRAMVA Summary'!P$75:P$76)*(MONTH($E130)-1)/12)*$H130</f>
        <v>0</v>
      </c>
      <c r="V130" s="224">
        <f>(SUM('1.  LRAMVA Summary'!Q$54:Q$74)+SUM('1.  LRAMVA Summary'!Q$75:Q$76)*(MONTH($E130)-1)/12)*$H130</f>
        <v>0</v>
      </c>
      <c r="W130" s="225">
        <f t="shared" si="63"/>
        <v>220.14875888626131</v>
      </c>
    </row>
    <row r="131" spans="2:23" s="9" customFormat="1">
      <c r="B131" s="66"/>
      <c r="E131" s="208">
        <v>43435</v>
      </c>
      <c r="F131" s="208" t="s">
        <v>185</v>
      </c>
      <c r="G131" s="209" t="s">
        <v>69</v>
      </c>
      <c r="H131" s="234">
        <f t="shared" si="66"/>
        <v>1.8083333333333335E-3</v>
      </c>
      <c r="I131" s="224">
        <f>(SUM('1.  LRAMVA Summary'!D$54:D$74)+SUM('1.  LRAMVA Summary'!D$75:D$76)*(MONTH($E131)-1)/12)*$H131</f>
        <v>178.85281259861998</v>
      </c>
      <c r="J131" s="224">
        <f>(SUM('1.  LRAMVA Summary'!E$54:E$74)+SUM('1.  LRAMVA Summary'!E$75:E$76)*(MONTH($E131)-1)/12)*$H131</f>
        <v>53.694903626232289</v>
      </c>
      <c r="K131" s="224">
        <f>(SUM('1.  LRAMVA Summary'!F$54:F$74)+SUM('1.  LRAMVA Summary'!F$75:F$76)*(MONTH($E131)-1)/12)*$H131</f>
        <v>-14.492059086327998</v>
      </c>
      <c r="L131" s="224">
        <f>(SUM('1.  LRAMVA Summary'!G$54:G$74)+SUM('1.  LRAMVA Summary'!G$75:G$76)*(MONTH($E131)-1)/12)*$H131</f>
        <v>0</v>
      </c>
      <c r="M131" s="224">
        <f>(SUM('1.  LRAMVA Summary'!H$54:H$74)+SUM('1.  LRAMVA Summary'!H$75:H$76)*(MONTH($E131)-1)/12)*$H131</f>
        <v>0</v>
      </c>
      <c r="N131" s="224">
        <f>(SUM('1.  LRAMVA Summary'!I$54:I$74)+SUM('1.  LRAMVA Summary'!I$75:I$76)*(MONTH($E131)-1)/12)*$H131</f>
        <v>0</v>
      </c>
      <c r="O131" s="224">
        <f>(SUM('1.  LRAMVA Summary'!J$54:J$74)+SUM('1.  LRAMVA Summary'!J$75:J$76)*(MONTH($E131)-1)/12)*$H131</f>
        <v>0</v>
      </c>
      <c r="P131" s="224">
        <f>(SUM('1.  LRAMVA Summary'!K$54:K$74)+SUM('1.  LRAMVA Summary'!K$75:K$76)*(MONTH($E131)-1)/12)*$H131</f>
        <v>0</v>
      </c>
      <c r="Q131" s="224">
        <f>(SUM('1.  LRAMVA Summary'!L$54:L$74)+SUM('1.  LRAMVA Summary'!L$75:L$76)*(MONTH($E131)-1)/12)*$H131</f>
        <v>0</v>
      </c>
      <c r="R131" s="224">
        <f>(SUM('1.  LRAMVA Summary'!M$54:M$74)+SUM('1.  LRAMVA Summary'!M$75:M$76)*(MONTH($E131)-1)/12)*$H131</f>
        <v>0</v>
      </c>
      <c r="S131" s="224">
        <f>(SUM('1.  LRAMVA Summary'!N$54:N$74)+SUM('1.  LRAMVA Summary'!N$75:N$76)*(MONTH($E131)-1)/12)*$H131</f>
        <v>0</v>
      </c>
      <c r="T131" s="224">
        <f>(SUM('1.  LRAMVA Summary'!O$54:O$74)+SUM('1.  LRAMVA Summary'!O$75:O$76)*(MONTH($E131)-1)/12)*$H131</f>
        <v>0</v>
      </c>
      <c r="U131" s="224">
        <f>(SUM('1.  LRAMVA Summary'!P$54:P$74)+SUM('1.  LRAMVA Summary'!P$75:P$76)*(MONTH($E131)-1)/12)*$H131</f>
        <v>0</v>
      </c>
      <c r="V131" s="224">
        <f>(SUM('1.  LRAMVA Summary'!Q$54:Q$74)+SUM('1.  LRAMVA Summary'!Q$75:Q$76)*(MONTH($E131)-1)/12)*$H131</f>
        <v>0</v>
      </c>
      <c r="W131" s="225">
        <f t="shared" si="63"/>
        <v>218.05565713852425</v>
      </c>
    </row>
    <row r="132" spans="2:23" s="9" customFormat="1" ht="15.75" thickBot="1">
      <c r="B132" s="66"/>
      <c r="E132" s="210" t="s">
        <v>467</v>
      </c>
      <c r="F132" s="210"/>
      <c r="G132" s="211"/>
      <c r="H132" s="212"/>
      <c r="I132" s="213">
        <f>SUM(I119:I131)</f>
        <v>4952.9127781040961</v>
      </c>
      <c r="J132" s="213">
        <f>SUM(J119:J131)</f>
        <v>2350.2311233583537</v>
      </c>
      <c r="K132" s="213">
        <f t="shared" ref="K132:O132" si="67">SUM(K119:K131)</f>
        <v>318.65539865602352</v>
      </c>
      <c r="L132" s="213">
        <f t="shared" si="67"/>
        <v>0</v>
      </c>
      <c r="M132" s="213">
        <f t="shared" si="67"/>
        <v>0</v>
      </c>
      <c r="N132" s="213">
        <f t="shared" si="67"/>
        <v>0</v>
      </c>
      <c r="O132" s="213">
        <f t="shared" si="67"/>
        <v>0</v>
      </c>
      <c r="P132" s="213">
        <f t="shared" ref="P132:V132" si="68">SUM(P119:P131)</f>
        <v>0</v>
      </c>
      <c r="Q132" s="213">
        <f t="shared" si="68"/>
        <v>0</v>
      </c>
      <c r="R132" s="213">
        <f t="shared" si="68"/>
        <v>0</v>
      </c>
      <c r="S132" s="213">
        <f t="shared" si="68"/>
        <v>0</v>
      </c>
      <c r="T132" s="213">
        <f t="shared" si="68"/>
        <v>0</v>
      </c>
      <c r="U132" s="213">
        <f t="shared" si="68"/>
        <v>0</v>
      </c>
      <c r="V132" s="213">
        <f t="shared" si="68"/>
        <v>0</v>
      </c>
      <c r="W132" s="213">
        <f>SUM(W119:W131)</f>
        <v>7621.7993001184714</v>
      </c>
    </row>
    <row r="133" spans="2:23" s="9" customFormat="1" ht="15.75" thickTop="1">
      <c r="B133" s="66"/>
      <c r="E133" s="214" t="s">
        <v>67</v>
      </c>
      <c r="F133" s="214"/>
      <c r="G133" s="215"/>
      <c r="H133" s="216"/>
      <c r="I133" s="217"/>
      <c r="J133" s="217"/>
      <c r="K133" s="217"/>
      <c r="L133" s="217"/>
      <c r="M133" s="217"/>
      <c r="N133" s="217"/>
      <c r="O133" s="217"/>
      <c r="P133" s="217"/>
      <c r="Q133" s="217"/>
      <c r="R133" s="217"/>
      <c r="S133" s="217"/>
      <c r="T133" s="217"/>
      <c r="U133" s="217"/>
      <c r="V133" s="217"/>
      <c r="W133" s="218"/>
    </row>
    <row r="134" spans="2:23" s="9" customFormat="1">
      <c r="B134" s="66"/>
      <c r="E134" s="219" t="s">
        <v>431</v>
      </c>
      <c r="F134" s="219"/>
      <c r="G134" s="220"/>
      <c r="H134" s="221"/>
      <c r="I134" s="222">
        <f>I132+I133</f>
        <v>4952.9127781040961</v>
      </c>
      <c r="J134" s="222">
        <f t="shared" ref="J134" si="69">J132+J133</f>
        <v>2350.2311233583537</v>
      </c>
      <c r="K134" s="222">
        <f t="shared" ref="K134" si="70">K132+K133</f>
        <v>318.65539865602352</v>
      </c>
      <c r="L134" s="222">
        <f t="shared" ref="L134" si="71">L132+L133</f>
        <v>0</v>
      </c>
      <c r="M134" s="222">
        <f t="shared" ref="M134" si="72">M132+M133</f>
        <v>0</v>
      </c>
      <c r="N134" s="222">
        <f t="shared" ref="N134" si="73">N132+N133</f>
        <v>0</v>
      </c>
      <c r="O134" s="222">
        <f t="shared" ref="O134:V134" si="74">O132+O133</f>
        <v>0</v>
      </c>
      <c r="P134" s="222">
        <f t="shared" si="74"/>
        <v>0</v>
      </c>
      <c r="Q134" s="222">
        <f t="shared" si="74"/>
        <v>0</v>
      </c>
      <c r="R134" s="222">
        <f t="shared" si="74"/>
        <v>0</v>
      </c>
      <c r="S134" s="222">
        <f t="shared" si="74"/>
        <v>0</v>
      </c>
      <c r="T134" s="222">
        <f t="shared" si="74"/>
        <v>0</v>
      </c>
      <c r="U134" s="222">
        <f t="shared" si="74"/>
        <v>0</v>
      </c>
      <c r="V134" s="222">
        <f t="shared" si="74"/>
        <v>0</v>
      </c>
      <c r="W134" s="222">
        <f>W132+W133</f>
        <v>7621.7993001184714</v>
      </c>
    </row>
    <row r="135" spans="2:23" s="9" customFormat="1">
      <c r="B135" s="66"/>
      <c r="E135" s="208">
        <v>43466</v>
      </c>
      <c r="F135" s="208" t="s">
        <v>186</v>
      </c>
      <c r="G135" s="209" t="s">
        <v>65</v>
      </c>
      <c r="H135" s="234">
        <f>$C$47/12</f>
        <v>2.0416666666666669E-3</v>
      </c>
      <c r="I135" s="224">
        <f>(SUM('1.  LRAMVA Summary'!D$54:D$77)+SUM('1.  LRAMVA Summary'!D$78:D$79)*(MONTH($E135)-1)/12)*$H135</f>
        <v>202.79786885003981</v>
      </c>
      <c r="J135" s="224">
        <f>(SUM('1.  LRAMVA Summary'!E$54:E$77)+SUM('1.  LRAMVA Summary'!E$78:E$79)*(MONTH($E135)-1)/12)*$H135</f>
        <v>58.600001645475658</v>
      </c>
      <c r="K135" s="224">
        <f>(SUM('1.  LRAMVA Summary'!F$54:F$77)+SUM('1.  LRAMVA Summary'!F$78:F$79)*(MONTH($E135)-1)/12)*$H135</f>
        <v>-17.569178925271764</v>
      </c>
      <c r="L135" s="224">
        <f>(SUM('1.  LRAMVA Summary'!G$54:G$77)+SUM('1.  LRAMVA Summary'!G$78:G$79)*(MONTH($E135)-1)/12)*$H135</f>
        <v>0</v>
      </c>
      <c r="M135" s="224">
        <f>(SUM('1.  LRAMVA Summary'!H$54:H$77)+SUM('1.  LRAMVA Summary'!H$78:H$79)*(MONTH($E135)-1)/12)*$H135</f>
        <v>0</v>
      </c>
      <c r="N135" s="224">
        <f>(SUM('1.  LRAMVA Summary'!I$54:I$77)+SUM('1.  LRAMVA Summary'!I$78:I$79)*(MONTH($E135)-1)/12)*$H135</f>
        <v>0</v>
      </c>
      <c r="O135" s="224">
        <f>(SUM('1.  LRAMVA Summary'!J$54:J$77)+SUM('1.  LRAMVA Summary'!J$78:J$79)*(MONTH($E135)-1)/12)*$H135</f>
        <v>0</v>
      </c>
      <c r="P135" s="224">
        <f>(SUM('1.  LRAMVA Summary'!K$54:K$77)+SUM('1.  LRAMVA Summary'!K$78:K$79)*(MONTH($E135)-1)/12)*$H135</f>
        <v>0</v>
      </c>
      <c r="Q135" s="224">
        <f>(SUM('1.  LRAMVA Summary'!L$54:L$77)+SUM('1.  LRAMVA Summary'!L$78:L$79)*(MONTH($E135)-1)/12)*$H135</f>
        <v>0</v>
      </c>
      <c r="R135" s="224">
        <f>(SUM('1.  LRAMVA Summary'!M$54:M$77)+SUM('1.  LRAMVA Summary'!M$78:M$79)*(MONTH($E135)-1)/12)*$H135</f>
        <v>0</v>
      </c>
      <c r="S135" s="224">
        <f>(SUM('1.  LRAMVA Summary'!N$54:N$77)+SUM('1.  LRAMVA Summary'!N$78:N$79)*(MONTH($E135)-1)/12)*$H135</f>
        <v>0</v>
      </c>
      <c r="T135" s="224">
        <f>(SUM('1.  LRAMVA Summary'!O$54:O$77)+SUM('1.  LRAMVA Summary'!O$78:O$79)*(MONTH($E135)-1)/12)*$H135</f>
        <v>0</v>
      </c>
      <c r="U135" s="224">
        <f>(SUM('1.  LRAMVA Summary'!P$54:P$77)+SUM('1.  LRAMVA Summary'!P$78:P$79)*(MONTH($E135)-1)/12)*$H135</f>
        <v>0</v>
      </c>
      <c r="V135" s="224">
        <f>(SUM('1.  LRAMVA Summary'!Q$54:Q$77)+SUM('1.  LRAMVA Summary'!Q$78:Q$79)*(MONTH($E135)-1)/12)*$H135</f>
        <v>0</v>
      </c>
      <c r="W135" s="225">
        <f>SUM(I135:V135)</f>
        <v>243.82869157024371</v>
      </c>
    </row>
    <row r="136" spans="2:23" s="9" customFormat="1">
      <c r="B136" s="66"/>
      <c r="E136" s="208">
        <v>43497</v>
      </c>
      <c r="F136" s="208" t="s">
        <v>186</v>
      </c>
      <c r="G136" s="209" t="s">
        <v>65</v>
      </c>
      <c r="H136" s="234">
        <f t="shared" ref="H136:H137" si="75">$C$47/12</f>
        <v>2.0416666666666669E-3</v>
      </c>
      <c r="I136" s="224">
        <f>(SUM('1.  LRAMVA Summary'!D$54:D$77)+SUM('1.  LRAMVA Summary'!D$78:D$79)*(MONTH($E136)-1)/12)*$H136</f>
        <v>203.19778182005194</v>
      </c>
      <c r="J136" s="224">
        <f>(SUM('1.  LRAMVA Summary'!E$54:E$77)+SUM('1.  LRAMVA Summary'!E$78:E$79)*(MONTH($E136)-1)/12)*$H136</f>
        <v>56.576725003269694</v>
      </c>
      <c r="K136" s="224">
        <f>(SUM('1.  LRAMVA Summary'!F$54:F$77)+SUM('1.  LRAMVA Summary'!F$78:F$79)*(MONTH($E136)-1)/12)*$H136</f>
        <v>-18.776355656302243</v>
      </c>
      <c r="L136" s="224">
        <f>(SUM('1.  LRAMVA Summary'!G$54:G$77)+SUM('1.  LRAMVA Summary'!G$78:G$79)*(MONTH($E136)-1)/12)*$H136</f>
        <v>0</v>
      </c>
      <c r="M136" s="224">
        <f>(SUM('1.  LRAMVA Summary'!H$54:H$77)+SUM('1.  LRAMVA Summary'!H$78:H$79)*(MONTH($E136)-1)/12)*$H136</f>
        <v>0</v>
      </c>
      <c r="N136" s="224">
        <f>(SUM('1.  LRAMVA Summary'!I$54:I$77)+SUM('1.  LRAMVA Summary'!I$78:I$79)*(MONTH($E136)-1)/12)*$H136</f>
        <v>0</v>
      </c>
      <c r="O136" s="224">
        <f>(SUM('1.  LRAMVA Summary'!J$54:J$77)+SUM('1.  LRAMVA Summary'!J$78:J$79)*(MONTH($E136)-1)/12)*$H136</f>
        <v>0</v>
      </c>
      <c r="P136" s="224">
        <f>(SUM('1.  LRAMVA Summary'!K$54:K$77)+SUM('1.  LRAMVA Summary'!K$78:K$79)*(MONTH($E136)-1)/12)*$H136</f>
        <v>0</v>
      </c>
      <c r="Q136" s="224">
        <f>(SUM('1.  LRAMVA Summary'!L$54:L$77)+SUM('1.  LRAMVA Summary'!L$78:L$79)*(MONTH($E136)-1)/12)*$H136</f>
        <v>0</v>
      </c>
      <c r="R136" s="224">
        <f>(SUM('1.  LRAMVA Summary'!M$54:M$77)+SUM('1.  LRAMVA Summary'!M$78:M$79)*(MONTH($E136)-1)/12)*$H136</f>
        <v>0</v>
      </c>
      <c r="S136" s="224">
        <f>(SUM('1.  LRAMVA Summary'!N$54:N$77)+SUM('1.  LRAMVA Summary'!N$78:N$79)*(MONTH($E136)-1)/12)*$H136</f>
        <v>0</v>
      </c>
      <c r="T136" s="224">
        <f>(SUM('1.  LRAMVA Summary'!O$54:O$77)+SUM('1.  LRAMVA Summary'!O$78:O$79)*(MONTH($E136)-1)/12)*$H136</f>
        <v>0</v>
      </c>
      <c r="U136" s="224">
        <f>(SUM('1.  LRAMVA Summary'!P$54:P$77)+SUM('1.  LRAMVA Summary'!P$78:P$79)*(MONTH($E136)-1)/12)*$H136</f>
        <v>0</v>
      </c>
      <c r="V136" s="224">
        <f>(SUM('1.  LRAMVA Summary'!Q$54:Q$77)+SUM('1.  LRAMVA Summary'!Q$78:Q$79)*(MONTH($E136)-1)/12)*$H136</f>
        <v>0</v>
      </c>
      <c r="W136" s="225">
        <f t="shared" ref="W136:W146" si="76">SUM(I136:V136)</f>
        <v>240.99815116701939</v>
      </c>
    </row>
    <row r="137" spans="2:23" s="9" customFormat="1">
      <c r="B137" s="66"/>
      <c r="E137" s="208">
        <v>43525</v>
      </c>
      <c r="F137" s="208" t="s">
        <v>186</v>
      </c>
      <c r="G137" s="209" t="s">
        <v>65</v>
      </c>
      <c r="H137" s="234">
        <f t="shared" si="75"/>
        <v>2.0416666666666669E-3</v>
      </c>
      <c r="I137" s="224">
        <f>(SUM('1.  LRAMVA Summary'!D$54:D$77)+SUM('1.  LRAMVA Summary'!D$78:D$79)*(MONTH($E137)-1)/12)*$H137</f>
        <v>203.59769479006411</v>
      </c>
      <c r="J137" s="224">
        <f>(SUM('1.  LRAMVA Summary'!E$54:E$77)+SUM('1.  LRAMVA Summary'!E$78:E$79)*(MONTH($E137)-1)/12)*$H137</f>
        <v>54.553448361063715</v>
      </c>
      <c r="K137" s="224">
        <f>(SUM('1.  LRAMVA Summary'!F$54:F$77)+SUM('1.  LRAMVA Summary'!F$78:F$79)*(MONTH($E137)-1)/12)*$H137</f>
        <v>-19.983532387332719</v>
      </c>
      <c r="L137" s="224">
        <f>(SUM('1.  LRAMVA Summary'!G$54:G$77)+SUM('1.  LRAMVA Summary'!G$78:G$79)*(MONTH($E137)-1)/12)*$H137</f>
        <v>0</v>
      </c>
      <c r="M137" s="224">
        <f>(SUM('1.  LRAMVA Summary'!H$54:H$77)+SUM('1.  LRAMVA Summary'!H$78:H$79)*(MONTH($E137)-1)/12)*$H137</f>
        <v>0</v>
      </c>
      <c r="N137" s="224">
        <f>(SUM('1.  LRAMVA Summary'!I$54:I$77)+SUM('1.  LRAMVA Summary'!I$78:I$79)*(MONTH($E137)-1)/12)*$H137</f>
        <v>0</v>
      </c>
      <c r="O137" s="224">
        <f>(SUM('1.  LRAMVA Summary'!J$54:J$77)+SUM('1.  LRAMVA Summary'!J$78:J$79)*(MONTH($E137)-1)/12)*$H137</f>
        <v>0</v>
      </c>
      <c r="P137" s="224">
        <f>(SUM('1.  LRAMVA Summary'!K$54:K$77)+SUM('1.  LRAMVA Summary'!K$78:K$79)*(MONTH($E137)-1)/12)*$H137</f>
        <v>0</v>
      </c>
      <c r="Q137" s="224">
        <f>(SUM('1.  LRAMVA Summary'!L$54:L$77)+SUM('1.  LRAMVA Summary'!L$78:L$79)*(MONTH($E137)-1)/12)*$H137</f>
        <v>0</v>
      </c>
      <c r="R137" s="224">
        <f>(SUM('1.  LRAMVA Summary'!M$54:M$77)+SUM('1.  LRAMVA Summary'!M$78:M$79)*(MONTH($E137)-1)/12)*$H137</f>
        <v>0</v>
      </c>
      <c r="S137" s="224">
        <f>(SUM('1.  LRAMVA Summary'!N$54:N$77)+SUM('1.  LRAMVA Summary'!N$78:N$79)*(MONTH($E137)-1)/12)*$H137</f>
        <v>0</v>
      </c>
      <c r="T137" s="224">
        <f>(SUM('1.  LRAMVA Summary'!O$54:O$77)+SUM('1.  LRAMVA Summary'!O$78:O$79)*(MONTH($E137)-1)/12)*$H137</f>
        <v>0</v>
      </c>
      <c r="U137" s="224">
        <f>(SUM('1.  LRAMVA Summary'!P$54:P$77)+SUM('1.  LRAMVA Summary'!P$78:P$79)*(MONTH($E137)-1)/12)*$H137</f>
        <v>0</v>
      </c>
      <c r="V137" s="224">
        <f>(SUM('1.  LRAMVA Summary'!Q$54:Q$77)+SUM('1.  LRAMVA Summary'!Q$78:Q$79)*(MONTH($E137)-1)/12)*$H137</f>
        <v>0</v>
      </c>
      <c r="W137" s="225">
        <f t="shared" si="76"/>
        <v>238.1676107637951</v>
      </c>
    </row>
    <row r="138" spans="2:23" s="8" customFormat="1">
      <c r="B138" s="233"/>
      <c r="E138" s="208">
        <v>43556</v>
      </c>
      <c r="F138" s="208" t="s">
        <v>186</v>
      </c>
      <c r="G138" s="209" t="s">
        <v>66</v>
      </c>
      <c r="H138" s="234">
        <f>$C$48/12</f>
        <v>1.8166666666666667E-3</v>
      </c>
      <c r="I138" s="224">
        <f>(SUM('1.  LRAMVA Summary'!D$54:D$77)+SUM('1.  LRAMVA Summary'!D$78:D$79)*(MONTH($E138)-1)/12)*$H138</f>
        <v>181.51623874161891</v>
      </c>
      <c r="J138" s="224">
        <f>(SUM('1.  LRAMVA Summary'!E$54:E$77)+SUM('1.  LRAMVA Summary'!E$78:E$79)*(MONTH($E138)-1)/12)*$H138</f>
        <v>46.741132386575465</v>
      </c>
      <c r="K138" s="224">
        <f>(SUM('1.  LRAMVA Summary'!F$54:F$77)+SUM('1.  LRAMVA Summary'!F$78:F$79)*(MONTH($E138)-1)/12)*$H138</f>
        <v>-18.855406480829291</v>
      </c>
      <c r="L138" s="224">
        <f>(SUM('1.  LRAMVA Summary'!G$54:G$77)+SUM('1.  LRAMVA Summary'!G$78:G$79)*(MONTH($E138)-1)/12)*$H138</f>
        <v>0</v>
      </c>
      <c r="M138" s="224">
        <f>(SUM('1.  LRAMVA Summary'!H$54:H$77)+SUM('1.  LRAMVA Summary'!H$78:H$79)*(MONTH($E138)-1)/12)*$H138</f>
        <v>0</v>
      </c>
      <c r="N138" s="224">
        <f>(SUM('1.  LRAMVA Summary'!I$54:I$77)+SUM('1.  LRAMVA Summary'!I$78:I$79)*(MONTH($E138)-1)/12)*$H138</f>
        <v>0</v>
      </c>
      <c r="O138" s="224">
        <f>(SUM('1.  LRAMVA Summary'!J$54:J$77)+SUM('1.  LRAMVA Summary'!J$78:J$79)*(MONTH($E138)-1)/12)*$H138</f>
        <v>0</v>
      </c>
      <c r="P138" s="224">
        <f>(SUM('1.  LRAMVA Summary'!K$54:K$77)+SUM('1.  LRAMVA Summary'!K$78:K$79)*(MONTH($E138)-1)/12)*$H138</f>
        <v>0</v>
      </c>
      <c r="Q138" s="224">
        <f>(SUM('1.  LRAMVA Summary'!L$54:L$77)+SUM('1.  LRAMVA Summary'!L$78:L$79)*(MONTH($E138)-1)/12)*$H138</f>
        <v>0</v>
      </c>
      <c r="R138" s="224">
        <f>(SUM('1.  LRAMVA Summary'!M$54:M$77)+SUM('1.  LRAMVA Summary'!M$78:M$79)*(MONTH($E138)-1)/12)*$H138</f>
        <v>0</v>
      </c>
      <c r="S138" s="224">
        <f>(SUM('1.  LRAMVA Summary'!N$54:N$77)+SUM('1.  LRAMVA Summary'!N$78:N$79)*(MONTH($E138)-1)/12)*$H138</f>
        <v>0</v>
      </c>
      <c r="T138" s="224">
        <f>(SUM('1.  LRAMVA Summary'!O$54:O$77)+SUM('1.  LRAMVA Summary'!O$78:O$79)*(MONTH($E138)-1)/12)*$H138</f>
        <v>0</v>
      </c>
      <c r="U138" s="224">
        <f>(SUM('1.  LRAMVA Summary'!P$54:P$77)+SUM('1.  LRAMVA Summary'!P$78:P$79)*(MONTH($E138)-1)/12)*$H138</f>
        <v>0</v>
      </c>
      <c r="V138" s="224">
        <f>(SUM('1.  LRAMVA Summary'!Q$54:Q$77)+SUM('1.  LRAMVA Summary'!Q$78:Q$79)*(MONTH($E138)-1)/12)*$H138</f>
        <v>0</v>
      </c>
      <c r="W138" s="225">
        <f t="shared" si="76"/>
        <v>209.40196464736508</v>
      </c>
    </row>
    <row r="139" spans="2:23" s="9" customFormat="1">
      <c r="B139" s="66"/>
      <c r="E139" s="208">
        <v>43586</v>
      </c>
      <c r="F139" s="208" t="s">
        <v>186</v>
      </c>
      <c r="G139" s="209" t="s">
        <v>66</v>
      </c>
      <c r="H139" s="234">
        <f>$C$48/12</f>
        <v>1.8166666666666667E-3</v>
      </c>
      <c r="I139" s="224">
        <f>(SUM('1.  LRAMVA Summary'!D$54:D$77)+SUM('1.  LRAMVA Summary'!D$78:D$79)*(MONTH($E139)-1)/12)*$H139</f>
        <v>181.87207967003789</v>
      </c>
      <c r="J139" s="224">
        <f>(SUM('1.  LRAMVA Summary'!E$54:E$77)+SUM('1.  LRAMVA Summary'!E$78:E$79)*(MONTH($E139)-1)/12)*$H139</f>
        <v>44.94082908861261</v>
      </c>
      <c r="K139" s="224">
        <f>(SUM('1.  LRAMVA Summary'!F$54:F$77)+SUM('1.  LRAMVA Summary'!F$78:F$79)*(MONTH($E139)-1)/12)*$H139</f>
        <v>-19.929547408848247</v>
      </c>
      <c r="L139" s="224">
        <f>(SUM('1.  LRAMVA Summary'!G$54:G$77)+SUM('1.  LRAMVA Summary'!G$78:G$79)*(MONTH($E139)-1)/12)*$H139</f>
        <v>0</v>
      </c>
      <c r="M139" s="224">
        <f>(SUM('1.  LRAMVA Summary'!H$54:H$77)+SUM('1.  LRAMVA Summary'!H$78:H$79)*(MONTH($E139)-1)/12)*$H139</f>
        <v>0</v>
      </c>
      <c r="N139" s="224">
        <f>(SUM('1.  LRAMVA Summary'!I$54:I$77)+SUM('1.  LRAMVA Summary'!I$78:I$79)*(MONTH($E139)-1)/12)*$H139</f>
        <v>0</v>
      </c>
      <c r="O139" s="224">
        <f>(SUM('1.  LRAMVA Summary'!J$54:J$77)+SUM('1.  LRAMVA Summary'!J$78:J$79)*(MONTH($E139)-1)/12)*$H139</f>
        <v>0</v>
      </c>
      <c r="P139" s="224">
        <f>(SUM('1.  LRAMVA Summary'!K$54:K$77)+SUM('1.  LRAMVA Summary'!K$78:K$79)*(MONTH($E139)-1)/12)*$H139</f>
        <v>0</v>
      </c>
      <c r="Q139" s="224">
        <f>(SUM('1.  LRAMVA Summary'!L$54:L$77)+SUM('1.  LRAMVA Summary'!L$78:L$79)*(MONTH($E139)-1)/12)*$H139</f>
        <v>0</v>
      </c>
      <c r="R139" s="224">
        <f>(SUM('1.  LRAMVA Summary'!M$54:M$77)+SUM('1.  LRAMVA Summary'!M$78:M$79)*(MONTH($E139)-1)/12)*$H139</f>
        <v>0</v>
      </c>
      <c r="S139" s="224">
        <f>(SUM('1.  LRAMVA Summary'!N$54:N$77)+SUM('1.  LRAMVA Summary'!N$78:N$79)*(MONTH($E139)-1)/12)*$H139</f>
        <v>0</v>
      </c>
      <c r="T139" s="224">
        <f>(SUM('1.  LRAMVA Summary'!O$54:O$77)+SUM('1.  LRAMVA Summary'!O$78:O$79)*(MONTH($E139)-1)/12)*$H139</f>
        <v>0</v>
      </c>
      <c r="U139" s="224">
        <f>(SUM('1.  LRAMVA Summary'!P$54:P$77)+SUM('1.  LRAMVA Summary'!P$78:P$79)*(MONTH($E139)-1)/12)*$H139</f>
        <v>0</v>
      </c>
      <c r="V139" s="224">
        <f>(SUM('1.  LRAMVA Summary'!Q$54:Q$77)+SUM('1.  LRAMVA Summary'!Q$78:Q$79)*(MONTH($E139)-1)/12)*$H139</f>
        <v>0</v>
      </c>
      <c r="W139" s="225">
        <f t="shared" si="76"/>
        <v>206.88336134980227</v>
      </c>
    </row>
    <row r="140" spans="2:23" s="9" customFormat="1">
      <c r="B140" s="66"/>
      <c r="E140" s="208">
        <v>43617</v>
      </c>
      <c r="F140" s="208" t="s">
        <v>186</v>
      </c>
      <c r="G140" s="209" t="s">
        <v>66</v>
      </c>
      <c r="H140" s="234">
        <f t="shared" ref="H140" si="77">$C$48/12</f>
        <v>1.8166666666666667E-3</v>
      </c>
      <c r="I140" s="224">
        <f>(SUM('1.  LRAMVA Summary'!D$54:D$77)+SUM('1.  LRAMVA Summary'!D$78:D$79)*(MONTH($E140)-1)/12)*$H140</f>
        <v>182.22792059845688</v>
      </c>
      <c r="J140" s="224">
        <f>(SUM('1.  LRAMVA Summary'!E$54:E$77)+SUM('1.  LRAMVA Summary'!E$78:E$79)*(MONTH($E140)-1)/12)*$H140</f>
        <v>43.140525790649747</v>
      </c>
      <c r="K140" s="224">
        <f>(SUM('1.  LRAMVA Summary'!F$54:F$77)+SUM('1.  LRAMVA Summary'!F$78:F$79)*(MONTH($E140)-1)/12)*$H140</f>
        <v>-21.003688336867203</v>
      </c>
      <c r="L140" s="224">
        <f>(SUM('1.  LRAMVA Summary'!G$54:G$77)+SUM('1.  LRAMVA Summary'!G$78:G$79)*(MONTH($E140)-1)/12)*$H140</f>
        <v>0</v>
      </c>
      <c r="M140" s="224">
        <f>(SUM('1.  LRAMVA Summary'!H$54:H$77)+SUM('1.  LRAMVA Summary'!H$78:H$79)*(MONTH($E140)-1)/12)*$H140</f>
        <v>0</v>
      </c>
      <c r="N140" s="224">
        <f>(SUM('1.  LRAMVA Summary'!I$54:I$77)+SUM('1.  LRAMVA Summary'!I$78:I$79)*(MONTH($E140)-1)/12)*$H140</f>
        <v>0</v>
      </c>
      <c r="O140" s="224">
        <f>(SUM('1.  LRAMVA Summary'!J$54:J$77)+SUM('1.  LRAMVA Summary'!J$78:J$79)*(MONTH($E140)-1)/12)*$H140</f>
        <v>0</v>
      </c>
      <c r="P140" s="224">
        <f>(SUM('1.  LRAMVA Summary'!K$54:K$77)+SUM('1.  LRAMVA Summary'!K$78:K$79)*(MONTH($E140)-1)/12)*$H140</f>
        <v>0</v>
      </c>
      <c r="Q140" s="224">
        <f>(SUM('1.  LRAMVA Summary'!L$54:L$77)+SUM('1.  LRAMVA Summary'!L$78:L$79)*(MONTH($E140)-1)/12)*$H140</f>
        <v>0</v>
      </c>
      <c r="R140" s="224">
        <f>(SUM('1.  LRAMVA Summary'!M$54:M$77)+SUM('1.  LRAMVA Summary'!M$78:M$79)*(MONTH($E140)-1)/12)*$H140</f>
        <v>0</v>
      </c>
      <c r="S140" s="224">
        <f>(SUM('1.  LRAMVA Summary'!N$54:N$77)+SUM('1.  LRAMVA Summary'!N$78:N$79)*(MONTH($E140)-1)/12)*$H140</f>
        <v>0</v>
      </c>
      <c r="T140" s="224">
        <f>(SUM('1.  LRAMVA Summary'!O$54:O$77)+SUM('1.  LRAMVA Summary'!O$78:O$79)*(MONTH($E140)-1)/12)*$H140</f>
        <v>0</v>
      </c>
      <c r="U140" s="224">
        <f>(SUM('1.  LRAMVA Summary'!P$54:P$77)+SUM('1.  LRAMVA Summary'!P$78:P$79)*(MONTH($E140)-1)/12)*$H140</f>
        <v>0</v>
      </c>
      <c r="V140" s="224">
        <f>(SUM('1.  LRAMVA Summary'!Q$54:Q$77)+SUM('1.  LRAMVA Summary'!Q$78:Q$79)*(MONTH($E140)-1)/12)*$H140</f>
        <v>0</v>
      </c>
      <c r="W140" s="225">
        <f t="shared" si="76"/>
        <v>204.36475805223941</v>
      </c>
    </row>
    <row r="141" spans="2:23" s="9" customFormat="1">
      <c r="B141" s="66"/>
      <c r="E141" s="208">
        <v>43647</v>
      </c>
      <c r="F141" s="208" t="s">
        <v>186</v>
      </c>
      <c r="G141" s="209" t="s">
        <v>68</v>
      </c>
      <c r="H141" s="234">
        <f>$C$49/12</f>
        <v>1.8166666666666667E-3</v>
      </c>
      <c r="I141" s="224">
        <f>(SUM('1.  LRAMVA Summary'!D$54:D$77)+SUM('1.  LRAMVA Summary'!D$78:D$79)*(MONTH($E141)-1)/12)*$H141</f>
        <v>182.58376152687589</v>
      </c>
      <c r="J141" s="224">
        <f>(SUM('1.  LRAMVA Summary'!E$54:E$77)+SUM('1.  LRAMVA Summary'!E$78:E$79)*(MONTH($E141)-1)/12)*$H141</f>
        <v>41.340222492686891</v>
      </c>
      <c r="K141" s="224">
        <f>(SUM('1.  LRAMVA Summary'!F$54:F$77)+SUM('1.  LRAMVA Summary'!F$78:F$79)*(MONTH($E141)-1)/12)*$H141</f>
        <v>-22.077829264886155</v>
      </c>
      <c r="L141" s="224">
        <f>(SUM('1.  LRAMVA Summary'!G$54:G$77)+SUM('1.  LRAMVA Summary'!G$78:G$79)*(MONTH($E141)-1)/12)*$H141</f>
        <v>0</v>
      </c>
      <c r="M141" s="224">
        <f>(SUM('1.  LRAMVA Summary'!H$54:H$77)+SUM('1.  LRAMVA Summary'!H$78:H$79)*(MONTH($E141)-1)/12)*$H141</f>
        <v>0</v>
      </c>
      <c r="N141" s="224">
        <f>(SUM('1.  LRAMVA Summary'!I$54:I$77)+SUM('1.  LRAMVA Summary'!I$78:I$79)*(MONTH($E141)-1)/12)*$H141</f>
        <v>0</v>
      </c>
      <c r="O141" s="224">
        <f>(SUM('1.  LRAMVA Summary'!J$54:J$77)+SUM('1.  LRAMVA Summary'!J$78:J$79)*(MONTH($E141)-1)/12)*$H141</f>
        <v>0</v>
      </c>
      <c r="P141" s="224">
        <f>(SUM('1.  LRAMVA Summary'!K$54:K$77)+SUM('1.  LRAMVA Summary'!K$78:K$79)*(MONTH($E141)-1)/12)*$H141</f>
        <v>0</v>
      </c>
      <c r="Q141" s="224">
        <f>(SUM('1.  LRAMVA Summary'!L$54:L$77)+SUM('1.  LRAMVA Summary'!L$78:L$79)*(MONTH($E141)-1)/12)*$H141</f>
        <v>0</v>
      </c>
      <c r="R141" s="224">
        <f>(SUM('1.  LRAMVA Summary'!M$54:M$77)+SUM('1.  LRAMVA Summary'!M$78:M$79)*(MONTH($E141)-1)/12)*$H141</f>
        <v>0</v>
      </c>
      <c r="S141" s="224">
        <f>(SUM('1.  LRAMVA Summary'!N$54:N$77)+SUM('1.  LRAMVA Summary'!N$78:N$79)*(MONTH($E141)-1)/12)*$H141</f>
        <v>0</v>
      </c>
      <c r="T141" s="224">
        <f>(SUM('1.  LRAMVA Summary'!O$54:O$77)+SUM('1.  LRAMVA Summary'!O$78:O$79)*(MONTH($E141)-1)/12)*$H141</f>
        <v>0</v>
      </c>
      <c r="U141" s="224">
        <f>(SUM('1.  LRAMVA Summary'!P$54:P$77)+SUM('1.  LRAMVA Summary'!P$78:P$79)*(MONTH($E141)-1)/12)*$H141</f>
        <v>0</v>
      </c>
      <c r="V141" s="224">
        <f>(SUM('1.  LRAMVA Summary'!Q$54:Q$77)+SUM('1.  LRAMVA Summary'!Q$78:Q$79)*(MONTH($E141)-1)/12)*$H141</f>
        <v>0</v>
      </c>
      <c r="W141" s="225">
        <f t="shared" si="76"/>
        <v>201.84615475467663</v>
      </c>
    </row>
    <row r="142" spans="2:23" s="9" customFormat="1">
      <c r="B142" s="66"/>
      <c r="E142" s="208">
        <v>43678</v>
      </c>
      <c r="F142" s="208" t="s">
        <v>186</v>
      </c>
      <c r="G142" s="209" t="s">
        <v>68</v>
      </c>
      <c r="H142" s="234">
        <f t="shared" ref="H142" si="78">$C$49/12</f>
        <v>1.8166666666666667E-3</v>
      </c>
      <c r="I142" s="224">
        <f>(SUM('1.  LRAMVA Summary'!D$54:D$77)+SUM('1.  LRAMVA Summary'!D$78:D$79)*(MONTH($E142)-1)/12)*$H142</f>
        <v>182.9396024552949</v>
      </c>
      <c r="J142" s="224">
        <f>(SUM('1.  LRAMVA Summary'!E$54:E$77)+SUM('1.  LRAMVA Summary'!E$78:E$79)*(MONTH($E142)-1)/12)*$H142</f>
        <v>39.539919194724021</v>
      </c>
      <c r="K142" s="224">
        <f>(SUM('1.  LRAMVA Summary'!F$54:F$77)+SUM('1.  LRAMVA Summary'!F$78:F$79)*(MONTH($E142)-1)/12)*$H142</f>
        <v>-23.151970192905114</v>
      </c>
      <c r="L142" s="224">
        <f>(SUM('1.  LRAMVA Summary'!G$54:G$77)+SUM('1.  LRAMVA Summary'!G$78:G$79)*(MONTH($E142)-1)/12)*$H142</f>
        <v>0</v>
      </c>
      <c r="M142" s="224">
        <f>(SUM('1.  LRAMVA Summary'!H$54:H$77)+SUM('1.  LRAMVA Summary'!H$78:H$79)*(MONTH($E142)-1)/12)*$H142</f>
        <v>0</v>
      </c>
      <c r="N142" s="224">
        <f>(SUM('1.  LRAMVA Summary'!I$54:I$77)+SUM('1.  LRAMVA Summary'!I$78:I$79)*(MONTH($E142)-1)/12)*$H142</f>
        <v>0</v>
      </c>
      <c r="O142" s="224">
        <f>(SUM('1.  LRAMVA Summary'!J$54:J$77)+SUM('1.  LRAMVA Summary'!J$78:J$79)*(MONTH($E142)-1)/12)*$H142</f>
        <v>0</v>
      </c>
      <c r="P142" s="224">
        <f>(SUM('1.  LRAMVA Summary'!K$54:K$77)+SUM('1.  LRAMVA Summary'!K$78:K$79)*(MONTH($E142)-1)/12)*$H142</f>
        <v>0</v>
      </c>
      <c r="Q142" s="224">
        <f>(SUM('1.  LRAMVA Summary'!L$54:L$77)+SUM('1.  LRAMVA Summary'!L$78:L$79)*(MONTH($E142)-1)/12)*$H142</f>
        <v>0</v>
      </c>
      <c r="R142" s="224">
        <f>(SUM('1.  LRAMVA Summary'!M$54:M$77)+SUM('1.  LRAMVA Summary'!M$78:M$79)*(MONTH($E142)-1)/12)*$H142</f>
        <v>0</v>
      </c>
      <c r="S142" s="224">
        <f>(SUM('1.  LRAMVA Summary'!N$54:N$77)+SUM('1.  LRAMVA Summary'!N$78:N$79)*(MONTH($E142)-1)/12)*$H142</f>
        <v>0</v>
      </c>
      <c r="T142" s="224">
        <f>(SUM('1.  LRAMVA Summary'!O$54:O$77)+SUM('1.  LRAMVA Summary'!O$78:O$79)*(MONTH($E142)-1)/12)*$H142</f>
        <v>0</v>
      </c>
      <c r="U142" s="224">
        <f>(SUM('1.  LRAMVA Summary'!P$54:P$77)+SUM('1.  LRAMVA Summary'!P$78:P$79)*(MONTH($E142)-1)/12)*$H142</f>
        <v>0</v>
      </c>
      <c r="V142" s="224">
        <f>(SUM('1.  LRAMVA Summary'!Q$54:Q$77)+SUM('1.  LRAMVA Summary'!Q$78:Q$79)*(MONTH($E142)-1)/12)*$H142</f>
        <v>0</v>
      </c>
      <c r="W142" s="225">
        <f t="shared" si="76"/>
        <v>199.3275514571138</v>
      </c>
    </row>
    <row r="143" spans="2:23" s="9" customFormat="1">
      <c r="B143" s="66"/>
      <c r="E143" s="208">
        <v>43709</v>
      </c>
      <c r="F143" s="208" t="s">
        <v>186</v>
      </c>
      <c r="G143" s="209" t="s">
        <v>68</v>
      </c>
      <c r="H143" s="234">
        <f>$C$49/12</f>
        <v>1.8166666666666667E-3</v>
      </c>
      <c r="I143" s="224">
        <f>(SUM('1.  LRAMVA Summary'!D$54:D$77)+SUM('1.  LRAMVA Summary'!D$78:D$79)*(MONTH($E143)-1)/12)*$H143</f>
        <v>183.29544338371389</v>
      </c>
      <c r="J143" s="224">
        <f>(SUM('1.  LRAMVA Summary'!E$54:E$77)+SUM('1.  LRAMVA Summary'!E$78:E$79)*(MONTH($E143)-1)/12)*$H143</f>
        <v>37.739615896761165</v>
      </c>
      <c r="K143" s="224">
        <f>(SUM('1.  LRAMVA Summary'!F$54:F$77)+SUM('1.  LRAMVA Summary'!F$78:F$79)*(MONTH($E143)-1)/12)*$H143</f>
        <v>-24.22611112092407</v>
      </c>
      <c r="L143" s="224">
        <f>(SUM('1.  LRAMVA Summary'!G$54:G$77)+SUM('1.  LRAMVA Summary'!G$78:G$79)*(MONTH($E143)-1)/12)*$H143</f>
        <v>0</v>
      </c>
      <c r="M143" s="224">
        <f>(SUM('1.  LRAMVA Summary'!H$54:H$77)+SUM('1.  LRAMVA Summary'!H$78:H$79)*(MONTH($E143)-1)/12)*$H143</f>
        <v>0</v>
      </c>
      <c r="N143" s="224">
        <f>(SUM('1.  LRAMVA Summary'!I$54:I$77)+SUM('1.  LRAMVA Summary'!I$78:I$79)*(MONTH($E143)-1)/12)*$H143</f>
        <v>0</v>
      </c>
      <c r="O143" s="224">
        <f>(SUM('1.  LRAMVA Summary'!J$54:J$77)+SUM('1.  LRAMVA Summary'!J$78:J$79)*(MONTH($E143)-1)/12)*$H143</f>
        <v>0</v>
      </c>
      <c r="P143" s="224">
        <f>(SUM('1.  LRAMVA Summary'!K$54:K$77)+SUM('1.  LRAMVA Summary'!K$78:K$79)*(MONTH($E143)-1)/12)*$H143</f>
        <v>0</v>
      </c>
      <c r="Q143" s="224">
        <f>(SUM('1.  LRAMVA Summary'!L$54:L$77)+SUM('1.  LRAMVA Summary'!L$78:L$79)*(MONTH($E143)-1)/12)*$H143</f>
        <v>0</v>
      </c>
      <c r="R143" s="224">
        <f>(SUM('1.  LRAMVA Summary'!M$54:M$77)+SUM('1.  LRAMVA Summary'!M$78:M$79)*(MONTH($E143)-1)/12)*$H143</f>
        <v>0</v>
      </c>
      <c r="S143" s="224">
        <f>(SUM('1.  LRAMVA Summary'!N$54:N$77)+SUM('1.  LRAMVA Summary'!N$78:N$79)*(MONTH($E143)-1)/12)*$H143</f>
        <v>0</v>
      </c>
      <c r="T143" s="224">
        <f>(SUM('1.  LRAMVA Summary'!O$54:O$77)+SUM('1.  LRAMVA Summary'!O$78:O$79)*(MONTH($E143)-1)/12)*$H143</f>
        <v>0</v>
      </c>
      <c r="U143" s="224">
        <f>(SUM('1.  LRAMVA Summary'!P$54:P$77)+SUM('1.  LRAMVA Summary'!P$78:P$79)*(MONTH($E143)-1)/12)*$H143</f>
        <v>0</v>
      </c>
      <c r="V143" s="224">
        <f>(SUM('1.  LRAMVA Summary'!Q$54:Q$77)+SUM('1.  LRAMVA Summary'!Q$78:Q$79)*(MONTH($E143)-1)/12)*$H143</f>
        <v>0</v>
      </c>
      <c r="W143" s="225">
        <f t="shared" si="76"/>
        <v>196.80894815955099</v>
      </c>
    </row>
    <row r="144" spans="2:23" s="9" customFormat="1">
      <c r="B144" s="66"/>
      <c r="E144" s="208">
        <v>43739</v>
      </c>
      <c r="F144" s="208" t="s">
        <v>186</v>
      </c>
      <c r="G144" s="209" t="s">
        <v>69</v>
      </c>
      <c r="H144" s="234">
        <f>$C$50/12</f>
        <v>1.8166666666666667E-3</v>
      </c>
      <c r="I144" s="224">
        <f>(SUM('1.  LRAMVA Summary'!D$54:D$77)+SUM('1.  LRAMVA Summary'!D$78:D$79)*(MONTH($E144)-1)/12)*$H144</f>
        <v>183.65128431213287</v>
      </c>
      <c r="J144" s="224">
        <f>(SUM('1.  LRAMVA Summary'!E$54:E$77)+SUM('1.  LRAMVA Summary'!E$78:E$79)*(MONTH($E144)-1)/12)*$H144</f>
        <v>35.939312598798303</v>
      </c>
      <c r="K144" s="224">
        <f>(SUM('1.  LRAMVA Summary'!F$54:F$77)+SUM('1.  LRAMVA Summary'!F$78:F$79)*(MONTH($E144)-1)/12)*$H144</f>
        <v>-25.300252048943022</v>
      </c>
      <c r="L144" s="224">
        <f>(SUM('1.  LRAMVA Summary'!G$54:G$77)+SUM('1.  LRAMVA Summary'!G$78:G$79)*(MONTH($E144)-1)/12)*$H144</f>
        <v>0</v>
      </c>
      <c r="M144" s="224">
        <f>(SUM('1.  LRAMVA Summary'!H$54:H$77)+SUM('1.  LRAMVA Summary'!H$78:H$79)*(MONTH($E144)-1)/12)*$H144</f>
        <v>0</v>
      </c>
      <c r="N144" s="224">
        <f>(SUM('1.  LRAMVA Summary'!I$54:I$77)+SUM('1.  LRAMVA Summary'!I$78:I$79)*(MONTH($E144)-1)/12)*$H144</f>
        <v>0</v>
      </c>
      <c r="O144" s="224">
        <f>(SUM('1.  LRAMVA Summary'!J$54:J$77)+SUM('1.  LRAMVA Summary'!J$78:J$79)*(MONTH($E144)-1)/12)*$H144</f>
        <v>0</v>
      </c>
      <c r="P144" s="224">
        <f>(SUM('1.  LRAMVA Summary'!K$54:K$77)+SUM('1.  LRAMVA Summary'!K$78:K$79)*(MONTH($E144)-1)/12)*$H144</f>
        <v>0</v>
      </c>
      <c r="Q144" s="224">
        <f>(SUM('1.  LRAMVA Summary'!L$54:L$77)+SUM('1.  LRAMVA Summary'!L$78:L$79)*(MONTH($E144)-1)/12)*$H144</f>
        <v>0</v>
      </c>
      <c r="R144" s="224">
        <f>(SUM('1.  LRAMVA Summary'!M$54:M$77)+SUM('1.  LRAMVA Summary'!M$78:M$79)*(MONTH($E144)-1)/12)*$H144</f>
        <v>0</v>
      </c>
      <c r="S144" s="224">
        <f>(SUM('1.  LRAMVA Summary'!N$54:N$77)+SUM('1.  LRAMVA Summary'!N$78:N$79)*(MONTH($E144)-1)/12)*$H144</f>
        <v>0</v>
      </c>
      <c r="T144" s="224">
        <f>(SUM('1.  LRAMVA Summary'!O$54:O$77)+SUM('1.  LRAMVA Summary'!O$78:O$79)*(MONTH($E144)-1)/12)*$H144</f>
        <v>0</v>
      </c>
      <c r="U144" s="224">
        <f>(SUM('1.  LRAMVA Summary'!P$54:P$77)+SUM('1.  LRAMVA Summary'!P$78:P$79)*(MONTH($E144)-1)/12)*$H144</f>
        <v>0</v>
      </c>
      <c r="V144" s="224">
        <f>(SUM('1.  LRAMVA Summary'!Q$54:Q$77)+SUM('1.  LRAMVA Summary'!Q$78:Q$79)*(MONTH($E144)-1)/12)*$H144</f>
        <v>0</v>
      </c>
      <c r="W144" s="225">
        <f t="shared" si="76"/>
        <v>194.29034486198816</v>
      </c>
    </row>
    <row r="145" spans="2:23" s="9" customFormat="1">
      <c r="B145" s="66"/>
      <c r="E145" s="208">
        <v>43770</v>
      </c>
      <c r="F145" s="208" t="s">
        <v>186</v>
      </c>
      <c r="G145" s="209" t="s">
        <v>69</v>
      </c>
      <c r="H145" s="234">
        <f t="shared" ref="H145:H146" si="79">$C$50/12</f>
        <v>1.8166666666666667E-3</v>
      </c>
      <c r="I145" s="224">
        <f>(SUM('1.  LRAMVA Summary'!D$54:D$77)+SUM('1.  LRAMVA Summary'!D$78:D$79)*(MONTH($E145)-1)/12)*$H145</f>
        <v>184.00712524055186</v>
      </c>
      <c r="J145" s="224">
        <f>(SUM('1.  LRAMVA Summary'!E$54:E$77)+SUM('1.  LRAMVA Summary'!E$78:E$79)*(MONTH($E145)-1)/12)*$H145</f>
        <v>34.13900930083544</v>
      </c>
      <c r="K145" s="224">
        <f>(SUM('1.  LRAMVA Summary'!F$54:F$77)+SUM('1.  LRAMVA Summary'!F$78:F$79)*(MONTH($E145)-1)/12)*$H145</f>
        <v>-26.374392976961978</v>
      </c>
      <c r="L145" s="224">
        <f>(SUM('1.  LRAMVA Summary'!G$54:G$77)+SUM('1.  LRAMVA Summary'!G$78:G$79)*(MONTH($E145)-1)/12)*$H145</f>
        <v>0</v>
      </c>
      <c r="M145" s="224">
        <f>(SUM('1.  LRAMVA Summary'!H$54:H$77)+SUM('1.  LRAMVA Summary'!H$78:H$79)*(MONTH($E145)-1)/12)*$H145</f>
        <v>0</v>
      </c>
      <c r="N145" s="224">
        <f>(SUM('1.  LRAMVA Summary'!I$54:I$77)+SUM('1.  LRAMVA Summary'!I$78:I$79)*(MONTH($E145)-1)/12)*$H145</f>
        <v>0</v>
      </c>
      <c r="O145" s="224">
        <f>(SUM('1.  LRAMVA Summary'!J$54:J$77)+SUM('1.  LRAMVA Summary'!J$78:J$79)*(MONTH($E145)-1)/12)*$H145</f>
        <v>0</v>
      </c>
      <c r="P145" s="224">
        <f>(SUM('1.  LRAMVA Summary'!K$54:K$77)+SUM('1.  LRAMVA Summary'!K$78:K$79)*(MONTH($E145)-1)/12)*$H145</f>
        <v>0</v>
      </c>
      <c r="Q145" s="224">
        <f>(SUM('1.  LRAMVA Summary'!L$54:L$77)+SUM('1.  LRAMVA Summary'!L$78:L$79)*(MONTH($E145)-1)/12)*$H145</f>
        <v>0</v>
      </c>
      <c r="R145" s="224">
        <f>(SUM('1.  LRAMVA Summary'!M$54:M$77)+SUM('1.  LRAMVA Summary'!M$78:M$79)*(MONTH($E145)-1)/12)*$H145</f>
        <v>0</v>
      </c>
      <c r="S145" s="224">
        <f>(SUM('1.  LRAMVA Summary'!N$54:N$77)+SUM('1.  LRAMVA Summary'!N$78:N$79)*(MONTH($E145)-1)/12)*$H145</f>
        <v>0</v>
      </c>
      <c r="T145" s="224">
        <f>(SUM('1.  LRAMVA Summary'!O$54:O$77)+SUM('1.  LRAMVA Summary'!O$78:O$79)*(MONTH($E145)-1)/12)*$H145</f>
        <v>0</v>
      </c>
      <c r="U145" s="224">
        <f>(SUM('1.  LRAMVA Summary'!P$54:P$77)+SUM('1.  LRAMVA Summary'!P$78:P$79)*(MONTH($E145)-1)/12)*$H145</f>
        <v>0</v>
      </c>
      <c r="V145" s="224">
        <f>(SUM('1.  LRAMVA Summary'!Q$54:Q$77)+SUM('1.  LRAMVA Summary'!Q$78:Q$79)*(MONTH($E145)-1)/12)*$H145</f>
        <v>0</v>
      </c>
      <c r="W145" s="225">
        <f t="shared" si="76"/>
        <v>191.77174156442533</v>
      </c>
    </row>
    <row r="146" spans="2:23" s="9" customFormat="1">
      <c r="B146" s="66"/>
      <c r="E146" s="208">
        <v>43800</v>
      </c>
      <c r="F146" s="208" t="s">
        <v>186</v>
      </c>
      <c r="G146" s="209" t="s">
        <v>69</v>
      </c>
      <c r="H146" s="234">
        <f t="shared" si="79"/>
        <v>1.8166666666666667E-3</v>
      </c>
      <c r="I146" s="224">
        <f>(SUM('1.  LRAMVA Summary'!D$54:D$77)+SUM('1.  LRAMVA Summary'!D$78:D$79)*(MONTH($E146)-1)/12)*$H146</f>
        <v>184.36296616897087</v>
      </c>
      <c r="J146" s="224">
        <f>(SUM('1.  LRAMVA Summary'!E$54:E$77)+SUM('1.  LRAMVA Summary'!E$78:E$79)*(MONTH($E146)-1)/12)*$H146</f>
        <v>32.338706002872584</v>
      </c>
      <c r="K146" s="224">
        <f>(SUM('1.  LRAMVA Summary'!F$54:F$77)+SUM('1.  LRAMVA Summary'!F$78:F$79)*(MONTH($E146)-1)/12)*$H146</f>
        <v>-27.44853390498093</v>
      </c>
      <c r="L146" s="224">
        <f>(SUM('1.  LRAMVA Summary'!G$54:G$77)+SUM('1.  LRAMVA Summary'!G$78:G$79)*(MONTH($E146)-1)/12)*$H146</f>
        <v>0</v>
      </c>
      <c r="M146" s="224">
        <f>(SUM('1.  LRAMVA Summary'!H$54:H$77)+SUM('1.  LRAMVA Summary'!H$78:H$79)*(MONTH($E146)-1)/12)*$H146</f>
        <v>0</v>
      </c>
      <c r="N146" s="224">
        <f>(SUM('1.  LRAMVA Summary'!I$54:I$77)+SUM('1.  LRAMVA Summary'!I$78:I$79)*(MONTH($E146)-1)/12)*$H146</f>
        <v>0</v>
      </c>
      <c r="O146" s="224">
        <f>(SUM('1.  LRAMVA Summary'!J$54:J$77)+SUM('1.  LRAMVA Summary'!J$78:J$79)*(MONTH($E146)-1)/12)*$H146</f>
        <v>0</v>
      </c>
      <c r="P146" s="224">
        <f>(SUM('1.  LRAMVA Summary'!K$54:K$77)+SUM('1.  LRAMVA Summary'!K$78:K$79)*(MONTH($E146)-1)/12)*$H146</f>
        <v>0</v>
      </c>
      <c r="Q146" s="224">
        <f>(SUM('1.  LRAMVA Summary'!L$54:L$77)+SUM('1.  LRAMVA Summary'!L$78:L$79)*(MONTH($E146)-1)/12)*$H146</f>
        <v>0</v>
      </c>
      <c r="R146" s="224">
        <f>(SUM('1.  LRAMVA Summary'!M$54:M$77)+SUM('1.  LRAMVA Summary'!M$78:M$79)*(MONTH($E146)-1)/12)*$H146</f>
        <v>0</v>
      </c>
      <c r="S146" s="224">
        <f>(SUM('1.  LRAMVA Summary'!N$54:N$77)+SUM('1.  LRAMVA Summary'!N$78:N$79)*(MONTH($E146)-1)/12)*$H146</f>
        <v>0</v>
      </c>
      <c r="T146" s="224">
        <f>(SUM('1.  LRAMVA Summary'!O$54:O$77)+SUM('1.  LRAMVA Summary'!O$78:O$79)*(MONTH($E146)-1)/12)*$H146</f>
        <v>0</v>
      </c>
      <c r="U146" s="224">
        <f>(SUM('1.  LRAMVA Summary'!P$54:P$77)+SUM('1.  LRAMVA Summary'!P$78:P$79)*(MONTH($E146)-1)/12)*$H146</f>
        <v>0</v>
      </c>
      <c r="V146" s="224">
        <f>(SUM('1.  LRAMVA Summary'!Q$54:Q$77)+SUM('1.  LRAMVA Summary'!Q$78:Q$79)*(MONTH($E146)-1)/12)*$H146</f>
        <v>0</v>
      </c>
      <c r="W146" s="225">
        <f t="shared" si="76"/>
        <v>189.25313826686252</v>
      </c>
    </row>
    <row r="147" spans="2:23" s="9" customFormat="1" ht="15.75" thickBot="1">
      <c r="B147" s="66"/>
      <c r="E147" s="210" t="s">
        <v>468</v>
      </c>
      <c r="F147" s="210"/>
      <c r="G147" s="211"/>
      <c r="H147" s="212"/>
      <c r="I147" s="213">
        <f>SUM(I134:I146)</f>
        <v>7208.962545661906</v>
      </c>
      <c r="J147" s="213">
        <f>SUM(J134:J146)</f>
        <v>2875.8205711206783</v>
      </c>
      <c r="K147" s="213">
        <f t="shared" ref="K147:O147" si="80">SUM(K134:K146)</f>
        <v>53.958599950970751</v>
      </c>
      <c r="L147" s="213">
        <f t="shared" si="80"/>
        <v>0</v>
      </c>
      <c r="M147" s="213">
        <f t="shared" si="80"/>
        <v>0</v>
      </c>
      <c r="N147" s="213">
        <f t="shared" si="80"/>
        <v>0</v>
      </c>
      <c r="O147" s="213">
        <f t="shared" si="80"/>
        <v>0</v>
      </c>
      <c r="P147" s="213">
        <f t="shared" ref="P147:V147" si="81">SUM(P134:P146)</f>
        <v>0</v>
      </c>
      <c r="Q147" s="213">
        <f t="shared" si="81"/>
        <v>0</v>
      </c>
      <c r="R147" s="213">
        <f t="shared" si="81"/>
        <v>0</v>
      </c>
      <c r="S147" s="213">
        <f t="shared" si="81"/>
        <v>0</v>
      </c>
      <c r="T147" s="213">
        <f t="shared" si="81"/>
        <v>0</v>
      </c>
      <c r="U147" s="213">
        <f t="shared" si="81"/>
        <v>0</v>
      </c>
      <c r="V147" s="213">
        <f t="shared" si="81"/>
        <v>0</v>
      </c>
      <c r="W147" s="213">
        <f>SUM(W134:W146)</f>
        <v>10138.741716733553</v>
      </c>
    </row>
    <row r="148" spans="2:23" s="9" customFormat="1" ht="15.75" thickTop="1">
      <c r="B148" s="66"/>
      <c r="E148" s="214" t="s">
        <v>67</v>
      </c>
      <c r="F148" s="214"/>
      <c r="G148" s="215"/>
      <c r="H148" s="216"/>
      <c r="I148" s="217"/>
      <c r="J148" s="217"/>
      <c r="K148" s="217"/>
      <c r="L148" s="217"/>
      <c r="M148" s="217"/>
      <c r="N148" s="217"/>
      <c r="O148" s="217"/>
      <c r="P148" s="217"/>
      <c r="Q148" s="217"/>
      <c r="R148" s="217"/>
      <c r="S148" s="217"/>
      <c r="T148" s="217"/>
      <c r="U148" s="217"/>
      <c r="V148" s="217"/>
      <c r="W148" s="218"/>
    </row>
    <row r="149" spans="2:23" s="9" customFormat="1">
      <c r="B149" s="66"/>
      <c r="E149" s="219" t="s">
        <v>432</v>
      </c>
      <c r="F149" s="219"/>
      <c r="G149" s="220"/>
      <c r="H149" s="221"/>
      <c r="I149" s="222">
        <f>I147+I148</f>
        <v>7208.962545661906</v>
      </c>
      <c r="J149" s="222">
        <f t="shared" ref="J149" si="82">J147+J148</f>
        <v>2875.8205711206783</v>
      </c>
      <c r="K149" s="222">
        <f t="shared" ref="K149" si="83">K147+K148</f>
        <v>53.958599950970751</v>
      </c>
      <c r="L149" s="222">
        <f t="shared" ref="L149" si="84">L147+L148</f>
        <v>0</v>
      </c>
      <c r="M149" s="222">
        <f t="shared" ref="M149" si="85">M147+M148</f>
        <v>0</v>
      </c>
      <c r="N149" s="222">
        <f t="shared" ref="N149" si="86">N147+N148</f>
        <v>0</v>
      </c>
      <c r="O149" s="222">
        <f t="shared" ref="O149:V149" si="87">O147+O148</f>
        <v>0</v>
      </c>
      <c r="P149" s="222">
        <f t="shared" si="87"/>
        <v>0</v>
      </c>
      <c r="Q149" s="222">
        <f t="shared" si="87"/>
        <v>0</v>
      </c>
      <c r="R149" s="222">
        <f t="shared" si="87"/>
        <v>0</v>
      </c>
      <c r="S149" s="222">
        <f t="shared" si="87"/>
        <v>0</v>
      </c>
      <c r="T149" s="222">
        <f t="shared" si="87"/>
        <v>0</v>
      </c>
      <c r="U149" s="222">
        <f t="shared" si="87"/>
        <v>0</v>
      </c>
      <c r="V149" s="222">
        <f t="shared" si="87"/>
        <v>0</v>
      </c>
      <c r="W149" s="222">
        <f>W147+W148</f>
        <v>10138.741716733553</v>
      </c>
    </row>
    <row r="150" spans="2:23" s="9" customFormat="1">
      <c r="B150" s="66"/>
      <c r="E150" s="208">
        <v>43831</v>
      </c>
      <c r="F150" s="208" t="s">
        <v>187</v>
      </c>
      <c r="G150" s="209" t="s">
        <v>65</v>
      </c>
      <c r="H150" s="234">
        <f>$C$51/12</f>
        <v>1.8166666666666667E-3</v>
      </c>
      <c r="I150" s="224">
        <f>(SUM('1.  LRAMVA Summary'!D$54:D$80)+SUM('1.  LRAMVA Summary'!D$81:D$82)*(MONTH($E150)-1)/12)*$H150</f>
        <v>184.71880709738986</v>
      </c>
      <c r="J150" s="224">
        <f>(SUM('1.  LRAMVA Summary'!E$54:E$80)+SUM('1.  LRAMVA Summary'!E$81:E$82)*(MONTH($E150)-1)/12)*$H150</f>
        <v>30.538402704909714</v>
      </c>
      <c r="K150" s="224">
        <f>(SUM('1.  LRAMVA Summary'!F$54:F$80)+SUM('1.  LRAMVA Summary'!F$81:F$82)*(MONTH($E150)-1)/12)*$H150</f>
        <v>-28.522674832999886</v>
      </c>
      <c r="L150" s="224">
        <f>(SUM('1.  LRAMVA Summary'!G$54:G$80)+SUM('1.  LRAMVA Summary'!G$81:G$82)*(MONTH($E150)-1)/12)*$H150</f>
        <v>0</v>
      </c>
      <c r="M150" s="224">
        <f>(SUM('1.  LRAMVA Summary'!H$54:H$80)+SUM('1.  LRAMVA Summary'!H$81:H$82)*(MONTH($E150)-1)/12)*$H150</f>
        <v>0</v>
      </c>
      <c r="N150" s="224">
        <f>(SUM('1.  LRAMVA Summary'!I$54:I$80)+SUM('1.  LRAMVA Summary'!I$81:I$82)*(MONTH($E150)-1)/12)*$H150</f>
        <v>0</v>
      </c>
      <c r="O150" s="224">
        <f>(SUM('1.  LRAMVA Summary'!J$54:J$80)+SUM('1.  LRAMVA Summary'!J$81:J$82)*(MONTH($E150)-1)/12)*$H150</f>
        <v>0</v>
      </c>
      <c r="P150" s="224">
        <f>(SUM('1.  LRAMVA Summary'!K$54:K$80)+SUM('1.  LRAMVA Summary'!K$81:K$82)*(MONTH($E150)-1)/12)*$H150</f>
        <v>0</v>
      </c>
      <c r="Q150" s="224">
        <f>(SUM('1.  LRAMVA Summary'!L$54:L$80)+SUM('1.  LRAMVA Summary'!L$81:L$82)*(MONTH($E150)-1)/12)*$H150</f>
        <v>0</v>
      </c>
      <c r="R150" s="224">
        <f>(SUM('1.  LRAMVA Summary'!M$54:M$80)+SUM('1.  LRAMVA Summary'!M$81:M$82)*(MONTH($E150)-1)/12)*$H150</f>
        <v>0</v>
      </c>
      <c r="S150" s="224">
        <f>(SUM('1.  LRAMVA Summary'!N$54:N$80)+SUM('1.  LRAMVA Summary'!N$81:N$82)*(MONTH($E150)-1)/12)*$H150</f>
        <v>0</v>
      </c>
      <c r="T150" s="224">
        <f>(SUM('1.  LRAMVA Summary'!O$54:O$80)+SUM('1.  LRAMVA Summary'!O$81:O$82)*(MONTH($E150)-1)/12)*$H150</f>
        <v>0</v>
      </c>
      <c r="U150" s="224">
        <f>(SUM('1.  LRAMVA Summary'!P$54:P$80)+SUM('1.  LRAMVA Summary'!P$81:P$82)*(MONTH($E150)-1)/12)*$H150</f>
        <v>0</v>
      </c>
      <c r="V150" s="224">
        <f>(SUM('1.  LRAMVA Summary'!Q$54:Q$80)+SUM('1.  LRAMVA Summary'!Q$81:Q$82)*(MONTH($E150)-1)/12)*$H150</f>
        <v>0</v>
      </c>
      <c r="W150" s="225">
        <f>SUM(I150:V150)</f>
        <v>186.73453496929969</v>
      </c>
    </row>
    <row r="151" spans="2:23" s="9" customFormat="1">
      <c r="B151" s="66"/>
      <c r="E151" s="208">
        <v>43862</v>
      </c>
      <c r="F151" s="208" t="s">
        <v>187</v>
      </c>
      <c r="G151" s="209" t="s">
        <v>65</v>
      </c>
      <c r="H151" s="234">
        <f t="shared" ref="H151:H152" si="88">$C$51/12</f>
        <v>1.8166666666666667E-3</v>
      </c>
      <c r="I151" s="224">
        <f>(SUM('1.  LRAMVA Summary'!D$54:D$80)+SUM('1.  LRAMVA Summary'!D$81:D$82)*(MONTH($E151)-1)/12)*$H151</f>
        <v>184.71880709738986</v>
      </c>
      <c r="J151" s="224">
        <f>(SUM('1.  LRAMVA Summary'!E$54:E$80)+SUM('1.  LRAMVA Summary'!E$81:E$82)*(MONTH($E151)-1)/12)*$H151</f>
        <v>28.703985149104916</v>
      </c>
      <c r="K151" s="224">
        <f>(SUM('1.  LRAMVA Summary'!F$54:F$80)+SUM('1.  LRAMVA Summary'!F$81:F$82)*(MONTH($E151)-1)/12)*$H151</f>
        <v>-29.614393543643985</v>
      </c>
      <c r="L151" s="224">
        <f>(SUM('1.  LRAMVA Summary'!G$54:G$80)+SUM('1.  LRAMVA Summary'!G$81:G$82)*(MONTH($E151)-1)/12)*$H151</f>
        <v>0</v>
      </c>
      <c r="M151" s="224">
        <f>(SUM('1.  LRAMVA Summary'!H$54:H$80)+SUM('1.  LRAMVA Summary'!H$81:H$82)*(MONTH($E151)-1)/12)*$H151</f>
        <v>0</v>
      </c>
      <c r="N151" s="224">
        <f>(SUM('1.  LRAMVA Summary'!I$54:I$80)+SUM('1.  LRAMVA Summary'!I$81:I$82)*(MONTH($E151)-1)/12)*$H151</f>
        <v>0</v>
      </c>
      <c r="O151" s="224">
        <f>(SUM('1.  LRAMVA Summary'!J$54:J$80)+SUM('1.  LRAMVA Summary'!J$81:J$82)*(MONTH($E151)-1)/12)*$H151</f>
        <v>0</v>
      </c>
      <c r="P151" s="224">
        <f>(SUM('1.  LRAMVA Summary'!K$54:K$80)+SUM('1.  LRAMVA Summary'!K$81:K$82)*(MONTH($E151)-1)/12)*$H151</f>
        <v>0</v>
      </c>
      <c r="Q151" s="224">
        <f>(SUM('1.  LRAMVA Summary'!L$54:L$80)+SUM('1.  LRAMVA Summary'!L$81:L$82)*(MONTH($E151)-1)/12)*$H151</f>
        <v>0</v>
      </c>
      <c r="R151" s="224">
        <f>(SUM('1.  LRAMVA Summary'!M$54:M$80)+SUM('1.  LRAMVA Summary'!M$81:M$82)*(MONTH($E151)-1)/12)*$H151</f>
        <v>0</v>
      </c>
      <c r="S151" s="224">
        <f>(SUM('1.  LRAMVA Summary'!N$54:N$80)+SUM('1.  LRAMVA Summary'!N$81:N$82)*(MONTH($E151)-1)/12)*$H151</f>
        <v>0</v>
      </c>
      <c r="T151" s="224">
        <f>(SUM('1.  LRAMVA Summary'!O$54:O$80)+SUM('1.  LRAMVA Summary'!O$81:O$82)*(MONTH($E151)-1)/12)*$H151</f>
        <v>0</v>
      </c>
      <c r="U151" s="224">
        <f>(SUM('1.  LRAMVA Summary'!P$54:P$80)+SUM('1.  LRAMVA Summary'!P$81:P$82)*(MONTH($E151)-1)/12)*$H151</f>
        <v>0</v>
      </c>
      <c r="V151" s="224">
        <f>(SUM('1.  LRAMVA Summary'!Q$54:Q$80)+SUM('1.  LRAMVA Summary'!Q$81:Q$82)*(MONTH($E151)-1)/12)*$H151</f>
        <v>0</v>
      </c>
      <c r="W151" s="225">
        <f t="shared" ref="W151:W160" si="89">SUM(I151:V151)</f>
        <v>183.80839870285078</v>
      </c>
    </row>
    <row r="152" spans="2:23" s="9" customFormat="1">
      <c r="B152" s="66"/>
      <c r="E152" s="208">
        <v>43891</v>
      </c>
      <c r="F152" s="208" t="s">
        <v>187</v>
      </c>
      <c r="G152" s="209" t="s">
        <v>65</v>
      </c>
      <c r="H152" s="234">
        <f t="shared" si="88"/>
        <v>1.8166666666666667E-3</v>
      </c>
      <c r="I152" s="224">
        <f>(SUM('1.  LRAMVA Summary'!D$54:D$80)+SUM('1.  LRAMVA Summary'!D$81:D$82)*(MONTH($E152)-1)/12)*$H152</f>
        <v>184.71880709738986</v>
      </c>
      <c r="J152" s="224">
        <f>(SUM('1.  LRAMVA Summary'!E$54:E$80)+SUM('1.  LRAMVA Summary'!E$81:E$82)*(MONTH($E152)-1)/12)*$H152</f>
        <v>26.869567593300115</v>
      </c>
      <c r="K152" s="224">
        <f>(SUM('1.  LRAMVA Summary'!F$54:F$80)+SUM('1.  LRAMVA Summary'!F$81:F$82)*(MONTH($E152)-1)/12)*$H152</f>
        <v>-30.706112254288083</v>
      </c>
      <c r="L152" s="224">
        <f>(SUM('1.  LRAMVA Summary'!G$54:G$80)+SUM('1.  LRAMVA Summary'!G$81:G$82)*(MONTH($E152)-1)/12)*$H152</f>
        <v>0</v>
      </c>
      <c r="M152" s="224">
        <f>(SUM('1.  LRAMVA Summary'!H$54:H$80)+SUM('1.  LRAMVA Summary'!H$81:H$82)*(MONTH($E152)-1)/12)*$H152</f>
        <v>0</v>
      </c>
      <c r="N152" s="224">
        <f>(SUM('1.  LRAMVA Summary'!I$54:I$80)+SUM('1.  LRAMVA Summary'!I$81:I$82)*(MONTH($E152)-1)/12)*$H152</f>
        <v>0</v>
      </c>
      <c r="O152" s="224">
        <f>(SUM('1.  LRAMVA Summary'!J$54:J$80)+SUM('1.  LRAMVA Summary'!J$81:J$82)*(MONTH($E152)-1)/12)*$H152</f>
        <v>0</v>
      </c>
      <c r="P152" s="224">
        <f>(SUM('1.  LRAMVA Summary'!K$54:K$80)+SUM('1.  LRAMVA Summary'!K$81:K$82)*(MONTH($E152)-1)/12)*$H152</f>
        <v>0</v>
      </c>
      <c r="Q152" s="224">
        <f>(SUM('1.  LRAMVA Summary'!L$54:L$80)+SUM('1.  LRAMVA Summary'!L$81:L$82)*(MONTH($E152)-1)/12)*$H152</f>
        <v>0</v>
      </c>
      <c r="R152" s="224">
        <f>(SUM('1.  LRAMVA Summary'!M$54:M$80)+SUM('1.  LRAMVA Summary'!M$81:M$82)*(MONTH($E152)-1)/12)*$H152</f>
        <v>0</v>
      </c>
      <c r="S152" s="224">
        <f>(SUM('1.  LRAMVA Summary'!N$54:N$80)+SUM('1.  LRAMVA Summary'!N$81:N$82)*(MONTH($E152)-1)/12)*$H152</f>
        <v>0</v>
      </c>
      <c r="T152" s="224">
        <f>(SUM('1.  LRAMVA Summary'!O$54:O$80)+SUM('1.  LRAMVA Summary'!O$81:O$82)*(MONTH($E152)-1)/12)*$H152</f>
        <v>0</v>
      </c>
      <c r="U152" s="224">
        <f>(SUM('1.  LRAMVA Summary'!P$54:P$80)+SUM('1.  LRAMVA Summary'!P$81:P$82)*(MONTH($E152)-1)/12)*$H152</f>
        <v>0</v>
      </c>
      <c r="V152" s="224">
        <f>(SUM('1.  LRAMVA Summary'!Q$54:Q$80)+SUM('1.  LRAMVA Summary'!Q$81:Q$82)*(MONTH($E152)-1)/12)*$H152</f>
        <v>0</v>
      </c>
      <c r="W152" s="225">
        <f t="shared" si="89"/>
        <v>180.88226243640187</v>
      </c>
    </row>
    <row r="153" spans="2:23" s="9" customFormat="1">
      <c r="B153" s="66"/>
      <c r="E153" s="208">
        <v>43922</v>
      </c>
      <c r="F153" s="208" t="s">
        <v>187</v>
      </c>
      <c r="G153" s="209" t="s">
        <v>66</v>
      </c>
      <c r="H153" s="234">
        <f>$C$52/12</f>
        <v>1.8166666666666667E-3</v>
      </c>
      <c r="I153" s="224">
        <f>(SUM('1.  LRAMVA Summary'!D$54:D$80)+SUM('1.  LRAMVA Summary'!D$81:D$82)*(MONTH($E153)-1)/12)*$H153</f>
        <v>184.71880709738986</v>
      </c>
      <c r="J153" s="224">
        <f>(SUM('1.  LRAMVA Summary'!E$54:E$80)+SUM('1.  LRAMVA Summary'!E$81:E$82)*(MONTH($E153)-1)/12)*$H153</f>
        <v>25.035150037495317</v>
      </c>
      <c r="K153" s="224">
        <f>(SUM('1.  LRAMVA Summary'!F$54:F$80)+SUM('1.  LRAMVA Summary'!F$81:F$82)*(MONTH($E153)-1)/12)*$H153</f>
        <v>-31.797830964932178</v>
      </c>
      <c r="L153" s="224">
        <f>(SUM('1.  LRAMVA Summary'!G$54:G$80)+SUM('1.  LRAMVA Summary'!G$81:G$82)*(MONTH($E153)-1)/12)*$H153</f>
        <v>0</v>
      </c>
      <c r="M153" s="224">
        <f>(SUM('1.  LRAMVA Summary'!H$54:H$80)+SUM('1.  LRAMVA Summary'!H$81:H$82)*(MONTH($E153)-1)/12)*$H153</f>
        <v>0</v>
      </c>
      <c r="N153" s="224">
        <f>(SUM('1.  LRAMVA Summary'!I$54:I$80)+SUM('1.  LRAMVA Summary'!I$81:I$82)*(MONTH($E153)-1)/12)*$H153</f>
        <v>0</v>
      </c>
      <c r="O153" s="224">
        <f>(SUM('1.  LRAMVA Summary'!J$54:J$80)+SUM('1.  LRAMVA Summary'!J$81:J$82)*(MONTH($E153)-1)/12)*$H153</f>
        <v>0</v>
      </c>
      <c r="P153" s="224">
        <f>(SUM('1.  LRAMVA Summary'!K$54:K$80)+SUM('1.  LRAMVA Summary'!K$81:K$82)*(MONTH($E153)-1)/12)*$H153</f>
        <v>0</v>
      </c>
      <c r="Q153" s="224">
        <f>(SUM('1.  LRAMVA Summary'!L$54:L$80)+SUM('1.  LRAMVA Summary'!L$81:L$82)*(MONTH($E153)-1)/12)*$H153</f>
        <v>0</v>
      </c>
      <c r="R153" s="224">
        <f>(SUM('1.  LRAMVA Summary'!M$54:M$80)+SUM('1.  LRAMVA Summary'!M$81:M$82)*(MONTH($E153)-1)/12)*$H153</f>
        <v>0</v>
      </c>
      <c r="S153" s="224">
        <f>(SUM('1.  LRAMVA Summary'!N$54:N$80)+SUM('1.  LRAMVA Summary'!N$81:N$82)*(MONTH($E153)-1)/12)*$H153</f>
        <v>0</v>
      </c>
      <c r="T153" s="224">
        <f>(SUM('1.  LRAMVA Summary'!O$54:O$80)+SUM('1.  LRAMVA Summary'!O$81:O$82)*(MONTH($E153)-1)/12)*$H153</f>
        <v>0</v>
      </c>
      <c r="U153" s="224">
        <f>(SUM('1.  LRAMVA Summary'!P$54:P$80)+SUM('1.  LRAMVA Summary'!P$81:P$82)*(MONTH($E153)-1)/12)*$H153</f>
        <v>0</v>
      </c>
      <c r="V153" s="224">
        <f>(SUM('1.  LRAMVA Summary'!Q$54:Q$80)+SUM('1.  LRAMVA Summary'!Q$81:Q$82)*(MONTH($E153)-1)/12)*$H153</f>
        <v>0</v>
      </c>
      <c r="W153" s="225">
        <f t="shared" si="89"/>
        <v>177.956126169953</v>
      </c>
    </row>
    <row r="154" spans="2:23" s="9" customFormat="1">
      <c r="B154" s="66"/>
      <c r="E154" s="208">
        <v>43952</v>
      </c>
      <c r="F154" s="208" t="s">
        <v>187</v>
      </c>
      <c r="G154" s="209" t="s">
        <v>66</v>
      </c>
      <c r="H154" s="234">
        <f>$C$52/12</f>
        <v>1.8166666666666667E-3</v>
      </c>
      <c r="I154" s="224">
        <f>(SUM('1.  LRAMVA Summary'!D$54:D$80)+SUM('1.  LRAMVA Summary'!D$81:D$82)*(MONTH($E154)-1)/12)*$H154</f>
        <v>184.71880709738986</v>
      </c>
      <c r="J154" s="224">
        <f>(SUM('1.  LRAMVA Summary'!E$54:E$80)+SUM('1.  LRAMVA Summary'!E$81:E$82)*(MONTH($E154)-1)/12)*$H154</f>
        <v>23.200732481690515</v>
      </c>
      <c r="K154" s="224">
        <f>(SUM('1.  LRAMVA Summary'!F$54:F$80)+SUM('1.  LRAMVA Summary'!F$81:F$82)*(MONTH($E154)-1)/12)*$H154</f>
        <v>-32.889549675576269</v>
      </c>
      <c r="L154" s="224">
        <f>(SUM('1.  LRAMVA Summary'!G$54:G$80)+SUM('1.  LRAMVA Summary'!G$81:G$82)*(MONTH($E154)-1)/12)*$H154</f>
        <v>0</v>
      </c>
      <c r="M154" s="224">
        <f>(SUM('1.  LRAMVA Summary'!H$54:H$80)+SUM('1.  LRAMVA Summary'!H$81:H$82)*(MONTH($E154)-1)/12)*$H154</f>
        <v>0</v>
      </c>
      <c r="N154" s="224">
        <f>(SUM('1.  LRAMVA Summary'!I$54:I$80)+SUM('1.  LRAMVA Summary'!I$81:I$82)*(MONTH($E154)-1)/12)*$H154</f>
        <v>0</v>
      </c>
      <c r="O154" s="224">
        <f>(SUM('1.  LRAMVA Summary'!J$54:J$80)+SUM('1.  LRAMVA Summary'!J$81:J$82)*(MONTH($E154)-1)/12)*$H154</f>
        <v>0</v>
      </c>
      <c r="P154" s="224">
        <f>(SUM('1.  LRAMVA Summary'!K$54:K$80)+SUM('1.  LRAMVA Summary'!K$81:K$82)*(MONTH($E154)-1)/12)*$H154</f>
        <v>0</v>
      </c>
      <c r="Q154" s="224">
        <f>(SUM('1.  LRAMVA Summary'!L$54:L$80)+SUM('1.  LRAMVA Summary'!L$81:L$82)*(MONTH($E154)-1)/12)*$H154</f>
        <v>0</v>
      </c>
      <c r="R154" s="224">
        <f>(SUM('1.  LRAMVA Summary'!M$54:M$80)+SUM('1.  LRAMVA Summary'!M$81:M$82)*(MONTH($E154)-1)/12)*$H154</f>
        <v>0</v>
      </c>
      <c r="S154" s="224">
        <f>(SUM('1.  LRAMVA Summary'!N$54:N$80)+SUM('1.  LRAMVA Summary'!N$81:N$82)*(MONTH($E154)-1)/12)*$H154</f>
        <v>0</v>
      </c>
      <c r="T154" s="224">
        <f>(SUM('1.  LRAMVA Summary'!O$54:O$80)+SUM('1.  LRAMVA Summary'!O$81:O$82)*(MONTH($E154)-1)/12)*$H154</f>
        <v>0</v>
      </c>
      <c r="U154" s="224">
        <f>(SUM('1.  LRAMVA Summary'!P$54:P$80)+SUM('1.  LRAMVA Summary'!P$81:P$82)*(MONTH($E154)-1)/12)*$H154</f>
        <v>0</v>
      </c>
      <c r="V154" s="224">
        <f>(SUM('1.  LRAMVA Summary'!Q$54:Q$80)+SUM('1.  LRAMVA Summary'!Q$81:Q$82)*(MONTH($E154)-1)/12)*$H154</f>
        <v>0</v>
      </c>
      <c r="W154" s="225">
        <f t="shared" si="89"/>
        <v>175.02998990350412</v>
      </c>
    </row>
    <row r="155" spans="2:23" s="9" customFormat="1">
      <c r="B155" s="66"/>
      <c r="E155" s="208">
        <v>43983</v>
      </c>
      <c r="F155" s="208" t="s">
        <v>187</v>
      </c>
      <c r="G155" s="209" t="s">
        <v>66</v>
      </c>
      <c r="H155" s="234">
        <f>$C$52/12</f>
        <v>1.8166666666666667E-3</v>
      </c>
      <c r="I155" s="224">
        <f>(SUM('1.  LRAMVA Summary'!D$54:D$80)+SUM('1.  LRAMVA Summary'!D$81:D$82)*(MONTH($E155)-1)/12)*$H155</f>
        <v>184.71880709738986</v>
      </c>
      <c r="J155" s="224">
        <f>(SUM('1.  LRAMVA Summary'!E$54:E$80)+SUM('1.  LRAMVA Summary'!E$81:E$82)*(MONTH($E155)-1)/12)*$H155</f>
        <v>21.366314925885714</v>
      </c>
      <c r="K155" s="224">
        <f>(SUM('1.  LRAMVA Summary'!F$54:F$80)+SUM('1.  LRAMVA Summary'!F$81:F$82)*(MONTH($E155)-1)/12)*$H155</f>
        <v>-33.981268386220371</v>
      </c>
      <c r="L155" s="224">
        <f>(SUM('1.  LRAMVA Summary'!G$54:G$80)+SUM('1.  LRAMVA Summary'!G$81:G$82)*(MONTH($E155)-1)/12)*$H155</f>
        <v>0</v>
      </c>
      <c r="M155" s="224">
        <f>(SUM('1.  LRAMVA Summary'!H$54:H$80)+SUM('1.  LRAMVA Summary'!H$81:H$82)*(MONTH($E155)-1)/12)*$H155</f>
        <v>0</v>
      </c>
      <c r="N155" s="224">
        <f>(SUM('1.  LRAMVA Summary'!I$54:I$80)+SUM('1.  LRAMVA Summary'!I$81:I$82)*(MONTH($E155)-1)/12)*$H155</f>
        <v>0</v>
      </c>
      <c r="O155" s="224">
        <f>(SUM('1.  LRAMVA Summary'!J$54:J$80)+SUM('1.  LRAMVA Summary'!J$81:J$82)*(MONTH($E155)-1)/12)*$H155</f>
        <v>0</v>
      </c>
      <c r="P155" s="224">
        <f>(SUM('1.  LRAMVA Summary'!K$54:K$80)+SUM('1.  LRAMVA Summary'!K$81:K$82)*(MONTH($E155)-1)/12)*$H155</f>
        <v>0</v>
      </c>
      <c r="Q155" s="224">
        <f>(SUM('1.  LRAMVA Summary'!L$54:L$80)+SUM('1.  LRAMVA Summary'!L$81:L$82)*(MONTH($E155)-1)/12)*$H155</f>
        <v>0</v>
      </c>
      <c r="R155" s="224">
        <f>(SUM('1.  LRAMVA Summary'!M$54:M$80)+SUM('1.  LRAMVA Summary'!M$81:M$82)*(MONTH($E155)-1)/12)*$H155</f>
        <v>0</v>
      </c>
      <c r="S155" s="224">
        <f>(SUM('1.  LRAMVA Summary'!N$54:N$80)+SUM('1.  LRAMVA Summary'!N$81:N$82)*(MONTH($E155)-1)/12)*$H155</f>
        <v>0</v>
      </c>
      <c r="T155" s="224">
        <f>(SUM('1.  LRAMVA Summary'!O$54:O$80)+SUM('1.  LRAMVA Summary'!O$81:O$82)*(MONTH($E155)-1)/12)*$H155</f>
        <v>0</v>
      </c>
      <c r="U155" s="224">
        <f>(SUM('1.  LRAMVA Summary'!P$54:P$80)+SUM('1.  LRAMVA Summary'!P$81:P$82)*(MONTH($E155)-1)/12)*$H155</f>
        <v>0</v>
      </c>
      <c r="V155" s="224">
        <f>(SUM('1.  LRAMVA Summary'!Q$54:Q$80)+SUM('1.  LRAMVA Summary'!Q$81:Q$82)*(MONTH($E155)-1)/12)*$H155</f>
        <v>0</v>
      </c>
      <c r="W155" s="225">
        <f t="shared" si="89"/>
        <v>172.10385363705521</v>
      </c>
    </row>
    <row r="156" spans="2:23" s="9" customFormat="1">
      <c r="B156" s="66"/>
      <c r="E156" s="208">
        <v>44013</v>
      </c>
      <c r="F156" s="208" t="s">
        <v>187</v>
      </c>
      <c r="G156" s="209" t="s">
        <v>68</v>
      </c>
      <c r="H156" s="234">
        <f>$C$53/12</f>
        <v>4.75E-4</v>
      </c>
      <c r="I156" s="224">
        <f>(SUM('1.  LRAMVA Summary'!D$54:D$80)+SUM('1.  LRAMVA Summary'!D$81:D$82)*(MONTH($E156)-1)/12)*$H156</f>
        <v>48.29803671812487</v>
      </c>
      <c r="J156" s="224">
        <f>(SUM('1.  LRAMVA Summary'!E$54:E$80)+SUM('1.  LRAMVA Summary'!E$81:E$82)*(MONTH($E156)-1)/12)*$H156</f>
        <v>5.1069639912596889</v>
      </c>
      <c r="K156" s="224">
        <f>(SUM('1.  LRAMVA Summary'!F$54:F$80)+SUM('1.  LRAMVA Summary'!F$81:F$82)*(MONTH($E156)-1)/12)*$H156</f>
        <v>-9.1704599289966726</v>
      </c>
      <c r="L156" s="224">
        <f>(SUM('1.  LRAMVA Summary'!G$54:G$80)+SUM('1.  LRAMVA Summary'!G$81:G$82)*(MONTH($E156)-1)/12)*$H156</f>
        <v>0</v>
      </c>
      <c r="M156" s="224">
        <f>(SUM('1.  LRAMVA Summary'!H$54:H$80)+SUM('1.  LRAMVA Summary'!H$81:H$82)*(MONTH($E156)-1)/12)*$H156</f>
        <v>0</v>
      </c>
      <c r="N156" s="224">
        <f>(SUM('1.  LRAMVA Summary'!I$54:I$80)+SUM('1.  LRAMVA Summary'!I$81:I$82)*(MONTH($E156)-1)/12)*$H156</f>
        <v>0</v>
      </c>
      <c r="O156" s="224">
        <f>(SUM('1.  LRAMVA Summary'!J$54:J$80)+SUM('1.  LRAMVA Summary'!J$81:J$82)*(MONTH($E156)-1)/12)*$H156</f>
        <v>0</v>
      </c>
      <c r="P156" s="224">
        <f>(SUM('1.  LRAMVA Summary'!K$54:K$80)+SUM('1.  LRAMVA Summary'!K$81:K$82)*(MONTH($E156)-1)/12)*$H156</f>
        <v>0</v>
      </c>
      <c r="Q156" s="224">
        <f>(SUM('1.  LRAMVA Summary'!L$54:L$80)+SUM('1.  LRAMVA Summary'!L$81:L$82)*(MONTH($E156)-1)/12)*$H156</f>
        <v>0</v>
      </c>
      <c r="R156" s="224">
        <f>(SUM('1.  LRAMVA Summary'!M$54:M$80)+SUM('1.  LRAMVA Summary'!M$81:M$82)*(MONTH($E156)-1)/12)*$H156</f>
        <v>0</v>
      </c>
      <c r="S156" s="224">
        <f>(SUM('1.  LRAMVA Summary'!N$54:N$80)+SUM('1.  LRAMVA Summary'!N$81:N$82)*(MONTH($E156)-1)/12)*$H156</f>
        <v>0</v>
      </c>
      <c r="T156" s="224">
        <f>(SUM('1.  LRAMVA Summary'!O$54:O$80)+SUM('1.  LRAMVA Summary'!O$81:O$82)*(MONTH($E156)-1)/12)*$H156</f>
        <v>0</v>
      </c>
      <c r="U156" s="224">
        <f>(SUM('1.  LRAMVA Summary'!P$54:P$80)+SUM('1.  LRAMVA Summary'!P$81:P$82)*(MONTH($E156)-1)/12)*$H156</f>
        <v>0</v>
      </c>
      <c r="V156" s="224">
        <f>(SUM('1.  LRAMVA Summary'!Q$54:Q$80)+SUM('1.  LRAMVA Summary'!Q$81:Q$82)*(MONTH($E156)-1)/12)*$H156</f>
        <v>0</v>
      </c>
      <c r="W156" s="225">
        <f t="shared" si="89"/>
        <v>44.234540780387889</v>
      </c>
    </row>
    <row r="157" spans="2:23" s="9" customFormat="1">
      <c r="B157" s="66"/>
      <c r="E157" s="208">
        <v>44044</v>
      </c>
      <c r="F157" s="208" t="s">
        <v>187</v>
      </c>
      <c r="G157" s="209" t="s">
        <v>68</v>
      </c>
      <c r="H157" s="234">
        <f>$C$53/12</f>
        <v>4.75E-4</v>
      </c>
      <c r="I157" s="224">
        <f>(SUM('1.  LRAMVA Summary'!D$54:D$80)+SUM('1.  LRAMVA Summary'!D$81:D$82)*(MONTH($E157)-1)/12)*$H157</f>
        <v>48.29803671812487</v>
      </c>
      <c r="J157" s="224">
        <f>(SUM('1.  LRAMVA Summary'!E$54:E$80)+SUM('1.  LRAMVA Summary'!E$81:E$82)*(MONTH($E157)-1)/12)*$H157</f>
        <v>4.6273227037327462</v>
      </c>
      <c r="K157" s="224">
        <f>(SUM('1.  LRAMVA Summary'!F$54:F$80)+SUM('1.  LRAMVA Summary'!F$81:F$82)*(MONTH($E157)-1)/12)*$H157</f>
        <v>-9.4559093166421473</v>
      </c>
      <c r="L157" s="224">
        <f>(SUM('1.  LRAMVA Summary'!G$54:G$80)+SUM('1.  LRAMVA Summary'!G$81:G$82)*(MONTH($E157)-1)/12)*$H157</f>
        <v>0</v>
      </c>
      <c r="M157" s="224">
        <f>(SUM('1.  LRAMVA Summary'!H$54:H$80)+SUM('1.  LRAMVA Summary'!H$81:H$82)*(MONTH($E157)-1)/12)*$H157</f>
        <v>0</v>
      </c>
      <c r="N157" s="224">
        <f>(SUM('1.  LRAMVA Summary'!I$54:I$80)+SUM('1.  LRAMVA Summary'!I$81:I$82)*(MONTH($E157)-1)/12)*$H157</f>
        <v>0</v>
      </c>
      <c r="O157" s="224">
        <f>(SUM('1.  LRAMVA Summary'!J$54:J$80)+SUM('1.  LRAMVA Summary'!J$81:J$82)*(MONTH($E157)-1)/12)*$H157</f>
        <v>0</v>
      </c>
      <c r="P157" s="224">
        <f>(SUM('1.  LRAMVA Summary'!K$54:K$80)+SUM('1.  LRAMVA Summary'!K$81:K$82)*(MONTH($E157)-1)/12)*$H157</f>
        <v>0</v>
      </c>
      <c r="Q157" s="224">
        <f>(SUM('1.  LRAMVA Summary'!L$54:L$80)+SUM('1.  LRAMVA Summary'!L$81:L$82)*(MONTH($E157)-1)/12)*$H157</f>
        <v>0</v>
      </c>
      <c r="R157" s="224">
        <f>(SUM('1.  LRAMVA Summary'!M$54:M$80)+SUM('1.  LRAMVA Summary'!M$81:M$82)*(MONTH($E157)-1)/12)*$H157</f>
        <v>0</v>
      </c>
      <c r="S157" s="224">
        <f>(SUM('1.  LRAMVA Summary'!N$54:N$80)+SUM('1.  LRAMVA Summary'!N$81:N$82)*(MONTH($E157)-1)/12)*$H157</f>
        <v>0</v>
      </c>
      <c r="T157" s="224">
        <f>(SUM('1.  LRAMVA Summary'!O$54:O$80)+SUM('1.  LRAMVA Summary'!O$81:O$82)*(MONTH($E157)-1)/12)*$H157</f>
        <v>0</v>
      </c>
      <c r="U157" s="224">
        <f>(SUM('1.  LRAMVA Summary'!P$54:P$80)+SUM('1.  LRAMVA Summary'!P$81:P$82)*(MONTH($E157)-1)/12)*$H157</f>
        <v>0</v>
      </c>
      <c r="V157" s="224">
        <f>(SUM('1.  LRAMVA Summary'!Q$54:Q$80)+SUM('1.  LRAMVA Summary'!Q$81:Q$82)*(MONTH($E157)-1)/12)*$H157</f>
        <v>0</v>
      </c>
      <c r="W157" s="225">
        <f t="shared" si="89"/>
        <v>43.469450105215465</v>
      </c>
    </row>
    <row r="158" spans="2:23" s="9" customFormat="1">
      <c r="B158" s="66"/>
      <c r="E158" s="208">
        <v>44075</v>
      </c>
      <c r="F158" s="208" t="s">
        <v>187</v>
      </c>
      <c r="G158" s="209" t="s">
        <v>68</v>
      </c>
      <c r="H158" s="234">
        <f>$C$53/12</f>
        <v>4.75E-4</v>
      </c>
      <c r="I158" s="224">
        <f>(SUM('1.  LRAMVA Summary'!D$54:D$80)+SUM('1.  LRAMVA Summary'!D$81:D$82)*(MONTH($E158)-1)/12)*$H158</f>
        <v>48.29803671812487</v>
      </c>
      <c r="J158" s="224">
        <f>(SUM('1.  LRAMVA Summary'!E$54:E$80)+SUM('1.  LRAMVA Summary'!E$81:E$82)*(MONTH($E158)-1)/12)*$H158</f>
        <v>4.1476814162058036</v>
      </c>
      <c r="K158" s="224">
        <f>(SUM('1.  LRAMVA Summary'!F$54:F$80)+SUM('1.  LRAMVA Summary'!F$81:F$82)*(MONTH($E158)-1)/12)*$H158</f>
        <v>-9.7413587042876237</v>
      </c>
      <c r="L158" s="224">
        <f>(SUM('1.  LRAMVA Summary'!G$54:G$80)+SUM('1.  LRAMVA Summary'!G$81:G$82)*(MONTH($E158)-1)/12)*$H158</f>
        <v>0</v>
      </c>
      <c r="M158" s="224">
        <f>(SUM('1.  LRAMVA Summary'!H$54:H$80)+SUM('1.  LRAMVA Summary'!H$81:H$82)*(MONTH($E158)-1)/12)*$H158</f>
        <v>0</v>
      </c>
      <c r="N158" s="224">
        <f>(SUM('1.  LRAMVA Summary'!I$54:I$80)+SUM('1.  LRAMVA Summary'!I$81:I$82)*(MONTH($E158)-1)/12)*$H158</f>
        <v>0</v>
      </c>
      <c r="O158" s="224">
        <f>(SUM('1.  LRAMVA Summary'!J$54:J$80)+SUM('1.  LRAMVA Summary'!J$81:J$82)*(MONTH($E158)-1)/12)*$H158</f>
        <v>0</v>
      </c>
      <c r="P158" s="224">
        <f>(SUM('1.  LRAMVA Summary'!K$54:K$80)+SUM('1.  LRAMVA Summary'!K$81:K$82)*(MONTH($E158)-1)/12)*$H158</f>
        <v>0</v>
      </c>
      <c r="Q158" s="224">
        <f>(SUM('1.  LRAMVA Summary'!L$54:L$80)+SUM('1.  LRAMVA Summary'!L$81:L$82)*(MONTH($E158)-1)/12)*$H158</f>
        <v>0</v>
      </c>
      <c r="R158" s="224">
        <f>(SUM('1.  LRAMVA Summary'!M$54:M$80)+SUM('1.  LRAMVA Summary'!M$81:M$82)*(MONTH($E158)-1)/12)*$H158</f>
        <v>0</v>
      </c>
      <c r="S158" s="224">
        <f>(SUM('1.  LRAMVA Summary'!N$54:N$80)+SUM('1.  LRAMVA Summary'!N$81:N$82)*(MONTH($E158)-1)/12)*$H158</f>
        <v>0</v>
      </c>
      <c r="T158" s="224">
        <f>(SUM('1.  LRAMVA Summary'!O$54:O$80)+SUM('1.  LRAMVA Summary'!O$81:O$82)*(MONTH($E158)-1)/12)*$H158</f>
        <v>0</v>
      </c>
      <c r="U158" s="224">
        <f>(SUM('1.  LRAMVA Summary'!P$54:P$80)+SUM('1.  LRAMVA Summary'!P$81:P$82)*(MONTH($E158)-1)/12)*$H158</f>
        <v>0</v>
      </c>
      <c r="V158" s="224">
        <f>(SUM('1.  LRAMVA Summary'!Q$54:Q$80)+SUM('1.  LRAMVA Summary'!Q$81:Q$82)*(MONTH($E158)-1)/12)*$H158</f>
        <v>0</v>
      </c>
      <c r="W158" s="225">
        <f t="shared" si="89"/>
        <v>42.704359430043056</v>
      </c>
    </row>
    <row r="159" spans="2:23" s="9" customFormat="1">
      <c r="B159" s="66"/>
      <c r="E159" s="208">
        <v>44105</v>
      </c>
      <c r="F159" s="208" t="s">
        <v>187</v>
      </c>
      <c r="G159" s="209" t="s">
        <v>69</v>
      </c>
      <c r="H159" s="234">
        <f>$C$54/12</f>
        <v>4.75E-4</v>
      </c>
      <c r="I159" s="224">
        <f>(SUM('1.  LRAMVA Summary'!D$54:D$80)+SUM('1.  LRAMVA Summary'!D$81:D$82)*(MONTH($E159)-1)/12)*$H159</f>
        <v>48.29803671812487</v>
      </c>
      <c r="J159" s="224">
        <f>(SUM('1.  LRAMVA Summary'!E$54:E$80)+SUM('1.  LRAMVA Summary'!E$81:E$82)*(MONTH($E159)-1)/12)*$H159</f>
        <v>3.6680401286788595</v>
      </c>
      <c r="K159" s="224">
        <f>(SUM('1.  LRAMVA Summary'!F$54:F$80)+SUM('1.  LRAMVA Summary'!F$81:F$82)*(MONTH($E159)-1)/12)*$H159</f>
        <v>-10.026808091933097</v>
      </c>
      <c r="L159" s="224">
        <f>(SUM('1.  LRAMVA Summary'!G$54:G$80)+SUM('1.  LRAMVA Summary'!G$81:G$82)*(MONTH($E159)-1)/12)*$H159</f>
        <v>0</v>
      </c>
      <c r="M159" s="224">
        <f>(SUM('1.  LRAMVA Summary'!H$54:H$80)+SUM('1.  LRAMVA Summary'!H$81:H$82)*(MONTH($E159)-1)/12)*$H159</f>
        <v>0</v>
      </c>
      <c r="N159" s="224">
        <f>(SUM('1.  LRAMVA Summary'!I$54:I$80)+SUM('1.  LRAMVA Summary'!I$81:I$82)*(MONTH($E159)-1)/12)*$H159</f>
        <v>0</v>
      </c>
      <c r="O159" s="224">
        <f>(SUM('1.  LRAMVA Summary'!J$54:J$80)+SUM('1.  LRAMVA Summary'!J$81:J$82)*(MONTH($E159)-1)/12)*$H159</f>
        <v>0</v>
      </c>
      <c r="P159" s="224">
        <f>(SUM('1.  LRAMVA Summary'!K$54:K$80)+SUM('1.  LRAMVA Summary'!K$81:K$82)*(MONTH($E159)-1)/12)*$H159</f>
        <v>0</v>
      </c>
      <c r="Q159" s="224">
        <f>(SUM('1.  LRAMVA Summary'!L$54:L$80)+SUM('1.  LRAMVA Summary'!L$81:L$82)*(MONTH($E159)-1)/12)*$H159</f>
        <v>0</v>
      </c>
      <c r="R159" s="224">
        <f>(SUM('1.  LRAMVA Summary'!M$54:M$80)+SUM('1.  LRAMVA Summary'!M$81:M$82)*(MONTH($E159)-1)/12)*$H159</f>
        <v>0</v>
      </c>
      <c r="S159" s="224">
        <f>(SUM('1.  LRAMVA Summary'!N$54:N$80)+SUM('1.  LRAMVA Summary'!N$81:N$82)*(MONTH($E159)-1)/12)*$H159</f>
        <v>0</v>
      </c>
      <c r="T159" s="224">
        <f>(SUM('1.  LRAMVA Summary'!O$54:O$80)+SUM('1.  LRAMVA Summary'!O$81:O$82)*(MONTH($E159)-1)/12)*$H159</f>
        <v>0</v>
      </c>
      <c r="U159" s="224">
        <f>(SUM('1.  LRAMVA Summary'!P$54:P$80)+SUM('1.  LRAMVA Summary'!P$81:P$82)*(MONTH($E159)-1)/12)*$H159</f>
        <v>0</v>
      </c>
      <c r="V159" s="224">
        <f>(SUM('1.  LRAMVA Summary'!Q$54:Q$80)+SUM('1.  LRAMVA Summary'!Q$81:Q$82)*(MONTH($E159)-1)/12)*$H159</f>
        <v>0</v>
      </c>
      <c r="W159" s="225">
        <f t="shared" si="89"/>
        <v>41.939268754870632</v>
      </c>
    </row>
    <row r="160" spans="2:23" s="9" customFormat="1">
      <c r="B160" s="66"/>
      <c r="E160" s="208">
        <v>44136</v>
      </c>
      <c r="F160" s="208" t="s">
        <v>187</v>
      </c>
      <c r="G160" s="209" t="s">
        <v>69</v>
      </c>
      <c r="H160" s="234">
        <f>$C$54/12</f>
        <v>4.75E-4</v>
      </c>
      <c r="I160" s="224">
        <f>(SUM('1.  LRAMVA Summary'!D$54:D$80)+SUM('1.  LRAMVA Summary'!D$81:D$82)*(MONTH($E160)-1)/12)*$H160</f>
        <v>48.29803671812487</v>
      </c>
      <c r="J160" s="224">
        <f>(SUM('1.  LRAMVA Summary'!E$54:E$80)+SUM('1.  LRAMVA Summary'!E$81:E$82)*(MONTH($E160)-1)/12)*$H160</f>
        <v>3.1883988411519169</v>
      </c>
      <c r="K160" s="224">
        <f>(SUM('1.  LRAMVA Summary'!F$54:F$80)+SUM('1.  LRAMVA Summary'!F$81:F$82)*(MONTH($E160)-1)/12)*$H160</f>
        <v>-10.312257479578571</v>
      </c>
      <c r="L160" s="224">
        <f>(SUM('1.  LRAMVA Summary'!G$54:G$80)+SUM('1.  LRAMVA Summary'!G$81:G$82)*(MONTH($E160)-1)/12)*$H160</f>
        <v>0</v>
      </c>
      <c r="M160" s="224">
        <f>(SUM('1.  LRAMVA Summary'!H$54:H$80)+SUM('1.  LRAMVA Summary'!H$81:H$82)*(MONTH($E160)-1)/12)*$H160</f>
        <v>0</v>
      </c>
      <c r="N160" s="224">
        <f>(SUM('1.  LRAMVA Summary'!I$54:I$80)+SUM('1.  LRAMVA Summary'!I$81:I$82)*(MONTH($E160)-1)/12)*$H160</f>
        <v>0</v>
      </c>
      <c r="O160" s="224">
        <f>(SUM('1.  LRAMVA Summary'!J$54:J$80)+SUM('1.  LRAMVA Summary'!J$81:J$82)*(MONTH($E160)-1)/12)*$H160</f>
        <v>0</v>
      </c>
      <c r="P160" s="224">
        <f>(SUM('1.  LRAMVA Summary'!K$54:K$80)+SUM('1.  LRAMVA Summary'!K$81:K$82)*(MONTH($E160)-1)/12)*$H160</f>
        <v>0</v>
      </c>
      <c r="Q160" s="224">
        <f>(SUM('1.  LRAMVA Summary'!L$54:L$80)+SUM('1.  LRAMVA Summary'!L$81:L$82)*(MONTH($E160)-1)/12)*$H160</f>
        <v>0</v>
      </c>
      <c r="R160" s="224">
        <f>(SUM('1.  LRAMVA Summary'!M$54:M$80)+SUM('1.  LRAMVA Summary'!M$81:M$82)*(MONTH($E160)-1)/12)*$H160</f>
        <v>0</v>
      </c>
      <c r="S160" s="224">
        <f>(SUM('1.  LRAMVA Summary'!N$54:N$80)+SUM('1.  LRAMVA Summary'!N$81:N$82)*(MONTH($E160)-1)/12)*$H160</f>
        <v>0</v>
      </c>
      <c r="T160" s="224">
        <f>(SUM('1.  LRAMVA Summary'!O$54:O$80)+SUM('1.  LRAMVA Summary'!O$81:O$82)*(MONTH($E160)-1)/12)*$H160</f>
        <v>0</v>
      </c>
      <c r="U160" s="224">
        <f>(SUM('1.  LRAMVA Summary'!P$54:P$80)+SUM('1.  LRAMVA Summary'!P$81:P$82)*(MONTH($E160)-1)/12)*$H160</f>
        <v>0</v>
      </c>
      <c r="V160" s="224">
        <f>(SUM('1.  LRAMVA Summary'!Q$54:Q$80)+SUM('1.  LRAMVA Summary'!Q$81:Q$82)*(MONTH($E160)-1)/12)*$H160</f>
        <v>0</v>
      </c>
      <c r="W160" s="225">
        <f t="shared" si="89"/>
        <v>41.174178079698216</v>
      </c>
    </row>
    <row r="161" spans="2:23" s="9" customFormat="1">
      <c r="B161" s="66"/>
      <c r="E161" s="208">
        <v>44166</v>
      </c>
      <c r="F161" s="208" t="s">
        <v>187</v>
      </c>
      <c r="G161" s="209" t="s">
        <v>69</v>
      </c>
      <c r="H161" s="234">
        <f>$C$54/12</f>
        <v>4.75E-4</v>
      </c>
      <c r="I161" s="224">
        <f>(SUM('1.  LRAMVA Summary'!D$54:D$80)+SUM('1.  LRAMVA Summary'!D$81:D$82)*(MONTH($E161)-1)/12)*$H161</f>
        <v>48.29803671812487</v>
      </c>
      <c r="J161" s="224">
        <f>(SUM('1.  LRAMVA Summary'!E$54:E$80)+SUM('1.  LRAMVA Summary'!E$81:E$82)*(MONTH($E161)-1)/12)*$H161</f>
        <v>2.7087575536249742</v>
      </c>
      <c r="K161" s="224">
        <f>(SUM('1.  LRAMVA Summary'!F$54:F$80)+SUM('1.  LRAMVA Summary'!F$81:F$82)*(MONTH($E161)-1)/12)*$H161</f>
        <v>-10.597706867224048</v>
      </c>
      <c r="L161" s="224">
        <f>(SUM('1.  LRAMVA Summary'!G$54:G$80)+SUM('1.  LRAMVA Summary'!G$81:G$82)*(MONTH($E161)-1)/12)*$H161</f>
        <v>0</v>
      </c>
      <c r="M161" s="224">
        <f>(SUM('1.  LRAMVA Summary'!H$54:H$80)+SUM('1.  LRAMVA Summary'!H$81:H$82)*(MONTH($E161)-1)/12)*$H161</f>
        <v>0</v>
      </c>
      <c r="N161" s="224">
        <f>(SUM('1.  LRAMVA Summary'!I$54:I$80)+SUM('1.  LRAMVA Summary'!I$81:I$82)*(MONTH($E161)-1)/12)*$H161</f>
        <v>0</v>
      </c>
      <c r="O161" s="224">
        <f>(SUM('1.  LRAMVA Summary'!J$54:J$80)+SUM('1.  LRAMVA Summary'!J$81:J$82)*(MONTH($E161)-1)/12)*$H161</f>
        <v>0</v>
      </c>
      <c r="P161" s="224">
        <f>(SUM('1.  LRAMVA Summary'!K$54:K$80)+SUM('1.  LRAMVA Summary'!K$81:K$82)*(MONTH($E161)-1)/12)*$H161</f>
        <v>0</v>
      </c>
      <c r="Q161" s="224">
        <f>(SUM('1.  LRAMVA Summary'!L$54:L$80)+SUM('1.  LRAMVA Summary'!L$81:L$82)*(MONTH($E161)-1)/12)*$H161</f>
        <v>0</v>
      </c>
      <c r="R161" s="224">
        <f>(SUM('1.  LRAMVA Summary'!M$54:M$80)+SUM('1.  LRAMVA Summary'!M$81:M$82)*(MONTH($E161)-1)/12)*$H161</f>
        <v>0</v>
      </c>
      <c r="S161" s="224">
        <f>(SUM('1.  LRAMVA Summary'!N$54:N$80)+SUM('1.  LRAMVA Summary'!N$81:N$82)*(MONTH($E161)-1)/12)*$H161</f>
        <v>0</v>
      </c>
      <c r="T161" s="224">
        <f>(SUM('1.  LRAMVA Summary'!O$54:O$80)+SUM('1.  LRAMVA Summary'!O$81:O$82)*(MONTH($E161)-1)/12)*$H161</f>
        <v>0</v>
      </c>
      <c r="U161" s="224">
        <f>(SUM('1.  LRAMVA Summary'!P$54:P$80)+SUM('1.  LRAMVA Summary'!P$81:P$82)*(MONTH($E161)-1)/12)*$H161</f>
        <v>0</v>
      </c>
      <c r="V161" s="224">
        <f>(SUM('1.  LRAMVA Summary'!Q$54:Q$80)+SUM('1.  LRAMVA Summary'!Q$81:Q$82)*(MONTH($E161)-1)/12)*$H161</f>
        <v>0</v>
      </c>
      <c r="W161" s="225">
        <f>SUM(I161:V161)</f>
        <v>40.409087404525799</v>
      </c>
    </row>
    <row r="162" spans="2:23" s="9" customFormat="1" ht="15.75" thickBot="1">
      <c r="B162" s="66"/>
      <c r="E162" s="210" t="s">
        <v>469</v>
      </c>
      <c r="F162" s="210"/>
      <c r="G162" s="211"/>
      <c r="H162" s="212"/>
      <c r="I162" s="213">
        <f>SUM(I149:I161)</f>
        <v>8607.0636085549922</v>
      </c>
      <c r="J162" s="213">
        <f>SUM(J149:J161)</f>
        <v>3054.9818886477183</v>
      </c>
      <c r="K162" s="213">
        <f t="shared" ref="K162:O162" si="90">SUM(K149:K161)</f>
        <v>-192.85773009535217</v>
      </c>
      <c r="L162" s="213">
        <f t="shared" si="90"/>
        <v>0</v>
      </c>
      <c r="M162" s="213">
        <f t="shared" si="90"/>
        <v>0</v>
      </c>
      <c r="N162" s="213">
        <f t="shared" si="90"/>
        <v>0</v>
      </c>
      <c r="O162" s="213">
        <f t="shared" si="90"/>
        <v>0</v>
      </c>
      <c r="P162" s="213">
        <f t="shared" ref="P162:V162" si="91">SUM(P149:P161)</f>
        <v>0</v>
      </c>
      <c r="Q162" s="213">
        <f t="shared" si="91"/>
        <v>0</v>
      </c>
      <c r="R162" s="213">
        <f t="shared" si="91"/>
        <v>0</v>
      </c>
      <c r="S162" s="213">
        <f t="shared" si="91"/>
        <v>0</v>
      </c>
      <c r="T162" s="213">
        <f t="shared" si="91"/>
        <v>0</v>
      </c>
      <c r="U162" s="213">
        <f t="shared" si="91"/>
        <v>0</v>
      </c>
      <c r="V162" s="213">
        <f t="shared" si="91"/>
        <v>0</v>
      </c>
      <c r="W162" s="213">
        <f>SUM(W149:W161)</f>
        <v>11469.18776710736</v>
      </c>
    </row>
    <row r="163" spans="2:23" s="9" customFormat="1" ht="15.75" thickTop="1">
      <c r="B163" s="66"/>
      <c r="E163" s="214" t="s">
        <v>67</v>
      </c>
      <c r="F163" s="214"/>
      <c r="G163" s="215"/>
      <c r="H163" s="216"/>
      <c r="I163" s="217"/>
      <c r="J163" s="217"/>
      <c r="K163" s="217"/>
      <c r="L163" s="217"/>
      <c r="M163" s="217"/>
      <c r="N163" s="217"/>
      <c r="O163" s="217"/>
      <c r="P163" s="217"/>
      <c r="Q163" s="217"/>
      <c r="R163" s="217"/>
      <c r="S163" s="217"/>
      <c r="T163" s="217"/>
      <c r="U163" s="217"/>
      <c r="V163" s="217"/>
      <c r="W163" s="218"/>
    </row>
    <row r="164" spans="2:23" s="9" customFormat="1">
      <c r="B164" s="66"/>
      <c r="E164" s="219" t="s">
        <v>715</v>
      </c>
      <c r="F164" s="219"/>
      <c r="G164" s="220"/>
      <c r="H164" s="221"/>
      <c r="I164" s="222">
        <f>I162+I163</f>
        <v>8607.0636085549922</v>
      </c>
      <c r="J164" s="222">
        <f t="shared" ref="J164:U164" si="92">J162+J163</f>
        <v>3054.9818886477183</v>
      </c>
      <c r="K164" s="222">
        <f t="shared" si="92"/>
        <v>-192.85773009535217</v>
      </c>
      <c r="L164" s="222">
        <f t="shared" si="92"/>
        <v>0</v>
      </c>
      <c r="M164" s="222">
        <f t="shared" si="92"/>
        <v>0</v>
      </c>
      <c r="N164" s="222">
        <f t="shared" si="92"/>
        <v>0</v>
      </c>
      <c r="O164" s="222">
        <f t="shared" si="92"/>
        <v>0</v>
      </c>
      <c r="P164" s="222">
        <f t="shared" si="92"/>
        <v>0</v>
      </c>
      <c r="Q164" s="222">
        <f t="shared" si="92"/>
        <v>0</v>
      </c>
      <c r="R164" s="222">
        <f t="shared" si="92"/>
        <v>0</v>
      </c>
      <c r="S164" s="222">
        <f t="shared" si="92"/>
        <v>0</v>
      </c>
      <c r="T164" s="222">
        <f t="shared" si="92"/>
        <v>0</v>
      </c>
      <c r="U164" s="222">
        <f t="shared" si="92"/>
        <v>0</v>
      </c>
      <c r="V164" s="222">
        <f>V162+V163</f>
        <v>0</v>
      </c>
      <c r="W164" s="222">
        <f>W162+W163</f>
        <v>11469.18776710736</v>
      </c>
    </row>
    <row r="165" spans="2:23">
      <c r="E165" s="208">
        <v>44197</v>
      </c>
      <c r="F165" s="208" t="s">
        <v>721</v>
      </c>
      <c r="G165" s="209" t="s">
        <v>65</v>
      </c>
      <c r="H165" s="234">
        <f>$C$55/12</f>
        <v>4.75E-4</v>
      </c>
      <c r="I165" s="224">
        <f>(SUM('1.  LRAMVA Summary'!D$54:D$82)+SUM('1.  LRAMVA Summary'!D$84:D$85)*(MONTH($E165)-1)/12)*$H165</f>
        <v>48.29803671812487</v>
      </c>
      <c r="J165" s="224">
        <f>(SUM('1.  LRAMVA Summary'!E$54:E$82)+SUM('1.  LRAMVA Summary'!E$84:E$85)*(MONTH($E165)-1)/12)*$H165</f>
        <v>2.2291162660980319</v>
      </c>
      <c r="K165" s="224">
        <f>(SUM('1.  LRAMVA Summary'!F$54:F$82)+SUM('1.  LRAMVA Summary'!F$84:F$85)*(MONTH($E165)-1)/12)*$H165</f>
        <v>-10.883156254869522</v>
      </c>
      <c r="L165" s="224">
        <f>(SUM('1.  LRAMVA Summary'!G$54:G$80)+SUM('1.  LRAMVA Summary'!G$81:G$82)*(MONTH($E165)-1)/12)*$H165</f>
        <v>0</v>
      </c>
      <c r="M165" s="224">
        <f>(SUM('1.  LRAMVA Summary'!H$54:H$80)+SUM('1.  LRAMVA Summary'!H$81:H$82)*(MONTH($E165)-1)/12)*$H165</f>
        <v>0</v>
      </c>
      <c r="N165" s="224">
        <f>(SUM('1.  LRAMVA Summary'!I$54:I$80)+SUM('1.  LRAMVA Summary'!I$81:I$82)*(MONTH($E165)-1)/12)*$H165</f>
        <v>0</v>
      </c>
      <c r="O165" s="224">
        <f>(SUM('1.  LRAMVA Summary'!J$54:J$80)+SUM('1.  LRAMVA Summary'!J$81:J$82)*(MONTH($E165)-1)/12)*$H165</f>
        <v>0</v>
      </c>
      <c r="P165" s="224">
        <f>(SUM('1.  LRAMVA Summary'!K$54:K$80)+SUM('1.  LRAMVA Summary'!K$81:K$82)*(MONTH($E165)-1)/12)*$H165</f>
        <v>0</v>
      </c>
      <c r="Q165" s="224">
        <f>(SUM('1.  LRAMVA Summary'!L$54:L$80)+SUM('1.  LRAMVA Summary'!L$81:L$82)*(MONTH($E165)-1)/12)*$H165</f>
        <v>0</v>
      </c>
      <c r="R165" s="224">
        <f>(SUM('1.  LRAMVA Summary'!M$54:M$80)+SUM('1.  LRAMVA Summary'!M$81:M$82)*(MONTH($E165)-1)/12)*$H165</f>
        <v>0</v>
      </c>
      <c r="S165" s="224">
        <f>(SUM('1.  LRAMVA Summary'!N$54:N$80)+SUM('1.  LRAMVA Summary'!N$81:N$82)*(MONTH($E165)-1)/12)*$H165</f>
        <v>0</v>
      </c>
      <c r="T165" s="224">
        <f>(SUM('1.  LRAMVA Summary'!O$54:O$80)+SUM('1.  LRAMVA Summary'!O$81:O$82)*(MONTH($E165)-1)/12)*$H165</f>
        <v>0</v>
      </c>
      <c r="U165" s="224">
        <f>(SUM('1.  LRAMVA Summary'!P$54:P$80)+SUM('1.  LRAMVA Summary'!P$81:P$82)*(MONTH($E165)-1)/12)*$H165</f>
        <v>0</v>
      </c>
      <c r="V165" s="224">
        <f>(SUM('1.  LRAMVA Summary'!Q$54:Q$80)+SUM('1.  LRAMVA Summary'!Q$81:Q$82)*(MONTH($E165)-1)/12)*$H165</f>
        <v>0</v>
      </c>
      <c r="W165" s="225">
        <f>SUM(I165:V165)</f>
        <v>39.643996729353375</v>
      </c>
    </row>
    <row r="166" spans="2:23">
      <c r="E166" s="208">
        <v>44228</v>
      </c>
      <c r="F166" s="208" t="s">
        <v>721</v>
      </c>
      <c r="G166" s="209" t="s">
        <v>65</v>
      </c>
      <c r="H166" s="234">
        <f t="shared" ref="H166:H167" si="93">$C$55/12</f>
        <v>4.75E-4</v>
      </c>
      <c r="I166" s="224">
        <f>(SUM('1.  LRAMVA Summary'!D$54:D$82)+SUM('1.  LRAMVA Summary'!D$84:D$85)*(MONTH($E166)-1)/12)*$H166</f>
        <v>48.29803671812487</v>
      </c>
      <c r="J166" s="224">
        <f>(SUM('1.  LRAMVA Summary'!E$54:E$82)+SUM('1.  LRAMVA Summary'!E$84:E$85)*(MONTH($E166)-1)/12)*$H166</f>
        <v>1.7298968416406417</v>
      </c>
      <c r="K166" s="224">
        <f>(SUM('1.  LRAMVA Summary'!F$54:F$82)+SUM('1.  LRAMVA Summary'!F$84:F$85)*(MONTH($E166)-1)/12)*$H166</f>
        <v>-11.182724024517185</v>
      </c>
      <c r="L166" s="224">
        <f>(SUM('1.  LRAMVA Summary'!G$54:G$80)+SUM('1.  LRAMVA Summary'!G$81:G$82)*(MONTH($E166)-1)/12)*$H166</f>
        <v>0</v>
      </c>
      <c r="M166" s="224">
        <f>(SUM('1.  LRAMVA Summary'!H$54:H$80)+SUM('1.  LRAMVA Summary'!H$81:H$82)*(MONTH($E166)-1)/12)*$H166</f>
        <v>0</v>
      </c>
      <c r="N166" s="224">
        <f>(SUM('1.  LRAMVA Summary'!I$54:I$80)+SUM('1.  LRAMVA Summary'!I$81:I$82)*(MONTH($E166)-1)/12)*$H166</f>
        <v>0</v>
      </c>
      <c r="O166" s="224">
        <f>(SUM('1.  LRAMVA Summary'!J$54:J$80)+SUM('1.  LRAMVA Summary'!J$81:J$82)*(MONTH($E166)-1)/12)*$H166</f>
        <v>0</v>
      </c>
      <c r="P166" s="224">
        <f>(SUM('1.  LRAMVA Summary'!K$54:K$80)+SUM('1.  LRAMVA Summary'!K$81:K$82)*(MONTH($E166)-1)/12)*$H166</f>
        <v>0</v>
      </c>
      <c r="Q166" s="224">
        <f>(SUM('1.  LRAMVA Summary'!L$54:L$80)+SUM('1.  LRAMVA Summary'!L$81:L$82)*(MONTH($E166)-1)/12)*$H166</f>
        <v>0</v>
      </c>
      <c r="R166" s="224">
        <f>(SUM('1.  LRAMVA Summary'!M$54:M$80)+SUM('1.  LRAMVA Summary'!M$81:M$82)*(MONTH($E166)-1)/12)*$H166</f>
        <v>0</v>
      </c>
      <c r="S166" s="224">
        <f>(SUM('1.  LRAMVA Summary'!N$54:N$80)+SUM('1.  LRAMVA Summary'!N$81:N$82)*(MONTH($E166)-1)/12)*$H166</f>
        <v>0</v>
      </c>
      <c r="T166" s="224">
        <f>(SUM('1.  LRAMVA Summary'!O$54:O$80)+SUM('1.  LRAMVA Summary'!O$81:O$82)*(MONTH($E166)-1)/12)*$H166</f>
        <v>0</v>
      </c>
      <c r="U166" s="224">
        <f>(SUM('1.  LRAMVA Summary'!P$54:P$80)+SUM('1.  LRAMVA Summary'!P$81:P$82)*(MONTH($E166)-1)/12)*$H166</f>
        <v>0</v>
      </c>
      <c r="V166" s="224">
        <f>(SUM('1.  LRAMVA Summary'!Q$54:Q$80)+SUM('1.  LRAMVA Summary'!Q$81:Q$82)*(MONTH($E166)-1)/12)*$H166</f>
        <v>0</v>
      </c>
      <c r="W166" s="225">
        <f t="shared" ref="W166:W175" si="94">SUM(I166:V166)</f>
        <v>38.84520953524833</v>
      </c>
    </row>
    <row r="167" spans="2:23">
      <c r="E167" s="208">
        <v>44256</v>
      </c>
      <c r="F167" s="208" t="s">
        <v>721</v>
      </c>
      <c r="G167" s="209" t="s">
        <v>65</v>
      </c>
      <c r="H167" s="234">
        <f t="shared" si="93"/>
        <v>4.75E-4</v>
      </c>
      <c r="I167" s="224">
        <f>(SUM('1.  LRAMVA Summary'!D$54:D$82)+SUM('1.  LRAMVA Summary'!D$84:D$85)*(MONTH($E167)-1)/12)*$H167</f>
        <v>48.29803671812487</v>
      </c>
      <c r="J167" s="224">
        <f>(SUM('1.  LRAMVA Summary'!E$54:E$82)+SUM('1.  LRAMVA Summary'!E$84:E$85)*(MONTH($E167)-1)/12)*$H167</f>
        <v>1.2306774171832513</v>
      </c>
      <c r="K167" s="224">
        <f>(SUM('1.  LRAMVA Summary'!F$54:F$82)+SUM('1.  LRAMVA Summary'!F$84:F$85)*(MONTH($E167)-1)/12)*$H167</f>
        <v>-11.482291794164848</v>
      </c>
      <c r="L167" s="224">
        <f>(SUM('1.  LRAMVA Summary'!G$54:G$80)+SUM('1.  LRAMVA Summary'!G$81:G$82)*(MONTH($E167)-1)/12)*$H167</f>
        <v>0</v>
      </c>
      <c r="M167" s="224">
        <f>(SUM('1.  LRAMVA Summary'!H$54:H$80)+SUM('1.  LRAMVA Summary'!H$81:H$82)*(MONTH($E167)-1)/12)*$H167</f>
        <v>0</v>
      </c>
      <c r="N167" s="224">
        <f>(SUM('1.  LRAMVA Summary'!I$54:I$80)+SUM('1.  LRAMVA Summary'!I$81:I$82)*(MONTH($E167)-1)/12)*$H167</f>
        <v>0</v>
      </c>
      <c r="O167" s="224">
        <f>(SUM('1.  LRAMVA Summary'!J$54:J$80)+SUM('1.  LRAMVA Summary'!J$81:J$82)*(MONTH($E167)-1)/12)*$H167</f>
        <v>0</v>
      </c>
      <c r="P167" s="224">
        <f>(SUM('1.  LRAMVA Summary'!K$54:K$80)+SUM('1.  LRAMVA Summary'!K$81:K$82)*(MONTH($E167)-1)/12)*$H167</f>
        <v>0</v>
      </c>
      <c r="Q167" s="224">
        <f>(SUM('1.  LRAMVA Summary'!L$54:L$80)+SUM('1.  LRAMVA Summary'!L$81:L$82)*(MONTH($E167)-1)/12)*$H167</f>
        <v>0</v>
      </c>
      <c r="R167" s="224">
        <f>(SUM('1.  LRAMVA Summary'!M$54:M$80)+SUM('1.  LRAMVA Summary'!M$81:M$82)*(MONTH($E167)-1)/12)*$H167</f>
        <v>0</v>
      </c>
      <c r="S167" s="224">
        <f>(SUM('1.  LRAMVA Summary'!N$54:N$80)+SUM('1.  LRAMVA Summary'!N$81:N$82)*(MONTH($E167)-1)/12)*$H167</f>
        <v>0</v>
      </c>
      <c r="T167" s="224">
        <f>(SUM('1.  LRAMVA Summary'!O$54:O$80)+SUM('1.  LRAMVA Summary'!O$81:O$82)*(MONTH($E167)-1)/12)*$H167</f>
        <v>0</v>
      </c>
      <c r="U167" s="224">
        <f>(SUM('1.  LRAMVA Summary'!P$54:P$80)+SUM('1.  LRAMVA Summary'!P$81:P$82)*(MONTH($E167)-1)/12)*$H167</f>
        <v>0</v>
      </c>
      <c r="V167" s="224">
        <f>(SUM('1.  LRAMVA Summary'!Q$54:Q$80)+SUM('1.  LRAMVA Summary'!Q$81:Q$82)*(MONTH($E167)-1)/12)*$H167</f>
        <v>0</v>
      </c>
      <c r="W167" s="225">
        <f t="shared" si="94"/>
        <v>38.04642234114327</v>
      </c>
    </row>
    <row r="168" spans="2:23">
      <c r="E168" s="208">
        <v>44287</v>
      </c>
      <c r="F168" s="208" t="s">
        <v>721</v>
      </c>
      <c r="G168" s="209" t="s">
        <v>66</v>
      </c>
      <c r="H168" s="234">
        <f>$C$56/12</f>
        <v>4.75E-4</v>
      </c>
      <c r="I168" s="224">
        <f>(SUM('1.  LRAMVA Summary'!D$54:D$82)+SUM('1.  LRAMVA Summary'!D$84:D$85)*(MONTH($E168)-1)/12)*$H168</f>
        <v>48.29803671812487</v>
      </c>
      <c r="J168" s="224">
        <f>(SUM('1.  LRAMVA Summary'!E$54:E$82)+SUM('1.  LRAMVA Summary'!E$84:E$85)*(MONTH($E168)-1)/12)*$H168</f>
        <v>0.73145799272586043</v>
      </c>
      <c r="K168" s="224">
        <f>(SUM('1.  LRAMVA Summary'!F$54:F$82)+SUM('1.  LRAMVA Summary'!F$84:F$85)*(MONTH($E168)-1)/12)*$H168</f>
        <v>-11.781859563812512</v>
      </c>
      <c r="L168" s="224">
        <f>(SUM('1.  LRAMVA Summary'!G$54:G$80)+SUM('1.  LRAMVA Summary'!G$81:G$82)*(MONTH($E168)-1)/12)*$H168</f>
        <v>0</v>
      </c>
      <c r="M168" s="224">
        <f>(SUM('1.  LRAMVA Summary'!H$54:H$80)+SUM('1.  LRAMVA Summary'!H$81:H$82)*(MONTH($E168)-1)/12)*$H168</f>
        <v>0</v>
      </c>
      <c r="N168" s="224">
        <f>(SUM('1.  LRAMVA Summary'!I$54:I$80)+SUM('1.  LRAMVA Summary'!I$81:I$82)*(MONTH($E168)-1)/12)*$H168</f>
        <v>0</v>
      </c>
      <c r="O168" s="224">
        <f>(SUM('1.  LRAMVA Summary'!J$54:J$80)+SUM('1.  LRAMVA Summary'!J$81:J$82)*(MONTH($E168)-1)/12)*$H168</f>
        <v>0</v>
      </c>
      <c r="P168" s="224">
        <f>(SUM('1.  LRAMVA Summary'!K$54:K$80)+SUM('1.  LRAMVA Summary'!K$81:K$82)*(MONTH($E168)-1)/12)*$H168</f>
        <v>0</v>
      </c>
      <c r="Q168" s="224">
        <f>(SUM('1.  LRAMVA Summary'!L$54:L$80)+SUM('1.  LRAMVA Summary'!L$81:L$82)*(MONTH($E168)-1)/12)*$H168</f>
        <v>0</v>
      </c>
      <c r="R168" s="224">
        <f>(SUM('1.  LRAMVA Summary'!M$54:M$80)+SUM('1.  LRAMVA Summary'!M$81:M$82)*(MONTH($E168)-1)/12)*$H168</f>
        <v>0</v>
      </c>
      <c r="S168" s="224">
        <f>(SUM('1.  LRAMVA Summary'!N$54:N$80)+SUM('1.  LRAMVA Summary'!N$81:N$82)*(MONTH($E168)-1)/12)*$H168</f>
        <v>0</v>
      </c>
      <c r="T168" s="224">
        <f>(SUM('1.  LRAMVA Summary'!O$54:O$80)+SUM('1.  LRAMVA Summary'!O$81:O$82)*(MONTH($E168)-1)/12)*$H168</f>
        <v>0</v>
      </c>
      <c r="U168" s="224">
        <f>(SUM('1.  LRAMVA Summary'!P$54:P$80)+SUM('1.  LRAMVA Summary'!P$81:P$82)*(MONTH($E168)-1)/12)*$H168</f>
        <v>0</v>
      </c>
      <c r="V168" s="224">
        <f>(SUM('1.  LRAMVA Summary'!Q$54:Q$80)+SUM('1.  LRAMVA Summary'!Q$81:Q$82)*(MONTH($E168)-1)/12)*$H168</f>
        <v>0</v>
      </c>
      <c r="W168" s="225">
        <f t="shared" si="94"/>
        <v>37.247635147038217</v>
      </c>
    </row>
    <row r="169" spans="2:23">
      <c r="E169" s="208">
        <v>44317</v>
      </c>
      <c r="F169" s="208" t="s">
        <v>721</v>
      </c>
      <c r="G169" s="209" t="s">
        <v>66</v>
      </c>
      <c r="H169" s="234">
        <f t="shared" ref="H169:H176" si="95">$C$56/12</f>
        <v>4.75E-4</v>
      </c>
      <c r="I169" s="224">
        <f>(SUM('1.  LRAMVA Summary'!D$54:D$82)+SUM('1.  LRAMVA Summary'!D$84:D$85)*(MONTH($E169)-1)/12)*$H169</f>
        <v>48.29803671812487</v>
      </c>
      <c r="J169" s="224">
        <f>(SUM('1.  LRAMVA Summary'!E$54:E$82)+SUM('1.  LRAMVA Summary'!E$84:E$85)*(MONTH($E169)-1)/12)*$H169</f>
        <v>0.23223856826847034</v>
      </c>
      <c r="K169" s="224">
        <f>(SUM('1.  LRAMVA Summary'!F$54:F$82)+SUM('1.  LRAMVA Summary'!F$84:F$85)*(MONTH($E169)-1)/12)*$H169</f>
        <v>-12.081427333460175</v>
      </c>
      <c r="L169" s="224">
        <f>(SUM('1.  LRAMVA Summary'!G$54:G$80)+SUM('1.  LRAMVA Summary'!G$81:G$82)*(MONTH($E169)-1)/12)*$H169</f>
        <v>0</v>
      </c>
      <c r="M169" s="224">
        <f>(SUM('1.  LRAMVA Summary'!H$54:H$80)+SUM('1.  LRAMVA Summary'!H$81:H$82)*(MONTH($E169)-1)/12)*$H169</f>
        <v>0</v>
      </c>
      <c r="N169" s="224">
        <f>(SUM('1.  LRAMVA Summary'!I$54:I$80)+SUM('1.  LRAMVA Summary'!I$81:I$82)*(MONTH($E169)-1)/12)*$H169</f>
        <v>0</v>
      </c>
      <c r="O169" s="224">
        <f>(SUM('1.  LRAMVA Summary'!J$54:J$80)+SUM('1.  LRAMVA Summary'!J$81:J$82)*(MONTH($E169)-1)/12)*$H169</f>
        <v>0</v>
      </c>
      <c r="P169" s="224">
        <f>(SUM('1.  LRAMVA Summary'!K$54:K$80)+SUM('1.  LRAMVA Summary'!K$81:K$82)*(MONTH($E169)-1)/12)*$H169</f>
        <v>0</v>
      </c>
      <c r="Q169" s="224">
        <f>(SUM('1.  LRAMVA Summary'!L$54:L$80)+SUM('1.  LRAMVA Summary'!L$81:L$82)*(MONTH($E169)-1)/12)*$H169</f>
        <v>0</v>
      </c>
      <c r="R169" s="224">
        <f>(SUM('1.  LRAMVA Summary'!M$54:M$80)+SUM('1.  LRAMVA Summary'!M$81:M$82)*(MONTH($E169)-1)/12)*$H169</f>
        <v>0</v>
      </c>
      <c r="S169" s="224">
        <f>(SUM('1.  LRAMVA Summary'!N$54:N$80)+SUM('1.  LRAMVA Summary'!N$81:N$82)*(MONTH($E169)-1)/12)*$H169</f>
        <v>0</v>
      </c>
      <c r="T169" s="224">
        <f>(SUM('1.  LRAMVA Summary'!O$54:O$80)+SUM('1.  LRAMVA Summary'!O$81:O$82)*(MONTH($E169)-1)/12)*$H169</f>
        <v>0</v>
      </c>
      <c r="U169" s="224">
        <f>(SUM('1.  LRAMVA Summary'!P$54:P$80)+SUM('1.  LRAMVA Summary'!P$81:P$82)*(MONTH($E169)-1)/12)*$H169</f>
        <v>0</v>
      </c>
      <c r="V169" s="224">
        <f>(SUM('1.  LRAMVA Summary'!Q$54:Q$80)+SUM('1.  LRAMVA Summary'!Q$81:Q$82)*(MONTH($E169)-1)/12)*$H169</f>
        <v>0</v>
      </c>
      <c r="W169" s="225">
        <f t="shared" si="94"/>
        <v>36.448847952933164</v>
      </c>
    </row>
    <row r="170" spans="2:23">
      <c r="E170" s="208">
        <v>44348</v>
      </c>
      <c r="F170" s="208" t="s">
        <v>721</v>
      </c>
      <c r="G170" s="209" t="s">
        <v>66</v>
      </c>
      <c r="H170" s="234">
        <f t="shared" si="95"/>
        <v>4.75E-4</v>
      </c>
      <c r="I170" s="224">
        <f>(SUM('1.  LRAMVA Summary'!D$54:D$82)+SUM('1.  LRAMVA Summary'!D$84:D$85)*(MONTH($E170)-1)/12)*$H170</f>
        <v>48.29803671812487</v>
      </c>
      <c r="J170" s="224">
        <f>(SUM('1.  LRAMVA Summary'!E$54:E$82)+SUM('1.  LRAMVA Summary'!E$84:E$85)*(MONTH($E170)-1)/12)*$H170</f>
        <v>-0.26698085618891998</v>
      </c>
      <c r="K170" s="224">
        <f>(SUM('1.  LRAMVA Summary'!F$54:F$82)+SUM('1.  LRAMVA Summary'!F$84:F$85)*(MONTH($E170)-1)/12)*$H170</f>
        <v>-12.380995103107837</v>
      </c>
      <c r="L170" s="224">
        <f>(SUM('1.  LRAMVA Summary'!G$54:G$80)+SUM('1.  LRAMVA Summary'!G$81:G$82)*(MONTH($E170)-1)/12)*$H170</f>
        <v>0</v>
      </c>
      <c r="M170" s="224">
        <f>(SUM('1.  LRAMVA Summary'!H$54:H$80)+SUM('1.  LRAMVA Summary'!H$81:H$82)*(MONTH($E170)-1)/12)*$H170</f>
        <v>0</v>
      </c>
      <c r="N170" s="224">
        <f>(SUM('1.  LRAMVA Summary'!I$54:I$80)+SUM('1.  LRAMVA Summary'!I$81:I$82)*(MONTH($E170)-1)/12)*$H170</f>
        <v>0</v>
      </c>
      <c r="O170" s="224">
        <f>(SUM('1.  LRAMVA Summary'!J$54:J$80)+SUM('1.  LRAMVA Summary'!J$81:J$82)*(MONTH($E170)-1)/12)*$H170</f>
        <v>0</v>
      </c>
      <c r="P170" s="224">
        <f>(SUM('1.  LRAMVA Summary'!K$54:K$80)+SUM('1.  LRAMVA Summary'!K$81:K$82)*(MONTH($E170)-1)/12)*$H170</f>
        <v>0</v>
      </c>
      <c r="Q170" s="224">
        <f>(SUM('1.  LRAMVA Summary'!L$54:L$80)+SUM('1.  LRAMVA Summary'!L$81:L$82)*(MONTH($E170)-1)/12)*$H170</f>
        <v>0</v>
      </c>
      <c r="R170" s="224">
        <f>(SUM('1.  LRAMVA Summary'!M$54:M$80)+SUM('1.  LRAMVA Summary'!M$81:M$82)*(MONTH($E170)-1)/12)*$H170</f>
        <v>0</v>
      </c>
      <c r="S170" s="224">
        <f>(SUM('1.  LRAMVA Summary'!N$54:N$80)+SUM('1.  LRAMVA Summary'!N$81:N$82)*(MONTH($E170)-1)/12)*$H170</f>
        <v>0</v>
      </c>
      <c r="T170" s="224">
        <f>(SUM('1.  LRAMVA Summary'!O$54:O$80)+SUM('1.  LRAMVA Summary'!O$81:O$82)*(MONTH($E170)-1)/12)*$H170</f>
        <v>0</v>
      </c>
      <c r="U170" s="224">
        <f>(SUM('1.  LRAMVA Summary'!P$54:P$80)+SUM('1.  LRAMVA Summary'!P$81:P$82)*(MONTH($E170)-1)/12)*$H170</f>
        <v>0</v>
      </c>
      <c r="V170" s="224">
        <f>(SUM('1.  LRAMVA Summary'!Q$54:Q$80)+SUM('1.  LRAMVA Summary'!Q$81:Q$82)*(MONTH($E170)-1)/12)*$H170</f>
        <v>0</v>
      </c>
      <c r="W170" s="225">
        <f t="shared" si="94"/>
        <v>35.650060758828111</v>
      </c>
    </row>
    <row r="171" spans="2:23">
      <c r="E171" s="208">
        <v>44378</v>
      </c>
      <c r="F171" s="208" t="s">
        <v>721</v>
      </c>
      <c r="G171" s="209" t="s">
        <v>68</v>
      </c>
      <c r="H171" s="234">
        <f t="shared" si="95"/>
        <v>4.75E-4</v>
      </c>
      <c r="I171" s="224">
        <f>(SUM('1.  LRAMVA Summary'!D$54:D$82)+SUM('1.  LRAMVA Summary'!D$84:D$85)*(MONTH($E171)-1)/12)*$H171</f>
        <v>48.29803671812487</v>
      </c>
      <c r="J171" s="224">
        <f>(SUM('1.  LRAMVA Summary'!E$54:E$82)+SUM('1.  LRAMVA Summary'!E$84:E$85)*(MONTH($E171)-1)/12)*$H171</f>
        <v>-0.76620028064631118</v>
      </c>
      <c r="K171" s="224">
        <f>(SUM('1.  LRAMVA Summary'!F$54:F$82)+SUM('1.  LRAMVA Summary'!F$84:F$85)*(MONTH($E171)-1)/12)*$H171</f>
        <v>-12.680562872755502</v>
      </c>
      <c r="L171" s="224">
        <f>(SUM('1.  LRAMVA Summary'!G$54:G$80)+SUM('1.  LRAMVA Summary'!G$81:G$82)*(MONTH($E171)-1)/12)*$H171</f>
        <v>0</v>
      </c>
      <c r="M171" s="224">
        <f>(SUM('1.  LRAMVA Summary'!H$54:H$80)+SUM('1.  LRAMVA Summary'!H$81:H$82)*(MONTH($E171)-1)/12)*$H171</f>
        <v>0</v>
      </c>
      <c r="N171" s="224">
        <f>(SUM('1.  LRAMVA Summary'!I$54:I$80)+SUM('1.  LRAMVA Summary'!I$81:I$82)*(MONTH($E171)-1)/12)*$H171</f>
        <v>0</v>
      </c>
      <c r="O171" s="224">
        <f>(SUM('1.  LRAMVA Summary'!J$54:J$80)+SUM('1.  LRAMVA Summary'!J$81:J$82)*(MONTH($E171)-1)/12)*$H171</f>
        <v>0</v>
      </c>
      <c r="P171" s="224">
        <f>(SUM('1.  LRAMVA Summary'!K$54:K$80)+SUM('1.  LRAMVA Summary'!K$81:K$82)*(MONTH($E171)-1)/12)*$H171</f>
        <v>0</v>
      </c>
      <c r="Q171" s="224">
        <f>(SUM('1.  LRAMVA Summary'!L$54:L$80)+SUM('1.  LRAMVA Summary'!L$81:L$82)*(MONTH($E171)-1)/12)*$H171</f>
        <v>0</v>
      </c>
      <c r="R171" s="224">
        <f>(SUM('1.  LRAMVA Summary'!M$54:M$80)+SUM('1.  LRAMVA Summary'!M$81:M$82)*(MONTH($E171)-1)/12)*$H171</f>
        <v>0</v>
      </c>
      <c r="S171" s="224">
        <f>(SUM('1.  LRAMVA Summary'!N$54:N$80)+SUM('1.  LRAMVA Summary'!N$81:N$82)*(MONTH($E171)-1)/12)*$H171</f>
        <v>0</v>
      </c>
      <c r="T171" s="224">
        <f>(SUM('1.  LRAMVA Summary'!O$54:O$80)+SUM('1.  LRAMVA Summary'!O$81:O$82)*(MONTH($E171)-1)/12)*$H171</f>
        <v>0</v>
      </c>
      <c r="U171" s="224">
        <f>(SUM('1.  LRAMVA Summary'!P$54:P$80)+SUM('1.  LRAMVA Summary'!P$81:P$82)*(MONTH($E171)-1)/12)*$H171</f>
        <v>0</v>
      </c>
      <c r="V171" s="224">
        <f>(SUM('1.  LRAMVA Summary'!Q$54:Q$80)+SUM('1.  LRAMVA Summary'!Q$81:Q$82)*(MONTH($E171)-1)/12)*$H171</f>
        <v>0</v>
      </c>
      <c r="W171" s="225">
        <f t="shared" si="94"/>
        <v>34.851273564723058</v>
      </c>
    </row>
    <row r="172" spans="2:23">
      <c r="E172" s="208">
        <v>44409</v>
      </c>
      <c r="F172" s="208" t="s">
        <v>721</v>
      </c>
      <c r="G172" s="209" t="s">
        <v>68</v>
      </c>
      <c r="H172" s="234">
        <f t="shared" si="95"/>
        <v>4.75E-4</v>
      </c>
      <c r="I172" s="224">
        <f>(SUM('1.  LRAMVA Summary'!D$54:D$82)+SUM('1.  LRAMVA Summary'!D$84:D$85)*(MONTH($E172)-1)/12)*$H172</f>
        <v>48.29803671812487</v>
      </c>
      <c r="J172" s="224">
        <f>(SUM('1.  LRAMVA Summary'!E$54:E$82)+SUM('1.  LRAMVA Summary'!E$84:E$85)*(MONTH($E172)-1)/12)*$H172</f>
        <v>-1.2654197051037015</v>
      </c>
      <c r="K172" s="224">
        <f>(SUM('1.  LRAMVA Summary'!F$54:F$82)+SUM('1.  LRAMVA Summary'!F$84:F$85)*(MONTH($E172)-1)/12)*$H172</f>
        <v>-12.980130642403164</v>
      </c>
      <c r="L172" s="224">
        <f>(SUM('1.  LRAMVA Summary'!G$54:G$80)+SUM('1.  LRAMVA Summary'!G$81:G$82)*(MONTH($E172)-1)/12)*$H172</f>
        <v>0</v>
      </c>
      <c r="M172" s="224">
        <f>(SUM('1.  LRAMVA Summary'!H$54:H$80)+SUM('1.  LRAMVA Summary'!H$81:H$82)*(MONTH($E172)-1)/12)*$H172</f>
        <v>0</v>
      </c>
      <c r="N172" s="224">
        <f>(SUM('1.  LRAMVA Summary'!I$54:I$80)+SUM('1.  LRAMVA Summary'!I$81:I$82)*(MONTH($E172)-1)/12)*$H172</f>
        <v>0</v>
      </c>
      <c r="O172" s="224">
        <f>(SUM('1.  LRAMVA Summary'!J$54:J$80)+SUM('1.  LRAMVA Summary'!J$81:J$82)*(MONTH($E172)-1)/12)*$H172</f>
        <v>0</v>
      </c>
      <c r="P172" s="224">
        <f>(SUM('1.  LRAMVA Summary'!K$54:K$80)+SUM('1.  LRAMVA Summary'!K$81:K$82)*(MONTH($E172)-1)/12)*$H172</f>
        <v>0</v>
      </c>
      <c r="Q172" s="224">
        <f>(SUM('1.  LRAMVA Summary'!L$54:L$80)+SUM('1.  LRAMVA Summary'!L$81:L$82)*(MONTH($E172)-1)/12)*$H172</f>
        <v>0</v>
      </c>
      <c r="R172" s="224">
        <f>(SUM('1.  LRAMVA Summary'!M$54:M$80)+SUM('1.  LRAMVA Summary'!M$81:M$82)*(MONTH($E172)-1)/12)*$H172</f>
        <v>0</v>
      </c>
      <c r="S172" s="224">
        <f>(SUM('1.  LRAMVA Summary'!N$54:N$80)+SUM('1.  LRAMVA Summary'!N$81:N$82)*(MONTH($E172)-1)/12)*$H172</f>
        <v>0</v>
      </c>
      <c r="T172" s="224">
        <f>(SUM('1.  LRAMVA Summary'!O$54:O$80)+SUM('1.  LRAMVA Summary'!O$81:O$82)*(MONTH($E172)-1)/12)*$H172</f>
        <v>0</v>
      </c>
      <c r="U172" s="224">
        <f>(SUM('1.  LRAMVA Summary'!P$54:P$80)+SUM('1.  LRAMVA Summary'!P$81:P$82)*(MONTH($E172)-1)/12)*$H172</f>
        <v>0</v>
      </c>
      <c r="V172" s="224">
        <f>(SUM('1.  LRAMVA Summary'!Q$54:Q$80)+SUM('1.  LRAMVA Summary'!Q$81:Q$82)*(MONTH($E172)-1)/12)*$H172</f>
        <v>0</v>
      </c>
      <c r="W172" s="225">
        <f t="shared" si="94"/>
        <v>34.052486370617999</v>
      </c>
    </row>
    <row r="173" spans="2:23">
      <c r="E173" s="208">
        <v>44440</v>
      </c>
      <c r="F173" s="208" t="s">
        <v>721</v>
      </c>
      <c r="G173" s="209" t="s">
        <v>68</v>
      </c>
      <c r="H173" s="234">
        <f t="shared" si="95"/>
        <v>4.75E-4</v>
      </c>
      <c r="I173" s="224">
        <f>(SUM('1.  LRAMVA Summary'!D$54:D$82)+SUM('1.  LRAMVA Summary'!D$84:D$85)*(MONTH($E173)-1)/12)*$H173</f>
        <v>48.29803671812487</v>
      </c>
      <c r="J173" s="224">
        <f>(SUM('1.  LRAMVA Summary'!E$54:E$82)+SUM('1.  LRAMVA Summary'!E$84:E$85)*(MONTH($E173)-1)/12)*$H173</f>
        <v>-1.7646391295610915</v>
      </c>
      <c r="K173" s="224">
        <f>(SUM('1.  LRAMVA Summary'!F$54:F$82)+SUM('1.  LRAMVA Summary'!F$84:F$85)*(MONTH($E173)-1)/12)*$H173</f>
        <v>-13.279698412050829</v>
      </c>
      <c r="L173" s="224">
        <f>(SUM('1.  LRAMVA Summary'!G$54:G$80)+SUM('1.  LRAMVA Summary'!G$81:G$82)*(MONTH($E173)-1)/12)*$H173</f>
        <v>0</v>
      </c>
      <c r="M173" s="224">
        <f>(SUM('1.  LRAMVA Summary'!H$54:H$80)+SUM('1.  LRAMVA Summary'!H$81:H$82)*(MONTH($E173)-1)/12)*$H173</f>
        <v>0</v>
      </c>
      <c r="N173" s="224">
        <f>(SUM('1.  LRAMVA Summary'!I$54:I$80)+SUM('1.  LRAMVA Summary'!I$81:I$82)*(MONTH($E173)-1)/12)*$H173</f>
        <v>0</v>
      </c>
      <c r="O173" s="224">
        <f>(SUM('1.  LRAMVA Summary'!J$54:J$80)+SUM('1.  LRAMVA Summary'!J$81:J$82)*(MONTH($E173)-1)/12)*$H173</f>
        <v>0</v>
      </c>
      <c r="P173" s="224">
        <f>(SUM('1.  LRAMVA Summary'!K$54:K$80)+SUM('1.  LRAMVA Summary'!K$81:K$82)*(MONTH($E173)-1)/12)*$H173</f>
        <v>0</v>
      </c>
      <c r="Q173" s="224">
        <f>(SUM('1.  LRAMVA Summary'!L$54:L$80)+SUM('1.  LRAMVA Summary'!L$81:L$82)*(MONTH($E173)-1)/12)*$H173</f>
        <v>0</v>
      </c>
      <c r="R173" s="224">
        <f>(SUM('1.  LRAMVA Summary'!M$54:M$80)+SUM('1.  LRAMVA Summary'!M$81:M$82)*(MONTH($E173)-1)/12)*$H173</f>
        <v>0</v>
      </c>
      <c r="S173" s="224">
        <f>(SUM('1.  LRAMVA Summary'!N$54:N$80)+SUM('1.  LRAMVA Summary'!N$81:N$82)*(MONTH($E173)-1)/12)*$H173</f>
        <v>0</v>
      </c>
      <c r="T173" s="224">
        <f>(SUM('1.  LRAMVA Summary'!O$54:O$80)+SUM('1.  LRAMVA Summary'!O$81:O$82)*(MONTH($E173)-1)/12)*$H173</f>
        <v>0</v>
      </c>
      <c r="U173" s="224">
        <f>(SUM('1.  LRAMVA Summary'!P$54:P$80)+SUM('1.  LRAMVA Summary'!P$81:P$82)*(MONTH($E173)-1)/12)*$H173</f>
        <v>0</v>
      </c>
      <c r="V173" s="224">
        <f>(SUM('1.  LRAMVA Summary'!Q$54:Q$80)+SUM('1.  LRAMVA Summary'!Q$81:Q$82)*(MONTH($E173)-1)/12)*$H173</f>
        <v>0</v>
      </c>
      <c r="W173" s="225">
        <f t="shared" si="94"/>
        <v>33.253699176512953</v>
      </c>
    </row>
    <row r="174" spans="2:23">
      <c r="E174" s="208">
        <v>44470</v>
      </c>
      <c r="F174" s="208" t="s">
        <v>721</v>
      </c>
      <c r="G174" s="209" t="s">
        <v>69</v>
      </c>
      <c r="H174" s="234">
        <f t="shared" si="95"/>
        <v>4.75E-4</v>
      </c>
      <c r="I174" s="224">
        <f>(SUM('1.  LRAMVA Summary'!D$54:D$82)+SUM('1.  LRAMVA Summary'!D$84:D$85)*(MONTH($E174)-1)/12)*$H174</f>
        <v>48.29803671812487</v>
      </c>
      <c r="J174" s="224">
        <f>(SUM('1.  LRAMVA Summary'!E$54:E$82)+SUM('1.  LRAMVA Summary'!E$84:E$85)*(MONTH($E174)-1)/12)*$H174</f>
        <v>-2.2638585540184817</v>
      </c>
      <c r="K174" s="224">
        <f>(SUM('1.  LRAMVA Summary'!F$54:F$82)+SUM('1.  LRAMVA Summary'!F$84:F$85)*(MONTH($E174)-1)/12)*$H174</f>
        <v>-13.579266181698491</v>
      </c>
      <c r="L174" s="224">
        <f>(SUM('1.  LRAMVA Summary'!G$54:G$80)+SUM('1.  LRAMVA Summary'!G$81:G$82)*(MONTH($E174)-1)/12)*$H174</f>
        <v>0</v>
      </c>
      <c r="M174" s="224">
        <f>(SUM('1.  LRAMVA Summary'!H$54:H$80)+SUM('1.  LRAMVA Summary'!H$81:H$82)*(MONTH($E174)-1)/12)*$H174</f>
        <v>0</v>
      </c>
      <c r="N174" s="224">
        <f>(SUM('1.  LRAMVA Summary'!I$54:I$80)+SUM('1.  LRAMVA Summary'!I$81:I$82)*(MONTH($E174)-1)/12)*$H174</f>
        <v>0</v>
      </c>
      <c r="O174" s="224">
        <f>(SUM('1.  LRAMVA Summary'!J$54:J$80)+SUM('1.  LRAMVA Summary'!J$81:J$82)*(MONTH($E174)-1)/12)*$H174</f>
        <v>0</v>
      </c>
      <c r="P174" s="224">
        <f>(SUM('1.  LRAMVA Summary'!K$54:K$80)+SUM('1.  LRAMVA Summary'!K$81:K$82)*(MONTH($E174)-1)/12)*$H174</f>
        <v>0</v>
      </c>
      <c r="Q174" s="224">
        <f>(SUM('1.  LRAMVA Summary'!L$54:L$80)+SUM('1.  LRAMVA Summary'!L$81:L$82)*(MONTH($E174)-1)/12)*$H174</f>
        <v>0</v>
      </c>
      <c r="R174" s="224">
        <f>(SUM('1.  LRAMVA Summary'!M$54:M$80)+SUM('1.  LRAMVA Summary'!M$81:M$82)*(MONTH($E174)-1)/12)*$H174</f>
        <v>0</v>
      </c>
      <c r="S174" s="224">
        <f>(SUM('1.  LRAMVA Summary'!N$54:N$80)+SUM('1.  LRAMVA Summary'!N$81:N$82)*(MONTH($E174)-1)/12)*$H174</f>
        <v>0</v>
      </c>
      <c r="T174" s="224">
        <f>(SUM('1.  LRAMVA Summary'!O$54:O$80)+SUM('1.  LRAMVA Summary'!O$81:O$82)*(MONTH($E174)-1)/12)*$H174</f>
        <v>0</v>
      </c>
      <c r="U174" s="224">
        <f>(SUM('1.  LRAMVA Summary'!P$54:P$80)+SUM('1.  LRAMVA Summary'!P$81:P$82)*(MONTH($E174)-1)/12)*$H174</f>
        <v>0</v>
      </c>
      <c r="V174" s="224">
        <f>(SUM('1.  LRAMVA Summary'!Q$54:Q$80)+SUM('1.  LRAMVA Summary'!Q$81:Q$82)*(MONTH($E174)-1)/12)*$H174</f>
        <v>0</v>
      </c>
      <c r="W174" s="225">
        <f t="shared" si="94"/>
        <v>32.454911982407893</v>
      </c>
    </row>
    <row r="175" spans="2:23">
      <c r="E175" s="208">
        <v>44501</v>
      </c>
      <c r="F175" s="208" t="s">
        <v>721</v>
      </c>
      <c r="G175" s="209" t="s">
        <v>69</v>
      </c>
      <c r="H175" s="234">
        <f t="shared" si="95"/>
        <v>4.75E-4</v>
      </c>
      <c r="I175" s="224">
        <f>(SUM('1.  LRAMVA Summary'!D$54:D$82)+SUM('1.  LRAMVA Summary'!D$84:D$85)*(MONTH($E175)-1)/12)*$H175</f>
        <v>48.29803671812487</v>
      </c>
      <c r="J175" s="224">
        <f>(SUM('1.  LRAMVA Summary'!E$54:E$82)+SUM('1.  LRAMVA Summary'!E$84:E$85)*(MONTH($E175)-1)/12)*$H175</f>
        <v>-2.7630779784758719</v>
      </c>
      <c r="K175" s="224">
        <f>(SUM('1.  LRAMVA Summary'!F$54:F$82)+SUM('1.  LRAMVA Summary'!F$84:F$85)*(MONTH($E175)-1)/12)*$H175</f>
        <v>-13.878833951346154</v>
      </c>
      <c r="L175" s="224">
        <f>(SUM('1.  LRAMVA Summary'!G$54:G$80)+SUM('1.  LRAMVA Summary'!G$81:G$82)*(MONTH($E175)-1)/12)*$H175</f>
        <v>0</v>
      </c>
      <c r="M175" s="224">
        <f>(SUM('1.  LRAMVA Summary'!H$54:H$80)+SUM('1.  LRAMVA Summary'!H$81:H$82)*(MONTH($E175)-1)/12)*$H175</f>
        <v>0</v>
      </c>
      <c r="N175" s="224">
        <f>(SUM('1.  LRAMVA Summary'!I$54:I$80)+SUM('1.  LRAMVA Summary'!I$81:I$82)*(MONTH($E175)-1)/12)*$H175</f>
        <v>0</v>
      </c>
      <c r="O175" s="224">
        <f>(SUM('1.  LRAMVA Summary'!J$54:J$80)+SUM('1.  LRAMVA Summary'!J$81:J$82)*(MONTH($E175)-1)/12)*$H175</f>
        <v>0</v>
      </c>
      <c r="P175" s="224">
        <f>(SUM('1.  LRAMVA Summary'!K$54:K$80)+SUM('1.  LRAMVA Summary'!K$81:K$82)*(MONTH($E175)-1)/12)*$H175</f>
        <v>0</v>
      </c>
      <c r="Q175" s="224">
        <f>(SUM('1.  LRAMVA Summary'!L$54:L$80)+SUM('1.  LRAMVA Summary'!L$81:L$82)*(MONTH($E175)-1)/12)*$H175</f>
        <v>0</v>
      </c>
      <c r="R175" s="224">
        <f>(SUM('1.  LRAMVA Summary'!M$54:M$80)+SUM('1.  LRAMVA Summary'!M$81:M$82)*(MONTH($E175)-1)/12)*$H175</f>
        <v>0</v>
      </c>
      <c r="S175" s="224">
        <f>(SUM('1.  LRAMVA Summary'!N$54:N$80)+SUM('1.  LRAMVA Summary'!N$81:N$82)*(MONTH($E175)-1)/12)*$H175</f>
        <v>0</v>
      </c>
      <c r="T175" s="224">
        <f>(SUM('1.  LRAMVA Summary'!O$54:O$80)+SUM('1.  LRAMVA Summary'!O$81:O$82)*(MONTH($E175)-1)/12)*$H175</f>
        <v>0</v>
      </c>
      <c r="U175" s="224">
        <f>(SUM('1.  LRAMVA Summary'!P$54:P$80)+SUM('1.  LRAMVA Summary'!P$81:P$82)*(MONTH($E175)-1)/12)*$H175</f>
        <v>0</v>
      </c>
      <c r="V175" s="224">
        <f>(SUM('1.  LRAMVA Summary'!Q$54:Q$80)+SUM('1.  LRAMVA Summary'!Q$81:Q$82)*(MONTH($E175)-1)/12)*$H175</f>
        <v>0</v>
      </c>
      <c r="W175" s="225">
        <f t="shared" si="94"/>
        <v>31.656124788302847</v>
      </c>
    </row>
    <row r="176" spans="2:23">
      <c r="E176" s="208">
        <v>44531</v>
      </c>
      <c r="F176" s="208" t="s">
        <v>721</v>
      </c>
      <c r="G176" s="209" t="s">
        <v>69</v>
      </c>
      <c r="H176" s="234">
        <f t="shared" si="95"/>
        <v>4.75E-4</v>
      </c>
      <c r="I176" s="224">
        <f>(SUM('1.  LRAMVA Summary'!D$54:D$82)+SUM('1.  LRAMVA Summary'!D$84:D$85)*(MONTH($E176)-1)/12)*$H176</f>
        <v>48.29803671812487</v>
      </c>
      <c r="J176" s="224">
        <f>(SUM('1.  LRAMVA Summary'!E$54:E$82)+SUM('1.  LRAMVA Summary'!E$84:E$85)*(MONTH($E176)-1)/12)*$H176</f>
        <v>-3.2622974029332634</v>
      </c>
      <c r="K176" s="224">
        <f>(SUM('1.  LRAMVA Summary'!F$54:F$82)+SUM('1.  LRAMVA Summary'!F$84:F$85)*(MONTH($E176)-1)/12)*$H176</f>
        <v>-14.178401720993818</v>
      </c>
      <c r="L176" s="224">
        <f>(SUM('1.  LRAMVA Summary'!G$54:G$80)+SUM('1.  LRAMVA Summary'!G$81:G$82)*(MONTH($E176)-1)/12)*$H176</f>
        <v>0</v>
      </c>
      <c r="M176" s="224">
        <f>(SUM('1.  LRAMVA Summary'!H$54:H$80)+SUM('1.  LRAMVA Summary'!H$81:H$82)*(MONTH($E176)-1)/12)*$H176</f>
        <v>0</v>
      </c>
      <c r="N176" s="224">
        <f>(SUM('1.  LRAMVA Summary'!I$54:I$80)+SUM('1.  LRAMVA Summary'!I$81:I$82)*(MONTH($E176)-1)/12)*$H176</f>
        <v>0</v>
      </c>
      <c r="O176" s="224">
        <f>(SUM('1.  LRAMVA Summary'!J$54:J$80)+SUM('1.  LRAMVA Summary'!J$81:J$82)*(MONTH($E176)-1)/12)*$H176</f>
        <v>0</v>
      </c>
      <c r="P176" s="224">
        <f>(SUM('1.  LRAMVA Summary'!K$54:K$80)+SUM('1.  LRAMVA Summary'!K$81:K$82)*(MONTH($E176)-1)/12)*$H176</f>
        <v>0</v>
      </c>
      <c r="Q176" s="224">
        <f>(SUM('1.  LRAMVA Summary'!L$54:L$80)+SUM('1.  LRAMVA Summary'!L$81:L$82)*(MONTH($E176)-1)/12)*$H176</f>
        <v>0</v>
      </c>
      <c r="R176" s="224">
        <f>(SUM('1.  LRAMVA Summary'!M$54:M$80)+SUM('1.  LRAMVA Summary'!M$81:M$82)*(MONTH($E176)-1)/12)*$H176</f>
        <v>0</v>
      </c>
      <c r="S176" s="224">
        <f>(SUM('1.  LRAMVA Summary'!N$54:N$80)+SUM('1.  LRAMVA Summary'!N$81:N$82)*(MONTH($E176)-1)/12)*$H176</f>
        <v>0</v>
      </c>
      <c r="T176" s="224">
        <f>(SUM('1.  LRAMVA Summary'!O$54:O$80)+SUM('1.  LRAMVA Summary'!O$81:O$82)*(MONTH($E176)-1)/12)*$H176</f>
        <v>0</v>
      </c>
      <c r="U176" s="224">
        <f>(SUM('1.  LRAMVA Summary'!P$54:P$80)+SUM('1.  LRAMVA Summary'!P$81:P$82)*(MONTH($E176)-1)/12)*$H176</f>
        <v>0</v>
      </c>
      <c r="V176" s="224">
        <f>(SUM('1.  LRAMVA Summary'!Q$54:Q$80)+SUM('1.  LRAMVA Summary'!Q$81:Q$82)*(MONTH($E176)-1)/12)*$H176</f>
        <v>0</v>
      </c>
      <c r="W176" s="225">
        <f>SUM(I176:V176)</f>
        <v>30.857337594197787</v>
      </c>
    </row>
    <row r="177" spans="5:23" ht="15.75" thickBot="1">
      <c r="E177" s="210" t="s">
        <v>716</v>
      </c>
      <c r="F177" s="210"/>
      <c r="G177" s="211"/>
      <c r="H177" s="212"/>
      <c r="I177" s="213">
        <f>SUM(I164:I176)</f>
        <v>9186.6400491724853</v>
      </c>
      <c r="J177" s="213">
        <f>SUM(J164:J176)</f>
        <v>3048.7828018267069</v>
      </c>
      <c r="K177" s="213">
        <f t="shared" ref="K177:V177" si="96">SUM(K164:K176)</f>
        <v>-343.22707795053213</v>
      </c>
      <c r="L177" s="213">
        <f t="shared" si="96"/>
        <v>0</v>
      </c>
      <c r="M177" s="213">
        <f t="shared" si="96"/>
        <v>0</v>
      </c>
      <c r="N177" s="213">
        <f t="shared" si="96"/>
        <v>0</v>
      </c>
      <c r="O177" s="213">
        <f t="shared" si="96"/>
        <v>0</v>
      </c>
      <c r="P177" s="213">
        <f t="shared" si="96"/>
        <v>0</v>
      </c>
      <c r="Q177" s="213">
        <f t="shared" si="96"/>
        <v>0</v>
      </c>
      <c r="R177" s="213">
        <f t="shared" si="96"/>
        <v>0</v>
      </c>
      <c r="S177" s="213">
        <f t="shared" si="96"/>
        <v>0</v>
      </c>
      <c r="T177" s="213">
        <f t="shared" si="96"/>
        <v>0</v>
      </c>
      <c r="U177" s="213">
        <f t="shared" si="96"/>
        <v>0</v>
      </c>
      <c r="V177" s="213">
        <f t="shared" si="96"/>
        <v>0</v>
      </c>
      <c r="W177" s="213">
        <f>SUM(W164:W176)</f>
        <v>11892.195773048668</v>
      </c>
    </row>
    <row r="178" spans="5:23" ht="15.75" thickTop="1">
      <c r="E178" s="214" t="s">
        <v>67</v>
      </c>
      <c r="F178" s="214"/>
      <c r="G178" s="215"/>
      <c r="H178" s="216"/>
      <c r="I178" s="217"/>
      <c r="J178" s="217"/>
      <c r="K178" s="217"/>
      <c r="L178" s="217"/>
      <c r="M178" s="217"/>
      <c r="N178" s="217"/>
      <c r="O178" s="217"/>
      <c r="P178" s="217"/>
      <c r="Q178" s="217"/>
      <c r="R178" s="217"/>
      <c r="S178" s="217"/>
      <c r="T178" s="217"/>
      <c r="U178" s="217"/>
      <c r="V178" s="217"/>
      <c r="W178" s="218"/>
    </row>
    <row r="179" spans="5:23">
      <c r="E179" s="219" t="s">
        <v>717</v>
      </c>
      <c r="F179" s="219"/>
      <c r="G179" s="220"/>
      <c r="H179" s="221"/>
      <c r="I179" s="222">
        <f>I177+I178</f>
        <v>9186.6400491724853</v>
      </c>
      <c r="J179" s="222">
        <f t="shared" ref="J179:U179" si="97">J177+J178</f>
        <v>3048.7828018267069</v>
      </c>
      <c r="K179" s="222">
        <f t="shared" si="97"/>
        <v>-343.22707795053213</v>
      </c>
      <c r="L179" s="222">
        <f t="shared" si="97"/>
        <v>0</v>
      </c>
      <c r="M179" s="222">
        <f t="shared" si="97"/>
        <v>0</v>
      </c>
      <c r="N179" s="222">
        <f t="shared" si="97"/>
        <v>0</v>
      </c>
      <c r="O179" s="222">
        <f t="shared" si="97"/>
        <v>0</v>
      </c>
      <c r="P179" s="222">
        <f t="shared" si="97"/>
        <v>0</v>
      </c>
      <c r="Q179" s="222">
        <f t="shared" si="97"/>
        <v>0</v>
      </c>
      <c r="R179" s="222">
        <f t="shared" si="97"/>
        <v>0</v>
      </c>
      <c r="S179" s="222">
        <f t="shared" si="97"/>
        <v>0</v>
      </c>
      <c r="T179" s="222">
        <f t="shared" si="97"/>
        <v>0</v>
      </c>
      <c r="U179" s="222">
        <f t="shared" si="97"/>
        <v>0</v>
      </c>
      <c r="V179" s="222">
        <f>V177+V178</f>
        <v>0</v>
      </c>
      <c r="W179" s="222">
        <f>W177+W178</f>
        <v>11892.195773048668</v>
      </c>
    </row>
    <row r="180" spans="5:23">
      <c r="E180" s="208">
        <v>44562</v>
      </c>
      <c r="F180" s="208" t="s">
        <v>722</v>
      </c>
      <c r="G180" s="209" t="s">
        <v>65</v>
      </c>
      <c r="H180" s="234">
        <f>$H$176</f>
        <v>4.75E-4</v>
      </c>
      <c r="I180" s="224">
        <f>(SUM('1.  LRAMVA Summary'!D$54:D$85)+SUM('1.  LRAMVA Summary'!D$87:D$88)*(MONTH($E180)-1)/12)*$H180</f>
        <v>48.29803671812487</v>
      </c>
      <c r="J180" s="224">
        <f>(SUM('1.  LRAMVA Summary'!E$54:E$85)+SUM('1.  LRAMVA Summary'!E$87:E$88)*(MONTH($E180)-1)/12)*$H180</f>
        <v>-3.7615168273906536</v>
      </c>
      <c r="K180" s="224">
        <f>(SUM('1.  LRAMVA Summary'!F$54:F$85)+SUM('1.  LRAMVA Summary'!F$87:F$88)*(MONTH($E180)-1)/12)*$H180</f>
        <v>-14.477969490641481</v>
      </c>
      <c r="L180" s="224">
        <f>(SUM('1.  LRAMVA Summary'!G$54:G$80)+SUM('1.  LRAMVA Summary'!G$81:G$82)*(MONTH($E180)-1)/12)*$H180</f>
        <v>0</v>
      </c>
      <c r="M180" s="224">
        <f>(SUM('1.  LRAMVA Summary'!H$54:H$80)+SUM('1.  LRAMVA Summary'!H$81:H$82)*(MONTH($E180)-1)/12)*$H180</f>
        <v>0</v>
      </c>
      <c r="N180" s="224">
        <f>(SUM('1.  LRAMVA Summary'!I$54:I$80)+SUM('1.  LRAMVA Summary'!I$81:I$82)*(MONTH($E180)-1)/12)*$H180</f>
        <v>0</v>
      </c>
      <c r="O180" s="224">
        <f>(SUM('1.  LRAMVA Summary'!J$54:J$80)+SUM('1.  LRAMVA Summary'!J$81:J$82)*(MONTH($E180)-1)/12)*$H180</f>
        <v>0</v>
      </c>
      <c r="P180" s="224">
        <f>(SUM('1.  LRAMVA Summary'!K$54:K$80)+SUM('1.  LRAMVA Summary'!K$81:K$82)*(MONTH($E180)-1)/12)*$H180</f>
        <v>0</v>
      </c>
      <c r="Q180" s="224">
        <f>(SUM('1.  LRAMVA Summary'!L$54:L$80)+SUM('1.  LRAMVA Summary'!L$81:L$82)*(MONTH($E180)-1)/12)*$H180</f>
        <v>0</v>
      </c>
      <c r="R180" s="224">
        <f>(SUM('1.  LRAMVA Summary'!M$54:M$80)+SUM('1.  LRAMVA Summary'!M$81:M$82)*(MONTH($E180)-1)/12)*$H180</f>
        <v>0</v>
      </c>
      <c r="S180" s="224">
        <f>(SUM('1.  LRAMVA Summary'!N$54:N$80)+SUM('1.  LRAMVA Summary'!N$81:N$82)*(MONTH($E180)-1)/12)*$H180</f>
        <v>0</v>
      </c>
      <c r="T180" s="224">
        <f>(SUM('1.  LRAMVA Summary'!O$54:O$80)+SUM('1.  LRAMVA Summary'!O$81:O$82)*(MONTH($E180)-1)/12)*$H180</f>
        <v>0</v>
      </c>
      <c r="U180" s="224">
        <f>(SUM('1.  LRAMVA Summary'!P$54:P$80)+SUM('1.  LRAMVA Summary'!P$81:P$82)*(MONTH($E180)-1)/12)*$H180</f>
        <v>0</v>
      </c>
      <c r="V180" s="224">
        <f>(SUM('1.  LRAMVA Summary'!Q$54:Q$80)+SUM('1.  LRAMVA Summary'!Q$81:Q$82)*(MONTH($E180)-1)/12)*$H180</f>
        <v>0</v>
      </c>
      <c r="W180" s="225">
        <f>SUM(I180:V180)</f>
        <v>30.058550400092738</v>
      </c>
    </row>
    <row r="181" spans="5:23">
      <c r="E181" s="208">
        <v>44593</v>
      </c>
      <c r="F181" s="208" t="s">
        <v>722</v>
      </c>
      <c r="G181" s="209" t="s">
        <v>65</v>
      </c>
      <c r="H181" s="234">
        <f t="shared" ref="H181:H191" si="98">$H$176</f>
        <v>4.75E-4</v>
      </c>
      <c r="I181" s="224">
        <f>(SUM('1.  LRAMVA Summary'!D$54:D$85)+SUM('1.  LRAMVA Summary'!D$87:D$88)*(MONTH($E181)-1)/12)*$H181</f>
        <v>48.29803671812487</v>
      </c>
      <c r="J181" s="224">
        <f>(SUM('1.  LRAMVA Summary'!E$54:E$85)+SUM('1.  LRAMVA Summary'!E$87:E$88)*(MONTH($E181)-1)/12)*$H181</f>
        <v>-4.352432545682456</v>
      </c>
      <c r="K181" s="224">
        <f>(SUM('1.  LRAMVA Summary'!F$54:F$85)+SUM('1.  LRAMVA Summary'!F$87:F$88)*(MONTH($E181)-1)/12)*$H181</f>
        <v>-14.808387101460974</v>
      </c>
      <c r="L181" s="224">
        <f>(SUM('1.  LRAMVA Summary'!G$54:G$80)+SUM('1.  LRAMVA Summary'!G$81:G$82)*(MONTH($E181)-1)/12)*$H181</f>
        <v>0</v>
      </c>
      <c r="M181" s="224">
        <f>(SUM('1.  LRAMVA Summary'!H$54:H$80)+SUM('1.  LRAMVA Summary'!H$81:H$82)*(MONTH($E181)-1)/12)*$H181</f>
        <v>0</v>
      </c>
      <c r="N181" s="224">
        <f>(SUM('1.  LRAMVA Summary'!I$54:I$80)+SUM('1.  LRAMVA Summary'!I$81:I$82)*(MONTH($E181)-1)/12)*$H181</f>
        <v>0</v>
      </c>
      <c r="O181" s="224">
        <f>(SUM('1.  LRAMVA Summary'!J$54:J$80)+SUM('1.  LRAMVA Summary'!J$81:J$82)*(MONTH($E181)-1)/12)*$H181</f>
        <v>0</v>
      </c>
      <c r="P181" s="224">
        <f>(SUM('1.  LRAMVA Summary'!K$54:K$80)+SUM('1.  LRAMVA Summary'!K$81:K$82)*(MONTH($E181)-1)/12)*$H181</f>
        <v>0</v>
      </c>
      <c r="Q181" s="224">
        <f>(SUM('1.  LRAMVA Summary'!L$54:L$80)+SUM('1.  LRAMVA Summary'!L$81:L$82)*(MONTH($E181)-1)/12)*$H181</f>
        <v>0</v>
      </c>
      <c r="R181" s="224">
        <f>(SUM('1.  LRAMVA Summary'!M$54:M$80)+SUM('1.  LRAMVA Summary'!M$81:M$82)*(MONTH($E181)-1)/12)*$H181</f>
        <v>0</v>
      </c>
      <c r="S181" s="224">
        <f>(SUM('1.  LRAMVA Summary'!N$54:N$80)+SUM('1.  LRAMVA Summary'!N$81:N$82)*(MONTH($E181)-1)/12)*$H181</f>
        <v>0</v>
      </c>
      <c r="T181" s="224">
        <f>(SUM('1.  LRAMVA Summary'!O$54:O$80)+SUM('1.  LRAMVA Summary'!O$81:O$82)*(MONTH($E181)-1)/12)*$H181</f>
        <v>0</v>
      </c>
      <c r="U181" s="224">
        <f>(SUM('1.  LRAMVA Summary'!P$54:P$80)+SUM('1.  LRAMVA Summary'!P$81:P$82)*(MONTH($E181)-1)/12)*$H181</f>
        <v>0</v>
      </c>
      <c r="V181" s="224">
        <f>(SUM('1.  LRAMVA Summary'!Q$54:Q$80)+SUM('1.  LRAMVA Summary'!Q$81:Q$82)*(MONTH($E181)-1)/12)*$H181</f>
        <v>0</v>
      </c>
      <c r="W181" s="225">
        <f t="shared" ref="W181:W190" si="99">SUM(I181:V181)</f>
        <v>29.137217070981443</v>
      </c>
    </row>
    <row r="182" spans="5:23">
      <c r="E182" s="208">
        <v>44621</v>
      </c>
      <c r="F182" s="208" t="s">
        <v>722</v>
      </c>
      <c r="G182" s="209" t="s">
        <v>65</v>
      </c>
      <c r="H182" s="234">
        <f t="shared" si="98"/>
        <v>4.75E-4</v>
      </c>
      <c r="I182" s="224">
        <f>(SUM('1.  LRAMVA Summary'!D$54:D$85)+SUM('1.  LRAMVA Summary'!D$87:D$88)*(MONTH($E182)-1)/12)*$H182</f>
        <v>48.29803671812487</v>
      </c>
      <c r="J182" s="224">
        <f>(SUM('1.  LRAMVA Summary'!E$54:E$85)+SUM('1.  LRAMVA Summary'!E$87:E$88)*(MONTH($E182)-1)/12)*$H182</f>
        <v>-4.943348263974257</v>
      </c>
      <c r="K182" s="224">
        <f>(SUM('1.  LRAMVA Summary'!F$54:F$85)+SUM('1.  LRAMVA Summary'!F$87:F$88)*(MONTH($E182)-1)/12)*$H182</f>
        <v>-15.138804712280468</v>
      </c>
      <c r="L182" s="224">
        <f>(SUM('1.  LRAMVA Summary'!G$54:G$80)+SUM('1.  LRAMVA Summary'!G$81:G$82)*(MONTH($E182)-1)/12)*$H182</f>
        <v>0</v>
      </c>
      <c r="M182" s="224">
        <f>(SUM('1.  LRAMVA Summary'!H$54:H$80)+SUM('1.  LRAMVA Summary'!H$81:H$82)*(MONTH($E182)-1)/12)*$H182</f>
        <v>0</v>
      </c>
      <c r="N182" s="224">
        <f>(SUM('1.  LRAMVA Summary'!I$54:I$80)+SUM('1.  LRAMVA Summary'!I$81:I$82)*(MONTH($E182)-1)/12)*$H182</f>
        <v>0</v>
      </c>
      <c r="O182" s="224">
        <f>(SUM('1.  LRAMVA Summary'!J$54:J$80)+SUM('1.  LRAMVA Summary'!J$81:J$82)*(MONTH($E182)-1)/12)*$H182</f>
        <v>0</v>
      </c>
      <c r="P182" s="224">
        <f>(SUM('1.  LRAMVA Summary'!K$54:K$80)+SUM('1.  LRAMVA Summary'!K$81:K$82)*(MONTH($E182)-1)/12)*$H182</f>
        <v>0</v>
      </c>
      <c r="Q182" s="224">
        <f>(SUM('1.  LRAMVA Summary'!L$54:L$80)+SUM('1.  LRAMVA Summary'!L$81:L$82)*(MONTH($E182)-1)/12)*$H182</f>
        <v>0</v>
      </c>
      <c r="R182" s="224">
        <f>(SUM('1.  LRAMVA Summary'!M$54:M$80)+SUM('1.  LRAMVA Summary'!M$81:M$82)*(MONTH($E182)-1)/12)*$H182</f>
        <v>0</v>
      </c>
      <c r="S182" s="224">
        <f>(SUM('1.  LRAMVA Summary'!N$54:N$80)+SUM('1.  LRAMVA Summary'!N$81:N$82)*(MONTH($E182)-1)/12)*$H182</f>
        <v>0</v>
      </c>
      <c r="T182" s="224">
        <f>(SUM('1.  LRAMVA Summary'!O$54:O$80)+SUM('1.  LRAMVA Summary'!O$81:O$82)*(MONTH($E182)-1)/12)*$H182</f>
        <v>0</v>
      </c>
      <c r="U182" s="224">
        <f>(SUM('1.  LRAMVA Summary'!P$54:P$80)+SUM('1.  LRAMVA Summary'!P$81:P$82)*(MONTH($E182)-1)/12)*$H182</f>
        <v>0</v>
      </c>
      <c r="V182" s="224">
        <f>(SUM('1.  LRAMVA Summary'!Q$54:Q$80)+SUM('1.  LRAMVA Summary'!Q$81:Q$82)*(MONTH($E182)-1)/12)*$H182</f>
        <v>0</v>
      </c>
      <c r="W182" s="225">
        <f t="shared" si="99"/>
        <v>28.215883741870144</v>
      </c>
    </row>
    <row r="183" spans="5:23">
      <c r="E183" s="208">
        <v>44652</v>
      </c>
      <c r="F183" s="208" t="s">
        <v>722</v>
      </c>
      <c r="G183" s="209" t="s">
        <v>66</v>
      </c>
      <c r="H183" s="234">
        <f t="shared" si="98"/>
        <v>4.75E-4</v>
      </c>
      <c r="I183" s="224">
        <f>(SUM('1.  LRAMVA Summary'!D$54:D$85)+SUM('1.  LRAMVA Summary'!D$87:D$88)*(MONTH($E183)-1)/12)*$H183</f>
        <v>48.29803671812487</v>
      </c>
      <c r="J183" s="224">
        <f>(SUM('1.  LRAMVA Summary'!E$54:E$85)+SUM('1.  LRAMVA Summary'!E$87:E$88)*(MONTH($E183)-1)/12)*$H183</f>
        <v>-5.5342639822660598</v>
      </c>
      <c r="K183" s="224">
        <f>(SUM('1.  LRAMVA Summary'!F$54:F$85)+SUM('1.  LRAMVA Summary'!F$87:F$88)*(MONTH($E183)-1)/12)*$H183</f>
        <v>-15.469222323099961</v>
      </c>
      <c r="L183" s="224">
        <f>(SUM('1.  LRAMVA Summary'!G$54:G$80)+SUM('1.  LRAMVA Summary'!G$81:G$82)*(MONTH($E183)-1)/12)*$H183</f>
        <v>0</v>
      </c>
      <c r="M183" s="224">
        <f>(SUM('1.  LRAMVA Summary'!H$54:H$80)+SUM('1.  LRAMVA Summary'!H$81:H$82)*(MONTH($E183)-1)/12)*$H183</f>
        <v>0</v>
      </c>
      <c r="N183" s="224">
        <f>(SUM('1.  LRAMVA Summary'!I$54:I$80)+SUM('1.  LRAMVA Summary'!I$81:I$82)*(MONTH($E183)-1)/12)*$H183</f>
        <v>0</v>
      </c>
      <c r="O183" s="224">
        <f>(SUM('1.  LRAMVA Summary'!J$54:J$80)+SUM('1.  LRAMVA Summary'!J$81:J$82)*(MONTH($E183)-1)/12)*$H183</f>
        <v>0</v>
      </c>
      <c r="P183" s="224">
        <f>(SUM('1.  LRAMVA Summary'!K$54:K$80)+SUM('1.  LRAMVA Summary'!K$81:K$82)*(MONTH($E183)-1)/12)*$H183</f>
        <v>0</v>
      </c>
      <c r="Q183" s="224">
        <f>(SUM('1.  LRAMVA Summary'!L$54:L$80)+SUM('1.  LRAMVA Summary'!L$81:L$82)*(MONTH($E183)-1)/12)*$H183</f>
        <v>0</v>
      </c>
      <c r="R183" s="224">
        <f>(SUM('1.  LRAMVA Summary'!M$54:M$80)+SUM('1.  LRAMVA Summary'!M$81:M$82)*(MONTH($E183)-1)/12)*$H183</f>
        <v>0</v>
      </c>
      <c r="S183" s="224">
        <f>(SUM('1.  LRAMVA Summary'!N$54:N$80)+SUM('1.  LRAMVA Summary'!N$81:N$82)*(MONTH($E183)-1)/12)*$H183</f>
        <v>0</v>
      </c>
      <c r="T183" s="224">
        <f>(SUM('1.  LRAMVA Summary'!O$54:O$80)+SUM('1.  LRAMVA Summary'!O$81:O$82)*(MONTH($E183)-1)/12)*$H183</f>
        <v>0</v>
      </c>
      <c r="U183" s="224">
        <f>(SUM('1.  LRAMVA Summary'!P$54:P$80)+SUM('1.  LRAMVA Summary'!P$81:P$82)*(MONTH($E183)-1)/12)*$H183</f>
        <v>0</v>
      </c>
      <c r="V183" s="224">
        <f>(SUM('1.  LRAMVA Summary'!Q$54:Q$80)+SUM('1.  LRAMVA Summary'!Q$81:Q$82)*(MONTH($E183)-1)/12)*$H183</f>
        <v>0</v>
      </c>
      <c r="W183" s="225">
        <f t="shared" si="99"/>
        <v>27.294550412758845</v>
      </c>
    </row>
    <row r="184" spans="5:23">
      <c r="E184" s="208">
        <v>44682</v>
      </c>
      <c r="F184" s="208" t="s">
        <v>722</v>
      </c>
      <c r="G184" s="209" t="s">
        <v>66</v>
      </c>
      <c r="H184" s="234">
        <f t="shared" si="98"/>
        <v>4.75E-4</v>
      </c>
      <c r="I184" s="224">
        <f>(SUM('1.  LRAMVA Summary'!D$54:D$85)+SUM('1.  LRAMVA Summary'!D$87:D$88)*(MONTH($E184)-1)/12)*$H184</f>
        <v>48.29803671812487</v>
      </c>
      <c r="J184" s="224">
        <f>(SUM('1.  LRAMVA Summary'!E$54:E$85)+SUM('1.  LRAMVA Summary'!E$87:E$88)*(MONTH($E184)-1)/12)*$H184</f>
        <v>-6.1251797005578608</v>
      </c>
      <c r="K184" s="224">
        <f>(SUM('1.  LRAMVA Summary'!F$54:F$85)+SUM('1.  LRAMVA Summary'!F$87:F$88)*(MONTH($E184)-1)/12)*$H184</f>
        <v>-15.799639933919453</v>
      </c>
      <c r="L184" s="224">
        <f>(SUM('1.  LRAMVA Summary'!G$54:G$80)+SUM('1.  LRAMVA Summary'!G$81:G$82)*(MONTH($E184)-1)/12)*$H184</f>
        <v>0</v>
      </c>
      <c r="M184" s="224">
        <f>(SUM('1.  LRAMVA Summary'!H$54:H$80)+SUM('1.  LRAMVA Summary'!H$81:H$82)*(MONTH($E184)-1)/12)*$H184</f>
        <v>0</v>
      </c>
      <c r="N184" s="224">
        <f>(SUM('1.  LRAMVA Summary'!I$54:I$80)+SUM('1.  LRAMVA Summary'!I$81:I$82)*(MONTH($E184)-1)/12)*$H184</f>
        <v>0</v>
      </c>
      <c r="O184" s="224">
        <f>(SUM('1.  LRAMVA Summary'!J$54:J$80)+SUM('1.  LRAMVA Summary'!J$81:J$82)*(MONTH($E184)-1)/12)*$H184</f>
        <v>0</v>
      </c>
      <c r="P184" s="224">
        <f>(SUM('1.  LRAMVA Summary'!K$54:K$80)+SUM('1.  LRAMVA Summary'!K$81:K$82)*(MONTH($E184)-1)/12)*$H184</f>
        <v>0</v>
      </c>
      <c r="Q184" s="224">
        <f>(SUM('1.  LRAMVA Summary'!L$54:L$80)+SUM('1.  LRAMVA Summary'!L$81:L$82)*(MONTH($E184)-1)/12)*$H184</f>
        <v>0</v>
      </c>
      <c r="R184" s="224">
        <f>(SUM('1.  LRAMVA Summary'!M$54:M$80)+SUM('1.  LRAMVA Summary'!M$81:M$82)*(MONTH($E184)-1)/12)*$H184</f>
        <v>0</v>
      </c>
      <c r="S184" s="224">
        <f>(SUM('1.  LRAMVA Summary'!N$54:N$80)+SUM('1.  LRAMVA Summary'!N$81:N$82)*(MONTH($E184)-1)/12)*$H184</f>
        <v>0</v>
      </c>
      <c r="T184" s="224">
        <f>(SUM('1.  LRAMVA Summary'!O$54:O$80)+SUM('1.  LRAMVA Summary'!O$81:O$82)*(MONTH($E184)-1)/12)*$H184</f>
        <v>0</v>
      </c>
      <c r="U184" s="224">
        <f>(SUM('1.  LRAMVA Summary'!P$54:P$80)+SUM('1.  LRAMVA Summary'!P$81:P$82)*(MONTH($E184)-1)/12)*$H184</f>
        <v>0</v>
      </c>
      <c r="V184" s="224">
        <f>(SUM('1.  LRAMVA Summary'!Q$54:Q$80)+SUM('1.  LRAMVA Summary'!Q$81:Q$82)*(MONTH($E184)-1)/12)*$H184</f>
        <v>0</v>
      </c>
      <c r="W184" s="225">
        <f t="shared" si="99"/>
        <v>26.37321708364756</v>
      </c>
    </row>
    <row r="185" spans="5:23">
      <c r="E185" s="208">
        <v>44713</v>
      </c>
      <c r="F185" s="208" t="s">
        <v>722</v>
      </c>
      <c r="G185" s="209" t="s">
        <v>66</v>
      </c>
      <c r="H185" s="234">
        <f t="shared" si="98"/>
        <v>4.75E-4</v>
      </c>
      <c r="I185" s="224">
        <f>(SUM('1.  LRAMVA Summary'!D$54:D$85)+SUM('1.  LRAMVA Summary'!D$87:D$88)*(MONTH($E185)-1)/12)*$H185</f>
        <v>48.29803671812487</v>
      </c>
      <c r="J185" s="224">
        <f>(SUM('1.  LRAMVA Summary'!E$54:E$85)+SUM('1.  LRAMVA Summary'!E$87:E$88)*(MONTH($E185)-1)/12)*$H185</f>
        <v>-6.7160954188496635</v>
      </c>
      <c r="K185" s="224">
        <f>(SUM('1.  LRAMVA Summary'!F$54:F$85)+SUM('1.  LRAMVA Summary'!F$87:F$88)*(MONTH($E185)-1)/12)*$H185</f>
        <v>-16.130057544738946</v>
      </c>
      <c r="L185" s="224">
        <f>(SUM('1.  LRAMVA Summary'!G$54:G$80)+SUM('1.  LRAMVA Summary'!G$81:G$82)*(MONTH($E185)-1)/12)*$H185</f>
        <v>0</v>
      </c>
      <c r="M185" s="224">
        <f>(SUM('1.  LRAMVA Summary'!H$54:H$80)+SUM('1.  LRAMVA Summary'!H$81:H$82)*(MONTH($E185)-1)/12)*$H185</f>
        <v>0</v>
      </c>
      <c r="N185" s="224">
        <f>(SUM('1.  LRAMVA Summary'!I$54:I$80)+SUM('1.  LRAMVA Summary'!I$81:I$82)*(MONTH($E185)-1)/12)*$H185</f>
        <v>0</v>
      </c>
      <c r="O185" s="224">
        <f>(SUM('1.  LRAMVA Summary'!J$54:J$80)+SUM('1.  LRAMVA Summary'!J$81:J$82)*(MONTH($E185)-1)/12)*$H185</f>
        <v>0</v>
      </c>
      <c r="P185" s="224">
        <f>(SUM('1.  LRAMVA Summary'!K$54:K$80)+SUM('1.  LRAMVA Summary'!K$81:K$82)*(MONTH($E185)-1)/12)*$H185</f>
        <v>0</v>
      </c>
      <c r="Q185" s="224">
        <f>(SUM('1.  LRAMVA Summary'!L$54:L$80)+SUM('1.  LRAMVA Summary'!L$81:L$82)*(MONTH($E185)-1)/12)*$H185</f>
        <v>0</v>
      </c>
      <c r="R185" s="224">
        <f>(SUM('1.  LRAMVA Summary'!M$54:M$80)+SUM('1.  LRAMVA Summary'!M$81:M$82)*(MONTH($E185)-1)/12)*$H185</f>
        <v>0</v>
      </c>
      <c r="S185" s="224">
        <f>(SUM('1.  LRAMVA Summary'!N$54:N$80)+SUM('1.  LRAMVA Summary'!N$81:N$82)*(MONTH($E185)-1)/12)*$H185</f>
        <v>0</v>
      </c>
      <c r="T185" s="224">
        <f>(SUM('1.  LRAMVA Summary'!O$54:O$80)+SUM('1.  LRAMVA Summary'!O$81:O$82)*(MONTH($E185)-1)/12)*$H185</f>
        <v>0</v>
      </c>
      <c r="U185" s="224">
        <f>(SUM('1.  LRAMVA Summary'!P$54:P$80)+SUM('1.  LRAMVA Summary'!P$81:P$82)*(MONTH($E185)-1)/12)*$H185</f>
        <v>0</v>
      </c>
      <c r="V185" s="224">
        <f>(SUM('1.  LRAMVA Summary'!Q$54:Q$80)+SUM('1.  LRAMVA Summary'!Q$81:Q$82)*(MONTH($E185)-1)/12)*$H185</f>
        <v>0</v>
      </c>
      <c r="W185" s="225">
        <f t="shared" si="99"/>
        <v>25.451883754536262</v>
      </c>
    </row>
    <row r="186" spans="5:23">
      <c r="E186" s="208">
        <v>44743</v>
      </c>
      <c r="F186" s="208" t="s">
        <v>722</v>
      </c>
      <c r="G186" s="209" t="s">
        <v>68</v>
      </c>
      <c r="H186" s="234">
        <f t="shared" si="98"/>
        <v>4.75E-4</v>
      </c>
      <c r="I186" s="224">
        <f>(SUM('1.  LRAMVA Summary'!D$54:D$85)+SUM('1.  LRAMVA Summary'!D$87:D$88)*(MONTH($E186)-1)/12)*$H186</f>
        <v>48.29803671812487</v>
      </c>
      <c r="J186" s="224">
        <f>(SUM('1.  LRAMVA Summary'!E$54:E$85)+SUM('1.  LRAMVA Summary'!E$87:E$88)*(MONTH($E186)-1)/12)*$H186</f>
        <v>-7.3070111371414654</v>
      </c>
      <c r="K186" s="224">
        <f>(SUM('1.  LRAMVA Summary'!F$54:F$85)+SUM('1.  LRAMVA Summary'!F$87:F$88)*(MONTH($E186)-1)/12)*$H186</f>
        <v>-16.460475155558441</v>
      </c>
      <c r="L186" s="224">
        <f>(SUM('1.  LRAMVA Summary'!G$54:G$80)+SUM('1.  LRAMVA Summary'!G$81:G$82)*(MONTH($E186)-1)/12)*$H186</f>
        <v>0</v>
      </c>
      <c r="M186" s="224">
        <f>(SUM('1.  LRAMVA Summary'!H$54:H$80)+SUM('1.  LRAMVA Summary'!H$81:H$82)*(MONTH($E186)-1)/12)*$H186</f>
        <v>0</v>
      </c>
      <c r="N186" s="224">
        <f>(SUM('1.  LRAMVA Summary'!I$54:I$80)+SUM('1.  LRAMVA Summary'!I$81:I$82)*(MONTH($E186)-1)/12)*$H186</f>
        <v>0</v>
      </c>
      <c r="O186" s="224">
        <f>(SUM('1.  LRAMVA Summary'!J$54:J$80)+SUM('1.  LRAMVA Summary'!J$81:J$82)*(MONTH($E186)-1)/12)*$H186</f>
        <v>0</v>
      </c>
      <c r="P186" s="224">
        <f>(SUM('1.  LRAMVA Summary'!K$54:K$80)+SUM('1.  LRAMVA Summary'!K$81:K$82)*(MONTH($E186)-1)/12)*$H186</f>
        <v>0</v>
      </c>
      <c r="Q186" s="224">
        <f>(SUM('1.  LRAMVA Summary'!L$54:L$80)+SUM('1.  LRAMVA Summary'!L$81:L$82)*(MONTH($E186)-1)/12)*$H186</f>
        <v>0</v>
      </c>
      <c r="R186" s="224">
        <f>(SUM('1.  LRAMVA Summary'!M$54:M$80)+SUM('1.  LRAMVA Summary'!M$81:M$82)*(MONTH($E186)-1)/12)*$H186</f>
        <v>0</v>
      </c>
      <c r="S186" s="224">
        <f>(SUM('1.  LRAMVA Summary'!N$54:N$80)+SUM('1.  LRAMVA Summary'!N$81:N$82)*(MONTH($E186)-1)/12)*$H186</f>
        <v>0</v>
      </c>
      <c r="T186" s="224">
        <f>(SUM('1.  LRAMVA Summary'!O$54:O$80)+SUM('1.  LRAMVA Summary'!O$81:O$82)*(MONTH($E186)-1)/12)*$H186</f>
        <v>0</v>
      </c>
      <c r="U186" s="224">
        <f>(SUM('1.  LRAMVA Summary'!P$54:P$80)+SUM('1.  LRAMVA Summary'!P$81:P$82)*(MONTH($E186)-1)/12)*$H186</f>
        <v>0</v>
      </c>
      <c r="V186" s="224">
        <f>(SUM('1.  LRAMVA Summary'!Q$54:Q$80)+SUM('1.  LRAMVA Summary'!Q$81:Q$82)*(MONTH($E186)-1)/12)*$H186</f>
        <v>0</v>
      </c>
      <c r="W186" s="225">
        <f t="shared" si="99"/>
        <v>24.530550425424963</v>
      </c>
    </row>
    <row r="187" spans="5:23">
      <c r="E187" s="208">
        <v>44774</v>
      </c>
      <c r="F187" s="208" t="s">
        <v>722</v>
      </c>
      <c r="G187" s="209" t="s">
        <v>68</v>
      </c>
      <c r="H187" s="234">
        <f t="shared" si="98"/>
        <v>4.75E-4</v>
      </c>
      <c r="I187" s="224">
        <f>(SUM('1.  LRAMVA Summary'!D$54:D$85)+SUM('1.  LRAMVA Summary'!D$87:D$88)*(MONTH($E187)-1)/12)*$H187</f>
        <v>48.29803671812487</v>
      </c>
      <c r="J187" s="224">
        <f>(SUM('1.  LRAMVA Summary'!E$54:E$85)+SUM('1.  LRAMVA Summary'!E$87:E$88)*(MONTH($E187)-1)/12)*$H187</f>
        <v>-7.8979268554332682</v>
      </c>
      <c r="K187" s="224">
        <f>(SUM('1.  LRAMVA Summary'!F$54:F$85)+SUM('1.  LRAMVA Summary'!F$87:F$88)*(MONTH($E187)-1)/12)*$H187</f>
        <v>-16.790892766377933</v>
      </c>
      <c r="L187" s="224">
        <f>(SUM('1.  LRAMVA Summary'!G$54:G$80)+SUM('1.  LRAMVA Summary'!G$81:G$82)*(MONTH($E187)-1)/12)*$H187</f>
        <v>0</v>
      </c>
      <c r="M187" s="224">
        <f>(SUM('1.  LRAMVA Summary'!H$54:H$80)+SUM('1.  LRAMVA Summary'!H$81:H$82)*(MONTH($E187)-1)/12)*$H187</f>
        <v>0</v>
      </c>
      <c r="N187" s="224">
        <f>(SUM('1.  LRAMVA Summary'!I$54:I$80)+SUM('1.  LRAMVA Summary'!I$81:I$82)*(MONTH($E187)-1)/12)*$H187</f>
        <v>0</v>
      </c>
      <c r="O187" s="224">
        <f>(SUM('1.  LRAMVA Summary'!J$54:J$80)+SUM('1.  LRAMVA Summary'!J$81:J$82)*(MONTH($E187)-1)/12)*$H187</f>
        <v>0</v>
      </c>
      <c r="P187" s="224">
        <f>(SUM('1.  LRAMVA Summary'!K$54:K$80)+SUM('1.  LRAMVA Summary'!K$81:K$82)*(MONTH($E187)-1)/12)*$H187</f>
        <v>0</v>
      </c>
      <c r="Q187" s="224">
        <f>(SUM('1.  LRAMVA Summary'!L$54:L$80)+SUM('1.  LRAMVA Summary'!L$81:L$82)*(MONTH($E187)-1)/12)*$H187</f>
        <v>0</v>
      </c>
      <c r="R187" s="224">
        <f>(SUM('1.  LRAMVA Summary'!M$54:M$80)+SUM('1.  LRAMVA Summary'!M$81:M$82)*(MONTH($E187)-1)/12)*$H187</f>
        <v>0</v>
      </c>
      <c r="S187" s="224">
        <f>(SUM('1.  LRAMVA Summary'!N$54:N$80)+SUM('1.  LRAMVA Summary'!N$81:N$82)*(MONTH($E187)-1)/12)*$H187</f>
        <v>0</v>
      </c>
      <c r="T187" s="224">
        <f>(SUM('1.  LRAMVA Summary'!O$54:O$80)+SUM('1.  LRAMVA Summary'!O$81:O$82)*(MONTH($E187)-1)/12)*$H187</f>
        <v>0</v>
      </c>
      <c r="U187" s="224">
        <f>(SUM('1.  LRAMVA Summary'!P$54:P$80)+SUM('1.  LRAMVA Summary'!P$81:P$82)*(MONTH($E187)-1)/12)*$H187</f>
        <v>0</v>
      </c>
      <c r="V187" s="224">
        <f>(SUM('1.  LRAMVA Summary'!Q$54:Q$80)+SUM('1.  LRAMVA Summary'!Q$81:Q$82)*(MONTH($E187)-1)/12)*$H187</f>
        <v>0</v>
      </c>
      <c r="W187" s="225">
        <f t="shared" si="99"/>
        <v>23.609217096313667</v>
      </c>
    </row>
    <row r="188" spans="5:23">
      <c r="E188" s="208">
        <v>44805</v>
      </c>
      <c r="F188" s="208" t="s">
        <v>722</v>
      </c>
      <c r="G188" s="209" t="s">
        <v>68</v>
      </c>
      <c r="H188" s="234">
        <f t="shared" si="98"/>
        <v>4.75E-4</v>
      </c>
      <c r="I188" s="224">
        <f>(SUM('1.  LRAMVA Summary'!D$54:D$85)+SUM('1.  LRAMVA Summary'!D$87:D$88)*(MONTH($E188)-1)/12)*$H188</f>
        <v>48.29803671812487</v>
      </c>
      <c r="J188" s="224">
        <f>(SUM('1.  LRAMVA Summary'!E$54:E$85)+SUM('1.  LRAMVA Summary'!E$87:E$88)*(MONTH($E188)-1)/12)*$H188</f>
        <v>-8.4888425737250692</v>
      </c>
      <c r="K188" s="224">
        <f>(SUM('1.  LRAMVA Summary'!F$54:F$85)+SUM('1.  LRAMVA Summary'!F$87:F$88)*(MONTH($E188)-1)/12)*$H188</f>
        <v>-17.121310377197428</v>
      </c>
      <c r="L188" s="224">
        <f>(SUM('1.  LRAMVA Summary'!G$54:G$80)+SUM('1.  LRAMVA Summary'!G$81:G$82)*(MONTH($E188)-1)/12)*$H188</f>
        <v>0</v>
      </c>
      <c r="M188" s="224">
        <f>(SUM('1.  LRAMVA Summary'!H$54:H$80)+SUM('1.  LRAMVA Summary'!H$81:H$82)*(MONTH($E188)-1)/12)*$H188</f>
        <v>0</v>
      </c>
      <c r="N188" s="224">
        <f>(SUM('1.  LRAMVA Summary'!I$54:I$80)+SUM('1.  LRAMVA Summary'!I$81:I$82)*(MONTH($E188)-1)/12)*$H188</f>
        <v>0</v>
      </c>
      <c r="O188" s="224">
        <f>(SUM('1.  LRAMVA Summary'!J$54:J$80)+SUM('1.  LRAMVA Summary'!J$81:J$82)*(MONTH($E188)-1)/12)*$H188</f>
        <v>0</v>
      </c>
      <c r="P188" s="224">
        <f>(SUM('1.  LRAMVA Summary'!K$54:K$80)+SUM('1.  LRAMVA Summary'!K$81:K$82)*(MONTH($E188)-1)/12)*$H188</f>
        <v>0</v>
      </c>
      <c r="Q188" s="224">
        <f>(SUM('1.  LRAMVA Summary'!L$54:L$80)+SUM('1.  LRAMVA Summary'!L$81:L$82)*(MONTH($E188)-1)/12)*$H188</f>
        <v>0</v>
      </c>
      <c r="R188" s="224">
        <f>(SUM('1.  LRAMVA Summary'!M$54:M$80)+SUM('1.  LRAMVA Summary'!M$81:M$82)*(MONTH($E188)-1)/12)*$H188</f>
        <v>0</v>
      </c>
      <c r="S188" s="224">
        <f>(SUM('1.  LRAMVA Summary'!N$54:N$80)+SUM('1.  LRAMVA Summary'!N$81:N$82)*(MONTH($E188)-1)/12)*$H188</f>
        <v>0</v>
      </c>
      <c r="T188" s="224">
        <f>(SUM('1.  LRAMVA Summary'!O$54:O$80)+SUM('1.  LRAMVA Summary'!O$81:O$82)*(MONTH($E188)-1)/12)*$H188</f>
        <v>0</v>
      </c>
      <c r="U188" s="224">
        <f>(SUM('1.  LRAMVA Summary'!P$54:P$80)+SUM('1.  LRAMVA Summary'!P$81:P$82)*(MONTH($E188)-1)/12)*$H188</f>
        <v>0</v>
      </c>
      <c r="V188" s="224">
        <f>(SUM('1.  LRAMVA Summary'!Q$54:Q$80)+SUM('1.  LRAMVA Summary'!Q$81:Q$82)*(MONTH($E188)-1)/12)*$H188</f>
        <v>0</v>
      </c>
      <c r="W188" s="225">
        <f t="shared" si="99"/>
        <v>22.687883767202369</v>
      </c>
    </row>
    <row r="189" spans="5:23">
      <c r="E189" s="208">
        <v>44835</v>
      </c>
      <c r="F189" s="208" t="s">
        <v>722</v>
      </c>
      <c r="G189" s="209" t="s">
        <v>69</v>
      </c>
      <c r="H189" s="234">
        <f t="shared" si="98"/>
        <v>4.75E-4</v>
      </c>
      <c r="I189" s="224">
        <f>(SUM('1.  LRAMVA Summary'!D$54:D$85)+SUM('1.  LRAMVA Summary'!D$87:D$88)*(MONTH($E189)-1)/12)*$H189</f>
        <v>48.29803671812487</v>
      </c>
      <c r="J189" s="224">
        <f>(SUM('1.  LRAMVA Summary'!E$54:E$85)+SUM('1.  LRAMVA Summary'!E$87:E$88)*(MONTH($E189)-1)/12)*$H189</f>
        <v>-9.0797582920168711</v>
      </c>
      <c r="K189" s="224">
        <f>(SUM('1.  LRAMVA Summary'!F$54:F$85)+SUM('1.  LRAMVA Summary'!F$87:F$88)*(MONTH($E189)-1)/12)*$H189</f>
        <v>-17.451727988016923</v>
      </c>
      <c r="L189" s="224">
        <f>(SUM('1.  LRAMVA Summary'!G$54:G$80)+SUM('1.  LRAMVA Summary'!G$81:G$82)*(MONTH($E189)-1)/12)*$H189</f>
        <v>0</v>
      </c>
      <c r="M189" s="224">
        <f>(SUM('1.  LRAMVA Summary'!H$54:H$80)+SUM('1.  LRAMVA Summary'!H$81:H$82)*(MONTH($E189)-1)/12)*$H189</f>
        <v>0</v>
      </c>
      <c r="N189" s="224">
        <f>(SUM('1.  LRAMVA Summary'!I$54:I$80)+SUM('1.  LRAMVA Summary'!I$81:I$82)*(MONTH($E189)-1)/12)*$H189</f>
        <v>0</v>
      </c>
      <c r="O189" s="224">
        <f>(SUM('1.  LRAMVA Summary'!J$54:J$80)+SUM('1.  LRAMVA Summary'!J$81:J$82)*(MONTH($E189)-1)/12)*$H189</f>
        <v>0</v>
      </c>
      <c r="P189" s="224">
        <f>(SUM('1.  LRAMVA Summary'!K$54:K$80)+SUM('1.  LRAMVA Summary'!K$81:K$82)*(MONTH($E189)-1)/12)*$H189</f>
        <v>0</v>
      </c>
      <c r="Q189" s="224">
        <f>(SUM('1.  LRAMVA Summary'!L$54:L$80)+SUM('1.  LRAMVA Summary'!L$81:L$82)*(MONTH($E189)-1)/12)*$H189</f>
        <v>0</v>
      </c>
      <c r="R189" s="224">
        <f>(SUM('1.  LRAMVA Summary'!M$54:M$80)+SUM('1.  LRAMVA Summary'!M$81:M$82)*(MONTH($E189)-1)/12)*$H189</f>
        <v>0</v>
      </c>
      <c r="S189" s="224">
        <f>(SUM('1.  LRAMVA Summary'!N$54:N$80)+SUM('1.  LRAMVA Summary'!N$81:N$82)*(MONTH($E189)-1)/12)*$H189</f>
        <v>0</v>
      </c>
      <c r="T189" s="224">
        <f>(SUM('1.  LRAMVA Summary'!O$54:O$80)+SUM('1.  LRAMVA Summary'!O$81:O$82)*(MONTH($E189)-1)/12)*$H189</f>
        <v>0</v>
      </c>
      <c r="U189" s="224">
        <f>(SUM('1.  LRAMVA Summary'!P$54:P$80)+SUM('1.  LRAMVA Summary'!P$81:P$82)*(MONTH($E189)-1)/12)*$H189</f>
        <v>0</v>
      </c>
      <c r="V189" s="224">
        <f>(SUM('1.  LRAMVA Summary'!Q$54:Q$80)+SUM('1.  LRAMVA Summary'!Q$81:Q$82)*(MONTH($E189)-1)/12)*$H189</f>
        <v>0</v>
      </c>
      <c r="W189" s="225">
        <f t="shared" si="99"/>
        <v>21.766550438091077</v>
      </c>
    </row>
    <row r="190" spans="5:23">
      <c r="E190" s="208">
        <v>44866</v>
      </c>
      <c r="F190" s="208" t="s">
        <v>722</v>
      </c>
      <c r="G190" s="209" t="s">
        <v>69</v>
      </c>
      <c r="H190" s="234">
        <f t="shared" si="98"/>
        <v>4.75E-4</v>
      </c>
      <c r="I190" s="224">
        <f>(SUM('1.  LRAMVA Summary'!D$54:D$85)+SUM('1.  LRAMVA Summary'!D$87:D$88)*(MONTH($E190)-1)/12)*$H190</f>
        <v>48.29803671812487</v>
      </c>
      <c r="J190" s="224">
        <f>(SUM('1.  LRAMVA Summary'!E$54:E$85)+SUM('1.  LRAMVA Summary'!E$87:E$88)*(MONTH($E190)-1)/12)*$H190</f>
        <v>-9.670674010308673</v>
      </c>
      <c r="K190" s="224">
        <f>(SUM('1.  LRAMVA Summary'!F$54:F$85)+SUM('1.  LRAMVA Summary'!F$87:F$88)*(MONTH($E190)-1)/12)*$H190</f>
        <v>-17.782145598836415</v>
      </c>
      <c r="L190" s="224">
        <f>(SUM('1.  LRAMVA Summary'!G$54:G$80)+SUM('1.  LRAMVA Summary'!G$81:G$82)*(MONTH($E190)-1)/12)*$H190</f>
        <v>0</v>
      </c>
      <c r="M190" s="224">
        <f>(SUM('1.  LRAMVA Summary'!H$54:H$80)+SUM('1.  LRAMVA Summary'!H$81:H$82)*(MONTH($E190)-1)/12)*$H190</f>
        <v>0</v>
      </c>
      <c r="N190" s="224">
        <f>(SUM('1.  LRAMVA Summary'!I$54:I$80)+SUM('1.  LRAMVA Summary'!I$81:I$82)*(MONTH($E190)-1)/12)*$H190</f>
        <v>0</v>
      </c>
      <c r="O190" s="224">
        <f>(SUM('1.  LRAMVA Summary'!J$54:J$80)+SUM('1.  LRAMVA Summary'!J$81:J$82)*(MONTH($E190)-1)/12)*$H190</f>
        <v>0</v>
      </c>
      <c r="P190" s="224">
        <f>(SUM('1.  LRAMVA Summary'!K$54:K$80)+SUM('1.  LRAMVA Summary'!K$81:K$82)*(MONTH($E190)-1)/12)*$H190</f>
        <v>0</v>
      </c>
      <c r="Q190" s="224">
        <f>(SUM('1.  LRAMVA Summary'!L$54:L$80)+SUM('1.  LRAMVA Summary'!L$81:L$82)*(MONTH($E190)-1)/12)*$H190</f>
        <v>0</v>
      </c>
      <c r="R190" s="224">
        <f>(SUM('1.  LRAMVA Summary'!M$54:M$80)+SUM('1.  LRAMVA Summary'!M$81:M$82)*(MONTH($E190)-1)/12)*$H190</f>
        <v>0</v>
      </c>
      <c r="S190" s="224">
        <f>(SUM('1.  LRAMVA Summary'!N$54:N$80)+SUM('1.  LRAMVA Summary'!N$81:N$82)*(MONTH($E190)-1)/12)*$H190</f>
        <v>0</v>
      </c>
      <c r="T190" s="224">
        <f>(SUM('1.  LRAMVA Summary'!O$54:O$80)+SUM('1.  LRAMVA Summary'!O$81:O$82)*(MONTH($E190)-1)/12)*$H190</f>
        <v>0</v>
      </c>
      <c r="U190" s="224">
        <f>(SUM('1.  LRAMVA Summary'!P$54:P$80)+SUM('1.  LRAMVA Summary'!P$81:P$82)*(MONTH($E190)-1)/12)*$H190</f>
        <v>0</v>
      </c>
      <c r="V190" s="224">
        <f>(SUM('1.  LRAMVA Summary'!Q$54:Q$80)+SUM('1.  LRAMVA Summary'!Q$81:Q$82)*(MONTH($E190)-1)/12)*$H190</f>
        <v>0</v>
      </c>
      <c r="W190" s="225">
        <f t="shared" si="99"/>
        <v>20.845217108979782</v>
      </c>
    </row>
    <row r="191" spans="5:23">
      <c r="E191" s="208">
        <v>44896</v>
      </c>
      <c r="F191" s="208" t="s">
        <v>722</v>
      </c>
      <c r="G191" s="209" t="s">
        <v>69</v>
      </c>
      <c r="H191" s="234">
        <f t="shared" si="98"/>
        <v>4.75E-4</v>
      </c>
      <c r="I191" s="224">
        <f>(SUM('1.  LRAMVA Summary'!D$54:D$85)+SUM('1.  LRAMVA Summary'!D$87:D$88)*(MONTH($E191)-1)/12)*$H191</f>
        <v>48.29803671812487</v>
      </c>
      <c r="J191" s="224">
        <f>(SUM('1.  LRAMVA Summary'!E$54:E$85)+SUM('1.  LRAMVA Summary'!E$87:E$88)*(MONTH($E191)-1)/12)*$H191</f>
        <v>-10.261589728600475</v>
      </c>
      <c r="K191" s="224">
        <f>(SUM('1.  LRAMVA Summary'!F$54:F$85)+SUM('1.  LRAMVA Summary'!F$87:F$88)*(MONTH($E191)-1)/12)*$H191</f>
        <v>-18.11256320965591</v>
      </c>
      <c r="L191" s="224">
        <f>(SUM('1.  LRAMVA Summary'!G$54:G$80)+SUM('1.  LRAMVA Summary'!G$81:G$82)*(MONTH($E191)-1)/12)*$H191</f>
        <v>0</v>
      </c>
      <c r="M191" s="224">
        <f>(SUM('1.  LRAMVA Summary'!H$54:H$80)+SUM('1.  LRAMVA Summary'!H$81:H$82)*(MONTH($E191)-1)/12)*$H191</f>
        <v>0</v>
      </c>
      <c r="N191" s="224">
        <f>(SUM('1.  LRAMVA Summary'!I$54:I$80)+SUM('1.  LRAMVA Summary'!I$81:I$82)*(MONTH($E191)-1)/12)*$H191</f>
        <v>0</v>
      </c>
      <c r="O191" s="224">
        <f>(SUM('1.  LRAMVA Summary'!J$54:J$80)+SUM('1.  LRAMVA Summary'!J$81:J$82)*(MONTH($E191)-1)/12)*$H191</f>
        <v>0</v>
      </c>
      <c r="P191" s="224">
        <f>(SUM('1.  LRAMVA Summary'!K$54:K$80)+SUM('1.  LRAMVA Summary'!K$81:K$82)*(MONTH($E191)-1)/12)*$H191</f>
        <v>0</v>
      </c>
      <c r="Q191" s="224">
        <f>(SUM('1.  LRAMVA Summary'!L$54:L$80)+SUM('1.  LRAMVA Summary'!L$81:L$82)*(MONTH($E191)-1)/12)*$H191</f>
        <v>0</v>
      </c>
      <c r="R191" s="224">
        <f>(SUM('1.  LRAMVA Summary'!M$54:M$80)+SUM('1.  LRAMVA Summary'!M$81:M$82)*(MONTH($E191)-1)/12)*$H191</f>
        <v>0</v>
      </c>
      <c r="S191" s="224">
        <f>(SUM('1.  LRAMVA Summary'!N$54:N$80)+SUM('1.  LRAMVA Summary'!N$81:N$82)*(MONTH($E191)-1)/12)*$H191</f>
        <v>0</v>
      </c>
      <c r="T191" s="224">
        <f>(SUM('1.  LRAMVA Summary'!O$54:O$80)+SUM('1.  LRAMVA Summary'!O$81:O$82)*(MONTH($E191)-1)/12)*$H191</f>
        <v>0</v>
      </c>
      <c r="U191" s="224">
        <f>(SUM('1.  LRAMVA Summary'!P$54:P$80)+SUM('1.  LRAMVA Summary'!P$81:P$82)*(MONTH($E191)-1)/12)*$H191</f>
        <v>0</v>
      </c>
      <c r="V191" s="224">
        <f>(SUM('1.  LRAMVA Summary'!Q$54:Q$80)+SUM('1.  LRAMVA Summary'!Q$81:Q$82)*(MONTH($E191)-1)/12)*$H191</f>
        <v>0</v>
      </c>
      <c r="W191" s="225">
        <f>SUM(I191:V191)</f>
        <v>19.923883779868483</v>
      </c>
    </row>
    <row r="192" spans="5:23" ht="15.75" thickBot="1">
      <c r="E192" s="210" t="s">
        <v>718</v>
      </c>
      <c r="F192" s="210"/>
      <c r="G192" s="211"/>
      <c r="H192" s="212"/>
      <c r="I192" s="213">
        <f>SUM(I179:I191)</f>
        <v>9766.2164897899784</v>
      </c>
      <c r="J192" s="213">
        <f>SUM(J179:J191)</f>
        <v>2964.6441624907602</v>
      </c>
      <c r="K192" s="213">
        <f t="shared" ref="K192:V192" si="100">SUM(K179:K191)</f>
        <v>-538.77027415231657</v>
      </c>
      <c r="L192" s="213">
        <f t="shared" si="100"/>
        <v>0</v>
      </c>
      <c r="M192" s="213">
        <f t="shared" si="100"/>
        <v>0</v>
      </c>
      <c r="N192" s="213">
        <f t="shared" si="100"/>
        <v>0</v>
      </c>
      <c r="O192" s="213">
        <f t="shared" si="100"/>
        <v>0</v>
      </c>
      <c r="P192" s="213">
        <f t="shared" si="100"/>
        <v>0</v>
      </c>
      <c r="Q192" s="213">
        <f t="shared" si="100"/>
        <v>0</v>
      </c>
      <c r="R192" s="213">
        <f t="shared" si="100"/>
        <v>0</v>
      </c>
      <c r="S192" s="213">
        <f t="shared" si="100"/>
        <v>0</v>
      </c>
      <c r="T192" s="213">
        <f t="shared" si="100"/>
        <v>0</v>
      </c>
      <c r="U192" s="213">
        <f t="shared" si="100"/>
        <v>0</v>
      </c>
      <c r="V192" s="213">
        <f t="shared" si="100"/>
        <v>0</v>
      </c>
      <c r="W192" s="213">
        <f>SUM(W179:W191)</f>
        <v>12192.090378128436</v>
      </c>
    </row>
    <row r="193" spans="5:23" ht="15.75" thickTop="1">
      <c r="E193" s="214" t="s">
        <v>67</v>
      </c>
      <c r="F193" s="214"/>
      <c r="G193" s="215"/>
      <c r="H193" s="216"/>
      <c r="I193" s="217"/>
      <c r="J193" s="217"/>
      <c r="K193" s="217"/>
      <c r="L193" s="217"/>
      <c r="M193" s="217"/>
      <c r="N193" s="217"/>
      <c r="O193" s="217"/>
      <c r="P193" s="217"/>
      <c r="Q193" s="217"/>
      <c r="R193" s="217"/>
      <c r="S193" s="217"/>
      <c r="T193" s="217"/>
      <c r="U193" s="217"/>
      <c r="V193" s="217"/>
      <c r="W193" s="218"/>
    </row>
    <row r="194" spans="5:23">
      <c r="E194" s="219" t="s">
        <v>719</v>
      </c>
      <c r="F194" s="219"/>
      <c r="G194" s="220"/>
      <c r="H194" s="221"/>
      <c r="I194" s="222">
        <f>I192+I193</f>
        <v>9766.2164897899784</v>
      </c>
      <c r="J194" s="222">
        <f t="shared" ref="J194:U194" si="101">J192+J193</f>
        <v>2964.6441624907602</v>
      </c>
      <c r="K194" s="222">
        <f t="shared" si="101"/>
        <v>-538.77027415231657</v>
      </c>
      <c r="L194" s="222">
        <f t="shared" si="101"/>
        <v>0</v>
      </c>
      <c r="M194" s="222">
        <f t="shared" si="101"/>
        <v>0</v>
      </c>
      <c r="N194" s="222">
        <f t="shared" si="101"/>
        <v>0</v>
      </c>
      <c r="O194" s="222">
        <f t="shared" si="101"/>
        <v>0</v>
      </c>
      <c r="P194" s="222">
        <f t="shared" si="101"/>
        <v>0</v>
      </c>
      <c r="Q194" s="222">
        <f t="shared" si="101"/>
        <v>0</v>
      </c>
      <c r="R194" s="222">
        <f t="shared" si="101"/>
        <v>0</v>
      </c>
      <c r="S194" s="222">
        <f t="shared" si="101"/>
        <v>0</v>
      </c>
      <c r="T194" s="222">
        <f t="shared" si="101"/>
        <v>0</v>
      </c>
      <c r="U194" s="222">
        <f t="shared" si="101"/>
        <v>0</v>
      </c>
      <c r="V194" s="222">
        <f>V192+V193</f>
        <v>0</v>
      </c>
      <c r="W194" s="222">
        <f>W192+W193</f>
        <v>12192.090378128436</v>
      </c>
    </row>
    <row r="195" spans="5:23">
      <c r="E195" s="208">
        <v>44927</v>
      </c>
      <c r="F195" s="208" t="s">
        <v>723</v>
      </c>
      <c r="G195" s="209" t="s">
        <v>65</v>
      </c>
      <c r="H195" s="234"/>
      <c r="I195" s="224">
        <f>(SUM('1.  LRAMVA Summary'!D$54:D$80)+SUM('1.  LRAMVA Summary'!D$81:D$82)*(MONTH($E195)-1)/12)*$H195</f>
        <v>0</v>
      </c>
      <c r="J195" s="224">
        <f>(SUM('1.  LRAMVA Summary'!E$54:E$80)+SUM('1.  LRAMVA Summary'!E$81:E$82)*(MONTH($E195)-1)/12)*$H195</f>
        <v>0</v>
      </c>
      <c r="K195" s="224">
        <f>(SUM('1.  LRAMVA Summary'!F$54:F$80)+SUM('1.  LRAMVA Summary'!F$81:F$82)*(MONTH($E195)-1)/12)*$H195</f>
        <v>0</v>
      </c>
      <c r="L195" s="224">
        <f>(SUM('1.  LRAMVA Summary'!G$54:G$80)+SUM('1.  LRAMVA Summary'!G$81:G$82)*(MONTH($E195)-1)/12)*$H195</f>
        <v>0</v>
      </c>
      <c r="M195" s="224">
        <f>(SUM('1.  LRAMVA Summary'!H$54:H$80)+SUM('1.  LRAMVA Summary'!H$81:H$82)*(MONTH($E195)-1)/12)*$H195</f>
        <v>0</v>
      </c>
      <c r="N195" s="224">
        <f>(SUM('1.  LRAMVA Summary'!I$54:I$80)+SUM('1.  LRAMVA Summary'!I$81:I$82)*(MONTH($E195)-1)/12)*$H195</f>
        <v>0</v>
      </c>
      <c r="O195" s="224">
        <f>(SUM('1.  LRAMVA Summary'!J$54:J$80)+SUM('1.  LRAMVA Summary'!J$81:J$82)*(MONTH($E195)-1)/12)*$H195</f>
        <v>0</v>
      </c>
      <c r="P195" s="224">
        <f>(SUM('1.  LRAMVA Summary'!K$54:K$80)+SUM('1.  LRAMVA Summary'!K$81:K$82)*(MONTH($E195)-1)/12)*$H195</f>
        <v>0</v>
      </c>
      <c r="Q195" s="224">
        <f>(SUM('1.  LRAMVA Summary'!L$54:L$80)+SUM('1.  LRAMVA Summary'!L$81:L$82)*(MONTH($E195)-1)/12)*$H195</f>
        <v>0</v>
      </c>
      <c r="R195" s="224">
        <f>(SUM('1.  LRAMVA Summary'!M$54:M$80)+SUM('1.  LRAMVA Summary'!M$81:M$82)*(MONTH($E195)-1)/12)*$H195</f>
        <v>0</v>
      </c>
      <c r="S195" s="224">
        <f>(SUM('1.  LRAMVA Summary'!N$54:N$80)+SUM('1.  LRAMVA Summary'!N$81:N$82)*(MONTH($E195)-1)/12)*$H195</f>
        <v>0</v>
      </c>
      <c r="T195" s="224">
        <f>(SUM('1.  LRAMVA Summary'!O$54:O$80)+SUM('1.  LRAMVA Summary'!O$81:O$82)*(MONTH($E195)-1)/12)*$H195</f>
        <v>0</v>
      </c>
      <c r="U195" s="224">
        <f>(SUM('1.  LRAMVA Summary'!P$54:P$80)+SUM('1.  LRAMVA Summary'!P$81:P$82)*(MONTH($E195)-1)/12)*$H195</f>
        <v>0</v>
      </c>
      <c r="V195" s="224">
        <f>(SUM('1.  LRAMVA Summary'!Q$54:Q$80)+SUM('1.  LRAMVA Summary'!Q$81:Q$82)*(MONTH($E195)-1)/12)*$H195</f>
        <v>0</v>
      </c>
      <c r="W195" s="225">
        <f>SUM(I195:V195)</f>
        <v>0</v>
      </c>
    </row>
    <row r="196" spans="5:23">
      <c r="E196" s="208">
        <v>44958</v>
      </c>
      <c r="F196" s="208" t="s">
        <v>723</v>
      </c>
      <c r="G196" s="209" t="s">
        <v>65</v>
      </c>
      <c r="H196" s="234"/>
      <c r="I196" s="224">
        <f>(SUM('1.  LRAMVA Summary'!D$54:D$80)+SUM('1.  LRAMVA Summary'!D$81:D$82)*(MONTH($E196)-1)/12)*$H196</f>
        <v>0</v>
      </c>
      <c r="J196" s="224">
        <f>(SUM('1.  LRAMVA Summary'!E$54:E$80)+SUM('1.  LRAMVA Summary'!E$81:E$82)*(MONTH($E196)-1)/12)*$H196</f>
        <v>0</v>
      </c>
      <c r="K196" s="224">
        <f>(SUM('1.  LRAMVA Summary'!F$54:F$80)+SUM('1.  LRAMVA Summary'!F$81:F$82)*(MONTH($E196)-1)/12)*$H196</f>
        <v>0</v>
      </c>
      <c r="L196" s="224">
        <f>(SUM('1.  LRAMVA Summary'!G$54:G$80)+SUM('1.  LRAMVA Summary'!G$81:G$82)*(MONTH($E196)-1)/12)*$H196</f>
        <v>0</v>
      </c>
      <c r="M196" s="224">
        <f>(SUM('1.  LRAMVA Summary'!H$54:H$80)+SUM('1.  LRAMVA Summary'!H$81:H$82)*(MONTH($E196)-1)/12)*$H196</f>
        <v>0</v>
      </c>
      <c r="N196" s="224">
        <f>(SUM('1.  LRAMVA Summary'!I$54:I$80)+SUM('1.  LRAMVA Summary'!I$81:I$82)*(MONTH($E196)-1)/12)*$H196</f>
        <v>0</v>
      </c>
      <c r="O196" s="224">
        <f>(SUM('1.  LRAMVA Summary'!J$54:J$80)+SUM('1.  LRAMVA Summary'!J$81:J$82)*(MONTH($E196)-1)/12)*$H196</f>
        <v>0</v>
      </c>
      <c r="P196" s="224">
        <f>(SUM('1.  LRAMVA Summary'!K$54:K$80)+SUM('1.  LRAMVA Summary'!K$81:K$82)*(MONTH($E196)-1)/12)*$H196</f>
        <v>0</v>
      </c>
      <c r="Q196" s="224">
        <f>(SUM('1.  LRAMVA Summary'!L$54:L$80)+SUM('1.  LRAMVA Summary'!L$81:L$82)*(MONTH($E196)-1)/12)*$H196</f>
        <v>0</v>
      </c>
      <c r="R196" s="224">
        <f>(SUM('1.  LRAMVA Summary'!M$54:M$80)+SUM('1.  LRAMVA Summary'!M$81:M$82)*(MONTH($E196)-1)/12)*$H196</f>
        <v>0</v>
      </c>
      <c r="S196" s="224">
        <f>(SUM('1.  LRAMVA Summary'!N$54:N$80)+SUM('1.  LRAMVA Summary'!N$81:N$82)*(MONTH($E196)-1)/12)*$H196</f>
        <v>0</v>
      </c>
      <c r="T196" s="224">
        <f>(SUM('1.  LRAMVA Summary'!O$54:O$80)+SUM('1.  LRAMVA Summary'!O$81:O$82)*(MONTH($E196)-1)/12)*$H196</f>
        <v>0</v>
      </c>
      <c r="U196" s="224">
        <f>(SUM('1.  LRAMVA Summary'!P$54:P$80)+SUM('1.  LRAMVA Summary'!P$81:P$82)*(MONTH($E196)-1)/12)*$H196</f>
        <v>0</v>
      </c>
      <c r="V196" s="224">
        <f>(SUM('1.  LRAMVA Summary'!Q$54:Q$80)+SUM('1.  LRAMVA Summary'!Q$81:Q$82)*(MONTH($E196)-1)/12)*$H196</f>
        <v>0</v>
      </c>
      <c r="W196" s="225">
        <f t="shared" ref="W196:W205" si="102">SUM(I196:V196)</f>
        <v>0</v>
      </c>
    </row>
    <row r="197" spans="5:23">
      <c r="E197" s="208">
        <v>44986</v>
      </c>
      <c r="F197" s="208" t="s">
        <v>723</v>
      </c>
      <c r="G197" s="209" t="s">
        <v>65</v>
      </c>
      <c r="H197" s="234"/>
      <c r="I197" s="224">
        <f>(SUM('1.  LRAMVA Summary'!D$54:D$80)+SUM('1.  LRAMVA Summary'!D$81:D$82)*(MONTH($E197)-1)/12)*$H197</f>
        <v>0</v>
      </c>
      <c r="J197" s="224">
        <f>(SUM('1.  LRAMVA Summary'!E$54:E$80)+SUM('1.  LRAMVA Summary'!E$81:E$82)*(MONTH($E197)-1)/12)*$H197</f>
        <v>0</v>
      </c>
      <c r="K197" s="224">
        <f>(SUM('1.  LRAMVA Summary'!F$54:F$80)+SUM('1.  LRAMVA Summary'!F$81:F$82)*(MONTH($E197)-1)/12)*$H197</f>
        <v>0</v>
      </c>
      <c r="L197" s="224">
        <f>(SUM('1.  LRAMVA Summary'!G$54:G$80)+SUM('1.  LRAMVA Summary'!G$81:G$82)*(MONTH($E197)-1)/12)*$H197</f>
        <v>0</v>
      </c>
      <c r="M197" s="224">
        <f>(SUM('1.  LRAMVA Summary'!H$54:H$80)+SUM('1.  LRAMVA Summary'!H$81:H$82)*(MONTH($E197)-1)/12)*$H197</f>
        <v>0</v>
      </c>
      <c r="N197" s="224">
        <f>(SUM('1.  LRAMVA Summary'!I$54:I$80)+SUM('1.  LRAMVA Summary'!I$81:I$82)*(MONTH($E197)-1)/12)*$H197</f>
        <v>0</v>
      </c>
      <c r="O197" s="224">
        <f>(SUM('1.  LRAMVA Summary'!J$54:J$80)+SUM('1.  LRAMVA Summary'!J$81:J$82)*(MONTH($E197)-1)/12)*$H197</f>
        <v>0</v>
      </c>
      <c r="P197" s="224">
        <f>(SUM('1.  LRAMVA Summary'!K$54:K$80)+SUM('1.  LRAMVA Summary'!K$81:K$82)*(MONTH($E197)-1)/12)*$H197</f>
        <v>0</v>
      </c>
      <c r="Q197" s="224">
        <f>(SUM('1.  LRAMVA Summary'!L$54:L$80)+SUM('1.  LRAMVA Summary'!L$81:L$82)*(MONTH($E197)-1)/12)*$H197</f>
        <v>0</v>
      </c>
      <c r="R197" s="224">
        <f>(SUM('1.  LRAMVA Summary'!M$54:M$80)+SUM('1.  LRAMVA Summary'!M$81:M$82)*(MONTH($E197)-1)/12)*$H197</f>
        <v>0</v>
      </c>
      <c r="S197" s="224">
        <f>(SUM('1.  LRAMVA Summary'!N$54:N$80)+SUM('1.  LRAMVA Summary'!N$81:N$82)*(MONTH($E197)-1)/12)*$H197</f>
        <v>0</v>
      </c>
      <c r="T197" s="224">
        <f>(SUM('1.  LRAMVA Summary'!O$54:O$80)+SUM('1.  LRAMVA Summary'!O$81:O$82)*(MONTH($E197)-1)/12)*$H197</f>
        <v>0</v>
      </c>
      <c r="U197" s="224">
        <f>(SUM('1.  LRAMVA Summary'!P$54:P$80)+SUM('1.  LRAMVA Summary'!P$81:P$82)*(MONTH($E197)-1)/12)*$H197</f>
        <v>0</v>
      </c>
      <c r="V197" s="224">
        <f>(SUM('1.  LRAMVA Summary'!Q$54:Q$80)+SUM('1.  LRAMVA Summary'!Q$81:Q$82)*(MONTH($E197)-1)/12)*$H197</f>
        <v>0</v>
      </c>
      <c r="W197" s="225">
        <f t="shared" si="102"/>
        <v>0</v>
      </c>
    </row>
    <row r="198" spans="5:23">
      <c r="E198" s="208">
        <v>45017</v>
      </c>
      <c r="F198" s="208" t="s">
        <v>723</v>
      </c>
      <c r="G198" s="209" t="s">
        <v>66</v>
      </c>
      <c r="H198" s="234"/>
      <c r="I198" s="224">
        <f>(SUM('1.  LRAMVA Summary'!D$54:D$80)+SUM('1.  LRAMVA Summary'!D$81:D$82)*(MONTH($E198)-1)/12)*$H198</f>
        <v>0</v>
      </c>
      <c r="J198" s="224">
        <f>(SUM('1.  LRAMVA Summary'!E$54:E$80)+SUM('1.  LRAMVA Summary'!E$81:E$82)*(MONTH($E198)-1)/12)*$H198</f>
        <v>0</v>
      </c>
      <c r="K198" s="224">
        <f>(SUM('1.  LRAMVA Summary'!F$54:F$80)+SUM('1.  LRAMVA Summary'!F$81:F$82)*(MONTH($E198)-1)/12)*$H198</f>
        <v>0</v>
      </c>
      <c r="L198" s="224">
        <f>(SUM('1.  LRAMVA Summary'!G$54:G$80)+SUM('1.  LRAMVA Summary'!G$81:G$82)*(MONTH($E198)-1)/12)*$H198</f>
        <v>0</v>
      </c>
      <c r="M198" s="224">
        <f>(SUM('1.  LRAMVA Summary'!H$54:H$80)+SUM('1.  LRAMVA Summary'!H$81:H$82)*(MONTH($E198)-1)/12)*$H198</f>
        <v>0</v>
      </c>
      <c r="N198" s="224">
        <f>(SUM('1.  LRAMVA Summary'!I$54:I$80)+SUM('1.  LRAMVA Summary'!I$81:I$82)*(MONTH($E198)-1)/12)*$H198</f>
        <v>0</v>
      </c>
      <c r="O198" s="224">
        <f>(SUM('1.  LRAMVA Summary'!J$54:J$80)+SUM('1.  LRAMVA Summary'!J$81:J$82)*(MONTH($E198)-1)/12)*$H198</f>
        <v>0</v>
      </c>
      <c r="P198" s="224">
        <f>(SUM('1.  LRAMVA Summary'!K$54:K$80)+SUM('1.  LRAMVA Summary'!K$81:K$82)*(MONTH($E198)-1)/12)*$H198</f>
        <v>0</v>
      </c>
      <c r="Q198" s="224">
        <f>(SUM('1.  LRAMVA Summary'!L$54:L$80)+SUM('1.  LRAMVA Summary'!L$81:L$82)*(MONTH($E198)-1)/12)*$H198</f>
        <v>0</v>
      </c>
      <c r="R198" s="224">
        <f>(SUM('1.  LRAMVA Summary'!M$54:M$80)+SUM('1.  LRAMVA Summary'!M$81:M$82)*(MONTH($E198)-1)/12)*$H198</f>
        <v>0</v>
      </c>
      <c r="S198" s="224">
        <f>(SUM('1.  LRAMVA Summary'!N$54:N$80)+SUM('1.  LRAMVA Summary'!N$81:N$82)*(MONTH($E198)-1)/12)*$H198</f>
        <v>0</v>
      </c>
      <c r="T198" s="224">
        <f>(SUM('1.  LRAMVA Summary'!O$54:O$80)+SUM('1.  LRAMVA Summary'!O$81:O$82)*(MONTH($E198)-1)/12)*$H198</f>
        <v>0</v>
      </c>
      <c r="U198" s="224">
        <f>(SUM('1.  LRAMVA Summary'!P$54:P$80)+SUM('1.  LRAMVA Summary'!P$81:P$82)*(MONTH($E198)-1)/12)*$H198</f>
        <v>0</v>
      </c>
      <c r="V198" s="224">
        <f>(SUM('1.  LRAMVA Summary'!Q$54:Q$80)+SUM('1.  LRAMVA Summary'!Q$81:Q$82)*(MONTH($E198)-1)/12)*$H198</f>
        <v>0</v>
      </c>
      <c r="W198" s="225">
        <f t="shared" si="102"/>
        <v>0</v>
      </c>
    </row>
    <row r="199" spans="5:23">
      <c r="E199" s="208">
        <v>45047</v>
      </c>
      <c r="F199" s="208" t="s">
        <v>723</v>
      </c>
      <c r="G199" s="209" t="s">
        <v>66</v>
      </c>
      <c r="H199" s="234"/>
      <c r="I199" s="224">
        <f>(SUM('1.  LRAMVA Summary'!D$54:D$80)+SUM('1.  LRAMVA Summary'!D$81:D$82)*(MONTH($E199)-1)/12)*$H199</f>
        <v>0</v>
      </c>
      <c r="J199" s="224">
        <f>(SUM('1.  LRAMVA Summary'!E$54:E$80)+SUM('1.  LRAMVA Summary'!E$81:E$82)*(MONTH($E199)-1)/12)*$H199</f>
        <v>0</v>
      </c>
      <c r="K199" s="224">
        <f>(SUM('1.  LRAMVA Summary'!F$54:F$80)+SUM('1.  LRAMVA Summary'!F$81:F$82)*(MONTH($E199)-1)/12)*$H199</f>
        <v>0</v>
      </c>
      <c r="L199" s="224">
        <f>(SUM('1.  LRAMVA Summary'!G$54:G$80)+SUM('1.  LRAMVA Summary'!G$81:G$82)*(MONTH($E199)-1)/12)*$H199</f>
        <v>0</v>
      </c>
      <c r="M199" s="224">
        <f>(SUM('1.  LRAMVA Summary'!H$54:H$80)+SUM('1.  LRAMVA Summary'!H$81:H$82)*(MONTH($E199)-1)/12)*$H199</f>
        <v>0</v>
      </c>
      <c r="N199" s="224">
        <f>(SUM('1.  LRAMVA Summary'!I$54:I$80)+SUM('1.  LRAMVA Summary'!I$81:I$82)*(MONTH($E199)-1)/12)*$H199</f>
        <v>0</v>
      </c>
      <c r="O199" s="224">
        <f>(SUM('1.  LRAMVA Summary'!J$54:J$80)+SUM('1.  LRAMVA Summary'!J$81:J$82)*(MONTH($E199)-1)/12)*$H199</f>
        <v>0</v>
      </c>
      <c r="P199" s="224">
        <f>(SUM('1.  LRAMVA Summary'!K$54:K$80)+SUM('1.  LRAMVA Summary'!K$81:K$82)*(MONTH($E199)-1)/12)*$H199</f>
        <v>0</v>
      </c>
      <c r="Q199" s="224">
        <f>(SUM('1.  LRAMVA Summary'!L$54:L$80)+SUM('1.  LRAMVA Summary'!L$81:L$82)*(MONTH($E199)-1)/12)*$H199</f>
        <v>0</v>
      </c>
      <c r="R199" s="224">
        <f>(SUM('1.  LRAMVA Summary'!M$54:M$80)+SUM('1.  LRAMVA Summary'!M$81:M$82)*(MONTH($E199)-1)/12)*$H199</f>
        <v>0</v>
      </c>
      <c r="S199" s="224">
        <f>(SUM('1.  LRAMVA Summary'!N$54:N$80)+SUM('1.  LRAMVA Summary'!N$81:N$82)*(MONTH($E199)-1)/12)*$H199</f>
        <v>0</v>
      </c>
      <c r="T199" s="224">
        <f>(SUM('1.  LRAMVA Summary'!O$54:O$80)+SUM('1.  LRAMVA Summary'!O$81:O$82)*(MONTH($E199)-1)/12)*$H199</f>
        <v>0</v>
      </c>
      <c r="U199" s="224">
        <f>(SUM('1.  LRAMVA Summary'!P$54:P$80)+SUM('1.  LRAMVA Summary'!P$81:P$82)*(MONTH($E199)-1)/12)*$H199</f>
        <v>0</v>
      </c>
      <c r="V199" s="224">
        <f>(SUM('1.  LRAMVA Summary'!Q$54:Q$80)+SUM('1.  LRAMVA Summary'!Q$81:Q$82)*(MONTH($E199)-1)/12)*$H199</f>
        <v>0</v>
      </c>
      <c r="W199" s="225">
        <f t="shared" si="102"/>
        <v>0</v>
      </c>
    </row>
    <row r="200" spans="5:23">
      <c r="E200" s="208">
        <v>45078</v>
      </c>
      <c r="F200" s="208" t="s">
        <v>723</v>
      </c>
      <c r="G200" s="209" t="s">
        <v>66</v>
      </c>
      <c r="H200" s="234"/>
      <c r="I200" s="224">
        <f>(SUM('1.  LRAMVA Summary'!D$54:D$80)+SUM('1.  LRAMVA Summary'!D$81:D$82)*(MONTH($E200)-1)/12)*$H200</f>
        <v>0</v>
      </c>
      <c r="J200" s="224">
        <f>(SUM('1.  LRAMVA Summary'!E$54:E$80)+SUM('1.  LRAMVA Summary'!E$81:E$82)*(MONTH($E200)-1)/12)*$H200</f>
        <v>0</v>
      </c>
      <c r="K200" s="224">
        <f>(SUM('1.  LRAMVA Summary'!F$54:F$80)+SUM('1.  LRAMVA Summary'!F$81:F$82)*(MONTH($E200)-1)/12)*$H200</f>
        <v>0</v>
      </c>
      <c r="L200" s="224">
        <f>(SUM('1.  LRAMVA Summary'!G$54:G$80)+SUM('1.  LRAMVA Summary'!G$81:G$82)*(MONTH($E200)-1)/12)*$H200</f>
        <v>0</v>
      </c>
      <c r="M200" s="224">
        <f>(SUM('1.  LRAMVA Summary'!H$54:H$80)+SUM('1.  LRAMVA Summary'!H$81:H$82)*(MONTH($E200)-1)/12)*$H200</f>
        <v>0</v>
      </c>
      <c r="N200" s="224">
        <f>(SUM('1.  LRAMVA Summary'!I$54:I$80)+SUM('1.  LRAMVA Summary'!I$81:I$82)*(MONTH($E200)-1)/12)*$H200</f>
        <v>0</v>
      </c>
      <c r="O200" s="224">
        <f>(SUM('1.  LRAMVA Summary'!J$54:J$80)+SUM('1.  LRAMVA Summary'!J$81:J$82)*(MONTH($E200)-1)/12)*$H200</f>
        <v>0</v>
      </c>
      <c r="P200" s="224">
        <f>(SUM('1.  LRAMVA Summary'!K$54:K$80)+SUM('1.  LRAMVA Summary'!K$81:K$82)*(MONTH($E200)-1)/12)*$H200</f>
        <v>0</v>
      </c>
      <c r="Q200" s="224">
        <f>(SUM('1.  LRAMVA Summary'!L$54:L$80)+SUM('1.  LRAMVA Summary'!L$81:L$82)*(MONTH($E200)-1)/12)*$H200</f>
        <v>0</v>
      </c>
      <c r="R200" s="224">
        <f>(SUM('1.  LRAMVA Summary'!M$54:M$80)+SUM('1.  LRAMVA Summary'!M$81:M$82)*(MONTH($E200)-1)/12)*$H200</f>
        <v>0</v>
      </c>
      <c r="S200" s="224">
        <f>(SUM('1.  LRAMVA Summary'!N$54:N$80)+SUM('1.  LRAMVA Summary'!N$81:N$82)*(MONTH($E200)-1)/12)*$H200</f>
        <v>0</v>
      </c>
      <c r="T200" s="224">
        <f>(SUM('1.  LRAMVA Summary'!O$54:O$80)+SUM('1.  LRAMVA Summary'!O$81:O$82)*(MONTH($E200)-1)/12)*$H200</f>
        <v>0</v>
      </c>
      <c r="U200" s="224">
        <f>(SUM('1.  LRAMVA Summary'!P$54:P$80)+SUM('1.  LRAMVA Summary'!P$81:P$82)*(MONTH($E200)-1)/12)*$H200</f>
        <v>0</v>
      </c>
      <c r="V200" s="224">
        <f>(SUM('1.  LRAMVA Summary'!Q$54:Q$80)+SUM('1.  LRAMVA Summary'!Q$81:Q$82)*(MONTH($E200)-1)/12)*$H200</f>
        <v>0</v>
      </c>
      <c r="W200" s="225">
        <f t="shared" si="102"/>
        <v>0</v>
      </c>
    </row>
    <row r="201" spans="5:23">
      <c r="E201" s="208">
        <v>45108</v>
      </c>
      <c r="F201" s="208" t="s">
        <v>723</v>
      </c>
      <c r="G201" s="209" t="s">
        <v>68</v>
      </c>
      <c r="H201" s="234"/>
      <c r="I201" s="224">
        <f>(SUM('1.  LRAMVA Summary'!D$54:D$80)+SUM('1.  LRAMVA Summary'!D$81:D$82)*(MONTH($E201)-1)/12)*$H201</f>
        <v>0</v>
      </c>
      <c r="J201" s="224">
        <f>(SUM('1.  LRAMVA Summary'!E$54:E$80)+SUM('1.  LRAMVA Summary'!E$81:E$82)*(MONTH($E201)-1)/12)*$H201</f>
        <v>0</v>
      </c>
      <c r="K201" s="224">
        <f>(SUM('1.  LRAMVA Summary'!F$54:F$80)+SUM('1.  LRAMVA Summary'!F$81:F$82)*(MONTH($E201)-1)/12)*$H201</f>
        <v>0</v>
      </c>
      <c r="L201" s="224">
        <f>(SUM('1.  LRAMVA Summary'!G$54:G$80)+SUM('1.  LRAMVA Summary'!G$81:G$82)*(MONTH($E201)-1)/12)*$H201</f>
        <v>0</v>
      </c>
      <c r="M201" s="224">
        <f>(SUM('1.  LRAMVA Summary'!H$54:H$80)+SUM('1.  LRAMVA Summary'!H$81:H$82)*(MONTH($E201)-1)/12)*$H201</f>
        <v>0</v>
      </c>
      <c r="N201" s="224">
        <f>(SUM('1.  LRAMVA Summary'!I$54:I$80)+SUM('1.  LRAMVA Summary'!I$81:I$82)*(MONTH($E201)-1)/12)*$H201</f>
        <v>0</v>
      </c>
      <c r="O201" s="224">
        <f>(SUM('1.  LRAMVA Summary'!J$54:J$80)+SUM('1.  LRAMVA Summary'!J$81:J$82)*(MONTH($E201)-1)/12)*$H201</f>
        <v>0</v>
      </c>
      <c r="P201" s="224">
        <f>(SUM('1.  LRAMVA Summary'!K$54:K$80)+SUM('1.  LRAMVA Summary'!K$81:K$82)*(MONTH($E201)-1)/12)*$H201</f>
        <v>0</v>
      </c>
      <c r="Q201" s="224">
        <f>(SUM('1.  LRAMVA Summary'!L$54:L$80)+SUM('1.  LRAMVA Summary'!L$81:L$82)*(MONTH($E201)-1)/12)*$H201</f>
        <v>0</v>
      </c>
      <c r="R201" s="224">
        <f>(SUM('1.  LRAMVA Summary'!M$54:M$80)+SUM('1.  LRAMVA Summary'!M$81:M$82)*(MONTH($E201)-1)/12)*$H201</f>
        <v>0</v>
      </c>
      <c r="S201" s="224">
        <f>(SUM('1.  LRAMVA Summary'!N$54:N$80)+SUM('1.  LRAMVA Summary'!N$81:N$82)*(MONTH($E201)-1)/12)*$H201</f>
        <v>0</v>
      </c>
      <c r="T201" s="224">
        <f>(SUM('1.  LRAMVA Summary'!O$54:O$80)+SUM('1.  LRAMVA Summary'!O$81:O$82)*(MONTH($E201)-1)/12)*$H201</f>
        <v>0</v>
      </c>
      <c r="U201" s="224">
        <f>(SUM('1.  LRAMVA Summary'!P$54:P$80)+SUM('1.  LRAMVA Summary'!P$81:P$82)*(MONTH($E201)-1)/12)*$H201</f>
        <v>0</v>
      </c>
      <c r="V201" s="224">
        <f>(SUM('1.  LRAMVA Summary'!Q$54:Q$80)+SUM('1.  LRAMVA Summary'!Q$81:Q$82)*(MONTH($E201)-1)/12)*$H201</f>
        <v>0</v>
      </c>
      <c r="W201" s="225">
        <f t="shared" si="102"/>
        <v>0</v>
      </c>
    </row>
    <row r="202" spans="5:23">
      <c r="E202" s="208">
        <v>45139</v>
      </c>
      <c r="F202" s="208" t="s">
        <v>723</v>
      </c>
      <c r="G202" s="209" t="s">
        <v>68</v>
      </c>
      <c r="H202" s="234"/>
      <c r="I202" s="224">
        <f>(SUM('1.  LRAMVA Summary'!D$54:D$80)+SUM('1.  LRAMVA Summary'!D$81:D$82)*(MONTH($E202)-1)/12)*$H202</f>
        <v>0</v>
      </c>
      <c r="J202" s="224">
        <f>(SUM('1.  LRAMVA Summary'!E$54:E$80)+SUM('1.  LRAMVA Summary'!E$81:E$82)*(MONTH($E202)-1)/12)*$H202</f>
        <v>0</v>
      </c>
      <c r="K202" s="224">
        <f>(SUM('1.  LRAMVA Summary'!F$54:F$80)+SUM('1.  LRAMVA Summary'!F$81:F$82)*(MONTH($E202)-1)/12)*$H202</f>
        <v>0</v>
      </c>
      <c r="L202" s="224">
        <f>(SUM('1.  LRAMVA Summary'!G$54:G$80)+SUM('1.  LRAMVA Summary'!G$81:G$82)*(MONTH($E202)-1)/12)*$H202</f>
        <v>0</v>
      </c>
      <c r="M202" s="224">
        <f>(SUM('1.  LRAMVA Summary'!H$54:H$80)+SUM('1.  LRAMVA Summary'!H$81:H$82)*(MONTH($E202)-1)/12)*$H202</f>
        <v>0</v>
      </c>
      <c r="N202" s="224">
        <f>(SUM('1.  LRAMVA Summary'!I$54:I$80)+SUM('1.  LRAMVA Summary'!I$81:I$82)*(MONTH($E202)-1)/12)*$H202</f>
        <v>0</v>
      </c>
      <c r="O202" s="224">
        <f>(SUM('1.  LRAMVA Summary'!J$54:J$80)+SUM('1.  LRAMVA Summary'!J$81:J$82)*(MONTH($E202)-1)/12)*$H202</f>
        <v>0</v>
      </c>
      <c r="P202" s="224">
        <f>(SUM('1.  LRAMVA Summary'!K$54:K$80)+SUM('1.  LRAMVA Summary'!K$81:K$82)*(MONTH($E202)-1)/12)*$H202</f>
        <v>0</v>
      </c>
      <c r="Q202" s="224">
        <f>(SUM('1.  LRAMVA Summary'!L$54:L$80)+SUM('1.  LRAMVA Summary'!L$81:L$82)*(MONTH($E202)-1)/12)*$H202</f>
        <v>0</v>
      </c>
      <c r="R202" s="224">
        <f>(SUM('1.  LRAMVA Summary'!M$54:M$80)+SUM('1.  LRAMVA Summary'!M$81:M$82)*(MONTH($E202)-1)/12)*$H202</f>
        <v>0</v>
      </c>
      <c r="S202" s="224">
        <f>(SUM('1.  LRAMVA Summary'!N$54:N$80)+SUM('1.  LRAMVA Summary'!N$81:N$82)*(MONTH($E202)-1)/12)*$H202</f>
        <v>0</v>
      </c>
      <c r="T202" s="224">
        <f>(SUM('1.  LRAMVA Summary'!O$54:O$80)+SUM('1.  LRAMVA Summary'!O$81:O$82)*(MONTH($E202)-1)/12)*$H202</f>
        <v>0</v>
      </c>
      <c r="U202" s="224">
        <f>(SUM('1.  LRAMVA Summary'!P$54:P$80)+SUM('1.  LRAMVA Summary'!P$81:P$82)*(MONTH($E202)-1)/12)*$H202</f>
        <v>0</v>
      </c>
      <c r="V202" s="224">
        <f>(SUM('1.  LRAMVA Summary'!Q$54:Q$80)+SUM('1.  LRAMVA Summary'!Q$81:Q$82)*(MONTH($E202)-1)/12)*$H202</f>
        <v>0</v>
      </c>
      <c r="W202" s="225">
        <f t="shared" si="102"/>
        <v>0</v>
      </c>
    </row>
    <row r="203" spans="5:23">
      <c r="E203" s="208">
        <v>45170</v>
      </c>
      <c r="F203" s="208" t="s">
        <v>723</v>
      </c>
      <c r="G203" s="209" t="s">
        <v>68</v>
      </c>
      <c r="H203" s="234"/>
      <c r="I203" s="224">
        <f>(SUM('1.  LRAMVA Summary'!D$54:D$80)+SUM('1.  LRAMVA Summary'!D$81:D$82)*(MONTH($E203)-1)/12)*$H203</f>
        <v>0</v>
      </c>
      <c r="J203" s="224">
        <f>(SUM('1.  LRAMVA Summary'!E$54:E$80)+SUM('1.  LRAMVA Summary'!E$81:E$82)*(MONTH($E203)-1)/12)*$H203</f>
        <v>0</v>
      </c>
      <c r="K203" s="224">
        <f>(SUM('1.  LRAMVA Summary'!F$54:F$80)+SUM('1.  LRAMVA Summary'!F$81:F$82)*(MONTH($E203)-1)/12)*$H203</f>
        <v>0</v>
      </c>
      <c r="L203" s="224">
        <f>(SUM('1.  LRAMVA Summary'!G$54:G$80)+SUM('1.  LRAMVA Summary'!G$81:G$82)*(MONTH($E203)-1)/12)*$H203</f>
        <v>0</v>
      </c>
      <c r="M203" s="224">
        <f>(SUM('1.  LRAMVA Summary'!H$54:H$80)+SUM('1.  LRAMVA Summary'!H$81:H$82)*(MONTH($E203)-1)/12)*$H203</f>
        <v>0</v>
      </c>
      <c r="N203" s="224">
        <f>(SUM('1.  LRAMVA Summary'!I$54:I$80)+SUM('1.  LRAMVA Summary'!I$81:I$82)*(MONTH($E203)-1)/12)*$H203</f>
        <v>0</v>
      </c>
      <c r="O203" s="224">
        <f>(SUM('1.  LRAMVA Summary'!J$54:J$80)+SUM('1.  LRAMVA Summary'!J$81:J$82)*(MONTH($E203)-1)/12)*$H203</f>
        <v>0</v>
      </c>
      <c r="P203" s="224">
        <f>(SUM('1.  LRAMVA Summary'!K$54:K$80)+SUM('1.  LRAMVA Summary'!K$81:K$82)*(MONTH($E203)-1)/12)*$H203</f>
        <v>0</v>
      </c>
      <c r="Q203" s="224">
        <f>(SUM('1.  LRAMVA Summary'!L$54:L$80)+SUM('1.  LRAMVA Summary'!L$81:L$82)*(MONTH($E203)-1)/12)*$H203</f>
        <v>0</v>
      </c>
      <c r="R203" s="224">
        <f>(SUM('1.  LRAMVA Summary'!M$54:M$80)+SUM('1.  LRAMVA Summary'!M$81:M$82)*(MONTH($E203)-1)/12)*$H203</f>
        <v>0</v>
      </c>
      <c r="S203" s="224">
        <f>(SUM('1.  LRAMVA Summary'!N$54:N$80)+SUM('1.  LRAMVA Summary'!N$81:N$82)*(MONTH($E203)-1)/12)*$H203</f>
        <v>0</v>
      </c>
      <c r="T203" s="224">
        <f>(SUM('1.  LRAMVA Summary'!O$54:O$80)+SUM('1.  LRAMVA Summary'!O$81:O$82)*(MONTH($E203)-1)/12)*$H203</f>
        <v>0</v>
      </c>
      <c r="U203" s="224">
        <f>(SUM('1.  LRAMVA Summary'!P$54:P$80)+SUM('1.  LRAMVA Summary'!P$81:P$82)*(MONTH($E203)-1)/12)*$H203</f>
        <v>0</v>
      </c>
      <c r="V203" s="224">
        <f>(SUM('1.  LRAMVA Summary'!Q$54:Q$80)+SUM('1.  LRAMVA Summary'!Q$81:Q$82)*(MONTH($E203)-1)/12)*$H203</f>
        <v>0</v>
      </c>
      <c r="W203" s="225">
        <f t="shared" si="102"/>
        <v>0</v>
      </c>
    </row>
    <row r="204" spans="5:23">
      <c r="E204" s="208">
        <v>45200</v>
      </c>
      <c r="F204" s="208" t="s">
        <v>723</v>
      </c>
      <c r="G204" s="209" t="s">
        <v>69</v>
      </c>
      <c r="H204" s="234"/>
      <c r="I204" s="224">
        <f>(SUM('1.  LRAMVA Summary'!D$54:D$80)+SUM('1.  LRAMVA Summary'!D$81:D$82)*(MONTH($E204)-1)/12)*$H204</f>
        <v>0</v>
      </c>
      <c r="J204" s="224">
        <f>(SUM('1.  LRAMVA Summary'!E$54:E$80)+SUM('1.  LRAMVA Summary'!E$81:E$82)*(MONTH($E204)-1)/12)*$H204</f>
        <v>0</v>
      </c>
      <c r="K204" s="224">
        <f>(SUM('1.  LRAMVA Summary'!F$54:F$80)+SUM('1.  LRAMVA Summary'!F$81:F$82)*(MONTH($E204)-1)/12)*$H204</f>
        <v>0</v>
      </c>
      <c r="L204" s="224">
        <f>(SUM('1.  LRAMVA Summary'!G$54:G$80)+SUM('1.  LRAMVA Summary'!G$81:G$82)*(MONTH($E204)-1)/12)*$H204</f>
        <v>0</v>
      </c>
      <c r="M204" s="224">
        <f>(SUM('1.  LRAMVA Summary'!H$54:H$80)+SUM('1.  LRAMVA Summary'!H$81:H$82)*(MONTH($E204)-1)/12)*$H204</f>
        <v>0</v>
      </c>
      <c r="N204" s="224">
        <f>(SUM('1.  LRAMVA Summary'!I$54:I$80)+SUM('1.  LRAMVA Summary'!I$81:I$82)*(MONTH($E204)-1)/12)*$H204</f>
        <v>0</v>
      </c>
      <c r="O204" s="224">
        <f>(SUM('1.  LRAMVA Summary'!J$54:J$80)+SUM('1.  LRAMVA Summary'!J$81:J$82)*(MONTH($E204)-1)/12)*$H204</f>
        <v>0</v>
      </c>
      <c r="P204" s="224">
        <f>(SUM('1.  LRAMVA Summary'!K$54:K$80)+SUM('1.  LRAMVA Summary'!K$81:K$82)*(MONTH($E204)-1)/12)*$H204</f>
        <v>0</v>
      </c>
      <c r="Q204" s="224">
        <f>(SUM('1.  LRAMVA Summary'!L$54:L$80)+SUM('1.  LRAMVA Summary'!L$81:L$82)*(MONTH($E204)-1)/12)*$H204</f>
        <v>0</v>
      </c>
      <c r="R204" s="224">
        <f>(SUM('1.  LRAMVA Summary'!M$54:M$80)+SUM('1.  LRAMVA Summary'!M$81:M$82)*(MONTH($E204)-1)/12)*$H204</f>
        <v>0</v>
      </c>
      <c r="S204" s="224">
        <f>(SUM('1.  LRAMVA Summary'!N$54:N$80)+SUM('1.  LRAMVA Summary'!N$81:N$82)*(MONTH($E204)-1)/12)*$H204</f>
        <v>0</v>
      </c>
      <c r="T204" s="224">
        <f>(SUM('1.  LRAMVA Summary'!O$54:O$80)+SUM('1.  LRAMVA Summary'!O$81:O$82)*(MONTH($E204)-1)/12)*$H204</f>
        <v>0</v>
      </c>
      <c r="U204" s="224">
        <f>(SUM('1.  LRAMVA Summary'!P$54:P$80)+SUM('1.  LRAMVA Summary'!P$81:P$82)*(MONTH($E204)-1)/12)*$H204</f>
        <v>0</v>
      </c>
      <c r="V204" s="224">
        <f>(SUM('1.  LRAMVA Summary'!Q$54:Q$80)+SUM('1.  LRAMVA Summary'!Q$81:Q$82)*(MONTH($E204)-1)/12)*$H204</f>
        <v>0</v>
      </c>
      <c r="W204" s="225">
        <f t="shared" si="102"/>
        <v>0</v>
      </c>
    </row>
    <row r="205" spans="5:23">
      <c r="E205" s="208">
        <v>45231</v>
      </c>
      <c r="F205" s="208" t="s">
        <v>723</v>
      </c>
      <c r="G205" s="209" t="s">
        <v>69</v>
      </c>
      <c r="H205" s="234"/>
      <c r="I205" s="224">
        <f>(SUM('1.  LRAMVA Summary'!D$54:D$80)+SUM('1.  LRAMVA Summary'!D$81:D$82)*(MONTH($E205)-1)/12)*$H205</f>
        <v>0</v>
      </c>
      <c r="J205" s="224">
        <f>(SUM('1.  LRAMVA Summary'!E$54:E$80)+SUM('1.  LRAMVA Summary'!E$81:E$82)*(MONTH($E205)-1)/12)*$H205</f>
        <v>0</v>
      </c>
      <c r="K205" s="224">
        <f>(SUM('1.  LRAMVA Summary'!F$54:F$80)+SUM('1.  LRAMVA Summary'!F$81:F$82)*(MONTH($E205)-1)/12)*$H205</f>
        <v>0</v>
      </c>
      <c r="L205" s="224">
        <f>(SUM('1.  LRAMVA Summary'!G$54:G$80)+SUM('1.  LRAMVA Summary'!G$81:G$82)*(MONTH($E205)-1)/12)*$H205</f>
        <v>0</v>
      </c>
      <c r="M205" s="224">
        <f>(SUM('1.  LRAMVA Summary'!H$54:H$80)+SUM('1.  LRAMVA Summary'!H$81:H$82)*(MONTH($E205)-1)/12)*$H205</f>
        <v>0</v>
      </c>
      <c r="N205" s="224">
        <f>(SUM('1.  LRAMVA Summary'!I$54:I$80)+SUM('1.  LRAMVA Summary'!I$81:I$82)*(MONTH($E205)-1)/12)*$H205</f>
        <v>0</v>
      </c>
      <c r="O205" s="224">
        <f>(SUM('1.  LRAMVA Summary'!J$54:J$80)+SUM('1.  LRAMVA Summary'!J$81:J$82)*(MONTH($E205)-1)/12)*$H205</f>
        <v>0</v>
      </c>
      <c r="P205" s="224">
        <f>(SUM('1.  LRAMVA Summary'!K$54:K$80)+SUM('1.  LRAMVA Summary'!K$81:K$82)*(MONTH($E205)-1)/12)*$H205</f>
        <v>0</v>
      </c>
      <c r="Q205" s="224">
        <f>(SUM('1.  LRAMVA Summary'!L$54:L$80)+SUM('1.  LRAMVA Summary'!L$81:L$82)*(MONTH($E205)-1)/12)*$H205</f>
        <v>0</v>
      </c>
      <c r="R205" s="224">
        <f>(SUM('1.  LRAMVA Summary'!M$54:M$80)+SUM('1.  LRAMVA Summary'!M$81:M$82)*(MONTH($E205)-1)/12)*$H205</f>
        <v>0</v>
      </c>
      <c r="S205" s="224">
        <f>(SUM('1.  LRAMVA Summary'!N$54:N$80)+SUM('1.  LRAMVA Summary'!N$81:N$82)*(MONTH($E205)-1)/12)*$H205</f>
        <v>0</v>
      </c>
      <c r="T205" s="224">
        <f>(SUM('1.  LRAMVA Summary'!O$54:O$80)+SUM('1.  LRAMVA Summary'!O$81:O$82)*(MONTH($E205)-1)/12)*$H205</f>
        <v>0</v>
      </c>
      <c r="U205" s="224">
        <f>(SUM('1.  LRAMVA Summary'!P$54:P$80)+SUM('1.  LRAMVA Summary'!P$81:P$82)*(MONTH($E205)-1)/12)*$H205</f>
        <v>0</v>
      </c>
      <c r="V205" s="224">
        <f>(SUM('1.  LRAMVA Summary'!Q$54:Q$80)+SUM('1.  LRAMVA Summary'!Q$81:Q$82)*(MONTH($E205)-1)/12)*$H205</f>
        <v>0</v>
      </c>
      <c r="W205" s="225">
        <f t="shared" si="102"/>
        <v>0</v>
      </c>
    </row>
    <row r="206" spans="5:23">
      <c r="E206" s="208">
        <v>45261</v>
      </c>
      <c r="F206" s="208" t="s">
        <v>723</v>
      </c>
      <c r="G206" s="209" t="s">
        <v>69</v>
      </c>
      <c r="H206" s="234"/>
      <c r="I206" s="224">
        <f>(SUM('1.  LRAMVA Summary'!D$54:D$80)+SUM('1.  LRAMVA Summary'!D$81:D$82)*(MONTH($E206)-1)/12)*$H206</f>
        <v>0</v>
      </c>
      <c r="J206" s="224">
        <f>(SUM('1.  LRAMVA Summary'!E$54:E$80)+SUM('1.  LRAMVA Summary'!E$81:E$82)*(MONTH($E206)-1)/12)*$H206</f>
        <v>0</v>
      </c>
      <c r="K206" s="224">
        <f>(SUM('1.  LRAMVA Summary'!F$54:F$80)+SUM('1.  LRAMVA Summary'!F$81:F$82)*(MONTH($E206)-1)/12)*$H206</f>
        <v>0</v>
      </c>
      <c r="L206" s="224">
        <f>(SUM('1.  LRAMVA Summary'!G$54:G$80)+SUM('1.  LRAMVA Summary'!G$81:G$82)*(MONTH($E206)-1)/12)*$H206</f>
        <v>0</v>
      </c>
      <c r="M206" s="224">
        <f>(SUM('1.  LRAMVA Summary'!H$54:H$80)+SUM('1.  LRAMVA Summary'!H$81:H$82)*(MONTH($E206)-1)/12)*$H206</f>
        <v>0</v>
      </c>
      <c r="N206" s="224">
        <f>(SUM('1.  LRAMVA Summary'!I$54:I$80)+SUM('1.  LRAMVA Summary'!I$81:I$82)*(MONTH($E206)-1)/12)*$H206</f>
        <v>0</v>
      </c>
      <c r="O206" s="224">
        <f>(SUM('1.  LRAMVA Summary'!J$54:J$80)+SUM('1.  LRAMVA Summary'!J$81:J$82)*(MONTH($E206)-1)/12)*$H206</f>
        <v>0</v>
      </c>
      <c r="P206" s="224">
        <f>(SUM('1.  LRAMVA Summary'!K$54:K$80)+SUM('1.  LRAMVA Summary'!K$81:K$82)*(MONTH($E206)-1)/12)*$H206</f>
        <v>0</v>
      </c>
      <c r="Q206" s="224">
        <f>(SUM('1.  LRAMVA Summary'!L$54:L$80)+SUM('1.  LRAMVA Summary'!L$81:L$82)*(MONTH($E206)-1)/12)*$H206</f>
        <v>0</v>
      </c>
      <c r="R206" s="224">
        <f>(SUM('1.  LRAMVA Summary'!M$54:M$80)+SUM('1.  LRAMVA Summary'!M$81:M$82)*(MONTH($E206)-1)/12)*$H206</f>
        <v>0</v>
      </c>
      <c r="S206" s="224">
        <f>(SUM('1.  LRAMVA Summary'!N$54:N$80)+SUM('1.  LRAMVA Summary'!N$81:N$82)*(MONTH($E206)-1)/12)*$H206</f>
        <v>0</v>
      </c>
      <c r="T206" s="224">
        <f>(SUM('1.  LRAMVA Summary'!O$54:O$80)+SUM('1.  LRAMVA Summary'!O$81:O$82)*(MONTH($E206)-1)/12)*$H206</f>
        <v>0</v>
      </c>
      <c r="U206" s="224">
        <f>(SUM('1.  LRAMVA Summary'!P$54:P$80)+SUM('1.  LRAMVA Summary'!P$81:P$82)*(MONTH($E206)-1)/12)*$H206</f>
        <v>0</v>
      </c>
      <c r="V206" s="224">
        <f>(SUM('1.  LRAMVA Summary'!Q$54:Q$80)+SUM('1.  LRAMVA Summary'!Q$81:Q$82)*(MONTH($E206)-1)/12)*$H206</f>
        <v>0</v>
      </c>
      <c r="W206" s="225">
        <f>SUM(I206:V206)</f>
        <v>0</v>
      </c>
    </row>
    <row r="207" spans="5:23" ht="15.75" thickBot="1">
      <c r="E207" s="210" t="s">
        <v>720</v>
      </c>
      <c r="F207" s="210"/>
      <c r="G207" s="211"/>
      <c r="H207" s="212"/>
      <c r="I207" s="213">
        <f>SUM(I194:I206)</f>
        <v>9766.2164897899784</v>
      </c>
      <c r="J207" s="213">
        <f>SUM(J194:J206)</f>
        <v>2964.6441624907602</v>
      </c>
      <c r="K207" s="213">
        <f t="shared" ref="K207:V207" si="103">SUM(K194:K206)</f>
        <v>-538.77027415231657</v>
      </c>
      <c r="L207" s="213">
        <f t="shared" si="103"/>
        <v>0</v>
      </c>
      <c r="M207" s="213">
        <f t="shared" si="103"/>
        <v>0</v>
      </c>
      <c r="N207" s="213">
        <f t="shared" si="103"/>
        <v>0</v>
      </c>
      <c r="O207" s="213">
        <f t="shared" si="103"/>
        <v>0</v>
      </c>
      <c r="P207" s="213">
        <f t="shared" si="103"/>
        <v>0</v>
      </c>
      <c r="Q207" s="213">
        <f t="shared" si="103"/>
        <v>0</v>
      </c>
      <c r="R207" s="213">
        <f t="shared" si="103"/>
        <v>0</v>
      </c>
      <c r="S207" s="213">
        <f t="shared" si="103"/>
        <v>0</v>
      </c>
      <c r="T207" s="213">
        <f t="shared" si="103"/>
        <v>0</v>
      </c>
      <c r="U207" s="213">
        <f t="shared" si="103"/>
        <v>0</v>
      </c>
      <c r="V207" s="213">
        <f t="shared" si="103"/>
        <v>0</v>
      </c>
      <c r="W207" s="213">
        <f>SUM(W194:W206)</f>
        <v>12192.090378128436</v>
      </c>
    </row>
    <row r="208" spans="5:23" ht="15.75" thickTop="1">
      <c r="E208" s="214" t="s">
        <v>67</v>
      </c>
      <c r="F208" s="214"/>
      <c r="G208" s="215"/>
      <c r="H208" s="216"/>
      <c r="I208" s="217"/>
      <c r="J208" s="217"/>
      <c r="K208" s="217"/>
      <c r="L208" s="217"/>
      <c r="M208" s="217"/>
      <c r="N208" s="217"/>
      <c r="O208" s="217"/>
      <c r="P208" s="217"/>
      <c r="Q208" s="217"/>
      <c r="R208" s="217"/>
      <c r="S208" s="217"/>
      <c r="T208" s="217"/>
      <c r="U208" s="217"/>
      <c r="V208" s="217"/>
      <c r="W208" s="218"/>
    </row>
    <row r="209" spans="5:23">
      <c r="E209" s="219" t="s">
        <v>738</v>
      </c>
      <c r="F209" s="219"/>
      <c r="G209" s="220"/>
      <c r="H209" s="221"/>
      <c r="I209" s="222">
        <f>I207+I208</f>
        <v>9766.2164897899784</v>
      </c>
      <c r="J209" s="222">
        <f t="shared" ref="J209:U209" si="104">J207+J208</f>
        <v>2964.6441624907602</v>
      </c>
      <c r="K209" s="222">
        <f t="shared" si="104"/>
        <v>-538.77027415231657</v>
      </c>
      <c r="L209" s="222">
        <f t="shared" si="104"/>
        <v>0</v>
      </c>
      <c r="M209" s="222">
        <f t="shared" si="104"/>
        <v>0</v>
      </c>
      <c r="N209" s="222">
        <f t="shared" si="104"/>
        <v>0</v>
      </c>
      <c r="O209" s="222">
        <f t="shared" si="104"/>
        <v>0</v>
      </c>
      <c r="P209" s="222">
        <f t="shared" si="104"/>
        <v>0</v>
      </c>
      <c r="Q209" s="222">
        <f t="shared" si="104"/>
        <v>0</v>
      </c>
      <c r="R209" s="222">
        <f t="shared" si="104"/>
        <v>0</v>
      </c>
      <c r="S209" s="222">
        <f t="shared" si="104"/>
        <v>0</v>
      </c>
      <c r="T209" s="222">
        <f t="shared" si="104"/>
        <v>0</v>
      </c>
      <c r="U209" s="222">
        <f t="shared" si="104"/>
        <v>0</v>
      </c>
      <c r="V209" s="222">
        <f>V207+V208</f>
        <v>0</v>
      </c>
      <c r="W209" s="222">
        <f>W207+W208</f>
        <v>12192.090378128436</v>
      </c>
    </row>
    <row r="210" spans="5:23">
      <c r="E210" s="208">
        <v>45292</v>
      </c>
      <c r="F210" s="208" t="s">
        <v>742</v>
      </c>
      <c r="G210" s="209" t="s">
        <v>65</v>
      </c>
      <c r="H210" s="234"/>
      <c r="I210" s="224">
        <f>(SUM('1.  LRAMVA Summary'!D$54:D$80)+SUM('1.  LRAMVA Summary'!D$81:D$82)*(MONTH($E210)-1)/12)*$H210</f>
        <v>0</v>
      </c>
      <c r="J210" s="224">
        <f>(SUM('1.  LRAMVA Summary'!E$54:E$80)+SUM('1.  LRAMVA Summary'!E$81:E$82)*(MONTH($E210)-1)/12)*$H210</f>
        <v>0</v>
      </c>
      <c r="K210" s="224">
        <f>(SUM('1.  LRAMVA Summary'!F$54:F$80)+SUM('1.  LRAMVA Summary'!F$81:F$82)*(MONTH($E210)-1)/12)*$H210</f>
        <v>0</v>
      </c>
      <c r="L210" s="224">
        <f>(SUM('1.  LRAMVA Summary'!G$54:G$80)+SUM('1.  LRAMVA Summary'!G$81:G$82)*(MONTH($E210)-1)/12)*$H210</f>
        <v>0</v>
      </c>
      <c r="M210" s="224">
        <f>(SUM('1.  LRAMVA Summary'!H$54:H$80)+SUM('1.  LRAMVA Summary'!H$81:H$82)*(MONTH($E210)-1)/12)*$H210</f>
        <v>0</v>
      </c>
      <c r="N210" s="224">
        <f>(SUM('1.  LRAMVA Summary'!I$54:I$80)+SUM('1.  LRAMVA Summary'!I$81:I$82)*(MONTH($E210)-1)/12)*$H210</f>
        <v>0</v>
      </c>
      <c r="O210" s="224">
        <f>(SUM('1.  LRAMVA Summary'!J$54:J$80)+SUM('1.  LRAMVA Summary'!J$81:J$82)*(MONTH($E210)-1)/12)*$H210</f>
        <v>0</v>
      </c>
      <c r="P210" s="224">
        <f>(SUM('1.  LRAMVA Summary'!K$54:K$80)+SUM('1.  LRAMVA Summary'!K$81:K$82)*(MONTH($E210)-1)/12)*$H210</f>
        <v>0</v>
      </c>
      <c r="Q210" s="224">
        <f>(SUM('1.  LRAMVA Summary'!L$54:L$80)+SUM('1.  LRAMVA Summary'!L$81:L$82)*(MONTH($E210)-1)/12)*$H210</f>
        <v>0</v>
      </c>
      <c r="R210" s="224">
        <f>(SUM('1.  LRAMVA Summary'!M$54:M$80)+SUM('1.  LRAMVA Summary'!M$81:M$82)*(MONTH($E210)-1)/12)*$H210</f>
        <v>0</v>
      </c>
      <c r="S210" s="224">
        <f>(SUM('1.  LRAMVA Summary'!N$54:N$80)+SUM('1.  LRAMVA Summary'!N$81:N$82)*(MONTH($E210)-1)/12)*$H210</f>
        <v>0</v>
      </c>
      <c r="T210" s="224">
        <f>(SUM('1.  LRAMVA Summary'!O$54:O$80)+SUM('1.  LRAMVA Summary'!O$81:O$82)*(MONTH($E210)-1)/12)*$H210</f>
        <v>0</v>
      </c>
      <c r="U210" s="224">
        <f>(SUM('1.  LRAMVA Summary'!P$54:P$80)+SUM('1.  LRAMVA Summary'!P$81:P$82)*(MONTH($E210)-1)/12)*$H210</f>
        <v>0</v>
      </c>
      <c r="V210" s="224">
        <f>(SUM('1.  LRAMVA Summary'!Q$54:Q$80)+SUM('1.  LRAMVA Summary'!Q$81:Q$82)*(MONTH($E210)-1)/12)*$H210</f>
        <v>0</v>
      </c>
      <c r="W210" s="225">
        <f>SUM(I210:V210)</f>
        <v>0</v>
      </c>
    </row>
    <row r="211" spans="5:23">
      <c r="E211" s="208">
        <v>45323</v>
      </c>
      <c r="F211" s="208" t="s">
        <v>742</v>
      </c>
      <c r="G211" s="209" t="s">
        <v>65</v>
      </c>
      <c r="H211" s="234"/>
      <c r="I211" s="224">
        <f>(SUM('1.  LRAMVA Summary'!D$54:D$80)+SUM('1.  LRAMVA Summary'!D$81:D$82)*(MONTH($E211)-1)/12)*$H211</f>
        <v>0</v>
      </c>
      <c r="J211" s="224">
        <f>(SUM('1.  LRAMVA Summary'!E$54:E$80)+SUM('1.  LRAMVA Summary'!E$81:E$82)*(MONTH($E211)-1)/12)*$H211</f>
        <v>0</v>
      </c>
      <c r="K211" s="224">
        <f>(SUM('1.  LRAMVA Summary'!F$54:F$80)+SUM('1.  LRAMVA Summary'!F$81:F$82)*(MONTH($E211)-1)/12)*$H211</f>
        <v>0</v>
      </c>
      <c r="L211" s="224">
        <f>(SUM('1.  LRAMVA Summary'!G$54:G$80)+SUM('1.  LRAMVA Summary'!G$81:G$82)*(MONTH($E211)-1)/12)*$H211</f>
        <v>0</v>
      </c>
      <c r="M211" s="224">
        <f>(SUM('1.  LRAMVA Summary'!H$54:H$80)+SUM('1.  LRAMVA Summary'!H$81:H$82)*(MONTH($E211)-1)/12)*$H211</f>
        <v>0</v>
      </c>
      <c r="N211" s="224">
        <f>(SUM('1.  LRAMVA Summary'!I$54:I$80)+SUM('1.  LRAMVA Summary'!I$81:I$82)*(MONTH($E211)-1)/12)*$H211</f>
        <v>0</v>
      </c>
      <c r="O211" s="224">
        <f>(SUM('1.  LRAMVA Summary'!J$54:J$80)+SUM('1.  LRAMVA Summary'!J$81:J$82)*(MONTH($E211)-1)/12)*$H211</f>
        <v>0</v>
      </c>
      <c r="P211" s="224">
        <f>(SUM('1.  LRAMVA Summary'!K$54:K$80)+SUM('1.  LRAMVA Summary'!K$81:K$82)*(MONTH($E211)-1)/12)*$H211</f>
        <v>0</v>
      </c>
      <c r="Q211" s="224">
        <f>(SUM('1.  LRAMVA Summary'!L$54:L$80)+SUM('1.  LRAMVA Summary'!L$81:L$82)*(MONTH($E211)-1)/12)*$H211</f>
        <v>0</v>
      </c>
      <c r="R211" s="224">
        <f>(SUM('1.  LRAMVA Summary'!M$54:M$80)+SUM('1.  LRAMVA Summary'!M$81:M$82)*(MONTH($E211)-1)/12)*$H211</f>
        <v>0</v>
      </c>
      <c r="S211" s="224">
        <f>(SUM('1.  LRAMVA Summary'!N$54:N$80)+SUM('1.  LRAMVA Summary'!N$81:N$82)*(MONTH($E211)-1)/12)*$H211</f>
        <v>0</v>
      </c>
      <c r="T211" s="224">
        <f>(SUM('1.  LRAMVA Summary'!O$54:O$80)+SUM('1.  LRAMVA Summary'!O$81:O$82)*(MONTH($E211)-1)/12)*$H211</f>
        <v>0</v>
      </c>
      <c r="U211" s="224">
        <f>(SUM('1.  LRAMVA Summary'!P$54:P$80)+SUM('1.  LRAMVA Summary'!P$81:P$82)*(MONTH($E211)-1)/12)*$H211</f>
        <v>0</v>
      </c>
      <c r="V211" s="224">
        <f>(SUM('1.  LRAMVA Summary'!Q$54:Q$80)+SUM('1.  LRAMVA Summary'!Q$81:Q$82)*(MONTH($E211)-1)/12)*$H211</f>
        <v>0</v>
      </c>
      <c r="W211" s="225">
        <f t="shared" ref="W211:W220" si="105">SUM(I211:V211)</f>
        <v>0</v>
      </c>
    </row>
    <row r="212" spans="5:23">
      <c r="E212" s="208">
        <v>45352</v>
      </c>
      <c r="F212" s="208" t="s">
        <v>742</v>
      </c>
      <c r="G212" s="209" t="s">
        <v>65</v>
      </c>
      <c r="H212" s="234"/>
      <c r="I212" s="224">
        <f>(SUM('1.  LRAMVA Summary'!D$54:D$80)+SUM('1.  LRAMVA Summary'!D$81:D$82)*(MONTH($E212)-1)/12)*$H212</f>
        <v>0</v>
      </c>
      <c r="J212" s="224">
        <f>(SUM('1.  LRAMVA Summary'!E$54:E$80)+SUM('1.  LRAMVA Summary'!E$81:E$82)*(MONTH($E212)-1)/12)*$H212</f>
        <v>0</v>
      </c>
      <c r="K212" s="224">
        <f>(SUM('1.  LRAMVA Summary'!F$54:F$80)+SUM('1.  LRAMVA Summary'!F$81:F$82)*(MONTH($E212)-1)/12)*$H212</f>
        <v>0</v>
      </c>
      <c r="L212" s="224">
        <f>(SUM('1.  LRAMVA Summary'!G$54:G$80)+SUM('1.  LRAMVA Summary'!G$81:G$82)*(MONTH($E212)-1)/12)*$H212</f>
        <v>0</v>
      </c>
      <c r="M212" s="224">
        <f>(SUM('1.  LRAMVA Summary'!H$54:H$80)+SUM('1.  LRAMVA Summary'!H$81:H$82)*(MONTH($E212)-1)/12)*$H212</f>
        <v>0</v>
      </c>
      <c r="N212" s="224">
        <f>(SUM('1.  LRAMVA Summary'!I$54:I$80)+SUM('1.  LRAMVA Summary'!I$81:I$82)*(MONTH($E212)-1)/12)*$H212</f>
        <v>0</v>
      </c>
      <c r="O212" s="224">
        <f>(SUM('1.  LRAMVA Summary'!J$54:J$80)+SUM('1.  LRAMVA Summary'!J$81:J$82)*(MONTH($E212)-1)/12)*$H212</f>
        <v>0</v>
      </c>
      <c r="P212" s="224">
        <f>(SUM('1.  LRAMVA Summary'!K$54:K$80)+SUM('1.  LRAMVA Summary'!K$81:K$82)*(MONTH($E212)-1)/12)*$H212</f>
        <v>0</v>
      </c>
      <c r="Q212" s="224">
        <f>(SUM('1.  LRAMVA Summary'!L$54:L$80)+SUM('1.  LRAMVA Summary'!L$81:L$82)*(MONTH($E212)-1)/12)*$H212</f>
        <v>0</v>
      </c>
      <c r="R212" s="224">
        <f>(SUM('1.  LRAMVA Summary'!M$54:M$80)+SUM('1.  LRAMVA Summary'!M$81:M$82)*(MONTH($E212)-1)/12)*$H212</f>
        <v>0</v>
      </c>
      <c r="S212" s="224">
        <f>(SUM('1.  LRAMVA Summary'!N$54:N$80)+SUM('1.  LRAMVA Summary'!N$81:N$82)*(MONTH($E212)-1)/12)*$H212</f>
        <v>0</v>
      </c>
      <c r="T212" s="224">
        <f>(SUM('1.  LRAMVA Summary'!O$54:O$80)+SUM('1.  LRAMVA Summary'!O$81:O$82)*(MONTH($E212)-1)/12)*$H212</f>
        <v>0</v>
      </c>
      <c r="U212" s="224">
        <f>(SUM('1.  LRAMVA Summary'!P$54:P$80)+SUM('1.  LRAMVA Summary'!P$81:P$82)*(MONTH($E212)-1)/12)*$H212</f>
        <v>0</v>
      </c>
      <c r="V212" s="224">
        <f>(SUM('1.  LRAMVA Summary'!Q$54:Q$80)+SUM('1.  LRAMVA Summary'!Q$81:Q$82)*(MONTH($E212)-1)/12)*$H212</f>
        <v>0</v>
      </c>
      <c r="W212" s="225">
        <f t="shared" si="105"/>
        <v>0</v>
      </c>
    </row>
    <row r="213" spans="5:23">
      <c r="E213" s="208">
        <v>45383</v>
      </c>
      <c r="F213" s="208" t="s">
        <v>742</v>
      </c>
      <c r="G213" s="209" t="s">
        <v>66</v>
      </c>
      <c r="H213" s="234"/>
      <c r="I213" s="224">
        <f>(SUM('1.  LRAMVA Summary'!D$54:D$80)+SUM('1.  LRAMVA Summary'!D$81:D$82)*(MONTH($E213)-1)/12)*$H213</f>
        <v>0</v>
      </c>
      <c r="J213" s="224">
        <f>(SUM('1.  LRAMVA Summary'!E$54:E$80)+SUM('1.  LRAMVA Summary'!E$81:E$82)*(MONTH($E213)-1)/12)*$H213</f>
        <v>0</v>
      </c>
      <c r="K213" s="224">
        <f>(SUM('1.  LRAMVA Summary'!F$54:F$80)+SUM('1.  LRAMVA Summary'!F$81:F$82)*(MONTH($E213)-1)/12)*$H213</f>
        <v>0</v>
      </c>
      <c r="L213" s="224">
        <f>(SUM('1.  LRAMVA Summary'!G$54:G$80)+SUM('1.  LRAMVA Summary'!G$81:G$82)*(MONTH($E213)-1)/12)*$H213</f>
        <v>0</v>
      </c>
      <c r="M213" s="224">
        <f>(SUM('1.  LRAMVA Summary'!H$54:H$80)+SUM('1.  LRAMVA Summary'!H$81:H$82)*(MONTH($E213)-1)/12)*$H213</f>
        <v>0</v>
      </c>
      <c r="N213" s="224">
        <f>(SUM('1.  LRAMVA Summary'!I$54:I$80)+SUM('1.  LRAMVA Summary'!I$81:I$82)*(MONTH($E213)-1)/12)*$H213</f>
        <v>0</v>
      </c>
      <c r="O213" s="224">
        <f>(SUM('1.  LRAMVA Summary'!J$54:J$80)+SUM('1.  LRAMVA Summary'!J$81:J$82)*(MONTH($E213)-1)/12)*$H213</f>
        <v>0</v>
      </c>
      <c r="P213" s="224">
        <f>(SUM('1.  LRAMVA Summary'!K$54:K$80)+SUM('1.  LRAMVA Summary'!K$81:K$82)*(MONTH($E213)-1)/12)*$H213</f>
        <v>0</v>
      </c>
      <c r="Q213" s="224">
        <f>(SUM('1.  LRAMVA Summary'!L$54:L$80)+SUM('1.  LRAMVA Summary'!L$81:L$82)*(MONTH($E213)-1)/12)*$H213</f>
        <v>0</v>
      </c>
      <c r="R213" s="224">
        <f>(SUM('1.  LRAMVA Summary'!M$54:M$80)+SUM('1.  LRAMVA Summary'!M$81:M$82)*(MONTH($E213)-1)/12)*$H213</f>
        <v>0</v>
      </c>
      <c r="S213" s="224">
        <f>(SUM('1.  LRAMVA Summary'!N$54:N$80)+SUM('1.  LRAMVA Summary'!N$81:N$82)*(MONTH($E213)-1)/12)*$H213</f>
        <v>0</v>
      </c>
      <c r="T213" s="224">
        <f>(SUM('1.  LRAMVA Summary'!O$54:O$80)+SUM('1.  LRAMVA Summary'!O$81:O$82)*(MONTH($E213)-1)/12)*$H213</f>
        <v>0</v>
      </c>
      <c r="U213" s="224">
        <f>(SUM('1.  LRAMVA Summary'!P$54:P$80)+SUM('1.  LRAMVA Summary'!P$81:P$82)*(MONTH($E213)-1)/12)*$H213</f>
        <v>0</v>
      </c>
      <c r="V213" s="224">
        <f>(SUM('1.  LRAMVA Summary'!Q$54:Q$80)+SUM('1.  LRAMVA Summary'!Q$81:Q$82)*(MONTH($E213)-1)/12)*$H213</f>
        <v>0</v>
      </c>
      <c r="W213" s="225">
        <f t="shared" si="105"/>
        <v>0</v>
      </c>
    </row>
    <row r="214" spans="5:23">
      <c r="E214" s="208">
        <v>45413</v>
      </c>
      <c r="F214" s="208" t="s">
        <v>742</v>
      </c>
      <c r="G214" s="209" t="s">
        <v>66</v>
      </c>
      <c r="H214" s="234"/>
      <c r="I214" s="224">
        <f>(SUM('1.  LRAMVA Summary'!D$54:D$80)+SUM('1.  LRAMVA Summary'!D$81:D$82)*(MONTH($E214)-1)/12)*$H214</f>
        <v>0</v>
      </c>
      <c r="J214" s="224">
        <f>(SUM('1.  LRAMVA Summary'!E$54:E$80)+SUM('1.  LRAMVA Summary'!E$81:E$82)*(MONTH($E214)-1)/12)*$H214</f>
        <v>0</v>
      </c>
      <c r="K214" s="224">
        <f>(SUM('1.  LRAMVA Summary'!F$54:F$80)+SUM('1.  LRAMVA Summary'!F$81:F$82)*(MONTH($E214)-1)/12)*$H214</f>
        <v>0</v>
      </c>
      <c r="L214" s="224">
        <f>(SUM('1.  LRAMVA Summary'!G$54:G$80)+SUM('1.  LRAMVA Summary'!G$81:G$82)*(MONTH($E214)-1)/12)*$H214</f>
        <v>0</v>
      </c>
      <c r="M214" s="224">
        <f>(SUM('1.  LRAMVA Summary'!H$54:H$80)+SUM('1.  LRAMVA Summary'!H$81:H$82)*(MONTH($E214)-1)/12)*$H214</f>
        <v>0</v>
      </c>
      <c r="N214" s="224">
        <f>(SUM('1.  LRAMVA Summary'!I$54:I$80)+SUM('1.  LRAMVA Summary'!I$81:I$82)*(MONTH($E214)-1)/12)*$H214</f>
        <v>0</v>
      </c>
      <c r="O214" s="224">
        <f>(SUM('1.  LRAMVA Summary'!J$54:J$80)+SUM('1.  LRAMVA Summary'!J$81:J$82)*(MONTH($E214)-1)/12)*$H214</f>
        <v>0</v>
      </c>
      <c r="P214" s="224">
        <f>(SUM('1.  LRAMVA Summary'!K$54:K$80)+SUM('1.  LRAMVA Summary'!K$81:K$82)*(MONTH($E214)-1)/12)*$H214</f>
        <v>0</v>
      </c>
      <c r="Q214" s="224">
        <f>(SUM('1.  LRAMVA Summary'!L$54:L$80)+SUM('1.  LRAMVA Summary'!L$81:L$82)*(MONTH($E214)-1)/12)*$H214</f>
        <v>0</v>
      </c>
      <c r="R214" s="224">
        <f>(SUM('1.  LRAMVA Summary'!M$54:M$80)+SUM('1.  LRAMVA Summary'!M$81:M$82)*(MONTH($E214)-1)/12)*$H214</f>
        <v>0</v>
      </c>
      <c r="S214" s="224">
        <f>(SUM('1.  LRAMVA Summary'!N$54:N$80)+SUM('1.  LRAMVA Summary'!N$81:N$82)*(MONTH($E214)-1)/12)*$H214</f>
        <v>0</v>
      </c>
      <c r="T214" s="224">
        <f>(SUM('1.  LRAMVA Summary'!O$54:O$80)+SUM('1.  LRAMVA Summary'!O$81:O$82)*(MONTH($E214)-1)/12)*$H214</f>
        <v>0</v>
      </c>
      <c r="U214" s="224">
        <f>(SUM('1.  LRAMVA Summary'!P$54:P$80)+SUM('1.  LRAMVA Summary'!P$81:P$82)*(MONTH($E214)-1)/12)*$H214</f>
        <v>0</v>
      </c>
      <c r="V214" s="224">
        <f>(SUM('1.  LRAMVA Summary'!Q$54:Q$80)+SUM('1.  LRAMVA Summary'!Q$81:Q$82)*(MONTH($E214)-1)/12)*$H214</f>
        <v>0</v>
      </c>
      <c r="W214" s="225">
        <f t="shared" si="105"/>
        <v>0</v>
      </c>
    </row>
    <row r="215" spans="5:23">
      <c r="E215" s="208">
        <v>45444</v>
      </c>
      <c r="F215" s="208" t="s">
        <v>742</v>
      </c>
      <c r="G215" s="209" t="s">
        <v>66</v>
      </c>
      <c r="H215" s="234"/>
      <c r="I215" s="224">
        <f>(SUM('1.  LRAMVA Summary'!D$54:D$80)+SUM('1.  LRAMVA Summary'!D$81:D$82)*(MONTH($E215)-1)/12)*$H215</f>
        <v>0</v>
      </c>
      <c r="J215" s="224">
        <f>(SUM('1.  LRAMVA Summary'!E$54:E$80)+SUM('1.  LRAMVA Summary'!E$81:E$82)*(MONTH($E215)-1)/12)*$H215</f>
        <v>0</v>
      </c>
      <c r="K215" s="224">
        <f>(SUM('1.  LRAMVA Summary'!F$54:F$80)+SUM('1.  LRAMVA Summary'!F$81:F$82)*(MONTH($E215)-1)/12)*$H215</f>
        <v>0</v>
      </c>
      <c r="L215" s="224">
        <f>(SUM('1.  LRAMVA Summary'!G$54:G$80)+SUM('1.  LRAMVA Summary'!G$81:G$82)*(MONTH($E215)-1)/12)*$H215</f>
        <v>0</v>
      </c>
      <c r="M215" s="224">
        <f>(SUM('1.  LRAMVA Summary'!H$54:H$80)+SUM('1.  LRAMVA Summary'!H$81:H$82)*(MONTH($E215)-1)/12)*$H215</f>
        <v>0</v>
      </c>
      <c r="N215" s="224">
        <f>(SUM('1.  LRAMVA Summary'!I$54:I$80)+SUM('1.  LRAMVA Summary'!I$81:I$82)*(MONTH($E215)-1)/12)*$H215</f>
        <v>0</v>
      </c>
      <c r="O215" s="224">
        <f>(SUM('1.  LRAMVA Summary'!J$54:J$80)+SUM('1.  LRAMVA Summary'!J$81:J$82)*(MONTH($E215)-1)/12)*$H215</f>
        <v>0</v>
      </c>
      <c r="P215" s="224">
        <f>(SUM('1.  LRAMVA Summary'!K$54:K$80)+SUM('1.  LRAMVA Summary'!K$81:K$82)*(MONTH($E215)-1)/12)*$H215</f>
        <v>0</v>
      </c>
      <c r="Q215" s="224">
        <f>(SUM('1.  LRAMVA Summary'!L$54:L$80)+SUM('1.  LRAMVA Summary'!L$81:L$82)*(MONTH($E215)-1)/12)*$H215</f>
        <v>0</v>
      </c>
      <c r="R215" s="224">
        <f>(SUM('1.  LRAMVA Summary'!M$54:M$80)+SUM('1.  LRAMVA Summary'!M$81:M$82)*(MONTH($E215)-1)/12)*$H215</f>
        <v>0</v>
      </c>
      <c r="S215" s="224">
        <f>(SUM('1.  LRAMVA Summary'!N$54:N$80)+SUM('1.  LRAMVA Summary'!N$81:N$82)*(MONTH($E215)-1)/12)*$H215</f>
        <v>0</v>
      </c>
      <c r="T215" s="224">
        <f>(SUM('1.  LRAMVA Summary'!O$54:O$80)+SUM('1.  LRAMVA Summary'!O$81:O$82)*(MONTH($E215)-1)/12)*$H215</f>
        <v>0</v>
      </c>
      <c r="U215" s="224">
        <f>(SUM('1.  LRAMVA Summary'!P$54:P$80)+SUM('1.  LRAMVA Summary'!P$81:P$82)*(MONTH($E215)-1)/12)*$H215</f>
        <v>0</v>
      </c>
      <c r="V215" s="224">
        <f>(SUM('1.  LRAMVA Summary'!Q$54:Q$80)+SUM('1.  LRAMVA Summary'!Q$81:Q$82)*(MONTH($E215)-1)/12)*$H215</f>
        <v>0</v>
      </c>
      <c r="W215" s="225">
        <f t="shared" si="105"/>
        <v>0</v>
      </c>
    </row>
    <row r="216" spans="5:23">
      <c r="E216" s="208">
        <v>45474</v>
      </c>
      <c r="F216" s="208" t="s">
        <v>742</v>
      </c>
      <c r="G216" s="209" t="s">
        <v>68</v>
      </c>
      <c r="H216" s="234"/>
      <c r="I216" s="224">
        <f>(SUM('1.  LRAMVA Summary'!D$54:D$80)+SUM('1.  LRAMVA Summary'!D$81:D$82)*(MONTH($E216)-1)/12)*$H216</f>
        <v>0</v>
      </c>
      <c r="J216" s="224">
        <f>(SUM('1.  LRAMVA Summary'!E$54:E$80)+SUM('1.  LRAMVA Summary'!E$81:E$82)*(MONTH($E216)-1)/12)*$H216</f>
        <v>0</v>
      </c>
      <c r="K216" s="224">
        <f>(SUM('1.  LRAMVA Summary'!F$54:F$80)+SUM('1.  LRAMVA Summary'!F$81:F$82)*(MONTH($E216)-1)/12)*$H216</f>
        <v>0</v>
      </c>
      <c r="L216" s="224">
        <f>(SUM('1.  LRAMVA Summary'!G$54:G$80)+SUM('1.  LRAMVA Summary'!G$81:G$82)*(MONTH($E216)-1)/12)*$H216</f>
        <v>0</v>
      </c>
      <c r="M216" s="224">
        <f>(SUM('1.  LRAMVA Summary'!H$54:H$80)+SUM('1.  LRAMVA Summary'!H$81:H$82)*(MONTH($E216)-1)/12)*$H216</f>
        <v>0</v>
      </c>
      <c r="N216" s="224">
        <f>(SUM('1.  LRAMVA Summary'!I$54:I$80)+SUM('1.  LRAMVA Summary'!I$81:I$82)*(MONTH($E216)-1)/12)*$H216</f>
        <v>0</v>
      </c>
      <c r="O216" s="224">
        <f>(SUM('1.  LRAMVA Summary'!J$54:J$80)+SUM('1.  LRAMVA Summary'!J$81:J$82)*(MONTH($E216)-1)/12)*$H216</f>
        <v>0</v>
      </c>
      <c r="P216" s="224">
        <f>(SUM('1.  LRAMVA Summary'!K$54:K$80)+SUM('1.  LRAMVA Summary'!K$81:K$82)*(MONTH($E216)-1)/12)*$H216</f>
        <v>0</v>
      </c>
      <c r="Q216" s="224">
        <f>(SUM('1.  LRAMVA Summary'!L$54:L$80)+SUM('1.  LRAMVA Summary'!L$81:L$82)*(MONTH($E216)-1)/12)*$H216</f>
        <v>0</v>
      </c>
      <c r="R216" s="224">
        <f>(SUM('1.  LRAMVA Summary'!M$54:M$80)+SUM('1.  LRAMVA Summary'!M$81:M$82)*(MONTH($E216)-1)/12)*$H216</f>
        <v>0</v>
      </c>
      <c r="S216" s="224">
        <f>(SUM('1.  LRAMVA Summary'!N$54:N$80)+SUM('1.  LRAMVA Summary'!N$81:N$82)*(MONTH($E216)-1)/12)*$H216</f>
        <v>0</v>
      </c>
      <c r="T216" s="224">
        <f>(SUM('1.  LRAMVA Summary'!O$54:O$80)+SUM('1.  LRAMVA Summary'!O$81:O$82)*(MONTH($E216)-1)/12)*$H216</f>
        <v>0</v>
      </c>
      <c r="U216" s="224">
        <f>(SUM('1.  LRAMVA Summary'!P$54:P$80)+SUM('1.  LRAMVA Summary'!P$81:P$82)*(MONTH($E216)-1)/12)*$H216</f>
        <v>0</v>
      </c>
      <c r="V216" s="224">
        <f>(SUM('1.  LRAMVA Summary'!Q$54:Q$80)+SUM('1.  LRAMVA Summary'!Q$81:Q$82)*(MONTH($E216)-1)/12)*$H216</f>
        <v>0</v>
      </c>
      <c r="W216" s="225">
        <f t="shared" si="105"/>
        <v>0</v>
      </c>
    </row>
    <row r="217" spans="5:23">
      <c r="E217" s="208">
        <v>45505</v>
      </c>
      <c r="F217" s="208" t="s">
        <v>742</v>
      </c>
      <c r="G217" s="209" t="s">
        <v>68</v>
      </c>
      <c r="H217" s="234"/>
      <c r="I217" s="224">
        <f>(SUM('1.  LRAMVA Summary'!D$54:D$80)+SUM('1.  LRAMVA Summary'!D$81:D$82)*(MONTH($E217)-1)/12)*$H217</f>
        <v>0</v>
      </c>
      <c r="J217" s="224">
        <f>(SUM('1.  LRAMVA Summary'!E$54:E$80)+SUM('1.  LRAMVA Summary'!E$81:E$82)*(MONTH($E217)-1)/12)*$H217</f>
        <v>0</v>
      </c>
      <c r="K217" s="224">
        <f>(SUM('1.  LRAMVA Summary'!F$54:F$80)+SUM('1.  LRAMVA Summary'!F$81:F$82)*(MONTH($E217)-1)/12)*$H217</f>
        <v>0</v>
      </c>
      <c r="L217" s="224">
        <f>(SUM('1.  LRAMVA Summary'!G$54:G$80)+SUM('1.  LRAMVA Summary'!G$81:G$82)*(MONTH($E217)-1)/12)*$H217</f>
        <v>0</v>
      </c>
      <c r="M217" s="224">
        <f>(SUM('1.  LRAMVA Summary'!H$54:H$80)+SUM('1.  LRAMVA Summary'!H$81:H$82)*(MONTH($E217)-1)/12)*$H217</f>
        <v>0</v>
      </c>
      <c r="N217" s="224">
        <f>(SUM('1.  LRAMVA Summary'!I$54:I$80)+SUM('1.  LRAMVA Summary'!I$81:I$82)*(MONTH($E217)-1)/12)*$H217</f>
        <v>0</v>
      </c>
      <c r="O217" s="224">
        <f>(SUM('1.  LRAMVA Summary'!J$54:J$80)+SUM('1.  LRAMVA Summary'!J$81:J$82)*(MONTH($E217)-1)/12)*$H217</f>
        <v>0</v>
      </c>
      <c r="P217" s="224">
        <f>(SUM('1.  LRAMVA Summary'!K$54:K$80)+SUM('1.  LRAMVA Summary'!K$81:K$82)*(MONTH($E217)-1)/12)*$H217</f>
        <v>0</v>
      </c>
      <c r="Q217" s="224">
        <f>(SUM('1.  LRAMVA Summary'!L$54:L$80)+SUM('1.  LRAMVA Summary'!L$81:L$82)*(MONTH($E217)-1)/12)*$H217</f>
        <v>0</v>
      </c>
      <c r="R217" s="224">
        <f>(SUM('1.  LRAMVA Summary'!M$54:M$80)+SUM('1.  LRAMVA Summary'!M$81:M$82)*(MONTH($E217)-1)/12)*$H217</f>
        <v>0</v>
      </c>
      <c r="S217" s="224">
        <f>(SUM('1.  LRAMVA Summary'!N$54:N$80)+SUM('1.  LRAMVA Summary'!N$81:N$82)*(MONTH($E217)-1)/12)*$H217</f>
        <v>0</v>
      </c>
      <c r="T217" s="224">
        <f>(SUM('1.  LRAMVA Summary'!O$54:O$80)+SUM('1.  LRAMVA Summary'!O$81:O$82)*(MONTH($E217)-1)/12)*$H217</f>
        <v>0</v>
      </c>
      <c r="U217" s="224">
        <f>(SUM('1.  LRAMVA Summary'!P$54:P$80)+SUM('1.  LRAMVA Summary'!P$81:P$82)*(MONTH($E217)-1)/12)*$H217</f>
        <v>0</v>
      </c>
      <c r="V217" s="224">
        <f>(SUM('1.  LRAMVA Summary'!Q$54:Q$80)+SUM('1.  LRAMVA Summary'!Q$81:Q$82)*(MONTH($E217)-1)/12)*$H217</f>
        <v>0</v>
      </c>
      <c r="W217" s="225">
        <f t="shared" si="105"/>
        <v>0</v>
      </c>
    </row>
    <row r="218" spans="5:23">
      <c r="E218" s="208">
        <v>45536</v>
      </c>
      <c r="F218" s="208" t="s">
        <v>742</v>
      </c>
      <c r="G218" s="209" t="s">
        <v>68</v>
      </c>
      <c r="H218" s="234"/>
      <c r="I218" s="224">
        <f>(SUM('1.  LRAMVA Summary'!D$54:D$80)+SUM('1.  LRAMVA Summary'!D$81:D$82)*(MONTH($E218)-1)/12)*$H218</f>
        <v>0</v>
      </c>
      <c r="J218" s="224">
        <f>(SUM('1.  LRAMVA Summary'!E$54:E$80)+SUM('1.  LRAMVA Summary'!E$81:E$82)*(MONTH($E218)-1)/12)*$H218</f>
        <v>0</v>
      </c>
      <c r="K218" s="224">
        <f>(SUM('1.  LRAMVA Summary'!F$54:F$80)+SUM('1.  LRAMVA Summary'!F$81:F$82)*(MONTH($E218)-1)/12)*$H218</f>
        <v>0</v>
      </c>
      <c r="L218" s="224">
        <f>(SUM('1.  LRAMVA Summary'!G$54:G$80)+SUM('1.  LRAMVA Summary'!G$81:G$82)*(MONTH($E218)-1)/12)*$H218</f>
        <v>0</v>
      </c>
      <c r="M218" s="224">
        <f>(SUM('1.  LRAMVA Summary'!H$54:H$80)+SUM('1.  LRAMVA Summary'!H$81:H$82)*(MONTH($E218)-1)/12)*$H218</f>
        <v>0</v>
      </c>
      <c r="N218" s="224">
        <f>(SUM('1.  LRAMVA Summary'!I$54:I$80)+SUM('1.  LRAMVA Summary'!I$81:I$82)*(MONTH($E218)-1)/12)*$H218</f>
        <v>0</v>
      </c>
      <c r="O218" s="224">
        <f>(SUM('1.  LRAMVA Summary'!J$54:J$80)+SUM('1.  LRAMVA Summary'!J$81:J$82)*(MONTH($E218)-1)/12)*$H218</f>
        <v>0</v>
      </c>
      <c r="P218" s="224">
        <f>(SUM('1.  LRAMVA Summary'!K$54:K$80)+SUM('1.  LRAMVA Summary'!K$81:K$82)*(MONTH($E218)-1)/12)*$H218</f>
        <v>0</v>
      </c>
      <c r="Q218" s="224">
        <f>(SUM('1.  LRAMVA Summary'!L$54:L$80)+SUM('1.  LRAMVA Summary'!L$81:L$82)*(MONTH($E218)-1)/12)*$H218</f>
        <v>0</v>
      </c>
      <c r="R218" s="224">
        <f>(SUM('1.  LRAMVA Summary'!M$54:M$80)+SUM('1.  LRAMVA Summary'!M$81:M$82)*(MONTH($E218)-1)/12)*$H218</f>
        <v>0</v>
      </c>
      <c r="S218" s="224">
        <f>(SUM('1.  LRAMVA Summary'!N$54:N$80)+SUM('1.  LRAMVA Summary'!N$81:N$82)*(MONTH($E218)-1)/12)*$H218</f>
        <v>0</v>
      </c>
      <c r="T218" s="224">
        <f>(SUM('1.  LRAMVA Summary'!O$54:O$80)+SUM('1.  LRAMVA Summary'!O$81:O$82)*(MONTH($E218)-1)/12)*$H218</f>
        <v>0</v>
      </c>
      <c r="U218" s="224">
        <f>(SUM('1.  LRAMVA Summary'!P$54:P$80)+SUM('1.  LRAMVA Summary'!P$81:P$82)*(MONTH($E218)-1)/12)*$H218</f>
        <v>0</v>
      </c>
      <c r="V218" s="224">
        <f>(SUM('1.  LRAMVA Summary'!Q$54:Q$80)+SUM('1.  LRAMVA Summary'!Q$81:Q$82)*(MONTH($E218)-1)/12)*$H218</f>
        <v>0</v>
      </c>
      <c r="W218" s="225">
        <f t="shared" si="105"/>
        <v>0</v>
      </c>
    </row>
    <row r="219" spans="5:23">
      <c r="E219" s="208">
        <v>45566</v>
      </c>
      <c r="F219" s="208" t="s">
        <v>742</v>
      </c>
      <c r="G219" s="209" t="s">
        <v>69</v>
      </c>
      <c r="H219" s="234"/>
      <c r="I219" s="224">
        <f>(SUM('1.  LRAMVA Summary'!D$54:D$80)+SUM('1.  LRAMVA Summary'!D$81:D$82)*(MONTH($E219)-1)/12)*$H219</f>
        <v>0</v>
      </c>
      <c r="J219" s="224">
        <f>(SUM('1.  LRAMVA Summary'!E$54:E$80)+SUM('1.  LRAMVA Summary'!E$81:E$82)*(MONTH($E219)-1)/12)*$H219</f>
        <v>0</v>
      </c>
      <c r="K219" s="224">
        <f>(SUM('1.  LRAMVA Summary'!F$54:F$80)+SUM('1.  LRAMVA Summary'!F$81:F$82)*(MONTH($E219)-1)/12)*$H219</f>
        <v>0</v>
      </c>
      <c r="L219" s="224">
        <f>(SUM('1.  LRAMVA Summary'!G$54:G$80)+SUM('1.  LRAMVA Summary'!G$81:G$82)*(MONTH($E219)-1)/12)*$H219</f>
        <v>0</v>
      </c>
      <c r="M219" s="224">
        <f>(SUM('1.  LRAMVA Summary'!H$54:H$80)+SUM('1.  LRAMVA Summary'!H$81:H$82)*(MONTH($E219)-1)/12)*$H219</f>
        <v>0</v>
      </c>
      <c r="N219" s="224">
        <f>(SUM('1.  LRAMVA Summary'!I$54:I$80)+SUM('1.  LRAMVA Summary'!I$81:I$82)*(MONTH($E219)-1)/12)*$H219</f>
        <v>0</v>
      </c>
      <c r="O219" s="224">
        <f>(SUM('1.  LRAMVA Summary'!J$54:J$80)+SUM('1.  LRAMVA Summary'!J$81:J$82)*(MONTH($E219)-1)/12)*$H219</f>
        <v>0</v>
      </c>
      <c r="P219" s="224">
        <f>(SUM('1.  LRAMVA Summary'!K$54:K$80)+SUM('1.  LRAMVA Summary'!K$81:K$82)*(MONTH($E219)-1)/12)*$H219</f>
        <v>0</v>
      </c>
      <c r="Q219" s="224">
        <f>(SUM('1.  LRAMVA Summary'!L$54:L$80)+SUM('1.  LRAMVA Summary'!L$81:L$82)*(MONTH($E219)-1)/12)*$H219</f>
        <v>0</v>
      </c>
      <c r="R219" s="224">
        <f>(SUM('1.  LRAMVA Summary'!M$54:M$80)+SUM('1.  LRAMVA Summary'!M$81:M$82)*(MONTH($E219)-1)/12)*$H219</f>
        <v>0</v>
      </c>
      <c r="S219" s="224">
        <f>(SUM('1.  LRAMVA Summary'!N$54:N$80)+SUM('1.  LRAMVA Summary'!N$81:N$82)*(MONTH($E219)-1)/12)*$H219</f>
        <v>0</v>
      </c>
      <c r="T219" s="224">
        <f>(SUM('1.  LRAMVA Summary'!O$54:O$80)+SUM('1.  LRAMVA Summary'!O$81:O$82)*(MONTH($E219)-1)/12)*$H219</f>
        <v>0</v>
      </c>
      <c r="U219" s="224">
        <f>(SUM('1.  LRAMVA Summary'!P$54:P$80)+SUM('1.  LRAMVA Summary'!P$81:P$82)*(MONTH($E219)-1)/12)*$H219</f>
        <v>0</v>
      </c>
      <c r="V219" s="224">
        <f>(SUM('1.  LRAMVA Summary'!Q$54:Q$80)+SUM('1.  LRAMVA Summary'!Q$81:Q$82)*(MONTH($E219)-1)/12)*$H219</f>
        <v>0</v>
      </c>
      <c r="W219" s="225">
        <f t="shared" si="105"/>
        <v>0</v>
      </c>
    </row>
    <row r="220" spans="5:23">
      <c r="E220" s="208">
        <v>45597</v>
      </c>
      <c r="F220" s="208" t="s">
        <v>742</v>
      </c>
      <c r="G220" s="209" t="s">
        <v>69</v>
      </c>
      <c r="H220" s="234"/>
      <c r="I220" s="224">
        <f>(SUM('1.  LRAMVA Summary'!D$54:D$80)+SUM('1.  LRAMVA Summary'!D$81:D$82)*(MONTH($E220)-1)/12)*$H220</f>
        <v>0</v>
      </c>
      <c r="J220" s="224">
        <f>(SUM('1.  LRAMVA Summary'!E$54:E$80)+SUM('1.  LRAMVA Summary'!E$81:E$82)*(MONTH($E220)-1)/12)*$H220</f>
        <v>0</v>
      </c>
      <c r="K220" s="224">
        <f>(SUM('1.  LRAMVA Summary'!F$54:F$80)+SUM('1.  LRAMVA Summary'!F$81:F$82)*(MONTH($E220)-1)/12)*$H220</f>
        <v>0</v>
      </c>
      <c r="L220" s="224">
        <f>(SUM('1.  LRAMVA Summary'!G$54:G$80)+SUM('1.  LRAMVA Summary'!G$81:G$82)*(MONTH($E220)-1)/12)*$H220</f>
        <v>0</v>
      </c>
      <c r="M220" s="224">
        <f>(SUM('1.  LRAMVA Summary'!H$54:H$80)+SUM('1.  LRAMVA Summary'!H$81:H$82)*(MONTH($E220)-1)/12)*$H220</f>
        <v>0</v>
      </c>
      <c r="N220" s="224">
        <f>(SUM('1.  LRAMVA Summary'!I$54:I$80)+SUM('1.  LRAMVA Summary'!I$81:I$82)*(MONTH($E220)-1)/12)*$H220</f>
        <v>0</v>
      </c>
      <c r="O220" s="224">
        <f>(SUM('1.  LRAMVA Summary'!J$54:J$80)+SUM('1.  LRAMVA Summary'!J$81:J$82)*(MONTH($E220)-1)/12)*$H220</f>
        <v>0</v>
      </c>
      <c r="P220" s="224">
        <f>(SUM('1.  LRAMVA Summary'!K$54:K$80)+SUM('1.  LRAMVA Summary'!K$81:K$82)*(MONTH($E220)-1)/12)*$H220</f>
        <v>0</v>
      </c>
      <c r="Q220" s="224">
        <f>(SUM('1.  LRAMVA Summary'!L$54:L$80)+SUM('1.  LRAMVA Summary'!L$81:L$82)*(MONTH($E220)-1)/12)*$H220</f>
        <v>0</v>
      </c>
      <c r="R220" s="224">
        <f>(SUM('1.  LRAMVA Summary'!M$54:M$80)+SUM('1.  LRAMVA Summary'!M$81:M$82)*(MONTH($E220)-1)/12)*$H220</f>
        <v>0</v>
      </c>
      <c r="S220" s="224">
        <f>(SUM('1.  LRAMVA Summary'!N$54:N$80)+SUM('1.  LRAMVA Summary'!N$81:N$82)*(MONTH($E220)-1)/12)*$H220</f>
        <v>0</v>
      </c>
      <c r="T220" s="224">
        <f>(SUM('1.  LRAMVA Summary'!O$54:O$80)+SUM('1.  LRAMVA Summary'!O$81:O$82)*(MONTH($E220)-1)/12)*$H220</f>
        <v>0</v>
      </c>
      <c r="U220" s="224">
        <f>(SUM('1.  LRAMVA Summary'!P$54:P$80)+SUM('1.  LRAMVA Summary'!P$81:P$82)*(MONTH($E220)-1)/12)*$H220</f>
        <v>0</v>
      </c>
      <c r="V220" s="224">
        <f>(SUM('1.  LRAMVA Summary'!Q$54:Q$80)+SUM('1.  LRAMVA Summary'!Q$81:Q$82)*(MONTH($E220)-1)/12)*$H220</f>
        <v>0</v>
      </c>
      <c r="W220" s="225">
        <f t="shared" si="105"/>
        <v>0</v>
      </c>
    </row>
    <row r="221" spans="5:23">
      <c r="E221" s="208">
        <v>45627</v>
      </c>
      <c r="F221" s="208" t="s">
        <v>742</v>
      </c>
      <c r="G221" s="209" t="s">
        <v>69</v>
      </c>
      <c r="H221" s="234"/>
      <c r="I221" s="224">
        <f>(SUM('1.  LRAMVA Summary'!D$54:D$80)+SUM('1.  LRAMVA Summary'!D$81:D$82)*(MONTH($E221)-1)/12)*$H221</f>
        <v>0</v>
      </c>
      <c r="J221" s="224">
        <f>(SUM('1.  LRAMVA Summary'!E$54:E$80)+SUM('1.  LRAMVA Summary'!E$81:E$82)*(MONTH($E221)-1)/12)*$H221</f>
        <v>0</v>
      </c>
      <c r="K221" s="224">
        <f>(SUM('1.  LRAMVA Summary'!F$54:F$80)+SUM('1.  LRAMVA Summary'!F$81:F$82)*(MONTH($E221)-1)/12)*$H221</f>
        <v>0</v>
      </c>
      <c r="L221" s="224">
        <f>(SUM('1.  LRAMVA Summary'!G$54:G$80)+SUM('1.  LRAMVA Summary'!G$81:G$82)*(MONTH($E221)-1)/12)*$H221</f>
        <v>0</v>
      </c>
      <c r="M221" s="224">
        <f>(SUM('1.  LRAMVA Summary'!H$54:H$80)+SUM('1.  LRAMVA Summary'!H$81:H$82)*(MONTH($E221)-1)/12)*$H221</f>
        <v>0</v>
      </c>
      <c r="N221" s="224">
        <f>(SUM('1.  LRAMVA Summary'!I$54:I$80)+SUM('1.  LRAMVA Summary'!I$81:I$82)*(MONTH($E221)-1)/12)*$H221</f>
        <v>0</v>
      </c>
      <c r="O221" s="224">
        <f>(SUM('1.  LRAMVA Summary'!J$54:J$80)+SUM('1.  LRAMVA Summary'!J$81:J$82)*(MONTH($E221)-1)/12)*$H221</f>
        <v>0</v>
      </c>
      <c r="P221" s="224">
        <f>(SUM('1.  LRAMVA Summary'!K$54:K$80)+SUM('1.  LRAMVA Summary'!K$81:K$82)*(MONTH($E221)-1)/12)*$H221</f>
        <v>0</v>
      </c>
      <c r="Q221" s="224">
        <f>(SUM('1.  LRAMVA Summary'!L$54:L$80)+SUM('1.  LRAMVA Summary'!L$81:L$82)*(MONTH($E221)-1)/12)*$H221</f>
        <v>0</v>
      </c>
      <c r="R221" s="224">
        <f>(SUM('1.  LRAMVA Summary'!M$54:M$80)+SUM('1.  LRAMVA Summary'!M$81:M$82)*(MONTH($E221)-1)/12)*$H221</f>
        <v>0</v>
      </c>
      <c r="S221" s="224">
        <f>(SUM('1.  LRAMVA Summary'!N$54:N$80)+SUM('1.  LRAMVA Summary'!N$81:N$82)*(MONTH($E221)-1)/12)*$H221</f>
        <v>0</v>
      </c>
      <c r="T221" s="224">
        <f>(SUM('1.  LRAMVA Summary'!O$54:O$80)+SUM('1.  LRAMVA Summary'!O$81:O$82)*(MONTH($E221)-1)/12)*$H221</f>
        <v>0</v>
      </c>
      <c r="U221" s="224">
        <f>(SUM('1.  LRAMVA Summary'!P$54:P$80)+SUM('1.  LRAMVA Summary'!P$81:P$82)*(MONTH($E221)-1)/12)*$H221</f>
        <v>0</v>
      </c>
      <c r="V221" s="224">
        <f>(SUM('1.  LRAMVA Summary'!Q$54:Q$80)+SUM('1.  LRAMVA Summary'!Q$81:Q$82)*(MONTH($E221)-1)/12)*$H221</f>
        <v>0</v>
      </c>
      <c r="W221" s="225">
        <f>SUM(I221:V221)</f>
        <v>0</v>
      </c>
    </row>
    <row r="222" spans="5:23" ht="15.75" thickBot="1">
      <c r="E222" s="210" t="s">
        <v>740</v>
      </c>
      <c r="F222" s="210"/>
      <c r="G222" s="211"/>
      <c r="H222" s="212"/>
      <c r="I222" s="213">
        <f>SUM(I209:I221)</f>
        <v>9766.2164897899784</v>
      </c>
      <c r="J222" s="213">
        <f>SUM(J209:J221)</f>
        <v>2964.6441624907602</v>
      </c>
      <c r="K222" s="213">
        <f t="shared" ref="K222:V222" si="106">SUM(K209:K221)</f>
        <v>-538.77027415231657</v>
      </c>
      <c r="L222" s="213">
        <f t="shared" si="106"/>
        <v>0</v>
      </c>
      <c r="M222" s="213">
        <f t="shared" si="106"/>
        <v>0</v>
      </c>
      <c r="N222" s="213">
        <f t="shared" si="106"/>
        <v>0</v>
      </c>
      <c r="O222" s="213">
        <f t="shared" si="106"/>
        <v>0</v>
      </c>
      <c r="P222" s="213">
        <f t="shared" si="106"/>
        <v>0</v>
      </c>
      <c r="Q222" s="213">
        <f t="shared" si="106"/>
        <v>0</v>
      </c>
      <c r="R222" s="213">
        <f t="shared" si="106"/>
        <v>0</v>
      </c>
      <c r="S222" s="213">
        <f t="shared" si="106"/>
        <v>0</v>
      </c>
      <c r="T222" s="213">
        <f t="shared" si="106"/>
        <v>0</v>
      </c>
      <c r="U222" s="213">
        <f t="shared" si="106"/>
        <v>0</v>
      </c>
      <c r="V222" s="213">
        <f t="shared" si="106"/>
        <v>0</v>
      </c>
      <c r="W222" s="213">
        <f>SUM(W209:W221)</f>
        <v>12192.090378128436</v>
      </c>
    </row>
    <row r="223" spans="5:23" ht="15.75" thickTop="1">
      <c r="E223" s="214" t="s">
        <v>67</v>
      </c>
      <c r="F223" s="214"/>
      <c r="G223" s="215"/>
      <c r="H223" s="216"/>
      <c r="I223" s="217"/>
      <c r="J223" s="217"/>
      <c r="K223" s="217"/>
      <c r="L223" s="217"/>
      <c r="M223" s="217"/>
      <c r="N223" s="217"/>
      <c r="O223" s="217"/>
      <c r="P223" s="217"/>
      <c r="Q223" s="217"/>
      <c r="R223" s="217"/>
      <c r="S223" s="217"/>
      <c r="T223" s="217"/>
      <c r="U223" s="217"/>
      <c r="V223" s="217"/>
      <c r="W223" s="218"/>
    </row>
    <row r="224" spans="5:23">
      <c r="E224" s="219" t="s">
        <v>739</v>
      </c>
      <c r="F224" s="219"/>
      <c r="G224" s="220"/>
      <c r="H224" s="221"/>
      <c r="I224" s="222">
        <f>I222+I223</f>
        <v>9766.2164897899784</v>
      </c>
      <c r="J224" s="222">
        <f t="shared" ref="J224:U224" si="107">J222+J223</f>
        <v>2964.6441624907602</v>
      </c>
      <c r="K224" s="222">
        <f t="shared" si="107"/>
        <v>-538.77027415231657</v>
      </c>
      <c r="L224" s="222">
        <f t="shared" si="107"/>
        <v>0</v>
      </c>
      <c r="M224" s="222">
        <f t="shared" si="107"/>
        <v>0</v>
      </c>
      <c r="N224" s="222">
        <f t="shared" si="107"/>
        <v>0</v>
      </c>
      <c r="O224" s="222">
        <f t="shared" si="107"/>
        <v>0</v>
      </c>
      <c r="P224" s="222">
        <f t="shared" si="107"/>
        <v>0</v>
      </c>
      <c r="Q224" s="222">
        <f t="shared" si="107"/>
        <v>0</v>
      </c>
      <c r="R224" s="222">
        <f t="shared" si="107"/>
        <v>0</v>
      </c>
      <c r="S224" s="222">
        <f t="shared" si="107"/>
        <v>0</v>
      </c>
      <c r="T224" s="222">
        <f t="shared" si="107"/>
        <v>0</v>
      </c>
      <c r="U224" s="222">
        <f t="shared" si="107"/>
        <v>0</v>
      </c>
      <c r="V224" s="222">
        <f>V222+V223</f>
        <v>0</v>
      </c>
      <c r="W224" s="222">
        <f>W222+W223</f>
        <v>12192.090378128436</v>
      </c>
    </row>
    <row r="225" spans="5:23">
      <c r="E225" s="208">
        <v>45658</v>
      </c>
      <c r="F225" s="208" t="s">
        <v>743</v>
      </c>
      <c r="G225" s="209" t="s">
        <v>65</v>
      </c>
      <c r="H225" s="234"/>
      <c r="I225" s="224">
        <f>(SUM('1.  LRAMVA Summary'!D$54:D$80)+SUM('1.  LRAMVA Summary'!D$81:D$82)*(MONTH($E225)-1)/12)*$H225</f>
        <v>0</v>
      </c>
      <c r="J225" s="224">
        <f>(SUM('1.  LRAMVA Summary'!E$54:E$80)+SUM('1.  LRAMVA Summary'!E$81:E$82)*(MONTH($E225)-1)/12)*$H225</f>
        <v>0</v>
      </c>
      <c r="K225" s="224">
        <f>(SUM('1.  LRAMVA Summary'!F$54:F$80)+SUM('1.  LRAMVA Summary'!F$81:F$82)*(MONTH($E225)-1)/12)*$H225</f>
        <v>0</v>
      </c>
      <c r="L225" s="224">
        <f>(SUM('1.  LRAMVA Summary'!G$54:G$80)+SUM('1.  LRAMVA Summary'!G$81:G$82)*(MONTH($E225)-1)/12)*$H225</f>
        <v>0</v>
      </c>
      <c r="M225" s="224">
        <f>(SUM('1.  LRAMVA Summary'!H$54:H$80)+SUM('1.  LRAMVA Summary'!H$81:H$82)*(MONTH($E225)-1)/12)*$H225</f>
        <v>0</v>
      </c>
      <c r="N225" s="224">
        <f>(SUM('1.  LRAMVA Summary'!I$54:I$80)+SUM('1.  LRAMVA Summary'!I$81:I$82)*(MONTH($E225)-1)/12)*$H225</f>
        <v>0</v>
      </c>
      <c r="O225" s="224">
        <f>(SUM('1.  LRAMVA Summary'!J$54:J$80)+SUM('1.  LRAMVA Summary'!J$81:J$82)*(MONTH($E225)-1)/12)*$H225</f>
        <v>0</v>
      </c>
      <c r="P225" s="224">
        <f>(SUM('1.  LRAMVA Summary'!K$54:K$80)+SUM('1.  LRAMVA Summary'!K$81:K$82)*(MONTH($E225)-1)/12)*$H225</f>
        <v>0</v>
      </c>
      <c r="Q225" s="224">
        <f>(SUM('1.  LRAMVA Summary'!L$54:L$80)+SUM('1.  LRAMVA Summary'!L$81:L$82)*(MONTH($E225)-1)/12)*$H225</f>
        <v>0</v>
      </c>
      <c r="R225" s="224">
        <f>(SUM('1.  LRAMVA Summary'!M$54:M$80)+SUM('1.  LRAMVA Summary'!M$81:M$82)*(MONTH($E225)-1)/12)*$H225</f>
        <v>0</v>
      </c>
      <c r="S225" s="224">
        <f>(SUM('1.  LRAMVA Summary'!N$54:N$80)+SUM('1.  LRAMVA Summary'!N$81:N$82)*(MONTH($E225)-1)/12)*$H225</f>
        <v>0</v>
      </c>
      <c r="T225" s="224">
        <f>(SUM('1.  LRAMVA Summary'!O$54:O$80)+SUM('1.  LRAMVA Summary'!O$81:O$82)*(MONTH($E225)-1)/12)*$H225</f>
        <v>0</v>
      </c>
      <c r="U225" s="224">
        <f>(SUM('1.  LRAMVA Summary'!P$54:P$80)+SUM('1.  LRAMVA Summary'!P$81:P$82)*(MONTH($E225)-1)/12)*$H225</f>
        <v>0</v>
      </c>
      <c r="V225" s="224">
        <f>(SUM('1.  LRAMVA Summary'!Q$54:Q$80)+SUM('1.  LRAMVA Summary'!Q$81:Q$82)*(MONTH($E225)-1)/12)*$H225</f>
        <v>0</v>
      </c>
      <c r="W225" s="225">
        <f>SUM(I225:V225)</f>
        <v>0</v>
      </c>
    </row>
    <row r="226" spans="5:23">
      <c r="E226" s="208">
        <v>45689</v>
      </c>
      <c r="F226" s="208" t="s">
        <v>743</v>
      </c>
      <c r="G226" s="209" t="s">
        <v>65</v>
      </c>
      <c r="H226" s="234"/>
      <c r="I226" s="224">
        <f>(SUM('1.  LRAMVA Summary'!D$54:D$80)+SUM('1.  LRAMVA Summary'!D$81:D$82)*(MONTH($E226)-1)/12)*$H226</f>
        <v>0</v>
      </c>
      <c r="J226" s="224">
        <f>(SUM('1.  LRAMVA Summary'!E$54:E$80)+SUM('1.  LRAMVA Summary'!E$81:E$82)*(MONTH($E226)-1)/12)*$H226</f>
        <v>0</v>
      </c>
      <c r="K226" s="224">
        <f>(SUM('1.  LRAMVA Summary'!F$54:F$80)+SUM('1.  LRAMVA Summary'!F$81:F$82)*(MONTH($E226)-1)/12)*$H226</f>
        <v>0</v>
      </c>
      <c r="L226" s="224">
        <f>(SUM('1.  LRAMVA Summary'!G$54:G$80)+SUM('1.  LRAMVA Summary'!G$81:G$82)*(MONTH($E226)-1)/12)*$H226</f>
        <v>0</v>
      </c>
      <c r="M226" s="224">
        <f>(SUM('1.  LRAMVA Summary'!H$54:H$80)+SUM('1.  LRAMVA Summary'!H$81:H$82)*(MONTH($E226)-1)/12)*$H226</f>
        <v>0</v>
      </c>
      <c r="N226" s="224">
        <f>(SUM('1.  LRAMVA Summary'!I$54:I$80)+SUM('1.  LRAMVA Summary'!I$81:I$82)*(MONTH($E226)-1)/12)*$H226</f>
        <v>0</v>
      </c>
      <c r="O226" s="224">
        <f>(SUM('1.  LRAMVA Summary'!J$54:J$80)+SUM('1.  LRAMVA Summary'!J$81:J$82)*(MONTH($E226)-1)/12)*$H226</f>
        <v>0</v>
      </c>
      <c r="P226" s="224">
        <f>(SUM('1.  LRAMVA Summary'!K$54:K$80)+SUM('1.  LRAMVA Summary'!K$81:K$82)*(MONTH($E226)-1)/12)*$H226</f>
        <v>0</v>
      </c>
      <c r="Q226" s="224">
        <f>(SUM('1.  LRAMVA Summary'!L$54:L$80)+SUM('1.  LRAMVA Summary'!L$81:L$82)*(MONTH($E226)-1)/12)*$H226</f>
        <v>0</v>
      </c>
      <c r="R226" s="224">
        <f>(SUM('1.  LRAMVA Summary'!M$54:M$80)+SUM('1.  LRAMVA Summary'!M$81:M$82)*(MONTH($E226)-1)/12)*$H226</f>
        <v>0</v>
      </c>
      <c r="S226" s="224">
        <f>(SUM('1.  LRAMVA Summary'!N$54:N$80)+SUM('1.  LRAMVA Summary'!N$81:N$82)*(MONTH($E226)-1)/12)*$H226</f>
        <v>0</v>
      </c>
      <c r="T226" s="224">
        <f>(SUM('1.  LRAMVA Summary'!O$54:O$80)+SUM('1.  LRAMVA Summary'!O$81:O$82)*(MONTH($E226)-1)/12)*$H226</f>
        <v>0</v>
      </c>
      <c r="U226" s="224">
        <f>(SUM('1.  LRAMVA Summary'!P$54:P$80)+SUM('1.  LRAMVA Summary'!P$81:P$82)*(MONTH($E226)-1)/12)*$H226</f>
        <v>0</v>
      </c>
      <c r="V226" s="224">
        <f>(SUM('1.  LRAMVA Summary'!Q$54:Q$80)+SUM('1.  LRAMVA Summary'!Q$81:Q$82)*(MONTH($E226)-1)/12)*$H226</f>
        <v>0</v>
      </c>
      <c r="W226" s="225">
        <f t="shared" ref="W226:W235" si="108">SUM(I226:V226)</f>
        <v>0</v>
      </c>
    </row>
    <row r="227" spans="5:23">
      <c r="E227" s="208">
        <v>45717</v>
      </c>
      <c r="F227" s="208" t="s">
        <v>743</v>
      </c>
      <c r="G227" s="209" t="s">
        <v>65</v>
      </c>
      <c r="H227" s="234"/>
      <c r="I227" s="224">
        <f>(SUM('1.  LRAMVA Summary'!D$54:D$80)+SUM('1.  LRAMVA Summary'!D$81:D$82)*(MONTH($E227)-1)/12)*$H227</f>
        <v>0</v>
      </c>
      <c r="J227" s="224">
        <f>(SUM('1.  LRAMVA Summary'!E$54:E$80)+SUM('1.  LRAMVA Summary'!E$81:E$82)*(MONTH($E227)-1)/12)*$H227</f>
        <v>0</v>
      </c>
      <c r="K227" s="224">
        <f>(SUM('1.  LRAMVA Summary'!F$54:F$80)+SUM('1.  LRAMVA Summary'!F$81:F$82)*(MONTH($E227)-1)/12)*$H227</f>
        <v>0</v>
      </c>
      <c r="L227" s="224">
        <f>(SUM('1.  LRAMVA Summary'!G$54:G$80)+SUM('1.  LRAMVA Summary'!G$81:G$82)*(MONTH($E227)-1)/12)*$H227</f>
        <v>0</v>
      </c>
      <c r="M227" s="224">
        <f>(SUM('1.  LRAMVA Summary'!H$54:H$80)+SUM('1.  LRAMVA Summary'!H$81:H$82)*(MONTH($E227)-1)/12)*$H227</f>
        <v>0</v>
      </c>
      <c r="N227" s="224">
        <f>(SUM('1.  LRAMVA Summary'!I$54:I$80)+SUM('1.  LRAMVA Summary'!I$81:I$82)*(MONTH($E227)-1)/12)*$H227</f>
        <v>0</v>
      </c>
      <c r="O227" s="224">
        <f>(SUM('1.  LRAMVA Summary'!J$54:J$80)+SUM('1.  LRAMVA Summary'!J$81:J$82)*(MONTH($E227)-1)/12)*$H227</f>
        <v>0</v>
      </c>
      <c r="P227" s="224">
        <f>(SUM('1.  LRAMVA Summary'!K$54:K$80)+SUM('1.  LRAMVA Summary'!K$81:K$82)*(MONTH($E227)-1)/12)*$H227</f>
        <v>0</v>
      </c>
      <c r="Q227" s="224">
        <f>(SUM('1.  LRAMVA Summary'!L$54:L$80)+SUM('1.  LRAMVA Summary'!L$81:L$82)*(MONTH($E227)-1)/12)*$H227</f>
        <v>0</v>
      </c>
      <c r="R227" s="224">
        <f>(SUM('1.  LRAMVA Summary'!M$54:M$80)+SUM('1.  LRAMVA Summary'!M$81:M$82)*(MONTH($E227)-1)/12)*$H227</f>
        <v>0</v>
      </c>
      <c r="S227" s="224">
        <f>(SUM('1.  LRAMVA Summary'!N$54:N$80)+SUM('1.  LRAMVA Summary'!N$81:N$82)*(MONTH($E227)-1)/12)*$H227</f>
        <v>0</v>
      </c>
      <c r="T227" s="224">
        <f>(SUM('1.  LRAMVA Summary'!O$54:O$80)+SUM('1.  LRAMVA Summary'!O$81:O$82)*(MONTH($E227)-1)/12)*$H227</f>
        <v>0</v>
      </c>
      <c r="U227" s="224">
        <f>(SUM('1.  LRAMVA Summary'!P$54:P$80)+SUM('1.  LRAMVA Summary'!P$81:P$82)*(MONTH($E227)-1)/12)*$H227</f>
        <v>0</v>
      </c>
      <c r="V227" s="224">
        <f>(SUM('1.  LRAMVA Summary'!Q$54:Q$80)+SUM('1.  LRAMVA Summary'!Q$81:Q$82)*(MONTH($E227)-1)/12)*$H227</f>
        <v>0</v>
      </c>
      <c r="W227" s="225">
        <f t="shared" si="108"/>
        <v>0</v>
      </c>
    </row>
    <row r="228" spans="5:23">
      <c r="E228" s="208">
        <v>45748</v>
      </c>
      <c r="F228" s="208" t="s">
        <v>743</v>
      </c>
      <c r="G228" s="209" t="s">
        <v>66</v>
      </c>
      <c r="H228" s="234"/>
      <c r="I228" s="224">
        <f>(SUM('1.  LRAMVA Summary'!D$54:D$80)+SUM('1.  LRAMVA Summary'!D$81:D$82)*(MONTH($E228)-1)/12)*$H228</f>
        <v>0</v>
      </c>
      <c r="J228" s="224">
        <f>(SUM('1.  LRAMVA Summary'!E$54:E$80)+SUM('1.  LRAMVA Summary'!E$81:E$82)*(MONTH($E228)-1)/12)*$H228</f>
        <v>0</v>
      </c>
      <c r="K228" s="224">
        <f>(SUM('1.  LRAMVA Summary'!F$54:F$80)+SUM('1.  LRAMVA Summary'!F$81:F$82)*(MONTH($E228)-1)/12)*$H228</f>
        <v>0</v>
      </c>
      <c r="L228" s="224">
        <f>(SUM('1.  LRAMVA Summary'!G$54:G$80)+SUM('1.  LRAMVA Summary'!G$81:G$82)*(MONTH($E228)-1)/12)*$H228</f>
        <v>0</v>
      </c>
      <c r="M228" s="224">
        <f>(SUM('1.  LRAMVA Summary'!H$54:H$80)+SUM('1.  LRAMVA Summary'!H$81:H$82)*(MONTH($E228)-1)/12)*$H228</f>
        <v>0</v>
      </c>
      <c r="N228" s="224">
        <f>(SUM('1.  LRAMVA Summary'!I$54:I$80)+SUM('1.  LRAMVA Summary'!I$81:I$82)*(MONTH($E228)-1)/12)*$H228</f>
        <v>0</v>
      </c>
      <c r="O228" s="224">
        <f>(SUM('1.  LRAMVA Summary'!J$54:J$80)+SUM('1.  LRAMVA Summary'!J$81:J$82)*(MONTH($E228)-1)/12)*$H228</f>
        <v>0</v>
      </c>
      <c r="P228" s="224">
        <f>(SUM('1.  LRAMVA Summary'!K$54:K$80)+SUM('1.  LRAMVA Summary'!K$81:K$82)*(MONTH($E228)-1)/12)*$H228</f>
        <v>0</v>
      </c>
      <c r="Q228" s="224">
        <f>(SUM('1.  LRAMVA Summary'!L$54:L$80)+SUM('1.  LRAMVA Summary'!L$81:L$82)*(MONTH($E228)-1)/12)*$H228</f>
        <v>0</v>
      </c>
      <c r="R228" s="224">
        <f>(SUM('1.  LRAMVA Summary'!M$54:M$80)+SUM('1.  LRAMVA Summary'!M$81:M$82)*(MONTH($E228)-1)/12)*$H228</f>
        <v>0</v>
      </c>
      <c r="S228" s="224">
        <f>(SUM('1.  LRAMVA Summary'!N$54:N$80)+SUM('1.  LRAMVA Summary'!N$81:N$82)*(MONTH($E228)-1)/12)*$H228</f>
        <v>0</v>
      </c>
      <c r="T228" s="224">
        <f>(SUM('1.  LRAMVA Summary'!O$54:O$80)+SUM('1.  LRAMVA Summary'!O$81:O$82)*(MONTH($E228)-1)/12)*$H228</f>
        <v>0</v>
      </c>
      <c r="U228" s="224">
        <f>(SUM('1.  LRAMVA Summary'!P$54:P$80)+SUM('1.  LRAMVA Summary'!P$81:P$82)*(MONTH($E228)-1)/12)*$H228</f>
        <v>0</v>
      </c>
      <c r="V228" s="224">
        <f>(SUM('1.  LRAMVA Summary'!Q$54:Q$80)+SUM('1.  LRAMVA Summary'!Q$81:Q$82)*(MONTH($E228)-1)/12)*$H228</f>
        <v>0</v>
      </c>
      <c r="W228" s="225">
        <f t="shared" si="108"/>
        <v>0</v>
      </c>
    </row>
    <row r="229" spans="5:23">
      <c r="E229" s="208">
        <v>45778</v>
      </c>
      <c r="F229" s="208" t="s">
        <v>743</v>
      </c>
      <c r="G229" s="209" t="s">
        <v>66</v>
      </c>
      <c r="H229" s="234"/>
      <c r="I229" s="224">
        <f>(SUM('1.  LRAMVA Summary'!D$54:D$80)+SUM('1.  LRAMVA Summary'!D$81:D$82)*(MONTH($E229)-1)/12)*$H229</f>
        <v>0</v>
      </c>
      <c r="J229" s="224">
        <f>(SUM('1.  LRAMVA Summary'!E$54:E$80)+SUM('1.  LRAMVA Summary'!E$81:E$82)*(MONTH($E229)-1)/12)*$H229</f>
        <v>0</v>
      </c>
      <c r="K229" s="224">
        <f>(SUM('1.  LRAMVA Summary'!F$54:F$80)+SUM('1.  LRAMVA Summary'!F$81:F$82)*(MONTH($E229)-1)/12)*$H229</f>
        <v>0</v>
      </c>
      <c r="L229" s="224">
        <f>(SUM('1.  LRAMVA Summary'!G$54:G$80)+SUM('1.  LRAMVA Summary'!G$81:G$82)*(MONTH($E229)-1)/12)*$H229</f>
        <v>0</v>
      </c>
      <c r="M229" s="224">
        <f>(SUM('1.  LRAMVA Summary'!H$54:H$80)+SUM('1.  LRAMVA Summary'!H$81:H$82)*(MONTH($E229)-1)/12)*$H229</f>
        <v>0</v>
      </c>
      <c r="N229" s="224">
        <f>(SUM('1.  LRAMVA Summary'!I$54:I$80)+SUM('1.  LRAMVA Summary'!I$81:I$82)*(MONTH($E229)-1)/12)*$H229</f>
        <v>0</v>
      </c>
      <c r="O229" s="224">
        <f>(SUM('1.  LRAMVA Summary'!J$54:J$80)+SUM('1.  LRAMVA Summary'!J$81:J$82)*(MONTH($E229)-1)/12)*$H229</f>
        <v>0</v>
      </c>
      <c r="P229" s="224">
        <f>(SUM('1.  LRAMVA Summary'!K$54:K$80)+SUM('1.  LRAMVA Summary'!K$81:K$82)*(MONTH($E229)-1)/12)*$H229</f>
        <v>0</v>
      </c>
      <c r="Q229" s="224">
        <f>(SUM('1.  LRAMVA Summary'!L$54:L$80)+SUM('1.  LRAMVA Summary'!L$81:L$82)*(MONTH($E229)-1)/12)*$H229</f>
        <v>0</v>
      </c>
      <c r="R229" s="224">
        <f>(SUM('1.  LRAMVA Summary'!M$54:M$80)+SUM('1.  LRAMVA Summary'!M$81:M$82)*(MONTH($E229)-1)/12)*$H229</f>
        <v>0</v>
      </c>
      <c r="S229" s="224">
        <f>(SUM('1.  LRAMVA Summary'!N$54:N$80)+SUM('1.  LRAMVA Summary'!N$81:N$82)*(MONTH($E229)-1)/12)*$H229</f>
        <v>0</v>
      </c>
      <c r="T229" s="224">
        <f>(SUM('1.  LRAMVA Summary'!O$54:O$80)+SUM('1.  LRAMVA Summary'!O$81:O$82)*(MONTH($E229)-1)/12)*$H229</f>
        <v>0</v>
      </c>
      <c r="U229" s="224">
        <f>(SUM('1.  LRAMVA Summary'!P$54:P$80)+SUM('1.  LRAMVA Summary'!P$81:P$82)*(MONTH($E229)-1)/12)*$H229</f>
        <v>0</v>
      </c>
      <c r="V229" s="224">
        <f>(SUM('1.  LRAMVA Summary'!Q$54:Q$80)+SUM('1.  LRAMVA Summary'!Q$81:Q$82)*(MONTH($E229)-1)/12)*$H229</f>
        <v>0</v>
      </c>
      <c r="W229" s="225">
        <f t="shared" si="108"/>
        <v>0</v>
      </c>
    </row>
    <row r="230" spans="5:23">
      <c r="E230" s="208">
        <v>45809</v>
      </c>
      <c r="F230" s="208" t="s">
        <v>743</v>
      </c>
      <c r="G230" s="209" t="s">
        <v>66</v>
      </c>
      <c r="H230" s="234"/>
      <c r="I230" s="224">
        <f>(SUM('1.  LRAMVA Summary'!D$54:D$80)+SUM('1.  LRAMVA Summary'!D$81:D$82)*(MONTH($E230)-1)/12)*$H230</f>
        <v>0</v>
      </c>
      <c r="J230" s="224">
        <f>(SUM('1.  LRAMVA Summary'!E$54:E$80)+SUM('1.  LRAMVA Summary'!E$81:E$82)*(MONTH($E230)-1)/12)*$H230</f>
        <v>0</v>
      </c>
      <c r="K230" s="224">
        <f>(SUM('1.  LRAMVA Summary'!F$54:F$80)+SUM('1.  LRAMVA Summary'!F$81:F$82)*(MONTH($E230)-1)/12)*$H230</f>
        <v>0</v>
      </c>
      <c r="L230" s="224">
        <f>(SUM('1.  LRAMVA Summary'!G$54:G$80)+SUM('1.  LRAMVA Summary'!G$81:G$82)*(MONTH($E230)-1)/12)*$H230</f>
        <v>0</v>
      </c>
      <c r="M230" s="224">
        <f>(SUM('1.  LRAMVA Summary'!H$54:H$80)+SUM('1.  LRAMVA Summary'!H$81:H$82)*(MONTH($E230)-1)/12)*$H230</f>
        <v>0</v>
      </c>
      <c r="N230" s="224">
        <f>(SUM('1.  LRAMVA Summary'!I$54:I$80)+SUM('1.  LRAMVA Summary'!I$81:I$82)*(MONTH($E230)-1)/12)*$H230</f>
        <v>0</v>
      </c>
      <c r="O230" s="224">
        <f>(SUM('1.  LRAMVA Summary'!J$54:J$80)+SUM('1.  LRAMVA Summary'!J$81:J$82)*(MONTH($E230)-1)/12)*$H230</f>
        <v>0</v>
      </c>
      <c r="P230" s="224">
        <f>(SUM('1.  LRAMVA Summary'!K$54:K$80)+SUM('1.  LRAMVA Summary'!K$81:K$82)*(MONTH($E230)-1)/12)*$H230</f>
        <v>0</v>
      </c>
      <c r="Q230" s="224">
        <f>(SUM('1.  LRAMVA Summary'!L$54:L$80)+SUM('1.  LRAMVA Summary'!L$81:L$82)*(MONTH($E230)-1)/12)*$H230</f>
        <v>0</v>
      </c>
      <c r="R230" s="224">
        <f>(SUM('1.  LRAMVA Summary'!M$54:M$80)+SUM('1.  LRAMVA Summary'!M$81:M$82)*(MONTH($E230)-1)/12)*$H230</f>
        <v>0</v>
      </c>
      <c r="S230" s="224">
        <f>(SUM('1.  LRAMVA Summary'!N$54:N$80)+SUM('1.  LRAMVA Summary'!N$81:N$82)*(MONTH($E230)-1)/12)*$H230</f>
        <v>0</v>
      </c>
      <c r="T230" s="224">
        <f>(SUM('1.  LRAMVA Summary'!O$54:O$80)+SUM('1.  LRAMVA Summary'!O$81:O$82)*(MONTH($E230)-1)/12)*$H230</f>
        <v>0</v>
      </c>
      <c r="U230" s="224">
        <f>(SUM('1.  LRAMVA Summary'!P$54:P$80)+SUM('1.  LRAMVA Summary'!P$81:P$82)*(MONTH($E230)-1)/12)*$H230</f>
        <v>0</v>
      </c>
      <c r="V230" s="224">
        <f>(SUM('1.  LRAMVA Summary'!Q$54:Q$80)+SUM('1.  LRAMVA Summary'!Q$81:Q$82)*(MONTH($E230)-1)/12)*$H230</f>
        <v>0</v>
      </c>
      <c r="W230" s="225">
        <f t="shared" si="108"/>
        <v>0</v>
      </c>
    </row>
    <row r="231" spans="5:23">
      <c r="E231" s="208">
        <v>45839</v>
      </c>
      <c r="F231" s="208" t="s">
        <v>743</v>
      </c>
      <c r="G231" s="209" t="s">
        <v>68</v>
      </c>
      <c r="H231" s="234"/>
      <c r="I231" s="224">
        <f>(SUM('1.  LRAMVA Summary'!D$54:D$80)+SUM('1.  LRAMVA Summary'!D$81:D$82)*(MONTH($E231)-1)/12)*$H231</f>
        <v>0</v>
      </c>
      <c r="J231" s="224">
        <f>(SUM('1.  LRAMVA Summary'!E$54:E$80)+SUM('1.  LRAMVA Summary'!E$81:E$82)*(MONTH($E231)-1)/12)*$H231</f>
        <v>0</v>
      </c>
      <c r="K231" s="224">
        <f>(SUM('1.  LRAMVA Summary'!F$54:F$80)+SUM('1.  LRAMVA Summary'!F$81:F$82)*(MONTH($E231)-1)/12)*$H231</f>
        <v>0</v>
      </c>
      <c r="L231" s="224">
        <f>(SUM('1.  LRAMVA Summary'!G$54:G$80)+SUM('1.  LRAMVA Summary'!G$81:G$82)*(MONTH($E231)-1)/12)*$H231</f>
        <v>0</v>
      </c>
      <c r="M231" s="224">
        <f>(SUM('1.  LRAMVA Summary'!H$54:H$80)+SUM('1.  LRAMVA Summary'!H$81:H$82)*(MONTH($E231)-1)/12)*$H231</f>
        <v>0</v>
      </c>
      <c r="N231" s="224">
        <f>(SUM('1.  LRAMVA Summary'!I$54:I$80)+SUM('1.  LRAMVA Summary'!I$81:I$82)*(MONTH($E231)-1)/12)*$H231</f>
        <v>0</v>
      </c>
      <c r="O231" s="224">
        <f>(SUM('1.  LRAMVA Summary'!J$54:J$80)+SUM('1.  LRAMVA Summary'!J$81:J$82)*(MONTH($E231)-1)/12)*$H231</f>
        <v>0</v>
      </c>
      <c r="P231" s="224">
        <f>(SUM('1.  LRAMVA Summary'!K$54:K$80)+SUM('1.  LRAMVA Summary'!K$81:K$82)*(MONTH($E231)-1)/12)*$H231</f>
        <v>0</v>
      </c>
      <c r="Q231" s="224">
        <f>(SUM('1.  LRAMVA Summary'!L$54:L$80)+SUM('1.  LRAMVA Summary'!L$81:L$82)*(MONTH($E231)-1)/12)*$H231</f>
        <v>0</v>
      </c>
      <c r="R231" s="224">
        <f>(SUM('1.  LRAMVA Summary'!M$54:M$80)+SUM('1.  LRAMVA Summary'!M$81:M$82)*(MONTH($E231)-1)/12)*$H231</f>
        <v>0</v>
      </c>
      <c r="S231" s="224">
        <f>(SUM('1.  LRAMVA Summary'!N$54:N$80)+SUM('1.  LRAMVA Summary'!N$81:N$82)*(MONTH($E231)-1)/12)*$H231</f>
        <v>0</v>
      </c>
      <c r="T231" s="224">
        <f>(SUM('1.  LRAMVA Summary'!O$54:O$80)+SUM('1.  LRAMVA Summary'!O$81:O$82)*(MONTH($E231)-1)/12)*$H231</f>
        <v>0</v>
      </c>
      <c r="U231" s="224">
        <f>(SUM('1.  LRAMVA Summary'!P$54:P$80)+SUM('1.  LRAMVA Summary'!P$81:P$82)*(MONTH($E231)-1)/12)*$H231</f>
        <v>0</v>
      </c>
      <c r="V231" s="224">
        <f>(SUM('1.  LRAMVA Summary'!Q$54:Q$80)+SUM('1.  LRAMVA Summary'!Q$81:Q$82)*(MONTH($E231)-1)/12)*$H231</f>
        <v>0</v>
      </c>
      <c r="W231" s="225">
        <f t="shared" si="108"/>
        <v>0</v>
      </c>
    </row>
    <row r="232" spans="5:23">
      <c r="E232" s="208">
        <v>45870</v>
      </c>
      <c r="F232" s="208" t="s">
        <v>743</v>
      </c>
      <c r="G232" s="209" t="s">
        <v>68</v>
      </c>
      <c r="H232" s="234"/>
      <c r="I232" s="224">
        <f>(SUM('1.  LRAMVA Summary'!D$54:D$80)+SUM('1.  LRAMVA Summary'!D$81:D$82)*(MONTH($E232)-1)/12)*$H232</f>
        <v>0</v>
      </c>
      <c r="J232" s="224">
        <f>(SUM('1.  LRAMVA Summary'!E$54:E$80)+SUM('1.  LRAMVA Summary'!E$81:E$82)*(MONTH($E232)-1)/12)*$H232</f>
        <v>0</v>
      </c>
      <c r="K232" s="224">
        <f>(SUM('1.  LRAMVA Summary'!F$54:F$80)+SUM('1.  LRAMVA Summary'!F$81:F$82)*(MONTH($E232)-1)/12)*$H232</f>
        <v>0</v>
      </c>
      <c r="L232" s="224">
        <f>(SUM('1.  LRAMVA Summary'!G$54:G$80)+SUM('1.  LRAMVA Summary'!G$81:G$82)*(MONTH($E232)-1)/12)*$H232</f>
        <v>0</v>
      </c>
      <c r="M232" s="224">
        <f>(SUM('1.  LRAMVA Summary'!H$54:H$80)+SUM('1.  LRAMVA Summary'!H$81:H$82)*(MONTH($E232)-1)/12)*$H232</f>
        <v>0</v>
      </c>
      <c r="N232" s="224">
        <f>(SUM('1.  LRAMVA Summary'!I$54:I$80)+SUM('1.  LRAMVA Summary'!I$81:I$82)*(MONTH($E232)-1)/12)*$H232</f>
        <v>0</v>
      </c>
      <c r="O232" s="224">
        <f>(SUM('1.  LRAMVA Summary'!J$54:J$80)+SUM('1.  LRAMVA Summary'!J$81:J$82)*(MONTH($E232)-1)/12)*$H232</f>
        <v>0</v>
      </c>
      <c r="P232" s="224">
        <f>(SUM('1.  LRAMVA Summary'!K$54:K$80)+SUM('1.  LRAMVA Summary'!K$81:K$82)*(MONTH($E232)-1)/12)*$H232</f>
        <v>0</v>
      </c>
      <c r="Q232" s="224">
        <f>(SUM('1.  LRAMVA Summary'!L$54:L$80)+SUM('1.  LRAMVA Summary'!L$81:L$82)*(MONTH($E232)-1)/12)*$H232</f>
        <v>0</v>
      </c>
      <c r="R232" s="224">
        <f>(SUM('1.  LRAMVA Summary'!M$54:M$80)+SUM('1.  LRAMVA Summary'!M$81:M$82)*(MONTH($E232)-1)/12)*$H232</f>
        <v>0</v>
      </c>
      <c r="S232" s="224">
        <f>(SUM('1.  LRAMVA Summary'!N$54:N$80)+SUM('1.  LRAMVA Summary'!N$81:N$82)*(MONTH($E232)-1)/12)*$H232</f>
        <v>0</v>
      </c>
      <c r="T232" s="224">
        <f>(SUM('1.  LRAMVA Summary'!O$54:O$80)+SUM('1.  LRAMVA Summary'!O$81:O$82)*(MONTH($E232)-1)/12)*$H232</f>
        <v>0</v>
      </c>
      <c r="U232" s="224">
        <f>(SUM('1.  LRAMVA Summary'!P$54:P$80)+SUM('1.  LRAMVA Summary'!P$81:P$82)*(MONTH($E232)-1)/12)*$H232</f>
        <v>0</v>
      </c>
      <c r="V232" s="224">
        <f>(SUM('1.  LRAMVA Summary'!Q$54:Q$80)+SUM('1.  LRAMVA Summary'!Q$81:Q$82)*(MONTH($E232)-1)/12)*$H232</f>
        <v>0</v>
      </c>
      <c r="W232" s="225">
        <f t="shared" si="108"/>
        <v>0</v>
      </c>
    </row>
    <row r="233" spans="5:23">
      <c r="E233" s="208">
        <v>45901</v>
      </c>
      <c r="F233" s="208" t="s">
        <v>743</v>
      </c>
      <c r="G233" s="209" t="s">
        <v>68</v>
      </c>
      <c r="H233" s="234"/>
      <c r="I233" s="224">
        <f>(SUM('1.  LRAMVA Summary'!D$54:D$80)+SUM('1.  LRAMVA Summary'!D$81:D$82)*(MONTH($E233)-1)/12)*$H233</f>
        <v>0</v>
      </c>
      <c r="J233" s="224">
        <f>(SUM('1.  LRAMVA Summary'!E$54:E$80)+SUM('1.  LRAMVA Summary'!E$81:E$82)*(MONTH($E233)-1)/12)*$H233</f>
        <v>0</v>
      </c>
      <c r="K233" s="224">
        <f>(SUM('1.  LRAMVA Summary'!F$54:F$80)+SUM('1.  LRAMVA Summary'!F$81:F$82)*(MONTH($E233)-1)/12)*$H233</f>
        <v>0</v>
      </c>
      <c r="L233" s="224">
        <f>(SUM('1.  LRAMVA Summary'!G$54:G$80)+SUM('1.  LRAMVA Summary'!G$81:G$82)*(MONTH($E233)-1)/12)*$H233</f>
        <v>0</v>
      </c>
      <c r="M233" s="224">
        <f>(SUM('1.  LRAMVA Summary'!H$54:H$80)+SUM('1.  LRAMVA Summary'!H$81:H$82)*(MONTH($E233)-1)/12)*$H233</f>
        <v>0</v>
      </c>
      <c r="N233" s="224">
        <f>(SUM('1.  LRAMVA Summary'!I$54:I$80)+SUM('1.  LRAMVA Summary'!I$81:I$82)*(MONTH($E233)-1)/12)*$H233</f>
        <v>0</v>
      </c>
      <c r="O233" s="224">
        <f>(SUM('1.  LRAMVA Summary'!J$54:J$80)+SUM('1.  LRAMVA Summary'!J$81:J$82)*(MONTH($E233)-1)/12)*$H233</f>
        <v>0</v>
      </c>
      <c r="P233" s="224">
        <f>(SUM('1.  LRAMVA Summary'!K$54:K$80)+SUM('1.  LRAMVA Summary'!K$81:K$82)*(MONTH($E233)-1)/12)*$H233</f>
        <v>0</v>
      </c>
      <c r="Q233" s="224">
        <f>(SUM('1.  LRAMVA Summary'!L$54:L$80)+SUM('1.  LRAMVA Summary'!L$81:L$82)*(MONTH($E233)-1)/12)*$H233</f>
        <v>0</v>
      </c>
      <c r="R233" s="224">
        <f>(SUM('1.  LRAMVA Summary'!M$54:M$80)+SUM('1.  LRAMVA Summary'!M$81:M$82)*(MONTH($E233)-1)/12)*$H233</f>
        <v>0</v>
      </c>
      <c r="S233" s="224">
        <f>(SUM('1.  LRAMVA Summary'!N$54:N$80)+SUM('1.  LRAMVA Summary'!N$81:N$82)*(MONTH($E233)-1)/12)*$H233</f>
        <v>0</v>
      </c>
      <c r="T233" s="224">
        <f>(SUM('1.  LRAMVA Summary'!O$54:O$80)+SUM('1.  LRAMVA Summary'!O$81:O$82)*(MONTH($E233)-1)/12)*$H233</f>
        <v>0</v>
      </c>
      <c r="U233" s="224">
        <f>(SUM('1.  LRAMVA Summary'!P$54:P$80)+SUM('1.  LRAMVA Summary'!P$81:P$82)*(MONTH($E233)-1)/12)*$H233</f>
        <v>0</v>
      </c>
      <c r="V233" s="224">
        <f>(SUM('1.  LRAMVA Summary'!Q$54:Q$80)+SUM('1.  LRAMVA Summary'!Q$81:Q$82)*(MONTH($E233)-1)/12)*$H233</f>
        <v>0</v>
      </c>
      <c r="W233" s="225">
        <f t="shared" si="108"/>
        <v>0</v>
      </c>
    </row>
    <row r="234" spans="5:23">
      <c r="E234" s="208">
        <v>45931</v>
      </c>
      <c r="F234" s="208" t="s">
        <v>743</v>
      </c>
      <c r="G234" s="209" t="s">
        <v>69</v>
      </c>
      <c r="H234" s="234"/>
      <c r="I234" s="224">
        <f>(SUM('1.  LRAMVA Summary'!D$54:D$80)+SUM('1.  LRAMVA Summary'!D$81:D$82)*(MONTH($E234)-1)/12)*$H234</f>
        <v>0</v>
      </c>
      <c r="J234" s="224">
        <f>(SUM('1.  LRAMVA Summary'!E$54:E$80)+SUM('1.  LRAMVA Summary'!E$81:E$82)*(MONTH($E234)-1)/12)*$H234</f>
        <v>0</v>
      </c>
      <c r="K234" s="224">
        <f>(SUM('1.  LRAMVA Summary'!F$54:F$80)+SUM('1.  LRAMVA Summary'!F$81:F$82)*(MONTH($E234)-1)/12)*$H234</f>
        <v>0</v>
      </c>
      <c r="L234" s="224">
        <f>(SUM('1.  LRAMVA Summary'!G$54:G$80)+SUM('1.  LRAMVA Summary'!G$81:G$82)*(MONTH($E234)-1)/12)*$H234</f>
        <v>0</v>
      </c>
      <c r="M234" s="224">
        <f>(SUM('1.  LRAMVA Summary'!H$54:H$80)+SUM('1.  LRAMVA Summary'!H$81:H$82)*(MONTH($E234)-1)/12)*$H234</f>
        <v>0</v>
      </c>
      <c r="N234" s="224">
        <f>(SUM('1.  LRAMVA Summary'!I$54:I$80)+SUM('1.  LRAMVA Summary'!I$81:I$82)*(MONTH($E234)-1)/12)*$H234</f>
        <v>0</v>
      </c>
      <c r="O234" s="224">
        <f>(SUM('1.  LRAMVA Summary'!J$54:J$80)+SUM('1.  LRAMVA Summary'!J$81:J$82)*(MONTH($E234)-1)/12)*$H234</f>
        <v>0</v>
      </c>
      <c r="P234" s="224">
        <f>(SUM('1.  LRAMVA Summary'!K$54:K$80)+SUM('1.  LRAMVA Summary'!K$81:K$82)*(MONTH($E234)-1)/12)*$H234</f>
        <v>0</v>
      </c>
      <c r="Q234" s="224">
        <f>(SUM('1.  LRAMVA Summary'!L$54:L$80)+SUM('1.  LRAMVA Summary'!L$81:L$82)*(MONTH($E234)-1)/12)*$H234</f>
        <v>0</v>
      </c>
      <c r="R234" s="224">
        <f>(SUM('1.  LRAMVA Summary'!M$54:M$80)+SUM('1.  LRAMVA Summary'!M$81:M$82)*(MONTH($E234)-1)/12)*$H234</f>
        <v>0</v>
      </c>
      <c r="S234" s="224">
        <f>(SUM('1.  LRAMVA Summary'!N$54:N$80)+SUM('1.  LRAMVA Summary'!N$81:N$82)*(MONTH($E234)-1)/12)*$H234</f>
        <v>0</v>
      </c>
      <c r="T234" s="224">
        <f>(SUM('1.  LRAMVA Summary'!O$54:O$80)+SUM('1.  LRAMVA Summary'!O$81:O$82)*(MONTH($E234)-1)/12)*$H234</f>
        <v>0</v>
      </c>
      <c r="U234" s="224">
        <f>(SUM('1.  LRAMVA Summary'!P$54:P$80)+SUM('1.  LRAMVA Summary'!P$81:P$82)*(MONTH($E234)-1)/12)*$H234</f>
        <v>0</v>
      </c>
      <c r="V234" s="224">
        <f>(SUM('1.  LRAMVA Summary'!Q$54:Q$80)+SUM('1.  LRAMVA Summary'!Q$81:Q$82)*(MONTH($E234)-1)/12)*$H234</f>
        <v>0</v>
      </c>
      <c r="W234" s="225">
        <f t="shared" si="108"/>
        <v>0</v>
      </c>
    </row>
    <row r="235" spans="5:23">
      <c r="E235" s="208">
        <v>45962</v>
      </c>
      <c r="F235" s="208" t="s">
        <v>743</v>
      </c>
      <c r="G235" s="209" t="s">
        <v>69</v>
      </c>
      <c r="H235" s="234"/>
      <c r="I235" s="224">
        <f>(SUM('1.  LRAMVA Summary'!D$54:D$80)+SUM('1.  LRAMVA Summary'!D$81:D$82)*(MONTH($E235)-1)/12)*$H235</f>
        <v>0</v>
      </c>
      <c r="J235" s="224">
        <f>(SUM('1.  LRAMVA Summary'!E$54:E$80)+SUM('1.  LRAMVA Summary'!E$81:E$82)*(MONTH($E235)-1)/12)*$H235</f>
        <v>0</v>
      </c>
      <c r="K235" s="224">
        <f>(SUM('1.  LRAMVA Summary'!F$54:F$80)+SUM('1.  LRAMVA Summary'!F$81:F$82)*(MONTH($E235)-1)/12)*$H235</f>
        <v>0</v>
      </c>
      <c r="L235" s="224">
        <f>(SUM('1.  LRAMVA Summary'!G$54:G$80)+SUM('1.  LRAMVA Summary'!G$81:G$82)*(MONTH($E235)-1)/12)*$H235</f>
        <v>0</v>
      </c>
      <c r="M235" s="224">
        <f>(SUM('1.  LRAMVA Summary'!H$54:H$80)+SUM('1.  LRAMVA Summary'!H$81:H$82)*(MONTH($E235)-1)/12)*$H235</f>
        <v>0</v>
      </c>
      <c r="N235" s="224">
        <f>(SUM('1.  LRAMVA Summary'!I$54:I$80)+SUM('1.  LRAMVA Summary'!I$81:I$82)*(MONTH($E235)-1)/12)*$H235</f>
        <v>0</v>
      </c>
      <c r="O235" s="224">
        <f>(SUM('1.  LRAMVA Summary'!J$54:J$80)+SUM('1.  LRAMVA Summary'!J$81:J$82)*(MONTH($E235)-1)/12)*$H235</f>
        <v>0</v>
      </c>
      <c r="P235" s="224">
        <f>(SUM('1.  LRAMVA Summary'!K$54:K$80)+SUM('1.  LRAMVA Summary'!K$81:K$82)*(MONTH($E235)-1)/12)*$H235</f>
        <v>0</v>
      </c>
      <c r="Q235" s="224">
        <f>(SUM('1.  LRAMVA Summary'!L$54:L$80)+SUM('1.  LRAMVA Summary'!L$81:L$82)*(MONTH($E235)-1)/12)*$H235</f>
        <v>0</v>
      </c>
      <c r="R235" s="224">
        <f>(SUM('1.  LRAMVA Summary'!M$54:M$80)+SUM('1.  LRAMVA Summary'!M$81:M$82)*(MONTH($E235)-1)/12)*$H235</f>
        <v>0</v>
      </c>
      <c r="S235" s="224">
        <f>(SUM('1.  LRAMVA Summary'!N$54:N$80)+SUM('1.  LRAMVA Summary'!N$81:N$82)*(MONTH($E235)-1)/12)*$H235</f>
        <v>0</v>
      </c>
      <c r="T235" s="224">
        <f>(SUM('1.  LRAMVA Summary'!O$54:O$80)+SUM('1.  LRAMVA Summary'!O$81:O$82)*(MONTH($E235)-1)/12)*$H235</f>
        <v>0</v>
      </c>
      <c r="U235" s="224">
        <f>(SUM('1.  LRAMVA Summary'!P$54:P$80)+SUM('1.  LRAMVA Summary'!P$81:P$82)*(MONTH($E235)-1)/12)*$H235</f>
        <v>0</v>
      </c>
      <c r="V235" s="224">
        <f>(SUM('1.  LRAMVA Summary'!Q$54:Q$80)+SUM('1.  LRAMVA Summary'!Q$81:Q$82)*(MONTH($E235)-1)/12)*$H235</f>
        <v>0</v>
      </c>
      <c r="W235" s="225">
        <f t="shared" si="108"/>
        <v>0</v>
      </c>
    </row>
    <row r="236" spans="5:23">
      <c r="E236" s="208">
        <v>45992</v>
      </c>
      <c r="F236" s="208" t="s">
        <v>743</v>
      </c>
      <c r="G236" s="209" t="s">
        <v>69</v>
      </c>
      <c r="H236" s="234"/>
      <c r="I236" s="224">
        <f>(SUM('1.  LRAMVA Summary'!D$54:D$80)+SUM('1.  LRAMVA Summary'!D$81:D$82)*(MONTH($E236)-1)/12)*$H236</f>
        <v>0</v>
      </c>
      <c r="J236" s="224">
        <f>(SUM('1.  LRAMVA Summary'!E$54:E$80)+SUM('1.  LRAMVA Summary'!E$81:E$82)*(MONTH($E236)-1)/12)*$H236</f>
        <v>0</v>
      </c>
      <c r="K236" s="224">
        <f>(SUM('1.  LRAMVA Summary'!F$54:F$80)+SUM('1.  LRAMVA Summary'!F$81:F$82)*(MONTH($E236)-1)/12)*$H236</f>
        <v>0</v>
      </c>
      <c r="L236" s="224">
        <f>(SUM('1.  LRAMVA Summary'!G$54:G$80)+SUM('1.  LRAMVA Summary'!G$81:G$82)*(MONTH($E236)-1)/12)*$H236</f>
        <v>0</v>
      </c>
      <c r="M236" s="224">
        <f>(SUM('1.  LRAMVA Summary'!H$54:H$80)+SUM('1.  LRAMVA Summary'!H$81:H$82)*(MONTH($E236)-1)/12)*$H236</f>
        <v>0</v>
      </c>
      <c r="N236" s="224">
        <f>(SUM('1.  LRAMVA Summary'!I$54:I$80)+SUM('1.  LRAMVA Summary'!I$81:I$82)*(MONTH($E236)-1)/12)*$H236</f>
        <v>0</v>
      </c>
      <c r="O236" s="224">
        <f>(SUM('1.  LRAMVA Summary'!J$54:J$80)+SUM('1.  LRAMVA Summary'!J$81:J$82)*(MONTH($E236)-1)/12)*$H236</f>
        <v>0</v>
      </c>
      <c r="P236" s="224">
        <f>(SUM('1.  LRAMVA Summary'!K$54:K$80)+SUM('1.  LRAMVA Summary'!K$81:K$82)*(MONTH($E236)-1)/12)*$H236</f>
        <v>0</v>
      </c>
      <c r="Q236" s="224">
        <f>(SUM('1.  LRAMVA Summary'!L$54:L$80)+SUM('1.  LRAMVA Summary'!L$81:L$82)*(MONTH($E236)-1)/12)*$H236</f>
        <v>0</v>
      </c>
      <c r="R236" s="224">
        <f>(SUM('1.  LRAMVA Summary'!M$54:M$80)+SUM('1.  LRAMVA Summary'!M$81:M$82)*(MONTH($E236)-1)/12)*$H236</f>
        <v>0</v>
      </c>
      <c r="S236" s="224">
        <f>(SUM('1.  LRAMVA Summary'!N$54:N$80)+SUM('1.  LRAMVA Summary'!N$81:N$82)*(MONTH($E236)-1)/12)*$H236</f>
        <v>0</v>
      </c>
      <c r="T236" s="224">
        <f>(SUM('1.  LRAMVA Summary'!O$54:O$80)+SUM('1.  LRAMVA Summary'!O$81:O$82)*(MONTH($E236)-1)/12)*$H236</f>
        <v>0</v>
      </c>
      <c r="U236" s="224">
        <f>(SUM('1.  LRAMVA Summary'!P$54:P$80)+SUM('1.  LRAMVA Summary'!P$81:P$82)*(MONTH($E236)-1)/12)*$H236</f>
        <v>0</v>
      </c>
      <c r="V236" s="224">
        <f>(SUM('1.  LRAMVA Summary'!Q$54:Q$80)+SUM('1.  LRAMVA Summary'!Q$81:Q$82)*(MONTH($E236)-1)/12)*$H236</f>
        <v>0</v>
      </c>
      <c r="W236" s="225">
        <f>SUM(I236:V236)</f>
        <v>0</v>
      </c>
    </row>
    <row r="237" spans="5:23" ht="15.75" thickBot="1">
      <c r="E237" s="210" t="s">
        <v>741</v>
      </c>
      <c r="F237" s="210"/>
      <c r="G237" s="211"/>
      <c r="H237" s="212"/>
      <c r="I237" s="213">
        <f>SUM(I224:I236)</f>
        <v>9766.2164897899784</v>
      </c>
      <c r="J237" s="213">
        <f>SUM(J224:J236)</f>
        <v>2964.6441624907602</v>
      </c>
      <c r="K237" s="213">
        <f t="shared" ref="K237:U237" si="109">SUM(K224:K236)</f>
        <v>-538.77027415231657</v>
      </c>
      <c r="L237" s="213">
        <f t="shared" si="109"/>
        <v>0</v>
      </c>
      <c r="M237" s="213">
        <f>SUM(M224:M236)</f>
        <v>0</v>
      </c>
      <c r="N237" s="213">
        <f t="shared" si="109"/>
        <v>0</v>
      </c>
      <c r="O237" s="213">
        <f t="shared" si="109"/>
        <v>0</v>
      </c>
      <c r="P237" s="213">
        <f t="shared" si="109"/>
        <v>0</v>
      </c>
      <c r="Q237" s="213">
        <f t="shared" si="109"/>
        <v>0</v>
      </c>
      <c r="R237" s="213">
        <f t="shared" si="109"/>
        <v>0</v>
      </c>
      <c r="S237" s="213">
        <f t="shared" si="109"/>
        <v>0</v>
      </c>
      <c r="T237" s="213">
        <f t="shared" si="109"/>
        <v>0</v>
      </c>
      <c r="U237" s="213">
        <f t="shared" si="109"/>
        <v>0</v>
      </c>
      <c r="V237" s="213">
        <f>SUM(V224:V236)</f>
        <v>0</v>
      </c>
      <c r="W237" s="213">
        <f>SUM(W224:W236)</f>
        <v>12192.090378128436</v>
      </c>
    </row>
    <row r="238" spans="5:23" ht="15.75" thickTop="1">
      <c r="E238" s="214" t="s">
        <v>67</v>
      </c>
      <c r="F238" s="214"/>
      <c r="G238" s="215"/>
      <c r="H238" s="216"/>
      <c r="I238" s="217"/>
      <c r="J238" s="217"/>
      <c r="K238" s="217"/>
      <c r="L238" s="217"/>
      <c r="M238" s="217"/>
      <c r="N238" s="217"/>
      <c r="O238" s="217"/>
      <c r="P238" s="217"/>
      <c r="Q238" s="217"/>
      <c r="R238" s="217"/>
      <c r="S238" s="217"/>
      <c r="T238" s="217"/>
      <c r="U238" s="217"/>
      <c r="V238" s="217"/>
      <c r="W238" s="218"/>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zoomScale="40" zoomScaleNormal="40" workbookViewId="0">
      <selection activeCell="B27" sqref="B27"/>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24"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7" t="s">
        <v>171</v>
      </c>
      <c r="D12" s="124" t="s">
        <v>175</v>
      </c>
      <c r="E12" s="17"/>
      <c r="F12" s="171"/>
      <c r="G12" s="172"/>
      <c r="H12" s="173"/>
      <c r="K12" s="173"/>
      <c r="L12" s="171"/>
      <c r="M12" s="171"/>
      <c r="N12" s="171"/>
      <c r="O12" s="171"/>
      <c r="P12" s="171"/>
      <c r="Q12" s="174"/>
    </row>
    <row r="13" spans="2:73" s="9" customFormat="1" ht="25.5" customHeight="1" outlineLevel="1" thickBot="1">
      <c r="B13" s="540"/>
      <c r="D13" s="626" t="s">
        <v>406</v>
      </c>
      <c r="E13" s="17"/>
      <c r="F13" s="171"/>
      <c r="G13" s="172"/>
      <c r="H13" s="173"/>
      <c r="K13" s="173"/>
      <c r="L13" s="171"/>
      <c r="M13" s="171"/>
      <c r="N13" s="171"/>
      <c r="O13" s="171"/>
      <c r="P13" s="171"/>
      <c r="Q13" s="174"/>
    </row>
    <row r="14" spans="2:73" ht="30" customHeight="1" outlineLevel="1" thickBot="1">
      <c r="B14" s="89"/>
      <c r="D14" s="599" t="s">
        <v>550</v>
      </c>
      <c r="I14" s="12"/>
      <c r="J14" s="12"/>
      <c r="BU14" s="12"/>
    </row>
    <row r="15" spans="2:73" ht="26.25" customHeight="1" outlineLevel="1">
      <c r="C15" s="89"/>
      <c r="I15" s="12"/>
      <c r="J15" s="12"/>
    </row>
    <row r="16" spans="2:73" ht="23.25" customHeight="1" outlineLevel="1">
      <c r="B16" s="114" t="s">
        <v>504</v>
      </c>
      <c r="C16" s="89"/>
      <c r="D16" s="604" t="s">
        <v>606</v>
      </c>
      <c r="E16" s="594"/>
      <c r="F16" s="594"/>
      <c r="G16" s="605"/>
      <c r="H16" s="594"/>
      <c r="I16" s="594"/>
      <c r="J16" s="594"/>
      <c r="K16" s="629"/>
      <c r="L16" s="594"/>
      <c r="M16" s="594"/>
      <c r="N16" s="594"/>
      <c r="O16" s="594"/>
      <c r="P16" s="594"/>
      <c r="Q16" s="594"/>
      <c r="R16" s="594"/>
      <c r="S16" s="594"/>
      <c r="T16" s="594"/>
      <c r="U16" s="594"/>
      <c r="V16" s="594"/>
      <c r="W16" s="594"/>
      <c r="X16" s="594"/>
      <c r="Y16" s="594"/>
      <c r="Z16" s="594"/>
      <c r="AA16" s="594"/>
      <c r="AB16" s="594"/>
      <c r="AC16" s="594"/>
      <c r="AD16" s="594"/>
      <c r="AE16" s="594"/>
      <c r="AF16" s="594"/>
      <c r="AG16" s="594"/>
    </row>
    <row r="17" spans="2:73" ht="23.25" customHeight="1" outlineLevel="1">
      <c r="B17" s="679" t="s">
        <v>600</v>
      </c>
      <c r="C17" s="89"/>
      <c r="D17" s="600" t="s">
        <v>580</v>
      </c>
      <c r="E17" s="594"/>
      <c r="F17" s="594"/>
      <c r="G17" s="605"/>
      <c r="H17" s="594"/>
      <c r="I17" s="594"/>
      <c r="J17" s="594"/>
      <c r="K17" s="629"/>
      <c r="L17" s="594"/>
      <c r="M17" s="594"/>
      <c r="N17" s="594"/>
      <c r="O17" s="594"/>
      <c r="P17" s="594"/>
      <c r="Q17" s="594"/>
      <c r="R17" s="594"/>
      <c r="S17" s="594"/>
      <c r="T17" s="594"/>
      <c r="U17" s="594"/>
      <c r="V17" s="594"/>
      <c r="W17" s="594"/>
      <c r="X17" s="594"/>
      <c r="Y17" s="594"/>
      <c r="Z17" s="594"/>
      <c r="AA17" s="594"/>
      <c r="AB17" s="594"/>
      <c r="AC17" s="594"/>
      <c r="AD17" s="594"/>
      <c r="AE17" s="594"/>
      <c r="AF17" s="594"/>
      <c r="AG17" s="594"/>
    </row>
    <row r="18" spans="2:73" ht="23.25" customHeight="1" outlineLevel="1">
      <c r="C18" s="89"/>
      <c r="D18" s="600" t="s">
        <v>613</v>
      </c>
      <c r="E18" s="594"/>
      <c r="F18" s="594"/>
      <c r="G18" s="605"/>
      <c r="H18" s="594"/>
      <c r="I18" s="594"/>
      <c r="J18" s="594"/>
      <c r="K18" s="629"/>
      <c r="L18" s="594"/>
      <c r="M18" s="594"/>
      <c r="N18" s="594"/>
      <c r="O18" s="594"/>
      <c r="P18" s="594"/>
      <c r="Q18" s="594"/>
      <c r="R18" s="594"/>
      <c r="S18" s="594"/>
      <c r="T18" s="594"/>
      <c r="U18" s="594"/>
      <c r="V18" s="594"/>
      <c r="W18" s="594"/>
      <c r="X18" s="594"/>
      <c r="Y18" s="594"/>
      <c r="Z18" s="594"/>
      <c r="AA18" s="594"/>
      <c r="AB18" s="594"/>
      <c r="AC18" s="594"/>
      <c r="AD18" s="594"/>
      <c r="AE18" s="594"/>
      <c r="AF18" s="594"/>
      <c r="AG18" s="594"/>
    </row>
    <row r="19" spans="2:73" ht="23.25" customHeight="1" outlineLevel="1">
      <c r="C19" s="89"/>
      <c r="D19" s="600" t="s">
        <v>612</v>
      </c>
      <c r="E19" s="594"/>
      <c r="F19" s="594"/>
      <c r="G19" s="605"/>
      <c r="H19" s="594"/>
      <c r="I19" s="594"/>
      <c r="J19" s="594"/>
      <c r="K19" s="629"/>
      <c r="L19" s="594"/>
      <c r="M19" s="594"/>
      <c r="N19" s="594"/>
      <c r="O19" s="594"/>
      <c r="P19" s="594"/>
      <c r="Q19" s="594"/>
      <c r="R19" s="594"/>
      <c r="S19" s="594"/>
      <c r="T19" s="594"/>
      <c r="U19" s="594"/>
      <c r="V19" s="594"/>
      <c r="W19" s="594"/>
      <c r="X19" s="594"/>
      <c r="Y19" s="594"/>
      <c r="Z19" s="594"/>
      <c r="AA19" s="594"/>
      <c r="AB19" s="594"/>
      <c r="AC19" s="594"/>
      <c r="AD19" s="594"/>
      <c r="AE19" s="594"/>
      <c r="AF19" s="594"/>
      <c r="AG19" s="594"/>
    </row>
    <row r="20" spans="2:73" ht="23.25" customHeight="1" outlineLevel="1">
      <c r="C20" s="89"/>
      <c r="D20" s="600" t="s">
        <v>614</v>
      </c>
      <c r="E20" s="594"/>
      <c r="F20" s="594"/>
      <c r="G20" s="605"/>
      <c r="H20" s="594"/>
      <c r="I20" s="594"/>
      <c r="J20" s="594"/>
      <c r="K20" s="629"/>
      <c r="L20" s="594"/>
      <c r="M20" s="594"/>
      <c r="N20" s="594"/>
      <c r="O20" s="594"/>
      <c r="P20" s="594"/>
      <c r="Q20" s="594"/>
      <c r="R20" s="594"/>
      <c r="S20" s="594"/>
      <c r="T20" s="594"/>
      <c r="U20" s="594"/>
      <c r="V20" s="594"/>
      <c r="W20" s="594"/>
      <c r="X20" s="594"/>
      <c r="Y20" s="594"/>
      <c r="Z20" s="594"/>
      <c r="AA20" s="594"/>
      <c r="AB20" s="594"/>
      <c r="AC20" s="594"/>
      <c r="AD20" s="594"/>
      <c r="AE20" s="594"/>
      <c r="AF20" s="594"/>
      <c r="AG20" s="594"/>
    </row>
    <row r="21" spans="2:73" ht="23.25" customHeight="1" outlineLevel="1">
      <c r="C21" s="89"/>
      <c r="D21" s="692" t="s">
        <v>623</v>
      </c>
      <c r="E21" s="594"/>
      <c r="F21" s="594"/>
      <c r="G21" s="605"/>
      <c r="H21" s="594"/>
      <c r="I21" s="594"/>
      <c r="J21" s="594"/>
      <c r="K21" s="629"/>
      <c r="L21" s="594"/>
      <c r="M21" s="594"/>
      <c r="N21" s="594"/>
      <c r="O21" s="594"/>
      <c r="P21" s="594"/>
      <c r="Q21" s="594"/>
      <c r="R21" s="594"/>
      <c r="S21" s="594"/>
      <c r="T21" s="594"/>
      <c r="U21" s="594"/>
      <c r="V21" s="594"/>
      <c r="W21" s="594"/>
      <c r="X21" s="594"/>
      <c r="Y21" s="594"/>
      <c r="Z21" s="594"/>
      <c r="AA21" s="594"/>
      <c r="AB21" s="594"/>
      <c r="AC21" s="594"/>
      <c r="AD21" s="594"/>
      <c r="AE21" s="594"/>
      <c r="AF21" s="594"/>
      <c r="AG21" s="594"/>
    </row>
    <row r="22" spans="2:73">
      <c r="I22" s="12"/>
      <c r="J22" s="12"/>
    </row>
    <row r="23" spans="2:73" ht="15.75">
      <c r="B23" s="176" t="s">
        <v>585</v>
      </c>
      <c r="H23" s="10"/>
      <c r="I23" s="10"/>
      <c r="J23" s="10"/>
    </row>
    <row r="24" spans="2:73" s="659" customFormat="1" ht="21" customHeight="1">
      <c r="B24" s="691" t="s">
        <v>589</v>
      </c>
      <c r="C24" s="852" t="s">
        <v>590</v>
      </c>
      <c r="D24" s="852"/>
      <c r="E24" s="852"/>
      <c r="F24" s="852"/>
      <c r="G24" s="852"/>
      <c r="H24" s="667" t="s">
        <v>587</v>
      </c>
      <c r="I24" s="667" t="s">
        <v>586</v>
      </c>
      <c r="J24" s="667" t="s">
        <v>588</v>
      </c>
      <c r="K24" s="658"/>
      <c r="L24" s="659" t="s">
        <v>590</v>
      </c>
      <c r="AQ24" s="659" t="s">
        <v>590</v>
      </c>
      <c r="BU24" s="658"/>
    </row>
    <row r="25" spans="2:73" s="244" customFormat="1" ht="49.5" customHeight="1">
      <c r="B25" s="239" t="s">
        <v>472</v>
      </c>
      <c r="C25" s="239" t="s">
        <v>211</v>
      </c>
      <c r="D25" s="617" t="s">
        <v>473</v>
      </c>
      <c r="E25" s="239" t="s">
        <v>208</v>
      </c>
      <c r="F25" s="239" t="s">
        <v>474</v>
      </c>
      <c r="G25" s="239" t="s">
        <v>475</v>
      </c>
      <c r="H25" s="617" t="s">
        <v>476</v>
      </c>
      <c r="I25" s="625" t="s">
        <v>578</v>
      </c>
      <c r="J25" s="632" t="s">
        <v>579</v>
      </c>
      <c r="K25" s="630"/>
      <c r="L25" s="240" t="s">
        <v>477</v>
      </c>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2"/>
      <c r="AP25" s="243"/>
      <c r="AQ25" s="240" t="s">
        <v>478</v>
      </c>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c r="BR25" s="241"/>
      <c r="BS25" s="241"/>
      <c r="BT25" s="242"/>
      <c r="BU25" s="243"/>
    </row>
    <row r="26" spans="2:73" s="244" customFormat="1" ht="30" customHeight="1">
      <c r="B26" s="245"/>
      <c r="C26" s="245"/>
      <c r="D26" s="245"/>
      <c r="E26" s="245"/>
      <c r="F26" s="245"/>
      <c r="G26" s="245"/>
      <c r="H26" s="680"/>
      <c r="I26" s="623"/>
      <c r="J26" s="623"/>
      <c r="K26" s="631"/>
      <c r="L26" s="246">
        <v>2011</v>
      </c>
      <c r="M26" s="246">
        <v>2012</v>
      </c>
      <c r="N26" s="246">
        <v>2013</v>
      </c>
      <c r="O26" s="246">
        <v>2014</v>
      </c>
      <c r="P26" s="246">
        <v>2015</v>
      </c>
      <c r="Q26" s="246">
        <v>2016</v>
      </c>
      <c r="R26" s="246">
        <v>2017</v>
      </c>
      <c r="S26" s="246">
        <v>2018</v>
      </c>
      <c r="T26" s="246">
        <v>2019</v>
      </c>
      <c r="U26" s="246">
        <v>2020</v>
      </c>
      <c r="V26" s="246">
        <v>2021</v>
      </c>
      <c r="W26" s="246">
        <v>2022</v>
      </c>
      <c r="X26" s="246">
        <v>2023</v>
      </c>
      <c r="Y26" s="246">
        <v>2024</v>
      </c>
      <c r="Z26" s="246">
        <v>2025</v>
      </c>
      <c r="AA26" s="246">
        <v>2026</v>
      </c>
      <c r="AB26" s="246">
        <v>2027</v>
      </c>
      <c r="AC26" s="246">
        <v>2028</v>
      </c>
      <c r="AD26" s="246">
        <v>2029</v>
      </c>
      <c r="AE26" s="246">
        <v>2030</v>
      </c>
      <c r="AF26" s="246">
        <v>2031</v>
      </c>
      <c r="AG26" s="246">
        <v>2032</v>
      </c>
      <c r="AH26" s="246">
        <v>2033</v>
      </c>
      <c r="AI26" s="246">
        <v>2034</v>
      </c>
      <c r="AJ26" s="246">
        <v>2035</v>
      </c>
      <c r="AK26" s="246">
        <v>2036</v>
      </c>
      <c r="AL26" s="246">
        <v>2037</v>
      </c>
      <c r="AM26" s="246">
        <v>2038</v>
      </c>
      <c r="AN26" s="246">
        <v>2039</v>
      </c>
      <c r="AO26" s="246">
        <v>2040</v>
      </c>
      <c r="AP26" s="243"/>
      <c r="AQ26" s="246">
        <v>2011</v>
      </c>
      <c r="AR26" s="246">
        <v>2012</v>
      </c>
      <c r="AS26" s="246">
        <v>2013</v>
      </c>
      <c r="AT26" s="246">
        <v>2014</v>
      </c>
      <c r="AU26" s="246">
        <v>2015</v>
      </c>
      <c r="AV26" s="246">
        <v>2016</v>
      </c>
      <c r="AW26" s="246">
        <v>2017</v>
      </c>
      <c r="AX26" s="246">
        <v>2018</v>
      </c>
      <c r="AY26" s="246">
        <v>2019</v>
      </c>
      <c r="AZ26" s="246">
        <v>2020</v>
      </c>
      <c r="BA26" s="246">
        <v>2021</v>
      </c>
      <c r="BB26" s="246">
        <v>2022</v>
      </c>
      <c r="BC26" s="246">
        <v>2023</v>
      </c>
      <c r="BD26" s="246">
        <v>2024</v>
      </c>
      <c r="BE26" s="246">
        <v>2025</v>
      </c>
      <c r="BF26" s="246">
        <v>2026</v>
      </c>
      <c r="BG26" s="246">
        <v>2027</v>
      </c>
      <c r="BH26" s="246">
        <v>2028</v>
      </c>
      <c r="BI26" s="246">
        <v>2029</v>
      </c>
      <c r="BJ26" s="246">
        <v>2030</v>
      </c>
      <c r="BK26" s="246">
        <v>2031</v>
      </c>
      <c r="BL26" s="246">
        <v>2032</v>
      </c>
      <c r="BM26" s="246">
        <v>2033</v>
      </c>
      <c r="BN26" s="246">
        <v>2034</v>
      </c>
      <c r="BO26" s="246">
        <v>2035</v>
      </c>
      <c r="BP26" s="246">
        <v>2036</v>
      </c>
      <c r="BQ26" s="246">
        <v>2037</v>
      </c>
      <c r="BR26" s="246">
        <v>2038</v>
      </c>
      <c r="BS26" s="246">
        <v>2039</v>
      </c>
      <c r="BT26" s="246">
        <v>2040</v>
      </c>
      <c r="BU26" s="243"/>
    </row>
    <row r="27" spans="2:73" s="17" customFormat="1" ht="15.75">
      <c r="B27" s="681"/>
      <c r="C27" s="681"/>
      <c r="D27" s="681"/>
      <c r="E27" s="681"/>
      <c r="F27" s="681"/>
      <c r="G27" s="681"/>
      <c r="H27" s="681"/>
      <c r="I27" s="633"/>
      <c r="J27" s="633"/>
      <c r="K27" s="622"/>
      <c r="L27" s="685"/>
      <c r="M27" s="686"/>
      <c r="N27" s="686"/>
      <c r="O27" s="686"/>
      <c r="P27" s="686"/>
      <c r="Q27" s="686"/>
      <c r="R27" s="686"/>
      <c r="S27" s="686"/>
      <c r="T27" s="686"/>
      <c r="U27" s="686"/>
      <c r="V27" s="686"/>
      <c r="W27" s="686"/>
      <c r="X27" s="686"/>
      <c r="Y27" s="686"/>
      <c r="Z27" s="686"/>
      <c r="AA27" s="686"/>
      <c r="AB27" s="686"/>
      <c r="AC27" s="686"/>
      <c r="AD27" s="686"/>
      <c r="AE27" s="686"/>
      <c r="AF27" s="686"/>
      <c r="AG27" s="686"/>
      <c r="AH27" s="686"/>
      <c r="AI27" s="686"/>
      <c r="AJ27" s="686"/>
      <c r="AK27" s="686"/>
      <c r="AL27" s="686"/>
      <c r="AM27" s="686"/>
      <c r="AN27" s="686"/>
      <c r="AO27" s="687"/>
      <c r="AP27" s="622"/>
      <c r="AQ27" s="685"/>
      <c r="AR27" s="686"/>
      <c r="AS27" s="686"/>
      <c r="AT27" s="686"/>
      <c r="AU27" s="686"/>
      <c r="AV27" s="686"/>
      <c r="AW27" s="686"/>
      <c r="AX27" s="686"/>
      <c r="AY27" s="686"/>
      <c r="AZ27" s="686"/>
      <c r="BA27" s="686"/>
      <c r="BB27" s="686"/>
      <c r="BC27" s="686"/>
      <c r="BD27" s="686"/>
      <c r="BE27" s="686"/>
      <c r="BF27" s="686"/>
      <c r="BG27" s="686"/>
      <c r="BH27" s="686"/>
      <c r="BI27" s="686"/>
      <c r="BJ27" s="686"/>
      <c r="BK27" s="686"/>
      <c r="BL27" s="686"/>
      <c r="BM27" s="686"/>
      <c r="BN27" s="686"/>
      <c r="BO27" s="686"/>
      <c r="BP27" s="686"/>
      <c r="BQ27" s="686"/>
      <c r="BR27" s="686"/>
      <c r="BS27" s="686"/>
      <c r="BT27" s="687"/>
      <c r="BU27" s="16"/>
    </row>
    <row r="28" spans="2:73" s="17" customFormat="1" ht="15.75">
      <c r="B28" s="681"/>
      <c r="C28" s="681"/>
      <c r="D28" s="681"/>
      <c r="E28" s="681"/>
      <c r="F28" s="681"/>
      <c r="G28" s="681"/>
      <c r="H28" s="681"/>
      <c r="I28" s="633"/>
      <c r="J28" s="633"/>
      <c r="K28" s="622"/>
      <c r="L28" s="685"/>
      <c r="M28" s="686"/>
      <c r="N28" s="686"/>
      <c r="O28" s="686"/>
      <c r="P28" s="686"/>
      <c r="Q28" s="686"/>
      <c r="R28" s="686"/>
      <c r="S28" s="686"/>
      <c r="T28" s="686"/>
      <c r="U28" s="686"/>
      <c r="V28" s="686"/>
      <c r="W28" s="686"/>
      <c r="X28" s="686"/>
      <c r="Y28" s="686"/>
      <c r="Z28" s="686"/>
      <c r="AA28" s="686"/>
      <c r="AB28" s="686"/>
      <c r="AC28" s="686"/>
      <c r="AD28" s="686"/>
      <c r="AE28" s="686"/>
      <c r="AF28" s="686"/>
      <c r="AG28" s="686"/>
      <c r="AH28" s="686"/>
      <c r="AI28" s="686"/>
      <c r="AJ28" s="686"/>
      <c r="AK28" s="686"/>
      <c r="AL28" s="686"/>
      <c r="AM28" s="686"/>
      <c r="AN28" s="686"/>
      <c r="AO28" s="687"/>
      <c r="AP28" s="622"/>
      <c r="AQ28" s="685"/>
      <c r="AR28" s="686"/>
      <c r="AS28" s="686"/>
      <c r="AT28" s="686"/>
      <c r="AU28" s="686"/>
      <c r="AV28" s="686"/>
      <c r="AW28" s="686"/>
      <c r="AX28" s="686"/>
      <c r="AY28" s="686"/>
      <c r="AZ28" s="686"/>
      <c r="BA28" s="686"/>
      <c r="BB28" s="686"/>
      <c r="BC28" s="686"/>
      <c r="BD28" s="686"/>
      <c r="BE28" s="686"/>
      <c r="BF28" s="686"/>
      <c r="BG28" s="686"/>
      <c r="BH28" s="686"/>
      <c r="BI28" s="686"/>
      <c r="BJ28" s="686"/>
      <c r="BK28" s="686"/>
      <c r="BL28" s="686"/>
      <c r="BM28" s="686"/>
      <c r="BN28" s="686"/>
      <c r="BO28" s="686"/>
      <c r="BP28" s="686"/>
      <c r="BQ28" s="686"/>
      <c r="BR28" s="686"/>
      <c r="BS28" s="686"/>
      <c r="BT28" s="687"/>
      <c r="BU28" s="16"/>
    </row>
    <row r="29" spans="2:73" s="17" customFormat="1" ht="16.5" customHeight="1">
      <c r="B29" s="681"/>
      <c r="C29" s="681"/>
      <c r="D29" s="681"/>
      <c r="E29" s="681"/>
      <c r="F29" s="681"/>
      <c r="G29" s="681"/>
      <c r="H29" s="681"/>
      <c r="I29" s="633"/>
      <c r="J29" s="633"/>
      <c r="K29" s="622"/>
      <c r="L29" s="685"/>
      <c r="M29" s="686"/>
      <c r="N29" s="686"/>
      <c r="O29" s="686"/>
      <c r="P29" s="686"/>
      <c r="Q29" s="686"/>
      <c r="R29" s="686"/>
      <c r="S29" s="686"/>
      <c r="T29" s="686"/>
      <c r="U29" s="686"/>
      <c r="V29" s="686"/>
      <c r="W29" s="686"/>
      <c r="X29" s="686"/>
      <c r="Y29" s="686"/>
      <c r="Z29" s="686"/>
      <c r="AA29" s="686"/>
      <c r="AB29" s="686"/>
      <c r="AC29" s="686"/>
      <c r="AD29" s="686"/>
      <c r="AE29" s="686"/>
      <c r="AF29" s="686"/>
      <c r="AG29" s="686"/>
      <c r="AH29" s="686"/>
      <c r="AI29" s="686"/>
      <c r="AJ29" s="686"/>
      <c r="AK29" s="686"/>
      <c r="AL29" s="686"/>
      <c r="AM29" s="686"/>
      <c r="AN29" s="686"/>
      <c r="AO29" s="687"/>
      <c r="AP29" s="622"/>
      <c r="AQ29" s="685"/>
      <c r="AR29" s="686"/>
      <c r="AS29" s="686"/>
      <c r="AT29" s="686"/>
      <c r="AU29" s="686"/>
      <c r="AV29" s="686"/>
      <c r="AW29" s="686"/>
      <c r="AX29" s="686"/>
      <c r="AY29" s="686"/>
      <c r="AZ29" s="686"/>
      <c r="BA29" s="686"/>
      <c r="BB29" s="686"/>
      <c r="BC29" s="686"/>
      <c r="BD29" s="686"/>
      <c r="BE29" s="686"/>
      <c r="BF29" s="686"/>
      <c r="BG29" s="686"/>
      <c r="BH29" s="686"/>
      <c r="BI29" s="686"/>
      <c r="BJ29" s="686"/>
      <c r="BK29" s="686"/>
      <c r="BL29" s="686"/>
      <c r="BM29" s="686"/>
      <c r="BN29" s="686"/>
      <c r="BO29" s="686"/>
      <c r="BP29" s="686"/>
      <c r="BQ29" s="686"/>
      <c r="BR29" s="686"/>
      <c r="BS29" s="686"/>
      <c r="BT29" s="687"/>
      <c r="BU29" s="16"/>
    </row>
    <row r="30" spans="2:73" s="17" customFormat="1" ht="15.75">
      <c r="B30" s="681"/>
      <c r="C30" s="681"/>
      <c r="D30" s="681"/>
      <c r="E30" s="681"/>
      <c r="F30" s="681"/>
      <c r="G30" s="681"/>
      <c r="H30" s="681"/>
      <c r="I30" s="633"/>
      <c r="J30" s="633"/>
      <c r="K30" s="622"/>
      <c r="L30" s="685"/>
      <c r="M30" s="686"/>
      <c r="N30" s="686"/>
      <c r="O30" s="686"/>
      <c r="P30" s="686"/>
      <c r="Q30" s="686"/>
      <c r="R30" s="686"/>
      <c r="S30" s="686"/>
      <c r="T30" s="686"/>
      <c r="U30" s="686"/>
      <c r="V30" s="686"/>
      <c r="W30" s="686"/>
      <c r="X30" s="686"/>
      <c r="Y30" s="686"/>
      <c r="Z30" s="686"/>
      <c r="AA30" s="686"/>
      <c r="AB30" s="686"/>
      <c r="AC30" s="686"/>
      <c r="AD30" s="686"/>
      <c r="AE30" s="686"/>
      <c r="AF30" s="686"/>
      <c r="AG30" s="686"/>
      <c r="AH30" s="686"/>
      <c r="AI30" s="686"/>
      <c r="AJ30" s="686"/>
      <c r="AK30" s="686"/>
      <c r="AL30" s="686"/>
      <c r="AM30" s="686"/>
      <c r="AN30" s="686"/>
      <c r="AO30" s="687"/>
      <c r="AP30" s="622"/>
      <c r="AQ30" s="685"/>
      <c r="AR30" s="686"/>
      <c r="AS30" s="686"/>
      <c r="AT30" s="686"/>
      <c r="AU30" s="686"/>
      <c r="AV30" s="686"/>
      <c r="AW30" s="686"/>
      <c r="AX30" s="686"/>
      <c r="AY30" s="686"/>
      <c r="AZ30" s="686"/>
      <c r="BA30" s="686"/>
      <c r="BB30" s="686"/>
      <c r="BC30" s="686"/>
      <c r="BD30" s="686"/>
      <c r="BE30" s="686"/>
      <c r="BF30" s="686"/>
      <c r="BG30" s="686"/>
      <c r="BH30" s="686"/>
      <c r="BI30" s="686"/>
      <c r="BJ30" s="686"/>
      <c r="BK30" s="686"/>
      <c r="BL30" s="686"/>
      <c r="BM30" s="686"/>
      <c r="BN30" s="686"/>
      <c r="BO30" s="686"/>
      <c r="BP30" s="686"/>
      <c r="BQ30" s="686"/>
      <c r="BR30" s="686"/>
      <c r="BS30" s="686"/>
      <c r="BT30" s="687"/>
      <c r="BU30" s="16"/>
    </row>
    <row r="31" spans="2:73" s="17" customFormat="1" ht="15.75">
      <c r="B31" s="681"/>
      <c r="C31" s="681"/>
      <c r="D31" s="681"/>
      <c r="E31" s="681"/>
      <c r="F31" s="681"/>
      <c r="G31" s="681"/>
      <c r="H31" s="681"/>
      <c r="I31" s="633"/>
      <c r="J31" s="633"/>
      <c r="K31" s="622"/>
      <c r="L31" s="685"/>
      <c r="M31" s="686"/>
      <c r="N31" s="686"/>
      <c r="O31" s="686"/>
      <c r="P31" s="686"/>
      <c r="Q31" s="686"/>
      <c r="R31" s="686"/>
      <c r="S31" s="686"/>
      <c r="T31" s="686"/>
      <c r="U31" s="686"/>
      <c r="V31" s="686"/>
      <c r="W31" s="686"/>
      <c r="X31" s="686"/>
      <c r="Y31" s="686"/>
      <c r="Z31" s="686"/>
      <c r="AA31" s="686"/>
      <c r="AB31" s="686"/>
      <c r="AC31" s="686"/>
      <c r="AD31" s="686"/>
      <c r="AE31" s="686"/>
      <c r="AF31" s="686"/>
      <c r="AG31" s="686"/>
      <c r="AH31" s="686"/>
      <c r="AI31" s="686"/>
      <c r="AJ31" s="686"/>
      <c r="AK31" s="686"/>
      <c r="AL31" s="686"/>
      <c r="AM31" s="686"/>
      <c r="AN31" s="686"/>
      <c r="AO31" s="687"/>
      <c r="AP31" s="622"/>
      <c r="AQ31" s="685"/>
      <c r="AR31" s="686"/>
      <c r="AS31" s="686"/>
      <c r="AT31" s="686"/>
      <c r="AU31" s="686"/>
      <c r="AV31" s="686"/>
      <c r="AW31" s="686"/>
      <c r="AX31" s="686"/>
      <c r="AY31" s="686"/>
      <c r="AZ31" s="686"/>
      <c r="BA31" s="686"/>
      <c r="BB31" s="686"/>
      <c r="BC31" s="686"/>
      <c r="BD31" s="686"/>
      <c r="BE31" s="686"/>
      <c r="BF31" s="686"/>
      <c r="BG31" s="686"/>
      <c r="BH31" s="686"/>
      <c r="BI31" s="686"/>
      <c r="BJ31" s="686"/>
      <c r="BK31" s="686"/>
      <c r="BL31" s="686"/>
      <c r="BM31" s="686"/>
      <c r="BN31" s="686"/>
      <c r="BO31" s="686"/>
      <c r="BP31" s="686"/>
      <c r="BQ31" s="686"/>
      <c r="BR31" s="686"/>
      <c r="BS31" s="686"/>
      <c r="BT31" s="687"/>
      <c r="BU31" s="16"/>
    </row>
    <row r="32" spans="2:73" s="17" customFormat="1" ht="15.75">
      <c r="B32" s="681"/>
      <c r="C32" s="681"/>
      <c r="D32" s="681"/>
      <c r="E32" s="681"/>
      <c r="F32" s="681"/>
      <c r="G32" s="681"/>
      <c r="H32" s="681"/>
      <c r="I32" s="633"/>
      <c r="J32" s="633"/>
      <c r="K32" s="622"/>
      <c r="L32" s="685"/>
      <c r="M32" s="686"/>
      <c r="N32" s="686"/>
      <c r="O32" s="686"/>
      <c r="P32" s="686"/>
      <c r="Q32" s="686"/>
      <c r="R32" s="686"/>
      <c r="S32" s="686"/>
      <c r="T32" s="686"/>
      <c r="U32" s="686"/>
      <c r="V32" s="686"/>
      <c r="W32" s="686"/>
      <c r="X32" s="686"/>
      <c r="Y32" s="686"/>
      <c r="Z32" s="686"/>
      <c r="AA32" s="686"/>
      <c r="AB32" s="686"/>
      <c r="AC32" s="686"/>
      <c r="AD32" s="686"/>
      <c r="AE32" s="686"/>
      <c r="AF32" s="686"/>
      <c r="AG32" s="686"/>
      <c r="AH32" s="686"/>
      <c r="AI32" s="686"/>
      <c r="AJ32" s="686"/>
      <c r="AK32" s="686"/>
      <c r="AL32" s="686"/>
      <c r="AM32" s="686"/>
      <c r="AN32" s="686"/>
      <c r="AO32" s="687"/>
      <c r="AP32" s="622"/>
      <c r="AQ32" s="685"/>
      <c r="AR32" s="686"/>
      <c r="AS32" s="686"/>
      <c r="AT32" s="686"/>
      <c r="AU32" s="686"/>
      <c r="AV32" s="686"/>
      <c r="AW32" s="686"/>
      <c r="AX32" s="686"/>
      <c r="AY32" s="686"/>
      <c r="AZ32" s="686"/>
      <c r="BA32" s="686"/>
      <c r="BB32" s="686"/>
      <c r="BC32" s="686"/>
      <c r="BD32" s="686"/>
      <c r="BE32" s="686"/>
      <c r="BF32" s="686"/>
      <c r="BG32" s="686"/>
      <c r="BH32" s="686"/>
      <c r="BI32" s="686"/>
      <c r="BJ32" s="686"/>
      <c r="BK32" s="686"/>
      <c r="BL32" s="686"/>
      <c r="BM32" s="686"/>
      <c r="BN32" s="686"/>
      <c r="BO32" s="686"/>
      <c r="BP32" s="686"/>
      <c r="BQ32" s="686"/>
      <c r="BR32" s="686"/>
      <c r="BS32" s="686"/>
      <c r="BT32" s="687"/>
      <c r="BU32" s="16"/>
    </row>
    <row r="33" spans="2:73" s="17" customFormat="1" ht="15.75">
      <c r="B33" s="681"/>
      <c r="C33" s="681"/>
      <c r="D33" s="681"/>
      <c r="E33" s="681"/>
      <c r="F33" s="681"/>
      <c r="G33" s="681"/>
      <c r="H33" s="681"/>
      <c r="I33" s="633"/>
      <c r="J33" s="633"/>
      <c r="K33" s="622"/>
      <c r="L33" s="685"/>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6"/>
      <c r="AO33" s="687"/>
      <c r="AP33" s="622"/>
      <c r="AQ33" s="685"/>
      <c r="AR33" s="686"/>
      <c r="AS33" s="686"/>
      <c r="AT33" s="686"/>
      <c r="AU33" s="686"/>
      <c r="AV33" s="686"/>
      <c r="AW33" s="686"/>
      <c r="AX33" s="686"/>
      <c r="AY33" s="686"/>
      <c r="AZ33" s="686"/>
      <c r="BA33" s="686"/>
      <c r="BB33" s="686"/>
      <c r="BC33" s="686"/>
      <c r="BD33" s="686"/>
      <c r="BE33" s="686"/>
      <c r="BF33" s="686"/>
      <c r="BG33" s="686"/>
      <c r="BH33" s="686"/>
      <c r="BI33" s="686"/>
      <c r="BJ33" s="686"/>
      <c r="BK33" s="686"/>
      <c r="BL33" s="686"/>
      <c r="BM33" s="686"/>
      <c r="BN33" s="686"/>
      <c r="BO33" s="686"/>
      <c r="BP33" s="686"/>
      <c r="BQ33" s="686"/>
      <c r="BR33" s="686"/>
      <c r="BS33" s="686"/>
      <c r="BT33" s="687"/>
      <c r="BU33" s="16"/>
    </row>
    <row r="34" spans="2:73" s="17" customFormat="1" ht="15.75">
      <c r="B34" s="681"/>
      <c r="C34" s="681"/>
      <c r="D34" s="681"/>
      <c r="E34" s="681"/>
      <c r="F34" s="681"/>
      <c r="G34" s="681"/>
      <c r="H34" s="681"/>
      <c r="I34" s="633"/>
      <c r="J34" s="633"/>
      <c r="K34" s="622"/>
      <c r="L34" s="685"/>
      <c r="M34" s="686"/>
      <c r="N34" s="686"/>
      <c r="O34" s="686"/>
      <c r="P34" s="686"/>
      <c r="Q34" s="686"/>
      <c r="R34" s="686"/>
      <c r="S34" s="686"/>
      <c r="T34" s="686"/>
      <c r="U34" s="686"/>
      <c r="V34" s="686"/>
      <c r="W34" s="686"/>
      <c r="X34" s="686"/>
      <c r="Y34" s="686"/>
      <c r="Z34" s="686"/>
      <c r="AA34" s="686"/>
      <c r="AB34" s="686"/>
      <c r="AC34" s="686"/>
      <c r="AD34" s="686"/>
      <c r="AE34" s="686"/>
      <c r="AF34" s="686"/>
      <c r="AG34" s="686"/>
      <c r="AH34" s="686"/>
      <c r="AI34" s="686"/>
      <c r="AJ34" s="686"/>
      <c r="AK34" s="686"/>
      <c r="AL34" s="686"/>
      <c r="AM34" s="686"/>
      <c r="AN34" s="686"/>
      <c r="AO34" s="687"/>
      <c r="AP34" s="622"/>
      <c r="AQ34" s="685"/>
      <c r="AR34" s="686"/>
      <c r="AS34" s="686"/>
      <c r="AT34" s="686"/>
      <c r="AU34" s="686"/>
      <c r="AV34" s="686"/>
      <c r="AW34" s="686"/>
      <c r="AX34" s="686"/>
      <c r="AY34" s="686"/>
      <c r="AZ34" s="686"/>
      <c r="BA34" s="686"/>
      <c r="BB34" s="686"/>
      <c r="BC34" s="686"/>
      <c r="BD34" s="686"/>
      <c r="BE34" s="686"/>
      <c r="BF34" s="686"/>
      <c r="BG34" s="686"/>
      <c r="BH34" s="686"/>
      <c r="BI34" s="686"/>
      <c r="BJ34" s="686"/>
      <c r="BK34" s="686"/>
      <c r="BL34" s="686"/>
      <c r="BM34" s="686"/>
      <c r="BN34" s="686"/>
      <c r="BO34" s="686"/>
      <c r="BP34" s="686"/>
      <c r="BQ34" s="686"/>
      <c r="BR34" s="686"/>
      <c r="BS34" s="686"/>
      <c r="BT34" s="687"/>
      <c r="BU34" s="16"/>
    </row>
    <row r="35" spans="2:73" s="17" customFormat="1" ht="15.75">
      <c r="B35" s="681"/>
      <c r="C35" s="681"/>
      <c r="D35" s="681"/>
      <c r="E35" s="681"/>
      <c r="F35" s="681"/>
      <c r="G35" s="681"/>
      <c r="H35" s="681"/>
      <c r="I35" s="633"/>
      <c r="J35" s="633"/>
      <c r="K35" s="622"/>
      <c r="L35" s="685"/>
      <c r="M35" s="686"/>
      <c r="N35" s="686"/>
      <c r="O35" s="686"/>
      <c r="P35" s="686"/>
      <c r="Q35" s="686"/>
      <c r="R35" s="686"/>
      <c r="S35" s="686"/>
      <c r="T35" s="686"/>
      <c r="U35" s="686"/>
      <c r="V35" s="686"/>
      <c r="W35" s="686"/>
      <c r="X35" s="686"/>
      <c r="Y35" s="686"/>
      <c r="Z35" s="686"/>
      <c r="AA35" s="686"/>
      <c r="AB35" s="686"/>
      <c r="AC35" s="686"/>
      <c r="AD35" s="686"/>
      <c r="AE35" s="686"/>
      <c r="AF35" s="686"/>
      <c r="AG35" s="686"/>
      <c r="AH35" s="686"/>
      <c r="AI35" s="686"/>
      <c r="AJ35" s="686"/>
      <c r="AK35" s="686"/>
      <c r="AL35" s="686"/>
      <c r="AM35" s="686"/>
      <c r="AN35" s="686"/>
      <c r="AO35" s="687"/>
      <c r="AP35" s="622"/>
      <c r="AQ35" s="685"/>
      <c r="AR35" s="686"/>
      <c r="AS35" s="686"/>
      <c r="AT35" s="686"/>
      <c r="AU35" s="686"/>
      <c r="AV35" s="686"/>
      <c r="AW35" s="686"/>
      <c r="AX35" s="686"/>
      <c r="AY35" s="686"/>
      <c r="AZ35" s="686"/>
      <c r="BA35" s="686"/>
      <c r="BB35" s="686"/>
      <c r="BC35" s="686"/>
      <c r="BD35" s="686"/>
      <c r="BE35" s="686"/>
      <c r="BF35" s="686"/>
      <c r="BG35" s="686"/>
      <c r="BH35" s="686"/>
      <c r="BI35" s="686"/>
      <c r="BJ35" s="686"/>
      <c r="BK35" s="686"/>
      <c r="BL35" s="686"/>
      <c r="BM35" s="686"/>
      <c r="BN35" s="686"/>
      <c r="BO35" s="686"/>
      <c r="BP35" s="686"/>
      <c r="BQ35" s="686"/>
      <c r="BR35" s="686"/>
      <c r="BS35" s="686"/>
      <c r="BT35" s="687"/>
      <c r="BU35" s="16"/>
    </row>
    <row r="36" spans="2:73" s="17" customFormat="1" ht="15.75">
      <c r="B36" s="681"/>
      <c r="C36" s="681"/>
      <c r="D36" s="681"/>
      <c r="E36" s="681"/>
      <c r="F36" s="681"/>
      <c r="G36" s="681"/>
      <c r="H36" s="681"/>
      <c r="I36" s="633"/>
      <c r="J36" s="633"/>
      <c r="K36" s="622"/>
      <c r="L36" s="685"/>
      <c r="M36" s="686"/>
      <c r="N36" s="686"/>
      <c r="O36" s="686"/>
      <c r="P36" s="686"/>
      <c r="Q36" s="686"/>
      <c r="R36" s="686"/>
      <c r="S36" s="686"/>
      <c r="T36" s="686"/>
      <c r="U36" s="686"/>
      <c r="V36" s="686"/>
      <c r="W36" s="686"/>
      <c r="X36" s="686"/>
      <c r="Y36" s="686"/>
      <c r="Z36" s="686"/>
      <c r="AA36" s="686"/>
      <c r="AB36" s="686"/>
      <c r="AC36" s="686"/>
      <c r="AD36" s="686"/>
      <c r="AE36" s="686"/>
      <c r="AF36" s="686"/>
      <c r="AG36" s="686"/>
      <c r="AH36" s="686"/>
      <c r="AI36" s="686"/>
      <c r="AJ36" s="686"/>
      <c r="AK36" s="686"/>
      <c r="AL36" s="686"/>
      <c r="AM36" s="686"/>
      <c r="AN36" s="686"/>
      <c r="AO36" s="687"/>
      <c r="AP36" s="622"/>
      <c r="AQ36" s="685"/>
      <c r="AR36" s="686"/>
      <c r="AS36" s="686"/>
      <c r="AT36" s="686"/>
      <c r="AU36" s="686"/>
      <c r="AV36" s="686"/>
      <c r="AW36" s="686"/>
      <c r="AX36" s="686"/>
      <c r="AY36" s="686"/>
      <c r="AZ36" s="686"/>
      <c r="BA36" s="686"/>
      <c r="BB36" s="686"/>
      <c r="BC36" s="686"/>
      <c r="BD36" s="686"/>
      <c r="BE36" s="686"/>
      <c r="BF36" s="686"/>
      <c r="BG36" s="686"/>
      <c r="BH36" s="686"/>
      <c r="BI36" s="686"/>
      <c r="BJ36" s="686"/>
      <c r="BK36" s="686"/>
      <c r="BL36" s="686"/>
      <c r="BM36" s="686"/>
      <c r="BN36" s="686"/>
      <c r="BO36" s="686"/>
      <c r="BP36" s="686"/>
      <c r="BQ36" s="686"/>
      <c r="BR36" s="686"/>
      <c r="BS36" s="686"/>
      <c r="BT36" s="687"/>
      <c r="BU36" s="16"/>
    </row>
    <row r="37" spans="2:73" s="17" customFormat="1" ht="15.75">
      <c r="B37" s="681"/>
      <c r="C37" s="681"/>
      <c r="D37" s="681"/>
      <c r="E37" s="681"/>
      <c r="F37" s="681"/>
      <c r="G37" s="681"/>
      <c r="H37" s="681"/>
      <c r="I37" s="633"/>
      <c r="J37" s="633"/>
      <c r="K37" s="622"/>
      <c r="L37" s="685"/>
      <c r="M37" s="686"/>
      <c r="N37" s="686"/>
      <c r="O37" s="686"/>
      <c r="P37" s="686"/>
      <c r="Q37" s="686"/>
      <c r="R37" s="686"/>
      <c r="S37" s="686"/>
      <c r="T37" s="686"/>
      <c r="U37" s="686"/>
      <c r="V37" s="686"/>
      <c r="W37" s="686"/>
      <c r="X37" s="686"/>
      <c r="Y37" s="686"/>
      <c r="Z37" s="686"/>
      <c r="AA37" s="686"/>
      <c r="AB37" s="686"/>
      <c r="AC37" s="686"/>
      <c r="AD37" s="686"/>
      <c r="AE37" s="686"/>
      <c r="AF37" s="686"/>
      <c r="AG37" s="686"/>
      <c r="AH37" s="686"/>
      <c r="AI37" s="686"/>
      <c r="AJ37" s="686"/>
      <c r="AK37" s="686"/>
      <c r="AL37" s="686"/>
      <c r="AM37" s="686"/>
      <c r="AN37" s="686"/>
      <c r="AO37" s="687"/>
      <c r="AP37" s="622"/>
      <c r="AQ37" s="685"/>
      <c r="AR37" s="686"/>
      <c r="AS37" s="686"/>
      <c r="AT37" s="686"/>
      <c r="AU37" s="686"/>
      <c r="AV37" s="686"/>
      <c r="AW37" s="686"/>
      <c r="AX37" s="686"/>
      <c r="AY37" s="686"/>
      <c r="AZ37" s="686"/>
      <c r="BA37" s="686"/>
      <c r="BB37" s="686"/>
      <c r="BC37" s="686"/>
      <c r="BD37" s="686"/>
      <c r="BE37" s="686"/>
      <c r="BF37" s="686"/>
      <c r="BG37" s="686"/>
      <c r="BH37" s="686"/>
      <c r="BI37" s="686"/>
      <c r="BJ37" s="686"/>
      <c r="BK37" s="686"/>
      <c r="BL37" s="686"/>
      <c r="BM37" s="686"/>
      <c r="BN37" s="686"/>
      <c r="BO37" s="686"/>
      <c r="BP37" s="686"/>
      <c r="BQ37" s="686"/>
      <c r="BR37" s="686"/>
      <c r="BS37" s="686"/>
      <c r="BT37" s="687"/>
      <c r="BU37" s="16"/>
    </row>
    <row r="38" spans="2:73" s="17" customFormat="1" ht="15.75">
      <c r="B38" s="681"/>
      <c r="C38" s="681"/>
      <c r="D38" s="681"/>
      <c r="E38" s="681"/>
      <c r="F38" s="681"/>
      <c r="G38" s="681"/>
      <c r="H38" s="681"/>
      <c r="I38" s="633"/>
      <c r="J38" s="633"/>
      <c r="K38" s="622"/>
      <c r="L38" s="685"/>
      <c r="M38" s="686"/>
      <c r="N38" s="686"/>
      <c r="O38" s="686"/>
      <c r="P38" s="686"/>
      <c r="Q38" s="686"/>
      <c r="R38" s="686"/>
      <c r="S38" s="686"/>
      <c r="T38" s="686"/>
      <c r="U38" s="686"/>
      <c r="V38" s="686"/>
      <c r="W38" s="686"/>
      <c r="X38" s="686"/>
      <c r="Y38" s="686"/>
      <c r="Z38" s="686"/>
      <c r="AA38" s="686"/>
      <c r="AB38" s="686"/>
      <c r="AC38" s="686"/>
      <c r="AD38" s="686"/>
      <c r="AE38" s="686"/>
      <c r="AF38" s="686"/>
      <c r="AG38" s="686"/>
      <c r="AH38" s="686"/>
      <c r="AI38" s="686"/>
      <c r="AJ38" s="686"/>
      <c r="AK38" s="686"/>
      <c r="AL38" s="686"/>
      <c r="AM38" s="686"/>
      <c r="AN38" s="686"/>
      <c r="AO38" s="687"/>
      <c r="AP38" s="622"/>
      <c r="AQ38" s="685"/>
      <c r="AR38" s="686"/>
      <c r="AS38" s="686"/>
      <c r="AT38" s="686"/>
      <c r="AU38" s="686"/>
      <c r="AV38" s="686"/>
      <c r="AW38" s="686"/>
      <c r="AX38" s="686"/>
      <c r="AY38" s="686"/>
      <c r="AZ38" s="686"/>
      <c r="BA38" s="686"/>
      <c r="BB38" s="686"/>
      <c r="BC38" s="686"/>
      <c r="BD38" s="686"/>
      <c r="BE38" s="686"/>
      <c r="BF38" s="686"/>
      <c r="BG38" s="686"/>
      <c r="BH38" s="686"/>
      <c r="BI38" s="686"/>
      <c r="BJ38" s="686"/>
      <c r="BK38" s="686"/>
      <c r="BL38" s="686"/>
      <c r="BM38" s="686"/>
      <c r="BN38" s="686"/>
      <c r="BO38" s="686"/>
      <c r="BP38" s="686"/>
      <c r="BQ38" s="686"/>
      <c r="BR38" s="686"/>
      <c r="BS38" s="686"/>
      <c r="BT38" s="687"/>
      <c r="BU38" s="16"/>
    </row>
    <row r="39" spans="2:73" s="17" customFormat="1" ht="15.75">
      <c r="B39" s="681"/>
      <c r="C39" s="681"/>
      <c r="D39" s="681"/>
      <c r="E39" s="681"/>
      <c r="F39" s="681"/>
      <c r="G39" s="681"/>
      <c r="H39" s="681"/>
      <c r="I39" s="633"/>
      <c r="J39" s="633"/>
      <c r="K39" s="622"/>
      <c r="L39" s="685"/>
      <c r="M39" s="686"/>
      <c r="N39" s="686"/>
      <c r="O39" s="686"/>
      <c r="P39" s="686"/>
      <c r="Q39" s="686"/>
      <c r="R39" s="686"/>
      <c r="S39" s="686"/>
      <c r="T39" s="686"/>
      <c r="U39" s="686"/>
      <c r="V39" s="686"/>
      <c r="W39" s="686"/>
      <c r="X39" s="686"/>
      <c r="Y39" s="686"/>
      <c r="Z39" s="686"/>
      <c r="AA39" s="686"/>
      <c r="AB39" s="686"/>
      <c r="AC39" s="686"/>
      <c r="AD39" s="686"/>
      <c r="AE39" s="686"/>
      <c r="AF39" s="686"/>
      <c r="AG39" s="686"/>
      <c r="AH39" s="686"/>
      <c r="AI39" s="686"/>
      <c r="AJ39" s="686"/>
      <c r="AK39" s="686"/>
      <c r="AL39" s="686"/>
      <c r="AM39" s="686"/>
      <c r="AN39" s="686"/>
      <c r="AO39" s="687"/>
      <c r="AP39" s="622"/>
      <c r="AQ39" s="685"/>
      <c r="AR39" s="686"/>
      <c r="AS39" s="686"/>
      <c r="AT39" s="686"/>
      <c r="AU39" s="686"/>
      <c r="AV39" s="686"/>
      <c r="AW39" s="686"/>
      <c r="AX39" s="686"/>
      <c r="AY39" s="686"/>
      <c r="AZ39" s="686"/>
      <c r="BA39" s="686"/>
      <c r="BB39" s="686"/>
      <c r="BC39" s="686"/>
      <c r="BD39" s="686"/>
      <c r="BE39" s="686"/>
      <c r="BF39" s="686"/>
      <c r="BG39" s="686"/>
      <c r="BH39" s="686"/>
      <c r="BI39" s="686"/>
      <c r="BJ39" s="686"/>
      <c r="BK39" s="686"/>
      <c r="BL39" s="686"/>
      <c r="BM39" s="686"/>
      <c r="BN39" s="686"/>
      <c r="BO39" s="686"/>
      <c r="BP39" s="686"/>
      <c r="BQ39" s="686"/>
      <c r="BR39" s="686"/>
      <c r="BS39" s="686"/>
      <c r="BT39" s="687"/>
      <c r="BU39" s="16"/>
    </row>
    <row r="40" spans="2:73" s="17" customFormat="1" ht="15.75">
      <c r="B40" s="681"/>
      <c r="C40" s="681"/>
      <c r="D40" s="681"/>
      <c r="E40" s="681"/>
      <c r="F40" s="681"/>
      <c r="G40" s="681"/>
      <c r="H40" s="681"/>
      <c r="I40" s="633"/>
      <c r="J40" s="633"/>
      <c r="K40" s="622"/>
      <c r="L40" s="685"/>
      <c r="M40" s="686"/>
      <c r="N40" s="686"/>
      <c r="O40" s="686"/>
      <c r="P40" s="686"/>
      <c r="Q40" s="686"/>
      <c r="R40" s="686"/>
      <c r="S40" s="686"/>
      <c r="T40" s="686"/>
      <c r="U40" s="686"/>
      <c r="V40" s="686"/>
      <c r="W40" s="686"/>
      <c r="X40" s="686"/>
      <c r="Y40" s="686"/>
      <c r="Z40" s="686"/>
      <c r="AA40" s="686"/>
      <c r="AB40" s="686"/>
      <c r="AC40" s="686"/>
      <c r="AD40" s="686"/>
      <c r="AE40" s="686"/>
      <c r="AF40" s="686"/>
      <c r="AG40" s="686"/>
      <c r="AH40" s="686"/>
      <c r="AI40" s="686"/>
      <c r="AJ40" s="686"/>
      <c r="AK40" s="686"/>
      <c r="AL40" s="686"/>
      <c r="AM40" s="686"/>
      <c r="AN40" s="686"/>
      <c r="AO40" s="687"/>
      <c r="AP40" s="622"/>
      <c r="AQ40" s="685"/>
      <c r="AR40" s="686"/>
      <c r="AS40" s="686"/>
      <c r="AT40" s="686"/>
      <c r="AU40" s="686"/>
      <c r="AV40" s="686"/>
      <c r="AW40" s="686"/>
      <c r="AX40" s="686"/>
      <c r="AY40" s="686"/>
      <c r="AZ40" s="686"/>
      <c r="BA40" s="686"/>
      <c r="BB40" s="686"/>
      <c r="BC40" s="686"/>
      <c r="BD40" s="686"/>
      <c r="BE40" s="686"/>
      <c r="BF40" s="686"/>
      <c r="BG40" s="686"/>
      <c r="BH40" s="686"/>
      <c r="BI40" s="686"/>
      <c r="BJ40" s="686"/>
      <c r="BK40" s="686"/>
      <c r="BL40" s="686"/>
      <c r="BM40" s="686"/>
      <c r="BN40" s="686"/>
      <c r="BO40" s="686"/>
      <c r="BP40" s="686"/>
      <c r="BQ40" s="686"/>
      <c r="BR40" s="686"/>
      <c r="BS40" s="686"/>
      <c r="BT40" s="687"/>
      <c r="BU40" s="16"/>
    </row>
    <row r="41" spans="2:73" s="17" customFormat="1" ht="15.75">
      <c r="B41" s="681"/>
      <c r="C41" s="681"/>
      <c r="D41" s="681"/>
      <c r="E41" s="681"/>
      <c r="F41" s="681"/>
      <c r="G41" s="681"/>
      <c r="H41" s="681"/>
      <c r="I41" s="633"/>
      <c r="J41" s="633"/>
      <c r="K41" s="622"/>
      <c r="L41" s="685"/>
      <c r="M41" s="686"/>
      <c r="N41" s="686"/>
      <c r="O41" s="686"/>
      <c r="P41" s="686"/>
      <c r="Q41" s="686"/>
      <c r="R41" s="686"/>
      <c r="S41" s="686"/>
      <c r="T41" s="686"/>
      <c r="U41" s="686"/>
      <c r="V41" s="686"/>
      <c r="W41" s="686"/>
      <c r="X41" s="686"/>
      <c r="Y41" s="686"/>
      <c r="Z41" s="686"/>
      <c r="AA41" s="686"/>
      <c r="AB41" s="686"/>
      <c r="AC41" s="686"/>
      <c r="AD41" s="686"/>
      <c r="AE41" s="686"/>
      <c r="AF41" s="686"/>
      <c r="AG41" s="686"/>
      <c r="AH41" s="686"/>
      <c r="AI41" s="686"/>
      <c r="AJ41" s="686"/>
      <c r="AK41" s="686"/>
      <c r="AL41" s="686"/>
      <c r="AM41" s="686"/>
      <c r="AN41" s="686"/>
      <c r="AO41" s="687"/>
      <c r="AP41" s="622"/>
      <c r="AQ41" s="685"/>
      <c r="AR41" s="686"/>
      <c r="AS41" s="686"/>
      <c r="AT41" s="686"/>
      <c r="AU41" s="686"/>
      <c r="AV41" s="686"/>
      <c r="AW41" s="686"/>
      <c r="AX41" s="686"/>
      <c r="AY41" s="686"/>
      <c r="AZ41" s="686"/>
      <c r="BA41" s="686"/>
      <c r="BB41" s="686"/>
      <c r="BC41" s="686"/>
      <c r="BD41" s="686"/>
      <c r="BE41" s="686"/>
      <c r="BF41" s="686"/>
      <c r="BG41" s="686"/>
      <c r="BH41" s="686"/>
      <c r="BI41" s="686"/>
      <c r="BJ41" s="686"/>
      <c r="BK41" s="686"/>
      <c r="BL41" s="686"/>
      <c r="BM41" s="686"/>
      <c r="BN41" s="686"/>
      <c r="BO41" s="686"/>
      <c r="BP41" s="686"/>
      <c r="BQ41" s="686"/>
      <c r="BR41" s="686"/>
      <c r="BS41" s="686"/>
      <c r="BT41" s="687"/>
      <c r="BU41" s="16"/>
    </row>
    <row r="42" spans="2:73" s="17" customFormat="1" ht="15.75">
      <c r="B42" s="681"/>
      <c r="C42" s="681"/>
      <c r="D42" s="681"/>
      <c r="E42" s="681"/>
      <c r="F42" s="681"/>
      <c r="G42" s="681"/>
      <c r="H42" s="681"/>
      <c r="I42" s="633"/>
      <c r="J42" s="633"/>
      <c r="K42" s="622"/>
      <c r="L42" s="685"/>
      <c r="M42" s="686"/>
      <c r="N42" s="686"/>
      <c r="O42" s="686"/>
      <c r="P42" s="686"/>
      <c r="Q42" s="686"/>
      <c r="R42" s="686"/>
      <c r="S42" s="686"/>
      <c r="T42" s="686"/>
      <c r="U42" s="686"/>
      <c r="V42" s="686"/>
      <c r="W42" s="686"/>
      <c r="X42" s="686"/>
      <c r="Y42" s="686"/>
      <c r="Z42" s="686"/>
      <c r="AA42" s="686"/>
      <c r="AB42" s="686"/>
      <c r="AC42" s="686"/>
      <c r="AD42" s="686"/>
      <c r="AE42" s="686"/>
      <c r="AF42" s="686"/>
      <c r="AG42" s="686"/>
      <c r="AH42" s="686"/>
      <c r="AI42" s="686"/>
      <c r="AJ42" s="686"/>
      <c r="AK42" s="686"/>
      <c r="AL42" s="686"/>
      <c r="AM42" s="686"/>
      <c r="AN42" s="686"/>
      <c r="AO42" s="687"/>
      <c r="AP42" s="622"/>
      <c r="AQ42" s="685"/>
      <c r="AR42" s="686"/>
      <c r="AS42" s="686"/>
      <c r="AT42" s="686"/>
      <c r="AU42" s="686"/>
      <c r="AV42" s="686"/>
      <c r="AW42" s="686"/>
      <c r="AX42" s="686"/>
      <c r="AY42" s="686"/>
      <c r="AZ42" s="686"/>
      <c r="BA42" s="686"/>
      <c r="BB42" s="686"/>
      <c r="BC42" s="686"/>
      <c r="BD42" s="686"/>
      <c r="BE42" s="686"/>
      <c r="BF42" s="686"/>
      <c r="BG42" s="686"/>
      <c r="BH42" s="686"/>
      <c r="BI42" s="686"/>
      <c r="BJ42" s="686"/>
      <c r="BK42" s="686"/>
      <c r="BL42" s="686"/>
      <c r="BM42" s="686"/>
      <c r="BN42" s="686"/>
      <c r="BO42" s="686"/>
      <c r="BP42" s="686"/>
      <c r="BQ42" s="686"/>
      <c r="BR42" s="686"/>
      <c r="BS42" s="686"/>
      <c r="BT42" s="687"/>
      <c r="BU42" s="16"/>
    </row>
    <row r="43" spans="2:73" s="17" customFormat="1" ht="15.75">
      <c r="B43" s="681"/>
      <c r="C43" s="681"/>
      <c r="D43" s="681"/>
      <c r="E43" s="681"/>
      <c r="F43" s="681"/>
      <c r="G43" s="681"/>
      <c r="H43" s="681"/>
      <c r="I43" s="633"/>
      <c r="J43" s="633"/>
      <c r="K43" s="622"/>
      <c r="L43" s="685"/>
      <c r="M43" s="686"/>
      <c r="N43" s="686"/>
      <c r="O43" s="686"/>
      <c r="P43" s="686"/>
      <c r="Q43" s="686"/>
      <c r="R43" s="686"/>
      <c r="S43" s="686"/>
      <c r="T43" s="686"/>
      <c r="U43" s="686"/>
      <c r="V43" s="686"/>
      <c r="W43" s="686"/>
      <c r="X43" s="686"/>
      <c r="Y43" s="686"/>
      <c r="Z43" s="686"/>
      <c r="AA43" s="686"/>
      <c r="AB43" s="686"/>
      <c r="AC43" s="686"/>
      <c r="AD43" s="686"/>
      <c r="AE43" s="686"/>
      <c r="AF43" s="686"/>
      <c r="AG43" s="686"/>
      <c r="AH43" s="686"/>
      <c r="AI43" s="686"/>
      <c r="AJ43" s="686"/>
      <c r="AK43" s="686"/>
      <c r="AL43" s="686"/>
      <c r="AM43" s="686"/>
      <c r="AN43" s="686"/>
      <c r="AO43" s="687"/>
      <c r="AP43" s="622"/>
      <c r="AQ43" s="685"/>
      <c r="AR43" s="686"/>
      <c r="AS43" s="686"/>
      <c r="AT43" s="686"/>
      <c r="AU43" s="686"/>
      <c r="AV43" s="686"/>
      <c r="AW43" s="686"/>
      <c r="AX43" s="686"/>
      <c r="AY43" s="686"/>
      <c r="AZ43" s="686"/>
      <c r="BA43" s="686"/>
      <c r="BB43" s="686"/>
      <c r="BC43" s="686"/>
      <c r="BD43" s="686"/>
      <c r="BE43" s="686"/>
      <c r="BF43" s="686"/>
      <c r="BG43" s="686"/>
      <c r="BH43" s="686"/>
      <c r="BI43" s="686"/>
      <c r="BJ43" s="686"/>
      <c r="BK43" s="686"/>
      <c r="BL43" s="686"/>
      <c r="BM43" s="686"/>
      <c r="BN43" s="686"/>
      <c r="BO43" s="686"/>
      <c r="BP43" s="686"/>
      <c r="BQ43" s="686"/>
      <c r="BR43" s="686"/>
      <c r="BS43" s="686"/>
      <c r="BT43" s="687"/>
      <c r="BU43" s="16"/>
    </row>
    <row r="44" spans="2:73" s="17" customFormat="1" ht="15.75">
      <c r="B44" s="681"/>
      <c r="C44" s="681"/>
      <c r="D44" s="681"/>
      <c r="E44" s="681"/>
      <c r="F44" s="681"/>
      <c r="G44" s="681"/>
      <c r="H44" s="681"/>
      <c r="I44" s="633"/>
      <c r="J44" s="633"/>
      <c r="K44" s="622"/>
      <c r="L44" s="685"/>
      <c r="M44" s="686"/>
      <c r="N44" s="686"/>
      <c r="O44" s="686"/>
      <c r="P44" s="686"/>
      <c r="Q44" s="686"/>
      <c r="R44" s="686"/>
      <c r="S44" s="686"/>
      <c r="T44" s="686"/>
      <c r="U44" s="686"/>
      <c r="V44" s="686"/>
      <c r="W44" s="686"/>
      <c r="X44" s="686"/>
      <c r="Y44" s="686"/>
      <c r="Z44" s="686"/>
      <c r="AA44" s="686"/>
      <c r="AB44" s="686"/>
      <c r="AC44" s="686"/>
      <c r="AD44" s="686"/>
      <c r="AE44" s="686"/>
      <c r="AF44" s="686"/>
      <c r="AG44" s="686"/>
      <c r="AH44" s="686"/>
      <c r="AI44" s="686"/>
      <c r="AJ44" s="686"/>
      <c r="AK44" s="686"/>
      <c r="AL44" s="686"/>
      <c r="AM44" s="686"/>
      <c r="AN44" s="686"/>
      <c r="AO44" s="687"/>
      <c r="AP44" s="622"/>
      <c r="AQ44" s="685"/>
      <c r="AR44" s="686"/>
      <c r="AS44" s="686"/>
      <c r="AT44" s="686"/>
      <c r="AU44" s="686"/>
      <c r="AV44" s="686"/>
      <c r="AW44" s="686"/>
      <c r="AX44" s="686"/>
      <c r="AY44" s="686"/>
      <c r="AZ44" s="686"/>
      <c r="BA44" s="686"/>
      <c r="BB44" s="686"/>
      <c r="BC44" s="686"/>
      <c r="BD44" s="686"/>
      <c r="BE44" s="686"/>
      <c r="BF44" s="686"/>
      <c r="BG44" s="686"/>
      <c r="BH44" s="686"/>
      <c r="BI44" s="686"/>
      <c r="BJ44" s="686"/>
      <c r="BK44" s="686"/>
      <c r="BL44" s="686"/>
      <c r="BM44" s="686"/>
      <c r="BN44" s="686"/>
      <c r="BO44" s="686"/>
      <c r="BP44" s="686"/>
      <c r="BQ44" s="686"/>
      <c r="BR44" s="686"/>
      <c r="BS44" s="686"/>
      <c r="BT44" s="687"/>
      <c r="BU44" s="16"/>
    </row>
    <row r="45" spans="2:73" s="17" customFormat="1" ht="15.75">
      <c r="B45" s="681"/>
      <c r="C45" s="681"/>
      <c r="D45" s="681"/>
      <c r="E45" s="681"/>
      <c r="F45" s="681"/>
      <c r="G45" s="681"/>
      <c r="H45" s="681"/>
      <c r="I45" s="633"/>
      <c r="J45" s="633"/>
      <c r="K45" s="622"/>
      <c r="L45" s="685"/>
      <c r="M45" s="686"/>
      <c r="N45" s="686"/>
      <c r="O45" s="686"/>
      <c r="P45" s="686"/>
      <c r="Q45" s="686"/>
      <c r="R45" s="686"/>
      <c r="S45" s="686"/>
      <c r="T45" s="686"/>
      <c r="U45" s="686"/>
      <c r="V45" s="686"/>
      <c r="W45" s="686"/>
      <c r="X45" s="686"/>
      <c r="Y45" s="686"/>
      <c r="Z45" s="686"/>
      <c r="AA45" s="686"/>
      <c r="AB45" s="686"/>
      <c r="AC45" s="686"/>
      <c r="AD45" s="686"/>
      <c r="AE45" s="686"/>
      <c r="AF45" s="686"/>
      <c r="AG45" s="686"/>
      <c r="AH45" s="686"/>
      <c r="AI45" s="686"/>
      <c r="AJ45" s="686"/>
      <c r="AK45" s="686"/>
      <c r="AL45" s="686"/>
      <c r="AM45" s="686"/>
      <c r="AN45" s="686"/>
      <c r="AO45" s="687"/>
      <c r="AP45" s="622"/>
      <c r="AQ45" s="685"/>
      <c r="AR45" s="686"/>
      <c r="AS45" s="686"/>
      <c r="AT45" s="686"/>
      <c r="AU45" s="686"/>
      <c r="AV45" s="686"/>
      <c r="AW45" s="686"/>
      <c r="AX45" s="686"/>
      <c r="AY45" s="686"/>
      <c r="AZ45" s="686"/>
      <c r="BA45" s="686"/>
      <c r="BB45" s="686"/>
      <c r="BC45" s="686"/>
      <c r="BD45" s="686"/>
      <c r="BE45" s="686"/>
      <c r="BF45" s="686"/>
      <c r="BG45" s="686"/>
      <c r="BH45" s="686"/>
      <c r="BI45" s="686"/>
      <c r="BJ45" s="686"/>
      <c r="BK45" s="686"/>
      <c r="BL45" s="686"/>
      <c r="BM45" s="686"/>
      <c r="BN45" s="686"/>
      <c r="BO45" s="686"/>
      <c r="BP45" s="686"/>
      <c r="BQ45" s="686"/>
      <c r="BR45" s="686"/>
      <c r="BS45" s="686"/>
      <c r="BT45" s="687"/>
      <c r="BU45" s="16"/>
    </row>
    <row r="46" spans="2:73" s="17" customFormat="1" ht="15.75">
      <c r="B46" s="681"/>
      <c r="C46" s="681"/>
      <c r="D46" s="681"/>
      <c r="E46" s="681"/>
      <c r="F46" s="681"/>
      <c r="G46" s="681"/>
      <c r="H46" s="681"/>
      <c r="I46" s="633"/>
      <c r="J46" s="633"/>
      <c r="K46" s="622"/>
      <c r="L46" s="685"/>
      <c r="M46" s="686"/>
      <c r="N46" s="686"/>
      <c r="O46" s="686"/>
      <c r="P46" s="686"/>
      <c r="Q46" s="686"/>
      <c r="R46" s="686"/>
      <c r="S46" s="686"/>
      <c r="T46" s="686"/>
      <c r="U46" s="686"/>
      <c r="V46" s="686"/>
      <c r="W46" s="686"/>
      <c r="X46" s="686"/>
      <c r="Y46" s="686"/>
      <c r="Z46" s="686"/>
      <c r="AA46" s="686"/>
      <c r="AB46" s="686"/>
      <c r="AC46" s="686"/>
      <c r="AD46" s="686"/>
      <c r="AE46" s="686"/>
      <c r="AF46" s="686"/>
      <c r="AG46" s="686"/>
      <c r="AH46" s="686"/>
      <c r="AI46" s="686"/>
      <c r="AJ46" s="686"/>
      <c r="AK46" s="686"/>
      <c r="AL46" s="686"/>
      <c r="AM46" s="686"/>
      <c r="AN46" s="686"/>
      <c r="AO46" s="687"/>
      <c r="AP46" s="622"/>
      <c r="AQ46" s="685"/>
      <c r="AR46" s="686"/>
      <c r="AS46" s="686"/>
      <c r="AT46" s="686"/>
      <c r="AU46" s="686"/>
      <c r="AV46" s="686"/>
      <c r="AW46" s="686"/>
      <c r="AX46" s="686"/>
      <c r="AY46" s="686"/>
      <c r="AZ46" s="686"/>
      <c r="BA46" s="686"/>
      <c r="BB46" s="686"/>
      <c r="BC46" s="686"/>
      <c r="BD46" s="686"/>
      <c r="BE46" s="686"/>
      <c r="BF46" s="686"/>
      <c r="BG46" s="686"/>
      <c r="BH46" s="686"/>
      <c r="BI46" s="686"/>
      <c r="BJ46" s="686"/>
      <c r="BK46" s="686"/>
      <c r="BL46" s="686"/>
      <c r="BM46" s="686"/>
      <c r="BN46" s="686"/>
      <c r="BO46" s="686"/>
      <c r="BP46" s="686"/>
      <c r="BQ46" s="686"/>
      <c r="BR46" s="686"/>
      <c r="BS46" s="686"/>
      <c r="BT46" s="687"/>
      <c r="BU46" s="16"/>
    </row>
    <row r="47" spans="2:73" s="17" customFormat="1" ht="15.75">
      <c r="B47" s="681"/>
      <c r="C47" s="681"/>
      <c r="D47" s="681"/>
      <c r="E47" s="681"/>
      <c r="F47" s="681"/>
      <c r="G47" s="681"/>
      <c r="H47" s="681"/>
      <c r="I47" s="633"/>
      <c r="J47" s="633"/>
      <c r="K47" s="622"/>
      <c r="L47" s="685"/>
      <c r="M47" s="686"/>
      <c r="N47" s="686"/>
      <c r="O47" s="686"/>
      <c r="P47" s="686"/>
      <c r="Q47" s="686"/>
      <c r="R47" s="686"/>
      <c r="S47" s="686"/>
      <c r="T47" s="686"/>
      <c r="U47" s="686"/>
      <c r="V47" s="686"/>
      <c r="W47" s="686"/>
      <c r="X47" s="686"/>
      <c r="Y47" s="686"/>
      <c r="Z47" s="686"/>
      <c r="AA47" s="686"/>
      <c r="AB47" s="686"/>
      <c r="AC47" s="686"/>
      <c r="AD47" s="686"/>
      <c r="AE47" s="686"/>
      <c r="AF47" s="686"/>
      <c r="AG47" s="686"/>
      <c r="AH47" s="686"/>
      <c r="AI47" s="686"/>
      <c r="AJ47" s="686"/>
      <c r="AK47" s="686"/>
      <c r="AL47" s="686"/>
      <c r="AM47" s="686"/>
      <c r="AN47" s="686"/>
      <c r="AO47" s="687"/>
      <c r="AP47" s="622"/>
      <c r="AQ47" s="685"/>
      <c r="AR47" s="686"/>
      <c r="AS47" s="686"/>
      <c r="AT47" s="686"/>
      <c r="AU47" s="686"/>
      <c r="AV47" s="686"/>
      <c r="AW47" s="686"/>
      <c r="AX47" s="686"/>
      <c r="AY47" s="686"/>
      <c r="AZ47" s="686"/>
      <c r="BA47" s="686"/>
      <c r="BB47" s="686"/>
      <c r="BC47" s="686"/>
      <c r="BD47" s="686"/>
      <c r="BE47" s="686"/>
      <c r="BF47" s="686"/>
      <c r="BG47" s="686"/>
      <c r="BH47" s="686"/>
      <c r="BI47" s="686"/>
      <c r="BJ47" s="686"/>
      <c r="BK47" s="686"/>
      <c r="BL47" s="686"/>
      <c r="BM47" s="686"/>
      <c r="BN47" s="686"/>
      <c r="BO47" s="686"/>
      <c r="BP47" s="686"/>
      <c r="BQ47" s="686"/>
      <c r="BR47" s="686"/>
      <c r="BS47" s="686"/>
      <c r="BT47" s="687"/>
      <c r="BU47" s="16"/>
    </row>
    <row r="48" spans="2:73" s="17" customFormat="1" ht="15.75">
      <c r="B48" s="681"/>
      <c r="C48" s="681"/>
      <c r="D48" s="681"/>
      <c r="E48" s="681"/>
      <c r="F48" s="681"/>
      <c r="G48" s="681"/>
      <c r="H48" s="681"/>
      <c r="I48" s="633"/>
      <c r="J48" s="633"/>
      <c r="K48" s="622"/>
      <c r="L48" s="685"/>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686"/>
      <c r="AM48" s="686"/>
      <c r="AN48" s="686"/>
      <c r="AO48" s="687"/>
      <c r="AP48" s="622"/>
      <c r="AQ48" s="685"/>
      <c r="AR48" s="686"/>
      <c r="AS48" s="686"/>
      <c r="AT48" s="686"/>
      <c r="AU48" s="686"/>
      <c r="AV48" s="686"/>
      <c r="AW48" s="686"/>
      <c r="AX48" s="686"/>
      <c r="AY48" s="686"/>
      <c r="AZ48" s="686"/>
      <c r="BA48" s="686"/>
      <c r="BB48" s="686"/>
      <c r="BC48" s="686"/>
      <c r="BD48" s="686"/>
      <c r="BE48" s="686"/>
      <c r="BF48" s="686"/>
      <c r="BG48" s="686"/>
      <c r="BH48" s="686"/>
      <c r="BI48" s="686"/>
      <c r="BJ48" s="686"/>
      <c r="BK48" s="686"/>
      <c r="BL48" s="686"/>
      <c r="BM48" s="686"/>
      <c r="BN48" s="686"/>
      <c r="BO48" s="686"/>
      <c r="BP48" s="686"/>
      <c r="BQ48" s="686"/>
      <c r="BR48" s="686"/>
      <c r="BS48" s="686"/>
      <c r="BT48" s="687"/>
      <c r="BU48" s="16"/>
    </row>
    <row r="49" spans="2:73" s="17" customFormat="1" ht="15.75">
      <c r="B49" s="681"/>
      <c r="C49" s="681"/>
      <c r="D49" s="681"/>
      <c r="E49" s="681"/>
      <c r="F49" s="681"/>
      <c r="G49" s="681"/>
      <c r="H49" s="681"/>
      <c r="I49" s="633"/>
      <c r="J49" s="633"/>
      <c r="K49" s="622"/>
      <c r="L49" s="685"/>
      <c r="M49" s="686"/>
      <c r="N49" s="686"/>
      <c r="O49" s="686"/>
      <c r="P49" s="686"/>
      <c r="Q49" s="686"/>
      <c r="R49" s="686"/>
      <c r="S49" s="686"/>
      <c r="T49" s="686"/>
      <c r="U49" s="686"/>
      <c r="V49" s="686"/>
      <c r="W49" s="686"/>
      <c r="X49" s="686"/>
      <c r="Y49" s="686"/>
      <c r="Z49" s="686"/>
      <c r="AA49" s="686"/>
      <c r="AB49" s="686"/>
      <c r="AC49" s="686"/>
      <c r="AD49" s="686"/>
      <c r="AE49" s="686"/>
      <c r="AF49" s="686"/>
      <c r="AG49" s="686"/>
      <c r="AH49" s="686"/>
      <c r="AI49" s="686"/>
      <c r="AJ49" s="686"/>
      <c r="AK49" s="686"/>
      <c r="AL49" s="686"/>
      <c r="AM49" s="686"/>
      <c r="AN49" s="686"/>
      <c r="AO49" s="687"/>
      <c r="AP49" s="622"/>
      <c r="AQ49" s="685"/>
      <c r="AR49" s="686"/>
      <c r="AS49" s="686"/>
      <c r="AT49" s="686"/>
      <c r="AU49" s="686"/>
      <c r="AV49" s="686"/>
      <c r="AW49" s="686"/>
      <c r="AX49" s="686"/>
      <c r="AY49" s="686"/>
      <c r="AZ49" s="686"/>
      <c r="BA49" s="686"/>
      <c r="BB49" s="686"/>
      <c r="BC49" s="686"/>
      <c r="BD49" s="686"/>
      <c r="BE49" s="686"/>
      <c r="BF49" s="686"/>
      <c r="BG49" s="686"/>
      <c r="BH49" s="686"/>
      <c r="BI49" s="686"/>
      <c r="BJ49" s="686"/>
      <c r="BK49" s="686"/>
      <c r="BL49" s="686"/>
      <c r="BM49" s="686"/>
      <c r="BN49" s="686"/>
      <c r="BO49" s="686"/>
      <c r="BP49" s="686"/>
      <c r="BQ49" s="686"/>
      <c r="BR49" s="686"/>
      <c r="BS49" s="686"/>
      <c r="BT49" s="687"/>
      <c r="BU49" s="16"/>
    </row>
    <row r="50" spans="2:73" s="17" customFormat="1" ht="15.75">
      <c r="B50" s="681"/>
      <c r="C50" s="681"/>
      <c r="D50" s="681"/>
      <c r="E50" s="681"/>
      <c r="F50" s="681"/>
      <c r="G50" s="681"/>
      <c r="H50" s="681"/>
      <c r="I50" s="633"/>
      <c r="J50" s="633"/>
      <c r="K50" s="622"/>
      <c r="L50" s="685"/>
      <c r="M50" s="686"/>
      <c r="N50" s="686"/>
      <c r="O50" s="686"/>
      <c r="P50" s="686"/>
      <c r="Q50" s="686"/>
      <c r="R50" s="686"/>
      <c r="S50" s="686"/>
      <c r="T50" s="686"/>
      <c r="U50" s="686"/>
      <c r="V50" s="686"/>
      <c r="W50" s="686"/>
      <c r="X50" s="686"/>
      <c r="Y50" s="686"/>
      <c r="Z50" s="686"/>
      <c r="AA50" s="686"/>
      <c r="AB50" s="686"/>
      <c r="AC50" s="686"/>
      <c r="AD50" s="686"/>
      <c r="AE50" s="686"/>
      <c r="AF50" s="686"/>
      <c r="AG50" s="686"/>
      <c r="AH50" s="686"/>
      <c r="AI50" s="686"/>
      <c r="AJ50" s="686"/>
      <c r="AK50" s="686"/>
      <c r="AL50" s="686"/>
      <c r="AM50" s="686"/>
      <c r="AN50" s="686"/>
      <c r="AO50" s="687"/>
      <c r="AP50" s="622"/>
      <c r="AQ50" s="685"/>
      <c r="AR50" s="686"/>
      <c r="AS50" s="686"/>
      <c r="AT50" s="686"/>
      <c r="AU50" s="686"/>
      <c r="AV50" s="686"/>
      <c r="AW50" s="686"/>
      <c r="AX50" s="686"/>
      <c r="AY50" s="686"/>
      <c r="AZ50" s="686"/>
      <c r="BA50" s="686"/>
      <c r="BB50" s="686"/>
      <c r="BC50" s="686"/>
      <c r="BD50" s="686"/>
      <c r="BE50" s="686"/>
      <c r="BF50" s="686"/>
      <c r="BG50" s="686"/>
      <c r="BH50" s="686"/>
      <c r="BI50" s="686"/>
      <c r="BJ50" s="686"/>
      <c r="BK50" s="686"/>
      <c r="BL50" s="686"/>
      <c r="BM50" s="686"/>
      <c r="BN50" s="686"/>
      <c r="BO50" s="686"/>
      <c r="BP50" s="686"/>
      <c r="BQ50" s="686"/>
      <c r="BR50" s="686"/>
      <c r="BS50" s="686"/>
      <c r="BT50" s="687"/>
      <c r="BU50" s="16"/>
    </row>
    <row r="51" spans="2:73" s="17" customFormat="1" ht="15.75">
      <c r="B51" s="681"/>
      <c r="C51" s="681"/>
      <c r="D51" s="681"/>
      <c r="E51" s="681"/>
      <c r="F51" s="681"/>
      <c r="G51" s="681"/>
      <c r="H51" s="681"/>
      <c r="I51" s="633"/>
      <c r="J51" s="633"/>
      <c r="K51" s="622"/>
      <c r="L51" s="685"/>
      <c r="M51" s="686"/>
      <c r="N51" s="686"/>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6"/>
      <c r="AL51" s="686"/>
      <c r="AM51" s="686"/>
      <c r="AN51" s="686"/>
      <c r="AO51" s="687"/>
      <c r="AP51" s="622"/>
      <c r="AQ51" s="685"/>
      <c r="AR51" s="686"/>
      <c r="AS51" s="686"/>
      <c r="AT51" s="686"/>
      <c r="AU51" s="686"/>
      <c r="AV51" s="686"/>
      <c r="AW51" s="686"/>
      <c r="AX51" s="686"/>
      <c r="AY51" s="686"/>
      <c r="AZ51" s="686"/>
      <c r="BA51" s="686"/>
      <c r="BB51" s="686"/>
      <c r="BC51" s="686"/>
      <c r="BD51" s="686"/>
      <c r="BE51" s="686"/>
      <c r="BF51" s="686"/>
      <c r="BG51" s="686"/>
      <c r="BH51" s="686"/>
      <c r="BI51" s="686"/>
      <c r="BJ51" s="686"/>
      <c r="BK51" s="686"/>
      <c r="BL51" s="686"/>
      <c r="BM51" s="686"/>
      <c r="BN51" s="686"/>
      <c r="BO51" s="686"/>
      <c r="BP51" s="686"/>
      <c r="BQ51" s="686"/>
      <c r="BR51" s="686"/>
      <c r="BS51" s="686"/>
      <c r="BT51" s="687"/>
      <c r="BU51" s="16"/>
    </row>
    <row r="52" spans="2:73" s="17" customFormat="1" ht="15.75">
      <c r="B52" s="681"/>
      <c r="C52" s="681"/>
      <c r="D52" s="681"/>
      <c r="E52" s="681"/>
      <c r="F52" s="681"/>
      <c r="G52" s="681"/>
      <c r="H52" s="681"/>
      <c r="I52" s="633"/>
      <c r="J52" s="633"/>
      <c r="K52" s="622"/>
      <c r="L52" s="685"/>
      <c r="M52" s="686"/>
      <c r="N52" s="686"/>
      <c r="O52" s="686"/>
      <c r="P52" s="686"/>
      <c r="Q52" s="686"/>
      <c r="R52" s="686"/>
      <c r="S52" s="686"/>
      <c r="T52" s="686"/>
      <c r="U52" s="686"/>
      <c r="V52" s="686"/>
      <c r="W52" s="686"/>
      <c r="X52" s="686"/>
      <c r="Y52" s="686"/>
      <c r="Z52" s="686"/>
      <c r="AA52" s="686"/>
      <c r="AB52" s="686"/>
      <c r="AC52" s="686"/>
      <c r="AD52" s="686"/>
      <c r="AE52" s="686"/>
      <c r="AF52" s="686"/>
      <c r="AG52" s="686"/>
      <c r="AH52" s="686"/>
      <c r="AI52" s="686"/>
      <c r="AJ52" s="686"/>
      <c r="AK52" s="686"/>
      <c r="AL52" s="686"/>
      <c r="AM52" s="686"/>
      <c r="AN52" s="686"/>
      <c r="AO52" s="687"/>
      <c r="AP52" s="622"/>
      <c r="AQ52" s="685"/>
      <c r="AR52" s="686"/>
      <c r="AS52" s="686"/>
      <c r="AT52" s="686"/>
      <c r="AU52" s="686"/>
      <c r="AV52" s="686"/>
      <c r="AW52" s="686"/>
      <c r="AX52" s="686"/>
      <c r="AY52" s="686"/>
      <c r="AZ52" s="686"/>
      <c r="BA52" s="686"/>
      <c r="BB52" s="686"/>
      <c r="BC52" s="686"/>
      <c r="BD52" s="686"/>
      <c r="BE52" s="686"/>
      <c r="BF52" s="686"/>
      <c r="BG52" s="686"/>
      <c r="BH52" s="686"/>
      <c r="BI52" s="686"/>
      <c r="BJ52" s="686"/>
      <c r="BK52" s="686"/>
      <c r="BL52" s="686"/>
      <c r="BM52" s="686"/>
      <c r="BN52" s="686"/>
      <c r="BO52" s="686"/>
      <c r="BP52" s="686"/>
      <c r="BQ52" s="686"/>
      <c r="BR52" s="686"/>
      <c r="BS52" s="686"/>
      <c r="BT52" s="687"/>
      <c r="BU52" s="16"/>
    </row>
    <row r="53" spans="2:73">
      <c r="B53" s="681"/>
      <c r="C53" s="681"/>
      <c r="D53" s="681"/>
      <c r="E53" s="681"/>
      <c r="F53" s="681"/>
      <c r="G53" s="681"/>
      <c r="H53" s="681"/>
      <c r="I53" s="633"/>
      <c r="J53" s="633"/>
      <c r="K53" s="622"/>
      <c r="L53" s="685"/>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686"/>
      <c r="AM53" s="686"/>
      <c r="AN53" s="686"/>
      <c r="AO53" s="687"/>
      <c r="AP53" s="622"/>
      <c r="AQ53" s="685"/>
      <c r="AR53" s="686"/>
      <c r="AS53" s="686"/>
      <c r="AT53" s="686"/>
      <c r="AU53" s="686"/>
      <c r="AV53" s="686"/>
      <c r="AW53" s="686"/>
      <c r="AX53" s="686"/>
      <c r="AY53" s="686"/>
      <c r="AZ53" s="686"/>
      <c r="BA53" s="686"/>
      <c r="BB53" s="686"/>
      <c r="BC53" s="686"/>
      <c r="BD53" s="686"/>
      <c r="BE53" s="686"/>
      <c r="BF53" s="686"/>
      <c r="BG53" s="686"/>
      <c r="BH53" s="686"/>
      <c r="BI53" s="686"/>
      <c r="BJ53" s="686"/>
      <c r="BK53" s="686"/>
      <c r="BL53" s="686"/>
      <c r="BM53" s="686"/>
      <c r="BN53" s="686"/>
      <c r="BO53" s="686"/>
      <c r="BP53" s="686"/>
      <c r="BQ53" s="686"/>
      <c r="BR53" s="686"/>
      <c r="BS53" s="686"/>
      <c r="BT53" s="687"/>
    </row>
    <row r="54" spans="2:73">
      <c r="B54" s="681"/>
      <c r="C54" s="681"/>
      <c r="D54" s="681"/>
      <c r="E54" s="681"/>
      <c r="F54" s="681"/>
      <c r="G54" s="681"/>
      <c r="H54" s="681"/>
      <c r="I54" s="633"/>
      <c r="J54" s="633"/>
      <c r="K54" s="622"/>
      <c r="L54" s="685"/>
      <c r="M54" s="686"/>
      <c r="N54" s="686"/>
      <c r="O54" s="686"/>
      <c r="P54" s="686"/>
      <c r="Q54" s="686"/>
      <c r="R54" s="686"/>
      <c r="S54" s="686"/>
      <c r="T54" s="686"/>
      <c r="U54" s="686"/>
      <c r="V54" s="686"/>
      <c r="W54" s="686"/>
      <c r="X54" s="686"/>
      <c r="Y54" s="686"/>
      <c r="Z54" s="686"/>
      <c r="AA54" s="686"/>
      <c r="AB54" s="686"/>
      <c r="AC54" s="686"/>
      <c r="AD54" s="686"/>
      <c r="AE54" s="686"/>
      <c r="AF54" s="686"/>
      <c r="AG54" s="686"/>
      <c r="AH54" s="686"/>
      <c r="AI54" s="686"/>
      <c r="AJ54" s="686"/>
      <c r="AK54" s="686"/>
      <c r="AL54" s="686"/>
      <c r="AM54" s="686"/>
      <c r="AN54" s="686"/>
      <c r="AO54" s="687"/>
      <c r="AP54" s="622"/>
      <c r="AQ54" s="685"/>
      <c r="AR54" s="686"/>
      <c r="AS54" s="686"/>
      <c r="AT54" s="686"/>
      <c r="AU54" s="686"/>
      <c r="AV54" s="686"/>
      <c r="AW54" s="686"/>
      <c r="AX54" s="686"/>
      <c r="AY54" s="686"/>
      <c r="AZ54" s="686"/>
      <c r="BA54" s="686"/>
      <c r="BB54" s="686"/>
      <c r="BC54" s="686"/>
      <c r="BD54" s="686"/>
      <c r="BE54" s="686"/>
      <c r="BF54" s="686"/>
      <c r="BG54" s="686"/>
      <c r="BH54" s="686"/>
      <c r="BI54" s="686"/>
      <c r="BJ54" s="686"/>
      <c r="BK54" s="686"/>
      <c r="BL54" s="686"/>
      <c r="BM54" s="686"/>
      <c r="BN54" s="686"/>
      <c r="BO54" s="686"/>
      <c r="BP54" s="686"/>
      <c r="BQ54" s="686"/>
      <c r="BR54" s="686"/>
      <c r="BS54" s="686"/>
      <c r="BT54" s="687"/>
    </row>
    <row r="55" spans="2:73">
      <c r="B55" s="681"/>
      <c r="C55" s="681"/>
      <c r="D55" s="681"/>
      <c r="E55" s="681"/>
      <c r="F55" s="681"/>
      <c r="G55" s="681"/>
      <c r="H55" s="681"/>
      <c r="I55" s="633"/>
      <c r="J55" s="633"/>
      <c r="K55" s="622"/>
      <c r="L55" s="685"/>
      <c r="M55" s="686"/>
      <c r="N55" s="686"/>
      <c r="O55" s="686"/>
      <c r="P55" s="686"/>
      <c r="Q55" s="686"/>
      <c r="R55" s="686"/>
      <c r="S55" s="686"/>
      <c r="T55" s="686"/>
      <c r="U55" s="686"/>
      <c r="V55" s="686"/>
      <c r="W55" s="686"/>
      <c r="X55" s="686"/>
      <c r="Y55" s="686"/>
      <c r="Z55" s="686"/>
      <c r="AA55" s="686"/>
      <c r="AB55" s="686"/>
      <c r="AC55" s="686"/>
      <c r="AD55" s="686"/>
      <c r="AE55" s="686"/>
      <c r="AF55" s="686"/>
      <c r="AG55" s="686"/>
      <c r="AH55" s="686"/>
      <c r="AI55" s="686"/>
      <c r="AJ55" s="686"/>
      <c r="AK55" s="686"/>
      <c r="AL55" s="686"/>
      <c r="AM55" s="686"/>
      <c r="AN55" s="686"/>
      <c r="AO55" s="687"/>
      <c r="AP55" s="622"/>
      <c r="AQ55" s="685"/>
      <c r="AR55" s="686"/>
      <c r="AS55" s="686"/>
      <c r="AT55" s="686"/>
      <c r="AU55" s="686"/>
      <c r="AV55" s="686"/>
      <c r="AW55" s="686"/>
      <c r="AX55" s="686"/>
      <c r="AY55" s="686"/>
      <c r="AZ55" s="686"/>
      <c r="BA55" s="686"/>
      <c r="BB55" s="686"/>
      <c r="BC55" s="686"/>
      <c r="BD55" s="686"/>
      <c r="BE55" s="686"/>
      <c r="BF55" s="686"/>
      <c r="BG55" s="686"/>
      <c r="BH55" s="686"/>
      <c r="BI55" s="686"/>
      <c r="BJ55" s="686"/>
      <c r="BK55" s="686"/>
      <c r="BL55" s="686"/>
      <c r="BM55" s="686"/>
      <c r="BN55" s="686"/>
      <c r="BO55" s="686"/>
      <c r="BP55" s="686"/>
      <c r="BQ55" s="686"/>
      <c r="BR55" s="686"/>
      <c r="BS55" s="686"/>
      <c r="BT55" s="687"/>
    </row>
    <row r="56" spans="2:73">
      <c r="B56" s="681"/>
      <c r="C56" s="681"/>
      <c r="D56" s="681"/>
      <c r="E56" s="681"/>
      <c r="F56" s="681"/>
      <c r="G56" s="681"/>
      <c r="H56" s="681"/>
      <c r="I56" s="633"/>
      <c r="J56" s="633"/>
      <c r="K56" s="622"/>
      <c r="L56" s="685"/>
      <c r="M56" s="686"/>
      <c r="N56" s="686"/>
      <c r="O56" s="686"/>
      <c r="P56" s="686"/>
      <c r="Q56" s="686"/>
      <c r="R56" s="686"/>
      <c r="S56" s="686"/>
      <c r="T56" s="686"/>
      <c r="U56" s="686"/>
      <c r="V56" s="686"/>
      <c r="W56" s="686"/>
      <c r="X56" s="686"/>
      <c r="Y56" s="686"/>
      <c r="Z56" s="686"/>
      <c r="AA56" s="686"/>
      <c r="AB56" s="686"/>
      <c r="AC56" s="686"/>
      <c r="AD56" s="686"/>
      <c r="AE56" s="686"/>
      <c r="AF56" s="686"/>
      <c r="AG56" s="686"/>
      <c r="AH56" s="686"/>
      <c r="AI56" s="686"/>
      <c r="AJ56" s="686"/>
      <c r="AK56" s="686"/>
      <c r="AL56" s="686"/>
      <c r="AM56" s="686"/>
      <c r="AN56" s="686"/>
      <c r="AO56" s="687"/>
      <c r="AP56" s="622"/>
      <c r="AQ56" s="685"/>
      <c r="AR56" s="686"/>
      <c r="AS56" s="686"/>
      <c r="AT56" s="686"/>
      <c r="AU56" s="686"/>
      <c r="AV56" s="686"/>
      <c r="AW56" s="686"/>
      <c r="AX56" s="686"/>
      <c r="AY56" s="686"/>
      <c r="AZ56" s="686"/>
      <c r="BA56" s="686"/>
      <c r="BB56" s="686"/>
      <c r="BC56" s="686"/>
      <c r="BD56" s="686"/>
      <c r="BE56" s="686"/>
      <c r="BF56" s="686"/>
      <c r="BG56" s="686"/>
      <c r="BH56" s="686"/>
      <c r="BI56" s="686"/>
      <c r="BJ56" s="686"/>
      <c r="BK56" s="686"/>
      <c r="BL56" s="686"/>
      <c r="BM56" s="686"/>
      <c r="BN56" s="686"/>
      <c r="BO56" s="686"/>
      <c r="BP56" s="686"/>
      <c r="BQ56" s="686"/>
      <c r="BR56" s="686"/>
      <c r="BS56" s="686"/>
      <c r="BT56" s="687"/>
    </row>
    <row r="57" spans="2:73">
      <c r="B57" s="681"/>
      <c r="C57" s="681"/>
      <c r="D57" s="681"/>
      <c r="E57" s="681"/>
      <c r="F57" s="681"/>
      <c r="G57" s="681"/>
      <c r="H57" s="681"/>
      <c r="I57" s="633"/>
      <c r="J57" s="633"/>
      <c r="K57" s="622"/>
      <c r="L57" s="685"/>
      <c r="M57" s="686"/>
      <c r="N57" s="686"/>
      <c r="O57" s="686"/>
      <c r="P57" s="686"/>
      <c r="Q57" s="686"/>
      <c r="R57" s="686"/>
      <c r="S57" s="686"/>
      <c r="T57" s="686"/>
      <c r="U57" s="686"/>
      <c r="V57" s="686"/>
      <c r="W57" s="686"/>
      <c r="X57" s="686"/>
      <c r="Y57" s="686"/>
      <c r="Z57" s="686"/>
      <c r="AA57" s="686"/>
      <c r="AB57" s="686"/>
      <c r="AC57" s="686"/>
      <c r="AD57" s="686"/>
      <c r="AE57" s="686"/>
      <c r="AF57" s="686"/>
      <c r="AG57" s="686"/>
      <c r="AH57" s="686"/>
      <c r="AI57" s="686"/>
      <c r="AJ57" s="686"/>
      <c r="AK57" s="686"/>
      <c r="AL57" s="686"/>
      <c r="AM57" s="686"/>
      <c r="AN57" s="686"/>
      <c r="AO57" s="687"/>
      <c r="AP57" s="622"/>
      <c r="AQ57" s="685"/>
      <c r="AR57" s="686"/>
      <c r="AS57" s="686"/>
      <c r="AT57" s="686"/>
      <c r="AU57" s="686"/>
      <c r="AV57" s="686"/>
      <c r="AW57" s="686"/>
      <c r="AX57" s="686"/>
      <c r="AY57" s="686"/>
      <c r="AZ57" s="686"/>
      <c r="BA57" s="686"/>
      <c r="BB57" s="686"/>
      <c r="BC57" s="686"/>
      <c r="BD57" s="686"/>
      <c r="BE57" s="686"/>
      <c r="BF57" s="686"/>
      <c r="BG57" s="686"/>
      <c r="BH57" s="686"/>
      <c r="BI57" s="686"/>
      <c r="BJ57" s="686"/>
      <c r="BK57" s="686"/>
      <c r="BL57" s="686"/>
      <c r="BM57" s="686"/>
      <c r="BN57" s="686"/>
      <c r="BO57" s="686"/>
      <c r="BP57" s="686"/>
      <c r="BQ57" s="686"/>
      <c r="BR57" s="686"/>
      <c r="BS57" s="686"/>
      <c r="BT57" s="687"/>
    </row>
    <row r="58" spans="2:73">
      <c r="B58" s="681"/>
      <c r="C58" s="681"/>
      <c r="D58" s="681"/>
      <c r="E58" s="681"/>
      <c r="F58" s="681"/>
      <c r="G58" s="681"/>
      <c r="H58" s="681"/>
      <c r="I58" s="633"/>
      <c r="J58" s="633"/>
      <c r="K58" s="622"/>
      <c r="L58" s="685"/>
      <c r="M58" s="686"/>
      <c r="N58" s="686"/>
      <c r="O58" s="686"/>
      <c r="P58" s="686"/>
      <c r="Q58" s="686"/>
      <c r="R58" s="686"/>
      <c r="S58" s="686"/>
      <c r="T58" s="686"/>
      <c r="U58" s="686"/>
      <c r="V58" s="686"/>
      <c r="W58" s="686"/>
      <c r="X58" s="686"/>
      <c r="Y58" s="686"/>
      <c r="Z58" s="686"/>
      <c r="AA58" s="686"/>
      <c r="AB58" s="686"/>
      <c r="AC58" s="686"/>
      <c r="AD58" s="686"/>
      <c r="AE58" s="686"/>
      <c r="AF58" s="686"/>
      <c r="AG58" s="686"/>
      <c r="AH58" s="686"/>
      <c r="AI58" s="686"/>
      <c r="AJ58" s="686"/>
      <c r="AK58" s="686"/>
      <c r="AL58" s="686"/>
      <c r="AM58" s="686"/>
      <c r="AN58" s="686"/>
      <c r="AO58" s="687"/>
      <c r="AP58" s="622"/>
      <c r="AQ58" s="685"/>
      <c r="AR58" s="686"/>
      <c r="AS58" s="686"/>
      <c r="AT58" s="686"/>
      <c r="AU58" s="686"/>
      <c r="AV58" s="686"/>
      <c r="AW58" s="686"/>
      <c r="AX58" s="686"/>
      <c r="AY58" s="686"/>
      <c r="AZ58" s="686"/>
      <c r="BA58" s="686"/>
      <c r="BB58" s="686"/>
      <c r="BC58" s="686"/>
      <c r="BD58" s="686"/>
      <c r="BE58" s="686"/>
      <c r="BF58" s="686"/>
      <c r="BG58" s="686"/>
      <c r="BH58" s="686"/>
      <c r="BI58" s="686"/>
      <c r="BJ58" s="686"/>
      <c r="BK58" s="686"/>
      <c r="BL58" s="686"/>
      <c r="BM58" s="686"/>
      <c r="BN58" s="686"/>
      <c r="BO58" s="686"/>
      <c r="BP58" s="686"/>
      <c r="BQ58" s="686"/>
      <c r="BR58" s="686"/>
      <c r="BS58" s="686"/>
      <c r="BT58" s="687"/>
    </row>
    <row r="59" spans="2:73">
      <c r="B59" s="681"/>
      <c r="C59" s="681"/>
      <c r="D59" s="681"/>
      <c r="E59" s="681"/>
      <c r="F59" s="681"/>
      <c r="G59" s="681"/>
      <c r="H59" s="681"/>
      <c r="I59" s="633"/>
      <c r="J59" s="633"/>
      <c r="K59" s="622"/>
      <c r="L59" s="685"/>
      <c r="M59" s="686"/>
      <c r="N59" s="686"/>
      <c r="O59" s="686"/>
      <c r="P59" s="686"/>
      <c r="Q59" s="686"/>
      <c r="R59" s="686"/>
      <c r="S59" s="686"/>
      <c r="T59" s="686"/>
      <c r="U59" s="686"/>
      <c r="V59" s="686"/>
      <c r="W59" s="686"/>
      <c r="X59" s="686"/>
      <c r="Y59" s="686"/>
      <c r="Z59" s="686"/>
      <c r="AA59" s="686"/>
      <c r="AB59" s="686"/>
      <c r="AC59" s="686"/>
      <c r="AD59" s="686"/>
      <c r="AE59" s="686"/>
      <c r="AF59" s="686"/>
      <c r="AG59" s="686"/>
      <c r="AH59" s="686"/>
      <c r="AI59" s="686"/>
      <c r="AJ59" s="686"/>
      <c r="AK59" s="686"/>
      <c r="AL59" s="686"/>
      <c r="AM59" s="686"/>
      <c r="AN59" s="686"/>
      <c r="AO59" s="687"/>
      <c r="AP59" s="622"/>
      <c r="AQ59" s="685"/>
      <c r="AR59" s="686"/>
      <c r="AS59" s="686"/>
      <c r="AT59" s="686"/>
      <c r="AU59" s="686"/>
      <c r="AV59" s="686"/>
      <c r="AW59" s="686"/>
      <c r="AX59" s="686"/>
      <c r="AY59" s="686"/>
      <c r="AZ59" s="686"/>
      <c r="BA59" s="686"/>
      <c r="BB59" s="686"/>
      <c r="BC59" s="686"/>
      <c r="BD59" s="686"/>
      <c r="BE59" s="686"/>
      <c r="BF59" s="686"/>
      <c r="BG59" s="686"/>
      <c r="BH59" s="686"/>
      <c r="BI59" s="686"/>
      <c r="BJ59" s="686"/>
      <c r="BK59" s="686"/>
      <c r="BL59" s="686"/>
      <c r="BM59" s="686"/>
      <c r="BN59" s="686"/>
      <c r="BO59" s="686"/>
      <c r="BP59" s="686"/>
      <c r="BQ59" s="686"/>
      <c r="BR59" s="686"/>
      <c r="BS59" s="686"/>
      <c r="BT59" s="687"/>
    </row>
    <row r="60" spans="2:73" ht="15.75">
      <c r="B60" s="681"/>
      <c r="C60" s="681"/>
      <c r="D60" s="681"/>
      <c r="E60" s="681"/>
      <c r="F60" s="681"/>
      <c r="G60" s="681"/>
      <c r="H60" s="681"/>
      <c r="I60" s="633"/>
      <c r="J60" s="633"/>
      <c r="K60" s="622"/>
      <c r="L60" s="685"/>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6"/>
      <c r="AO60" s="687"/>
      <c r="AP60" s="622"/>
      <c r="AQ60" s="685"/>
      <c r="AR60" s="686"/>
      <c r="AS60" s="686"/>
      <c r="AT60" s="686"/>
      <c r="AU60" s="686"/>
      <c r="AV60" s="686"/>
      <c r="AW60" s="686"/>
      <c r="AX60" s="686"/>
      <c r="AY60" s="686"/>
      <c r="AZ60" s="686"/>
      <c r="BA60" s="686"/>
      <c r="BB60" s="686"/>
      <c r="BC60" s="686"/>
      <c r="BD60" s="686"/>
      <c r="BE60" s="686"/>
      <c r="BF60" s="686"/>
      <c r="BG60" s="686"/>
      <c r="BH60" s="686"/>
      <c r="BI60" s="686"/>
      <c r="BJ60" s="686"/>
      <c r="BK60" s="686"/>
      <c r="BL60" s="686"/>
      <c r="BM60" s="686"/>
      <c r="BN60" s="686"/>
      <c r="BO60" s="686"/>
      <c r="BP60" s="686"/>
      <c r="BQ60" s="686"/>
      <c r="BR60" s="686"/>
      <c r="BS60" s="686"/>
      <c r="BT60" s="687"/>
      <c r="BU60" s="157"/>
    </row>
    <row r="61" spans="2:73">
      <c r="B61" s="681"/>
      <c r="C61" s="681"/>
      <c r="D61" s="681"/>
      <c r="E61" s="681"/>
      <c r="F61" s="681"/>
      <c r="G61" s="681"/>
      <c r="H61" s="681"/>
      <c r="I61" s="633"/>
      <c r="J61" s="633"/>
      <c r="K61" s="622"/>
      <c r="L61" s="685"/>
      <c r="M61" s="686"/>
      <c r="N61" s="686"/>
      <c r="O61" s="686"/>
      <c r="P61" s="686"/>
      <c r="Q61" s="686"/>
      <c r="R61" s="686"/>
      <c r="S61" s="686"/>
      <c r="T61" s="686"/>
      <c r="U61" s="686"/>
      <c r="V61" s="686"/>
      <c r="W61" s="686"/>
      <c r="X61" s="686"/>
      <c r="Y61" s="686"/>
      <c r="Z61" s="686"/>
      <c r="AA61" s="686"/>
      <c r="AB61" s="686"/>
      <c r="AC61" s="686"/>
      <c r="AD61" s="686"/>
      <c r="AE61" s="686"/>
      <c r="AF61" s="686"/>
      <c r="AG61" s="686"/>
      <c r="AH61" s="686"/>
      <c r="AI61" s="686"/>
      <c r="AJ61" s="686"/>
      <c r="AK61" s="686"/>
      <c r="AL61" s="686"/>
      <c r="AM61" s="686"/>
      <c r="AN61" s="686"/>
      <c r="AO61" s="687"/>
      <c r="AP61" s="622"/>
      <c r="AQ61" s="685"/>
      <c r="AR61" s="686"/>
      <c r="AS61" s="686"/>
      <c r="AT61" s="686"/>
      <c r="AU61" s="686"/>
      <c r="AV61" s="686"/>
      <c r="AW61" s="686"/>
      <c r="AX61" s="686"/>
      <c r="AY61" s="686"/>
      <c r="AZ61" s="686"/>
      <c r="BA61" s="686"/>
      <c r="BB61" s="686"/>
      <c r="BC61" s="686"/>
      <c r="BD61" s="686"/>
      <c r="BE61" s="686"/>
      <c r="BF61" s="686"/>
      <c r="BG61" s="686"/>
      <c r="BH61" s="686"/>
      <c r="BI61" s="686"/>
      <c r="BJ61" s="686"/>
      <c r="BK61" s="686"/>
      <c r="BL61" s="686"/>
      <c r="BM61" s="686"/>
      <c r="BN61" s="686"/>
      <c r="BO61" s="686"/>
      <c r="BP61" s="686"/>
      <c r="BQ61" s="686"/>
      <c r="BR61" s="686"/>
      <c r="BS61" s="686"/>
      <c r="BT61" s="687"/>
    </row>
    <row r="62" spans="2:73">
      <c r="B62" s="681"/>
      <c r="C62" s="681"/>
      <c r="D62" s="681"/>
      <c r="E62" s="681"/>
      <c r="F62" s="681"/>
      <c r="G62" s="681"/>
      <c r="H62" s="681"/>
      <c r="I62" s="633"/>
      <c r="J62" s="633"/>
      <c r="K62" s="622"/>
      <c r="L62" s="685"/>
      <c r="M62" s="686"/>
      <c r="N62" s="686"/>
      <c r="O62" s="686"/>
      <c r="P62" s="686"/>
      <c r="Q62" s="686"/>
      <c r="R62" s="686"/>
      <c r="S62" s="686"/>
      <c r="T62" s="686"/>
      <c r="U62" s="686"/>
      <c r="V62" s="686"/>
      <c r="W62" s="686"/>
      <c r="X62" s="686"/>
      <c r="Y62" s="686"/>
      <c r="Z62" s="686"/>
      <c r="AA62" s="686"/>
      <c r="AB62" s="686"/>
      <c r="AC62" s="686"/>
      <c r="AD62" s="686"/>
      <c r="AE62" s="686"/>
      <c r="AF62" s="686"/>
      <c r="AG62" s="686"/>
      <c r="AH62" s="686"/>
      <c r="AI62" s="686"/>
      <c r="AJ62" s="686"/>
      <c r="AK62" s="686"/>
      <c r="AL62" s="686"/>
      <c r="AM62" s="686"/>
      <c r="AN62" s="686"/>
      <c r="AO62" s="687"/>
      <c r="AP62" s="622"/>
      <c r="AQ62" s="685"/>
      <c r="AR62" s="686"/>
      <c r="AS62" s="686"/>
      <c r="AT62" s="686"/>
      <c r="AU62" s="686"/>
      <c r="AV62" s="686"/>
      <c r="AW62" s="686"/>
      <c r="AX62" s="686"/>
      <c r="AY62" s="686"/>
      <c r="AZ62" s="686"/>
      <c r="BA62" s="686"/>
      <c r="BB62" s="686"/>
      <c r="BC62" s="686"/>
      <c r="BD62" s="686"/>
      <c r="BE62" s="686"/>
      <c r="BF62" s="686"/>
      <c r="BG62" s="686"/>
      <c r="BH62" s="686"/>
      <c r="BI62" s="686"/>
      <c r="BJ62" s="686"/>
      <c r="BK62" s="686"/>
      <c r="BL62" s="686"/>
      <c r="BM62" s="686"/>
      <c r="BN62" s="686"/>
      <c r="BO62" s="686"/>
      <c r="BP62" s="686"/>
      <c r="BQ62" s="686"/>
      <c r="BR62" s="686"/>
      <c r="BS62" s="686"/>
      <c r="BT62" s="687"/>
    </row>
    <row r="63" spans="2:73">
      <c r="B63" s="681"/>
      <c r="C63" s="681"/>
      <c r="D63" s="681"/>
      <c r="E63" s="681"/>
      <c r="F63" s="681"/>
      <c r="G63" s="681"/>
      <c r="H63" s="681"/>
      <c r="I63" s="633"/>
      <c r="J63" s="633"/>
      <c r="K63" s="622"/>
      <c r="L63" s="685"/>
      <c r="M63" s="686"/>
      <c r="N63" s="686"/>
      <c r="O63" s="686"/>
      <c r="P63" s="686"/>
      <c r="Q63" s="686"/>
      <c r="R63" s="686"/>
      <c r="S63" s="686"/>
      <c r="T63" s="686"/>
      <c r="U63" s="686"/>
      <c r="V63" s="686"/>
      <c r="W63" s="686"/>
      <c r="X63" s="686"/>
      <c r="Y63" s="686"/>
      <c r="Z63" s="686"/>
      <c r="AA63" s="686"/>
      <c r="AB63" s="686"/>
      <c r="AC63" s="686"/>
      <c r="AD63" s="686"/>
      <c r="AE63" s="686"/>
      <c r="AF63" s="686"/>
      <c r="AG63" s="686"/>
      <c r="AH63" s="686"/>
      <c r="AI63" s="686"/>
      <c r="AJ63" s="686"/>
      <c r="AK63" s="686"/>
      <c r="AL63" s="686"/>
      <c r="AM63" s="686"/>
      <c r="AN63" s="686"/>
      <c r="AO63" s="687"/>
      <c r="AP63" s="622"/>
      <c r="AQ63" s="685"/>
      <c r="AR63" s="686"/>
      <c r="AS63" s="686"/>
      <c r="AT63" s="686"/>
      <c r="AU63" s="686"/>
      <c r="AV63" s="686"/>
      <c r="AW63" s="686"/>
      <c r="AX63" s="686"/>
      <c r="AY63" s="686"/>
      <c r="AZ63" s="686"/>
      <c r="BA63" s="686"/>
      <c r="BB63" s="686"/>
      <c r="BC63" s="686"/>
      <c r="BD63" s="686"/>
      <c r="BE63" s="686"/>
      <c r="BF63" s="686"/>
      <c r="BG63" s="686"/>
      <c r="BH63" s="686"/>
      <c r="BI63" s="686"/>
      <c r="BJ63" s="686"/>
      <c r="BK63" s="686"/>
      <c r="BL63" s="686"/>
      <c r="BM63" s="686"/>
      <c r="BN63" s="686"/>
      <c r="BO63" s="686"/>
      <c r="BP63" s="686"/>
      <c r="BQ63" s="686"/>
      <c r="BR63" s="686"/>
      <c r="BS63" s="686"/>
      <c r="BT63" s="687"/>
    </row>
    <row r="64" spans="2:73">
      <c r="B64" s="681"/>
      <c r="C64" s="681"/>
      <c r="D64" s="681"/>
      <c r="E64" s="681"/>
      <c r="F64" s="681"/>
      <c r="G64" s="681"/>
      <c r="H64" s="681"/>
      <c r="I64" s="633"/>
      <c r="J64" s="633"/>
      <c r="K64" s="622"/>
      <c r="L64" s="685"/>
      <c r="M64" s="686"/>
      <c r="N64" s="686"/>
      <c r="O64" s="686"/>
      <c r="P64" s="686"/>
      <c r="Q64" s="686"/>
      <c r="R64" s="686"/>
      <c r="S64" s="686"/>
      <c r="T64" s="686"/>
      <c r="U64" s="686"/>
      <c r="V64" s="686"/>
      <c r="W64" s="686"/>
      <c r="X64" s="686"/>
      <c r="Y64" s="686"/>
      <c r="Z64" s="686"/>
      <c r="AA64" s="686"/>
      <c r="AB64" s="686"/>
      <c r="AC64" s="686"/>
      <c r="AD64" s="686"/>
      <c r="AE64" s="686"/>
      <c r="AF64" s="686"/>
      <c r="AG64" s="686"/>
      <c r="AH64" s="686"/>
      <c r="AI64" s="686"/>
      <c r="AJ64" s="686"/>
      <c r="AK64" s="686"/>
      <c r="AL64" s="686"/>
      <c r="AM64" s="686"/>
      <c r="AN64" s="686"/>
      <c r="AO64" s="687"/>
      <c r="AP64" s="622"/>
      <c r="AQ64" s="685"/>
      <c r="AR64" s="686"/>
      <c r="AS64" s="686"/>
      <c r="AT64" s="686"/>
      <c r="AU64" s="686"/>
      <c r="AV64" s="686"/>
      <c r="AW64" s="686"/>
      <c r="AX64" s="686"/>
      <c r="AY64" s="686"/>
      <c r="AZ64" s="686"/>
      <c r="BA64" s="686"/>
      <c r="BB64" s="686"/>
      <c r="BC64" s="686"/>
      <c r="BD64" s="686"/>
      <c r="BE64" s="686"/>
      <c r="BF64" s="686"/>
      <c r="BG64" s="686"/>
      <c r="BH64" s="686"/>
      <c r="BI64" s="686"/>
      <c r="BJ64" s="686"/>
      <c r="BK64" s="686"/>
      <c r="BL64" s="686"/>
      <c r="BM64" s="686"/>
      <c r="BN64" s="686"/>
      <c r="BO64" s="686"/>
      <c r="BP64" s="686"/>
      <c r="BQ64" s="686"/>
      <c r="BR64" s="686"/>
      <c r="BS64" s="686"/>
      <c r="BT64" s="687"/>
    </row>
    <row r="65" spans="2:73">
      <c r="B65" s="681"/>
      <c r="C65" s="681"/>
      <c r="D65" s="681"/>
      <c r="E65" s="681"/>
      <c r="F65" s="681"/>
      <c r="G65" s="681"/>
      <c r="H65" s="681"/>
      <c r="I65" s="633"/>
      <c r="J65" s="633"/>
      <c r="K65" s="622"/>
      <c r="L65" s="685"/>
      <c r="M65" s="686"/>
      <c r="N65" s="686"/>
      <c r="O65" s="686"/>
      <c r="P65" s="686"/>
      <c r="Q65" s="686"/>
      <c r="R65" s="686"/>
      <c r="S65" s="686"/>
      <c r="T65" s="686"/>
      <c r="U65" s="686"/>
      <c r="V65" s="686"/>
      <c r="W65" s="686"/>
      <c r="X65" s="686"/>
      <c r="Y65" s="686"/>
      <c r="Z65" s="686"/>
      <c r="AA65" s="686"/>
      <c r="AB65" s="686"/>
      <c r="AC65" s="686"/>
      <c r="AD65" s="686"/>
      <c r="AE65" s="686"/>
      <c r="AF65" s="686"/>
      <c r="AG65" s="686"/>
      <c r="AH65" s="686"/>
      <c r="AI65" s="686"/>
      <c r="AJ65" s="686"/>
      <c r="AK65" s="686"/>
      <c r="AL65" s="686"/>
      <c r="AM65" s="686"/>
      <c r="AN65" s="686"/>
      <c r="AO65" s="687"/>
      <c r="AP65" s="622"/>
      <c r="AQ65" s="685"/>
      <c r="AR65" s="686"/>
      <c r="AS65" s="686"/>
      <c r="AT65" s="686"/>
      <c r="AU65" s="686"/>
      <c r="AV65" s="686"/>
      <c r="AW65" s="686"/>
      <c r="AX65" s="686"/>
      <c r="AY65" s="686"/>
      <c r="AZ65" s="686"/>
      <c r="BA65" s="686"/>
      <c r="BB65" s="686"/>
      <c r="BC65" s="686"/>
      <c r="BD65" s="686"/>
      <c r="BE65" s="686"/>
      <c r="BF65" s="686"/>
      <c r="BG65" s="686"/>
      <c r="BH65" s="686"/>
      <c r="BI65" s="686"/>
      <c r="BJ65" s="686"/>
      <c r="BK65" s="686"/>
      <c r="BL65" s="686"/>
      <c r="BM65" s="686"/>
      <c r="BN65" s="686"/>
      <c r="BO65" s="686"/>
      <c r="BP65" s="686"/>
      <c r="BQ65" s="686"/>
      <c r="BR65" s="686"/>
      <c r="BS65" s="686"/>
      <c r="BT65" s="687"/>
    </row>
    <row r="66" spans="2:73">
      <c r="B66" s="681"/>
      <c r="C66" s="681"/>
      <c r="D66" s="681"/>
      <c r="E66" s="681"/>
      <c r="F66" s="681"/>
      <c r="G66" s="681"/>
      <c r="H66" s="681"/>
      <c r="I66" s="633"/>
      <c r="J66" s="633"/>
      <c r="K66" s="622"/>
      <c r="L66" s="685"/>
      <c r="M66" s="686"/>
      <c r="N66" s="686"/>
      <c r="O66" s="686"/>
      <c r="P66" s="686"/>
      <c r="Q66" s="686"/>
      <c r="R66" s="686"/>
      <c r="S66" s="686"/>
      <c r="T66" s="686"/>
      <c r="U66" s="686"/>
      <c r="V66" s="686"/>
      <c r="W66" s="686"/>
      <c r="X66" s="686"/>
      <c r="Y66" s="686"/>
      <c r="Z66" s="686"/>
      <c r="AA66" s="686"/>
      <c r="AB66" s="686"/>
      <c r="AC66" s="686"/>
      <c r="AD66" s="686"/>
      <c r="AE66" s="686"/>
      <c r="AF66" s="686"/>
      <c r="AG66" s="686"/>
      <c r="AH66" s="686"/>
      <c r="AI66" s="686"/>
      <c r="AJ66" s="686"/>
      <c r="AK66" s="686"/>
      <c r="AL66" s="686"/>
      <c r="AM66" s="686"/>
      <c r="AN66" s="686"/>
      <c r="AO66" s="687"/>
      <c r="AP66" s="622"/>
      <c r="AQ66" s="685"/>
      <c r="AR66" s="686"/>
      <c r="AS66" s="686"/>
      <c r="AT66" s="686"/>
      <c r="AU66" s="686"/>
      <c r="AV66" s="686"/>
      <c r="AW66" s="686"/>
      <c r="AX66" s="686"/>
      <c r="AY66" s="686"/>
      <c r="AZ66" s="686"/>
      <c r="BA66" s="686"/>
      <c r="BB66" s="686"/>
      <c r="BC66" s="686"/>
      <c r="BD66" s="686"/>
      <c r="BE66" s="686"/>
      <c r="BF66" s="686"/>
      <c r="BG66" s="686"/>
      <c r="BH66" s="686"/>
      <c r="BI66" s="686"/>
      <c r="BJ66" s="686"/>
      <c r="BK66" s="686"/>
      <c r="BL66" s="686"/>
      <c r="BM66" s="686"/>
      <c r="BN66" s="686"/>
      <c r="BO66" s="686"/>
      <c r="BP66" s="686"/>
      <c r="BQ66" s="686"/>
      <c r="BR66" s="686"/>
      <c r="BS66" s="686"/>
      <c r="BT66" s="687"/>
    </row>
    <row r="67" spans="2:73">
      <c r="B67" s="681"/>
      <c r="C67" s="681"/>
      <c r="D67" s="681"/>
      <c r="E67" s="681"/>
      <c r="F67" s="681"/>
      <c r="G67" s="681"/>
      <c r="H67" s="681"/>
      <c r="I67" s="633"/>
      <c r="J67" s="633"/>
      <c r="K67" s="622"/>
      <c r="L67" s="685"/>
      <c r="M67" s="686"/>
      <c r="N67" s="686"/>
      <c r="O67" s="686"/>
      <c r="P67" s="686"/>
      <c r="Q67" s="686"/>
      <c r="R67" s="686"/>
      <c r="S67" s="686"/>
      <c r="T67" s="686"/>
      <c r="U67" s="686"/>
      <c r="V67" s="686"/>
      <c r="W67" s="686"/>
      <c r="X67" s="686"/>
      <c r="Y67" s="686"/>
      <c r="Z67" s="686"/>
      <c r="AA67" s="686"/>
      <c r="AB67" s="686"/>
      <c r="AC67" s="686"/>
      <c r="AD67" s="686"/>
      <c r="AE67" s="686"/>
      <c r="AF67" s="686"/>
      <c r="AG67" s="686"/>
      <c r="AH67" s="686"/>
      <c r="AI67" s="686"/>
      <c r="AJ67" s="686"/>
      <c r="AK67" s="686"/>
      <c r="AL67" s="686"/>
      <c r="AM67" s="686"/>
      <c r="AN67" s="686"/>
      <c r="AO67" s="687"/>
      <c r="AP67" s="622"/>
      <c r="AQ67" s="685"/>
      <c r="AR67" s="686"/>
      <c r="AS67" s="686"/>
      <c r="AT67" s="686"/>
      <c r="AU67" s="686"/>
      <c r="AV67" s="686"/>
      <c r="AW67" s="686"/>
      <c r="AX67" s="686"/>
      <c r="AY67" s="686"/>
      <c r="AZ67" s="686"/>
      <c r="BA67" s="686"/>
      <c r="BB67" s="686"/>
      <c r="BC67" s="686"/>
      <c r="BD67" s="686"/>
      <c r="BE67" s="686"/>
      <c r="BF67" s="686"/>
      <c r="BG67" s="686"/>
      <c r="BH67" s="686"/>
      <c r="BI67" s="686"/>
      <c r="BJ67" s="686"/>
      <c r="BK67" s="686"/>
      <c r="BL67" s="686"/>
      <c r="BM67" s="686"/>
      <c r="BN67" s="686"/>
      <c r="BO67" s="686"/>
      <c r="BP67" s="686"/>
      <c r="BQ67" s="686"/>
      <c r="BR67" s="686"/>
      <c r="BS67" s="686"/>
      <c r="BT67" s="687"/>
    </row>
    <row r="68" spans="2:73">
      <c r="B68" s="681"/>
      <c r="C68" s="681"/>
      <c r="D68" s="681"/>
      <c r="E68" s="681"/>
      <c r="F68" s="681"/>
      <c r="G68" s="681"/>
      <c r="H68" s="681"/>
      <c r="I68" s="633"/>
      <c r="J68" s="633"/>
      <c r="K68" s="622"/>
      <c r="L68" s="685"/>
      <c r="M68" s="686"/>
      <c r="N68" s="686"/>
      <c r="O68" s="686"/>
      <c r="P68" s="686"/>
      <c r="Q68" s="686"/>
      <c r="R68" s="686"/>
      <c r="S68" s="686"/>
      <c r="T68" s="686"/>
      <c r="U68" s="686"/>
      <c r="V68" s="686"/>
      <c r="W68" s="686"/>
      <c r="X68" s="686"/>
      <c r="Y68" s="686"/>
      <c r="Z68" s="686"/>
      <c r="AA68" s="686"/>
      <c r="AB68" s="686"/>
      <c r="AC68" s="686"/>
      <c r="AD68" s="686"/>
      <c r="AE68" s="686"/>
      <c r="AF68" s="686"/>
      <c r="AG68" s="686"/>
      <c r="AH68" s="686"/>
      <c r="AI68" s="686"/>
      <c r="AJ68" s="686"/>
      <c r="AK68" s="686"/>
      <c r="AL68" s="686"/>
      <c r="AM68" s="686"/>
      <c r="AN68" s="686"/>
      <c r="AO68" s="687"/>
      <c r="AP68" s="622"/>
      <c r="AQ68" s="685"/>
      <c r="AR68" s="686"/>
      <c r="AS68" s="686"/>
      <c r="AT68" s="686"/>
      <c r="AU68" s="686"/>
      <c r="AV68" s="686"/>
      <c r="AW68" s="686"/>
      <c r="AX68" s="686"/>
      <c r="AY68" s="686"/>
      <c r="AZ68" s="686"/>
      <c r="BA68" s="686"/>
      <c r="BB68" s="686"/>
      <c r="BC68" s="686"/>
      <c r="BD68" s="686"/>
      <c r="BE68" s="686"/>
      <c r="BF68" s="686"/>
      <c r="BG68" s="686"/>
      <c r="BH68" s="686"/>
      <c r="BI68" s="686"/>
      <c r="BJ68" s="686"/>
      <c r="BK68" s="686"/>
      <c r="BL68" s="686"/>
      <c r="BM68" s="686"/>
      <c r="BN68" s="686"/>
      <c r="BO68" s="686"/>
      <c r="BP68" s="686"/>
      <c r="BQ68" s="686"/>
      <c r="BR68" s="686"/>
      <c r="BS68" s="686"/>
      <c r="BT68" s="687"/>
    </row>
    <row r="69" spans="2:73">
      <c r="B69" s="681"/>
      <c r="C69" s="681"/>
      <c r="D69" s="681"/>
      <c r="E69" s="681"/>
      <c r="F69" s="681"/>
      <c r="G69" s="681"/>
      <c r="H69" s="681"/>
      <c r="I69" s="633"/>
      <c r="J69" s="633"/>
      <c r="K69" s="622"/>
      <c r="L69" s="685"/>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6"/>
      <c r="AL69" s="686"/>
      <c r="AM69" s="686"/>
      <c r="AN69" s="686"/>
      <c r="AO69" s="687"/>
      <c r="AP69" s="622"/>
      <c r="AQ69" s="685"/>
      <c r="AR69" s="686"/>
      <c r="AS69" s="686"/>
      <c r="AT69" s="686"/>
      <c r="AU69" s="686"/>
      <c r="AV69" s="686"/>
      <c r="AW69" s="686"/>
      <c r="AX69" s="686"/>
      <c r="AY69" s="686"/>
      <c r="AZ69" s="686"/>
      <c r="BA69" s="686"/>
      <c r="BB69" s="686"/>
      <c r="BC69" s="686"/>
      <c r="BD69" s="686"/>
      <c r="BE69" s="686"/>
      <c r="BF69" s="686"/>
      <c r="BG69" s="686"/>
      <c r="BH69" s="686"/>
      <c r="BI69" s="686"/>
      <c r="BJ69" s="686"/>
      <c r="BK69" s="686"/>
      <c r="BL69" s="686"/>
      <c r="BM69" s="686"/>
      <c r="BN69" s="686"/>
      <c r="BO69" s="686"/>
      <c r="BP69" s="686"/>
      <c r="BQ69" s="686"/>
      <c r="BR69" s="686"/>
      <c r="BS69" s="686"/>
      <c r="BT69" s="687"/>
    </row>
    <row r="70" spans="2:73">
      <c r="B70" s="681"/>
      <c r="C70" s="681"/>
      <c r="D70" s="681"/>
      <c r="E70" s="681"/>
      <c r="F70" s="681"/>
      <c r="G70" s="681"/>
      <c r="H70" s="681"/>
      <c r="I70" s="633"/>
      <c r="J70" s="633"/>
      <c r="K70" s="622"/>
      <c r="L70" s="685"/>
      <c r="M70" s="686"/>
      <c r="N70" s="686"/>
      <c r="O70" s="686"/>
      <c r="P70" s="686"/>
      <c r="Q70" s="686"/>
      <c r="R70" s="686"/>
      <c r="S70" s="686"/>
      <c r="T70" s="686"/>
      <c r="U70" s="686"/>
      <c r="V70" s="686"/>
      <c r="W70" s="686"/>
      <c r="X70" s="686"/>
      <c r="Y70" s="686"/>
      <c r="Z70" s="686"/>
      <c r="AA70" s="686"/>
      <c r="AB70" s="686"/>
      <c r="AC70" s="686"/>
      <c r="AD70" s="686"/>
      <c r="AE70" s="686"/>
      <c r="AF70" s="686"/>
      <c r="AG70" s="686"/>
      <c r="AH70" s="686"/>
      <c r="AI70" s="686"/>
      <c r="AJ70" s="686"/>
      <c r="AK70" s="686"/>
      <c r="AL70" s="686"/>
      <c r="AM70" s="686"/>
      <c r="AN70" s="686"/>
      <c r="AO70" s="687"/>
      <c r="AP70" s="622"/>
      <c r="AQ70" s="685"/>
      <c r="AR70" s="686"/>
      <c r="AS70" s="686"/>
      <c r="AT70" s="686"/>
      <c r="AU70" s="686"/>
      <c r="AV70" s="686"/>
      <c r="AW70" s="686"/>
      <c r="AX70" s="686"/>
      <c r="AY70" s="686"/>
      <c r="AZ70" s="686"/>
      <c r="BA70" s="686"/>
      <c r="BB70" s="686"/>
      <c r="BC70" s="686"/>
      <c r="BD70" s="686"/>
      <c r="BE70" s="686"/>
      <c r="BF70" s="686"/>
      <c r="BG70" s="686"/>
      <c r="BH70" s="686"/>
      <c r="BI70" s="686"/>
      <c r="BJ70" s="686"/>
      <c r="BK70" s="686"/>
      <c r="BL70" s="686"/>
      <c r="BM70" s="686"/>
      <c r="BN70" s="686"/>
      <c r="BO70" s="686"/>
      <c r="BP70" s="686"/>
      <c r="BQ70" s="686"/>
      <c r="BR70" s="686"/>
      <c r="BS70" s="686"/>
      <c r="BT70" s="687"/>
    </row>
    <row r="71" spans="2:73">
      <c r="B71" s="681"/>
      <c r="C71" s="681"/>
      <c r="D71" s="681"/>
      <c r="E71" s="681"/>
      <c r="F71" s="681"/>
      <c r="G71" s="681"/>
      <c r="H71" s="681"/>
      <c r="I71" s="633"/>
      <c r="J71" s="633"/>
      <c r="K71" s="622"/>
      <c r="L71" s="685"/>
      <c r="M71" s="686"/>
      <c r="N71" s="686"/>
      <c r="O71" s="686"/>
      <c r="P71" s="686"/>
      <c r="Q71" s="686"/>
      <c r="R71" s="686"/>
      <c r="S71" s="686"/>
      <c r="T71" s="686"/>
      <c r="U71" s="686"/>
      <c r="V71" s="686"/>
      <c r="W71" s="686"/>
      <c r="X71" s="686"/>
      <c r="Y71" s="686"/>
      <c r="Z71" s="686"/>
      <c r="AA71" s="686"/>
      <c r="AB71" s="686"/>
      <c r="AC71" s="686"/>
      <c r="AD71" s="686"/>
      <c r="AE71" s="686"/>
      <c r="AF71" s="686"/>
      <c r="AG71" s="686"/>
      <c r="AH71" s="686"/>
      <c r="AI71" s="686"/>
      <c r="AJ71" s="686"/>
      <c r="AK71" s="686"/>
      <c r="AL71" s="686"/>
      <c r="AM71" s="686"/>
      <c r="AN71" s="686"/>
      <c r="AO71" s="687"/>
      <c r="AP71" s="622"/>
      <c r="AQ71" s="688"/>
      <c r="AR71" s="689"/>
      <c r="AS71" s="689"/>
      <c r="AT71" s="689"/>
      <c r="AU71" s="689"/>
      <c r="AV71" s="689"/>
      <c r="AW71" s="689"/>
      <c r="AX71" s="689"/>
      <c r="AY71" s="689"/>
      <c r="AZ71" s="689"/>
      <c r="BA71" s="689"/>
      <c r="BB71" s="689"/>
      <c r="BC71" s="689"/>
      <c r="BD71" s="689"/>
      <c r="BE71" s="689"/>
      <c r="BF71" s="689"/>
      <c r="BG71" s="689"/>
      <c r="BH71" s="689"/>
      <c r="BI71" s="689"/>
      <c r="BJ71" s="689"/>
      <c r="BK71" s="689"/>
      <c r="BL71" s="689"/>
      <c r="BM71" s="689"/>
      <c r="BN71" s="689"/>
      <c r="BO71" s="689"/>
      <c r="BP71" s="689"/>
      <c r="BQ71" s="689"/>
      <c r="BR71" s="689"/>
      <c r="BS71" s="689"/>
      <c r="BT71" s="690"/>
    </row>
    <row r="72" spans="2:73">
      <c r="B72" s="681"/>
      <c r="C72" s="681"/>
      <c r="D72" s="681"/>
      <c r="E72" s="681"/>
      <c r="F72" s="681"/>
      <c r="G72" s="681"/>
      <c r="H72" s="681"/>
      <c r="I72" s="633"/>
      <c r="J72" s="633"/>
      <c r="K72" s="622"/>
      <c r="L72" s="685"/>
      <c r="M72" s="686"/>
      <c r="N72" s="686"/>
      <c r="O72" s="686"/>
      <c r="P72" s="686"/>
      <c r="Q72" s="686"/>
      <c r="R72" s="686"/>
      <c r="S72" s="686"/>
      <c r="T72" s="686"/>
      <c r="U72" s="686"/>
      <c r="V72" s="686"/>
      <c r="W72" s="686"/>
      <c r="X72" s="686"/>
      <c r="Y72" s="686"/>
      <c r="Z72" s="686"/>
      <c r="AA72" s="686"/>
      <c r="AB72" s="686"/>
      <c r="AC72" s="686"/>
      <c r="AD72" s="686"/>
      <c r="AE72" s="686"/>
      <c r="AF72" s="686"/>
      <c r="AG72" s="686"/>
      <c r="AH72" s="686"/>
      <c r="AI72" s="686"/>
      <c r="AJ72" s="686"/>
      <c r="AK72" s="686"/>
      <c r="AL72" s="686"/>
      <c r="AM72" s="686"/>
      <c r="AN72" s="686"/>
      <c r="AO72" s="687"/>
      <c r="AP72" s="622"/>
      <c r="AQ72" s="682"/>
      <c r="AR72" s="683"/>
      <c r="AS72" s="683"/>
      <c r="AT72" s="683"/>
      <c r="AU72" s="683"/>
      <c r="AV72" s="683"/>
      <c r="AW72" s="683"/>
      <c r="AX72" s="683"/>
      <c r="AY72" s="683"/>
      <c r="AZ72" s="683"/>
      <c r="BA72" s="683"/>
      <c r="BB72" s="683"/>
      <c r="BC72" s="683"/>
      <c r="BD72" s="683"/>
      <c r="BE72" s="683"/>
      <c r="BF72" s="683"/>
      <c r="BG72" s="683"/>
      <c r="BH72" s="683"/>
      <c r="BI72" s="683"/>
      <c r="BJ72" s="683"/>
      <c r="BK72" s="683"/>
      <c r="BL72" s="683"/>
      <c r="BM72" s="683"/>
      <c r="BN72" s="683"/>
      <c r="BO72" s="683"/>
      <c r="BP72" s="683"/>
      <c r="BQ72" s="683"/>
      <c r="BR72" s="683"/>
      <c r="BS72" s="683"/>
      <c r="BT72" s="684"/>
    </row>
    <row r="73" spans="2:73">
      <c r="B73" s="681"/>
      <c r="C73" s="681"/>
      <c r="D73" s="681"/>
      <c r="E73" s="681"/>
      <c r="F73" s="681"/>
      <c r="G73" s="681"/>
      <c r="H73" s="681"/>
      <c r="I73" s="633"/>
      <c r="J73" s="633"/>
      <c r="K73" s="622"/>
      <c r="L73" s="685"/>
      <c r="M73" s="686"/>
      <c r="N73" s="686"/>
      <c r="O73" s="686"/>
      <c r="P73" s="686"/>
      <c r="Q73" s="686"/>
      <c r="R73" s="686"/>
      <c r="S73" s="686"/>
      <c r="T73" s="686"/>
      <c r="U73" s="686"/>
      <c r="V73" s="686"/>
      <c r="W73" s="686"/>
      <c r="X73" s="686"/>
      <c r="Y73" s="686"/>
      <c r="Z73" s="686"/>
      <c r="AA73" s="686"/>
      <c r="AB73" s="686"/>
      <c r="AC73" s="686"/>
      <c r="AD73" s="686"/>
      <c r="AE73" s="686"/>
      <c r="AF73" s="686"/>
      <c r="AG73" s="686"/>
      <c r="AH73" s="686"/>
      <c r="AI73" s="686"/>
      <c r="AJ73" s="686"/>
      <c r="AK73" s="686"/>
      <c r="AL73" s="686"/>
      <c r="AM73" s="686"/>
      <c r="AN73" s="686"/>
      <c r="AO73" s="687"/>
      <c r="AP73" s="622"/>
      <c r="AQ73" s="685"/>
      <c r="AR73" s="686"/>
      <c r="AS73" s="686"/>
      <c r="AT73" s="686"/>
      <c r="AU73" s="686"/>
      <c r="AV73" s="686"/>
      <c r="AW73" s="686"/>
      <c r="AX73" s="686"/>
      <c r="AY73" s="686"/>
      <c r="AZ73" s="686"/>
      <c r="BA73" s="686"/>
      <c r="BB73" s="686"/>
      <c r="BC73" s="686"/>
      <c r="BD73" s="686"/>
      <c r="BE73" s="686"/>
      <c r="BF73" s="686"/>
      <c r="BG73" s="686"/>
      <c r="BH73" s="686"/>
      <c r="BI73" s="686"/>
      <c r="BJ73" s="686"/>
      <c r="BK73" s="686"/>
      <c r="BL73" s="686"/>
      <c r="BM73" s="686"/>
      <c r="BN73" s="686"/>
      <c r="BO73" s="686"/>
      <c r="BP73" s="686"/>
      <c r="BQ73" s="686"/>
      <c r="BR73" s="686"/>
      <c r="BS73" s="686"/>
      <c r="BT73" s="687"/>
    </row>
    <row r="74" spans="2:73">
      <c r="B74" s="681"/>
      <c r="C74" s="681"/>
      <c r="D74" s="681"/>
      <c r="E74" s="681"/>
      <c r="F74" s="681"/>
      <c r="G74" s="681"/>
      <c r="H74" s="681"/>
      <c r="I74" s="633"/>
      <c r="J74" s="633"/>
      <c r="K74" s="622"/>
      <c r="L74" s="685"/>
      <c r="M74" s="686"/>
      <c r="N74" s="686"/>
      <c r="O74" s="686"/>
      <c r="P74" s="686"/>
      <c r="Q74" s="686"/>
      <c r="R74" s="686"/>
      <c r="S74" s="686"/>
      <c r="T74" s="686"/>
      <c r="U74" s="686"/>
      <c r="V74" s="686"/>
      <c r="W74" s="686"/>
      <c r="X74" s="686"/>
      <c r="Y74" s="686"/>
      <c r="Z74" s="686"/>
      <c r="AA74" s="686"/>
      <c r="AB74" s="686"/>
      <c r="AC74" s="686"/>
      <c r="AD74" s="686"/>
      <c r="AE74" s="686"/>
      <c r="AF74" s="686"/>
      <c r="AG74" s="686"/>
      <c r="AH74" s="686"/>
      <c r="AI74" s="686"/>
      <c r="AJ74" s="686"/>
      <c r="AK74" s="686"/>
      <c r="AL74" s="686"/>
      <c r="AM74" s="686"/>
      <c r="AN74" s="686"/>
      <c r="AO74" s="687"/>
      <c r="AP74" s="622"/>
      <c r="AQ74" s="685"/>
      <c r="AR74" s="686"/>
      <c r="AS74" s="686"/>
      <c r="AT74" s="686"/>
      <c r="AU74" s="686"/>
      <c r="AV74" s="686"/>
      <c r="AW74" s="686"/>
      <c r="AX74" s="686"/>
      <c r="AY74" s="686"/>
      <c r="AZ74" s="686"/>
      <c r="BA74" s="686"/>
      <c r="BB74" s="686"/>
      <c r="BC74" s="686"/>
      <c r="BD74" s="686"/>
      <c r="BE74" s="686"/>
      <c r="BF74" s="686"/>
      <c r="BG74" s="686"/>
      <c r="BH74" s="686"/>
      <c r="BI74" s="686"/>
      <c r="BJ74" s="686"/>
      <c r="BK74" s="686"/>
      <c r="BL74" s="686"/>
      <c r="BM74" s="686"/>
      <c r="BN74" s="686"/>
      <c r="BO74" s="686"/>
      <c r="BP74" s="686"/>
      <c r="BQ74" s="686"/>
      <c r="BR74" s="686"/>
      <c r="BS74" s="686"/>
      <c r="BT74" s="687"/>
    </row>
    <row r="75" spans="2:73">
      <c r="B75" s="681"/>
      <c r="C75" s="681"/>
      <c r="D75" s="681"/>
      <c r="E75" s="681"/>
      <c r="F75" s="681"/>
      <c r="G75" s="681"/>
      <c r="H75" s="681"/>
      <c r="I75" s="633"/>
      <c r="J75" s="633"/>
      <c r="K75" s="622"/>
      <c r="L75" s="685"/>
      <c r="M75" s="686"/>
      <c r="N75" s="686"/>
      <c r="O75" s="686"/>
      <c r="P75" s="686"/>
      <c r="Q75" s="686"/>
      <c r="R75" s="686"/>
      <c r="S75" s="686"/>
      <c r="T75" s="686"/>
      <c r="U75" s="686"/>
      <c r="V75" s="686"/>
      <c r="W75" s="686"/>
      <c r="X75" s="686"/>
      <c r="Y75" s="686"/>
      <c r="Z75" s="686"/>
      <c r="AA75" s="686"/>
      <c r="AB75" s="686"/>
      <c r="AC75" s="686"/>
      <c r="AD75" s="686"/>
      <c r="AE75" s="686"/>
      <c r="AF75" s="686"/>
      <c r="AG75" s="686"/>
      <c r="AH75" s="686"/>
      <c r="AI75" s="686"/>
      <c r="AJ75" s="686"/>
      <c r="AK75" s="686"/>
      <c r="AL75" s="686"/>
      <c r="AM75" s="686"/>
      <c r="AN75" s="686"/>
      <c r="AO75" s="687"/>
      <c r="AP75" s="622"/>
      <c r="AQ75" s="685"/>
      <c r="AR75" s="686"/>
      <c r="AS75" s="686"/>
      <c r="AT75" s="686"/>
      <c r="AU75" s="686"/>
      <c r="AV75" s="686"/>
      <c r="AW75" s="686"/>
      <c r="AX75" s="686"/>
      <c r="AY75" s="686"/>
      <c r="AZ75" s="686"/>
      <c r="BA75" s="686"/>
      <c r="BB75" s="686"/>
      <c r="BC75" s="686"/>
      <c r="BD75" s="686"/>
      <c r="BE75" s="686"/>
      <c r="BF75" s="686"/>
      <c r="BG75" s="686"/>
      <c r="BH75" s="686"/>
      <c r="BI75" s="686"/>
      <c r="BJ75" s="686"/>
      <c r="BK75" s="686"/>
      <c r="BL75" s="686"/>
      <c r="BM75" s="686"/>
      <c r="BN75" s="686"/>
      <c r="BO75" s="686"/>
      <c r="BP75" s="686"/>
      <c r="BQ75" s="686"/>
      <c r="BR75" s="686"/>
      <c r="BS75" s="686"/>
      <c r="BT75" s="687"/>
    </row>
    <row r="76" spans="2:73">
      <c r="B76" s="681"/>
      <c r="C76" s="681"/>
      <c r="D76" s="681"/>
      <c r="E76" s="681"/>
      <c r="F76" s="681"/>
      <c r="G76" s="681"/>
      <c r="H76" s="681"/>
      <c r="I76" s="633"/>
      <c r="J76" s="633"/>
      <c r="K76" s="622"/>
      <c r="L76" s="685"/>
      <c r="M76" s="686"/>
      <c r="N76" s="686"/>
      <c r="O76" s="686"/>
      <c r="P76" s="686"/>
      <c r="Q76" s="686"/>
      <c r="R76" s="686"/>
      <c r="S76" s="686"/>
      <c r="T76" s="686"/>
      <c r="U76" s="686"/>
      <c r="V76" s="686"/>
      <c r="W76" s="686"/>
      <c r="X76" s="686"/>
      <c r="Y76" s="686"/>
      <c r="Z76" s="686"/>
      <c r="AA76" s="686"/>
      <c r="AB76" s="686"/>
      <c r="AC76" s="686"/>
      <c r="AD76" s="686"/>
      <c r="AE76" s="686"/>
      <c r="AF76" s="686"/>
      <c r="AG76" s="686"/>
      <c r="AH76" s="686"/>
      <c r="AI76" s="686"/>
      <c r="AJ76" s="686"/>
      <c r="AK76" s="686"/>
      <c r="AL76" s="686"/>
      <c r="AM76" s="686"/>
      <c r="AN76" s="686"/>
      <c r="AO76" s="687"/>
      <c r="AP76" s="622"/>
      <c r="AQ76" s="685"/>
      <c r="AR76" s="686"/>
      <c r="AS76" s="686"/>
      <c r="AT76" s="686"/>
      <c r="AU76" s="686"/>
      <c r="AV76" s="686"/>
      <c r="AW76" s="686"/>
      <c r="AX76" s="686"/>
      <c r="AY76" s="686"/>
      <c r="AZ76" s="686"/>
      <c r="BA76" s="686"/>
      <c r="BB76" s="686"/>
      <c r="BC76" s="686"/>
      <c r="BD76" s="686"/>
      <c r="BE76" s="686"/>
      <c r="BF76" s="686"/>
      <c r="BG76" s="686"/>
      <c r="BH76" s="686"/>
      <c r="BI76" s="686"/>
      <c r="BJ76" s="686"/>
      <c r="BK76" s="686"/>
      <c r="BL76" s="686"/>
      <c r="BM76" s="686"/>
      <c r="BN76" s="686"/>
      <c r="BO76" s="686"/>
      <c r="BP76" s="686"/>
      <c r="BQ76" s="686"/>
      <c r="BR76" s="686"/>
      <c r="BS76" s="686"/>
      <c r="BT76" s="687"/>
    </row>
    <row r="77" spans="2:73">
      <c r="B77" s="681"/>
      <c r="C77" s="681"/>
      <c r="D77" s="681"/>
      <c r="E77" s="681"/>
      <c r="F77" s="681"/>
      <c r="G77" s="681"/>
      <c r="H77" s="681"/>
      <c r="I77" s="633"/>
      <c r="J77" s="633"/>
      <c r="K77" s="622"/>
      <c r="L77" s="685"/>
      <c r="M77" s="686"/>
      <c r="N77" s="686"/>
      <c r="O77" s="686"/>
      <c r="P77" s="686"/>
      <c r="Q77" s="686"/>
      <c r="R77" s="686"/>
      <c r="S77" s="686"/>
      <c r="T77" s="686"/>
      <c r="U77" s="686"/>
      <c r="V77" s="686"/>
      <c r="W77" s="686"/>
      <c r="X77" s="686"/>
      <c r="Y77" s="686"/>
      <c r="Z77" s="686"/>
      <c r="AA77" s="686"/>
      <c r="AB77" s="686"/>
      <c r="AC77" s="686"/>
      <c r="AD77" s="686"/>
      <c r="AE77" s="686"/>
      <c r="AF77" s="686"/>
      <c r="AG77" s="686"/>
      <c r="AH77" s="686"/>
      <c r="AI77" s="686"/>
      <c r="AJ77" s="686"/>
      <c r="AK77" s="686"/>
      <c r="AL77" s="686"/>
      <c r="AM77" s="686"/>
      <c r="AN77" s="686"/>
      <c r="AO77" s="687"/>
      <c r="AP77" s="622"/>
      <c r="AQ77" s="685"/>
      <c r="AR77" s="686"/>
      <c r="AS77" s="686"/>
      <c r="AT77" s="686"/>
      <c r="AU77" s="686"/>
      <c r="AV77" s="686"/>
      <c r="AW77" s="686"/>
      <c r="AX77" s="686"/>
      <c r="AY77" s="686"/>
      <c r="AZ77" s="686"/>
      <c r="BA77" s="686"/>
      <c r="BB77" s="686"/>
      <c r="BC77" s="686"/>
      <c r="BD77" s="686"/>
      <c r="BE77" s="686"/>
      <c r="BF77" s="686"/>
      <c r="BG77" s="686"/>
      <c r="BH77" s="686"/>
      <c r="BI77" s="686"/>
      <c r="BJ77" s="686"/>
      <c r="BK77" s="686"/>
      <c r="BL77" s="686"/>
      <c r="BM77" s="686"/>
      <c r="BN77" s="686"/>
      <c r="BO77" s="686"/>
      <c r="BP77" s="686"/>
      <c r="BQ77" s="686"/>
      <c r="BR77" s="686"/>
      <c r="BS77" s="686"/>
      <c r="BT77" s="687"/>
    </row>
    <row r="78" spans="2:73">
      <c r="B78" s="681"/>
      <c r="C78" s="681"/>
      <c r="D78" s="681"/>
      <c r="E78" s="681"/>
      <c r="F78" s="681"/>
      <c r="G78" s="681"/>
      <c r="H78" s="681"/>
      <c r="I78" s="633"/>
      <c r="J78" s="633"/>
      <c r="K78" s="622"/>
      <c r="L78" s="685"/>
      <c r="M78" s="686"/>
      <c r="N78" s="686"/>
      <c r="O78" s="686"/>
      <c r="P78" s="686"/>
      <c r="Q78" s="686"/>
      <c r="R78" s="686"/>
      <c r="S78" s="686"/>
      <c r="T78" s="686"/>
      <c r="U78" s="686"/>
      <c r="V78" s="686"/>
      <c r="W78" s="686"/>
      <c r="X78" s="686"/>
      <c r="Y78" s="686"/>
      <c r="Z78" s="686"/>
      <c r="AA78" s="686"/>
      <c r="AB78" s="686"/>
      <c r="AC78" s="686"/>
      <c r="AD78" s="686"/>
      <c r="AE78" s="686"/>
      <c r="AF78" s="686"/>
      <c r="AG78" s="686"/>
      <c r="AH78" s="686"/>
      <c r="AI78" s="686"/>
      <c r="AJ78" s="686"/>
      <c r="AK78" s="686"/>
      <c r="AL78" s="686"/>
      <c r="AM78" s="686"/>
      <c r="AN78" s="686"/>
      <c r="AO78" s="687"/>
      <c r="AP78" s="622"/>
      <c r="AQ78" s="685"/>
      <c r="AR78" s="686"/>
      <c r="AS78" s="686"/>
      <c r="AT78" s="686"/>
      <c r="AU78" s="686"/>
      <c r="AV78" s="686"/>
      <c r="AW78" s="686"/>
      <c r="AX78" s="686"/>
      <c r="AY78" s="686"/>
      <c r="AZ78" s="686"/>
      <c r="BA78" s="686"/>
      <c r="BB78" s="686"/>
      <c r="BC78" s="686"/>
      <c r="BD78" s="686"/>
      <c r="BE78" s="686"/>
      <c r="BF78" s="686"/>
      <c r="BG78" s="686"/>
      <c r="BH78" s="686"/>
      <c r="BI78" s="686"/>
      <c r="BJ78" s="686"/>
      <c r="BK78" s="686"/>
      <c r="BL78" s="686"/>
      <c r="BM78" s="686"/>
      <c r="BN78" s="686"/>
      <c r="BO78" s="686"/>
      <c r="BP78" s="686"/>
      <c r="BQ78" s="686"/>
      <c r="BR78" s="686"/>
      <c r="BS78" s="686"/>
      <c r="BT78" s="687"/>
    </row>
    <row r="79" spans="2:73" ht="15.75">
      <c r="B79" s="681"/>
      <c r="C79" s="681"/>
      <c r="D79" s="681"/>
      <c r="E79" s="681"/>
      <c r="F79" s="681"/>
      <c r="G79" s="681"/>
      <c r="H79" s="681"/>
      <c r="I79" s="633"/>
      <c r="J79" s="633"/>
      <c r="K79" s="622"/>
      <c r="L79" s="685"/>
      <c r="M79" s="686"/>
      <c r="N79" s="686"/>
      <c r="O79" s="686"/>
      <c r="P79" s="686"/>
      <c r="Q79" s="686"/>
      <c r="R79" s="686"/>
      <c r="S79" s="686"/>
      <c r="T79" s="686"/>
      <c r="U79" s="686"/>
      <c r="V79" s="686"/>
      <c r="W79" s="686"/>
      <c r="X79" s="686"/>
      <c r="Y79" s="686"/>
      <c r="Z79" s="686"/>
      <c r="AA79" s="686"/>
      <c r="AB79" s="686"/>
      <c r="AC79" s="686"/>
      <c r="AD79" s="686"/>
      <c r="AE79" s="686"/>
      <c r="AF79" s="686"/>
      <c r="AG79" s="686"/>
      <c r="AH79" s="686"/>
      <c r="AI79" s="686"/>
      <c r="AJ79" s="686"/>
      <c r="AK79" s="686"/>
      <c r="AL79" s="686"/>
      <c r="AM79" s="686"/>
      <c r="AN79" s="686"/>
      <c r="AO79" s="687"/>
      <c r="AP79" s="622"/>
      <c r="AQ79" s="685"/>
      <c r="AR79" s="686"/>
      <c r="AS79" s="686"/>
      <c r="AT79" s="686"/>
      <c r="AU79" s="686"/>
      <c r="AV79" s="686"/>
      <c r="AW79" s="686"/>
      <c r="AX79" s="686"/>
      <c r="AY79" s="686"/>
      <c r="AZ79" s="686"/>
      <c r="BA79" s="686"/>
      <c r="BB79" s="686"/>
      <c r="BC79" s="686"/>
      <c r="BD79" s="686"/>
      <c r="BE79" s="686"/>
      <c r="BF79" s="686"/>
      <c r="BG79" s="686"/>
      <c r="BH79" s="686"/>
      <c r="BI79" s="686"/>
      <c r="BJ79" s="686"/>
      <c r="BK79" s="686"/>
      <c r="BL79" s="686"/>
      <c r="BM79" s="686"/>
      <c r="BN79" s="686"/>
      <c r="BO79" s="686"/>
      <c r="BP79" s="686"/>
      <c r="BQ79" s="686"/>
      <c r="BR79" s="686"/>
      <c r="BS79" s="686"/>
      <c r="BT79" s="687"/>
      <c r="BU79" s="157"/>
    </row>
    <row r="80" spans="2:73" ht="15.75">
      <c r="B80" s="681"/>
      <c r="C80" s="681"/>
      <c r="D80" s="681"/>
      <c r="E80" s="681"/>
      <c r="F80" s="681"/>
      <c r="G80" s="681"/>
      <c r="H80" s="681"/>
      <c r="I80" s="633"/>
      <c r="J80" s="633"/>
      <c r="K80" s="622"/>
      <c r="L80" s="685"/>
      <c r="M80" s="686"/>
      <c r="N80" s="686"/>
      <c r="O80" s="686"/>
      <c r="P80" s="686"/>
      <c r="Q80" s="686"/>
      <c r="R80" s="686"/>
      <c r="S80" s="686"/>
      <c r="T80" s="686"/>
      <c r="U80" s="686"/>
      <c r="V80" s="686"/>
      <c r="W80" s="686"/>
      <c r="X80" s="686"/>
      <c r="Y80" s="686"/>
      <c r="Z80" s="686"/>
      <c r="AA80" s="686"/>
      <c r="AB80" s="686"/>
      <c r="AC80" s="686"/>
      <c r="AD80" s="686"/>
      <c r="AE80" s="686"/>
      <c r="AF80" s="686"/>
      <c r="AG80" s="686"/>
      <c r="AH80" s="686"/>
      <c r="AI80" s="686"/>
      <c r="AJ80" s="686"/>
      <c r="AK80" s="686"/>
      <c r="AL80" s="686"/>
      <c r="AM80" s="686"/>
      <c r="AN80" s="686"/>
      <c r="AO80" s="687"/>
      <c r="AP80" s="622"/>
      <c r="AQ80" s="685"/>
      <c r="AR80" s="686"/>
      <c r="AS80" s="686"/>
      <c r="AT80" s="686"/>
      <c r="AU80" s="686"/>
      <c r="AV80" s="686"/>
      <c r="AW80" s="686"/>
      <c r="AX80" s="686"/>
      <c r="AY80" s="686"/>
      <c r="AZ80" s="686"/>
      <c r="BA80" s="686"/>
      <c r="BB80" s="686"/>
      <c r="BC80" s="686"/>
      <c r="BD80" s="686"/>
      <c r="BE80" s="686"/>
      <c r="BF80" s="686"/>
      <c r="BG80" s="686"/>
      <c r="BH80" s="686"/>
      <c r="BI80" s="686"/>
      <c r="BJ80" s="686"/>
      <c r="BK80" s="686"/>
      <c r="BL80" s="686"/>
      <c r="BM80" s="686"/>
      <c r="BN80" s="686"/>
      <c r="BO80" s="686"/>
      <c r="BP80" s="686"/>
      <c r="BQ80" s="686"/>
      <c r="BR80" s="686"/>
      <c r="BS80" s="686"/>
      <c r="BT80" s="687"/>
      <c r="BU80" s="157"/>
    </row>
    <row r="81" spans="2:73">
      <c r="B81" s="681"/>
      <c r="C81" s="681"/>
      <c r="D81" s="681"/>
      <c r="E81" s="681"/>
      <c r="F81" s="681"/>
      <c r="G81" s="681"/>
      <c r="H81" s="681"/>
      <c r="I81" s="633"/>
      <c r="J81" s="633"/>
      <c r="K81" s="622"/>
      <c r="L81" s="685"/>
      <c r="M81" s="686"/>
      <c r="N81" s="686"/>
      <c r="O81" s="686"/>
      <c r="P81" s="686"/>
      <c r="Q81" s="686"/>
      <c r="R81" s="686"/>
      <c r="S81" s="686"/>
      <c r="T81" s="686"/>
      <c r="U81" s="686"/>
      <c r="V81" s="686"/>
      <c r="W81" s="686"/>
      <c r="X81" s="686"/>
      <c r="Y81" s="686"/>
      <c r="Z81" s="686"/>
      <c r="AA81" s="686"/>
      <c r="AB81" s="686"/>
      <c r="AC81" s="686"/>
      <c r="AD81" s="686"/>
      <c r="AE81" s="686"/>
      <c r="AF81" s="686"/>
      <c r="AG81" s="686"/>
      <c r="AH81" s="686"/>
      <c r="AI81" s="686"/>
      <c r="AJ81" s="686"/>
      <c r="AK81" s="686"/>
      <c r="AL81" s="686"/>
      <c r="AM81" s="686"/>
      <c r="AN81" s="686"/>
      <c r="AO81" s="687"/>
      <c r="AP81" s="622"/>
      <c r="AQ81" s="685"/>
      <c r="AR81" s="686"/>
      <c r="AS81" s="686"/>
      <c r="AT81" s="686"/>
      <c r="AU81" s="686"/>
      <c r="AV81" s="686"/>
      <c r="AW81" s="686"/>
      <c r="AX81" s="686"/>
      <c r="AY81" s="686"/>
      <c r="AZ81" s="686"/>
      <c r="BA81" s="686"/>
      <c r="BB81" s="686"/>
      <c r="BC81" s="686"/>
      <c r="BD81" s="686"/>
      <c r="BE81" s="686"/>
      <c r="BF81" s="686"/>
      <c r="BG81" s="686"/>
      <c r="BH81" s="686"/>
      <c r="BI81" s="686"/>
      <c r="BJ81" s="686"/>
      <c r="BK81" s="686"/>
      <c r="BL81" s="686"/>
      <c r="BM81" s="686"/>
      <c r="BN81" s="686"/>
      <c r="BO81" s="686"/>
      <c r="BP81" s="686"/>
      <c r="BQ81" s="686"/>
      <c r="BR81" s="686"/>
      <c r="BS81" s="686"/>
      <c r="BT81" s="687"/>
    </row>
    <row r="82" spans="2:73" ht="15.75">
      <c r="B82" s="681"/>
      <c r="C82" s="681"/>
      <c r="D82" s="681"/>
      <c r="E82" s="681"/>
      <c r="F82" s="681"/>
      <c r="G82" s="681"/>
      <c r="H82" s="681"/>
      <c r="I82" s="633"/>
      <c r="J82" s="633"/>
      <c r="K82" s="622"/>
      <c r="L82" s="685"/>
      <c r="M82" s="686"/>
      <c r="N82" s="686"/>
      <c r="O82" s="686"/>
      <c r="P82" s="686"/>
      <c r="Q82" s="686"/>
      <c r="R82" s="686"/>
      <c r="S82" s="686"/>
      <c r="T82" s="686"/>
      <c r="U82" s="686"/>
      <c r="V82" s="686"/>
      <c r="W82" s="686"/>
      <c r="X82" s="686"/>
      <c r="Y82" s="686"/>
      <c r="Z82" s="686"/>
      <c r="AA82" s="686"/>
      <c r="AB82" s="686"/>
      <c r="AC82" s="686"/>
      <c r="AD82" s="686"/>
      <c r="AE82" s="686"/>
      <c r="AF82" s="686"/>
      <c r="AG82" s="686"/>
      <c r="AH82" s="686"/>
      <c r="AI82" s="686"/>
      <c r="AJ82" s="686"/>
      <c r="AK82" s="686"/>
      <c r="AL82" s="686"/>
      <c r="AM82" s="686"/>
      <c r="AN82" s="686"/>
      <c r="AO82" s="687"/>
      <c r="AP82" s="622"/>
      <c r="AQ82" s="685"/>
      <c r="AR82" s="686"/>
      <c r="AS82" s="686"/>
      <c r="AT82" s="686"/>
      <c r="AU82" s="686"/>
      <c r="AV82" s="686"/>
      <c r="AW82" s="686"/>
      <c r="AX82" s="686"/>
      <c r="AY82" s="686"/>
      <c r="AZ82" s="686"/>
      <c r="BA82" s="686"/>
      <c r="BB82" s="686"/>
      <c r="BC82" s="686"/>
      <c r="BD82" s="686"/>
      <c r="BE82" s="686"/>
      <c r="BF82" s="686"/>
      <c r="BG82" s="686"/>
      <c r="BH82" s="686"/>
      <c r="BI82" s="686"/>
      <c r="BJ82" s="686"/>
      <c r="BK82" s="686"/>
      <c r="BL82" s="686"/>
      <c r="BM82" s="686"/>
      <c r="BN82" s="686"/>
      <c r="BO82" s="686"/>
      <c r="BP82" s="686"/>
      <c r="BQ82" s="686"/>
      <c r="BR82" s="686"/>
      <c r="BS82" s="686"/>
      <c r="BT82" s="687"/>
      <c r="BU82" s="157"/>
    </row>
    <row r="83" spans="2:73" ht="15.75">
      <c r="B83" s="681"/>
      <c r="C83" s="681"/>
      <c r="D83" s="681"/>
      <c r="E83" s="681"/>
      <c r="F83" s="681"/>
      <c r="G83" s="681"/>
      <c r="H83" s="681"/>
      <c r="I83" s="633"/>
      <c r="J83" s="633"/>
      <c r="K83" s="622"/>
      <c r="L83" s="685"/>
      <c r="M83" s="686"/>
      <c r="N83" s="686"/>
      <c r="O83" s="686"/>
      <c r="P83" s="686"/>
      <c r="Q83" s="686"/>
      <c r="R83" s="686"/>
      <c r="S83" s="686"/>
      <c r="T83" s="686"/>
      <c r="U83" s="686"/>
      <c r="V83" s="686"/>
      <c r="W83" s="686"/>
      <c r="X83" s="686"/>
      <c r="Y83" s="686"/>
      <c r="Z83" s="686"/>
      <c r="AA83" s="686"/>
      <c r="AB83" s="686"/>
      <c r="AC83" s="686"/>
      <c r="AD83" s="686"/>
      <c r="AE83" s="686"/>
      <c r="AF83" s="686"/>
      <c r="AG83" s="686"/>
      <c r="AH83" s="686"/>
      <c r="AI83" s="686"/>
      <c r="AJ83" s="686"/>
      <c r="AK83" s="686"/>
      <c r="AL83" s="686"/>
      <c r="AM83" s="686"/>
      <c r="AN83" s="686"/>
      <c r="AO83" s="687"/>
      <c r="AP83" s="622"/>
      <c r="AQ83" s="685"/>
      <c r="AR83" s="686"/>
      <c r="AS83" s="686"/>
      <c r="AT83" s="686"/>
      <c r="AU83" s="686"/>
      <c r="AV83" s="686"/>
      <c r="AW83" s="686"/>
      <c r="AX83" s="686"/>
      <c r="AY83" s="686"/>
      <c r="AZ83" s="686"/>
      <c r="BA83" s="686"/>
      <c r="BB83" s="686"/>
      <c r="BC83" s="686"/>
      <c r="BD83" s="686"/>
      <c r="BE83" s="686"/>
      <c r="BF83" s="686"/>
      <c r="BG83" s="686"/>
      <c r="BH83" s="686"/>
      <c r="BI83" s="686"/>
      <c r="BJ83" s="686"/>
      <c r="BK83" s="686"/>
      <c r="BL83" s="686"/>
      <c r="BM83" s="686"/>
      <c r="BN83" s="686"/>
      <c r="BO83" s="686"/>
      <c r="BP83" s="686"/>
      <c r="BQ83" s="686"/>
      <c r="BR83" s="686"/>
      <c r="BS83" s="686"/>
      <c r="BT83" s="687"/>
      <c r="BU83" s="157"/>
    </row>
    <row r="84" spans="2:73" ht="15.75">
      <c r="B84" s="681"/>
      <c r="C84" s="681"/>
      <c r="D84" s="681"/>
      <c r="E84" s="681"/>
      <c r="F84" s="681"/>
      <c r="G84" s="681"/>
      <c r="H84" s="681"/>
      <c r="I84" s="633"/>
      <c r="J84" s="633"/>
      <c r="K84" s="622"/>
      <c r="L84" s="685"/>
      <c r="M84" s="686"/>
      <c r="N84" s="686"/>
      <c r="O84" s="686"/>
      <c r="P84" s="686"/>
      <c r="Q84" s="686"/>
      <c r="R84" s="686"/>
      <c r="S84" s="686"/>
      <c r="T84" s="686"/>
      <c r="U84" s="686"/>
      <c r="V84" s="686"/>
      <c r="W84" s="686"/>
      <c r="X84" s="686"/>
      <c r="Y84" s="686"/>
      <c r="Z84" s="686"/>
      <c r="AA84" s="686"/>
      <c r="AB84" s="686"/>
      <c r="AC84" s="686"/>
      <c r="AD84" s="686"/>
      <c r="AE84" s="686"/>
      <c r="AF84" s="686"/>
      <c r="AG84" s="686"/>
      <c r="AH84" s="686"/>
      <c r="AI84" s="686"/>
      <c r="AJ84" s="686"/>
      <c r="AK84" s="686"/>
      <c r="AL84" s="686"/>
      <c r="AM84" s="686"/>
      <c r="AN84" s="686"/>
      <c r="AO84" s="687"/>
      <c r="AP84" s="622"/>
      <c r="AQ84" s="685"/>
      <c r="AR84" s="686"/>
      <c r="AS84" s="686"/>
      <c r="AT84" s="686"/>
      <c r="AU84" s="686"/>
      <c r="AV84" s="686"/>
      <c r="AW84" s="686"/>
      <c r="AX84" s="686"/>
      <c r="AY84" s="686"/>
      <c r="AZ84" s="686"/>
      <c r="BA84" s="686"/>
      <c r="BB84" s="686"/>
      <c r="BC84" s="686"/>
      <c r="BD84" s="686"/>
      <c r="BE84" s="686"/>
      <c r="BF84" s="686"/>
      <c r="BG84" s="686"/>
      <c r="BH84" s="686"/>
      <c r="BI84" s="686"/>
      <c r="BJ84" s="686"/>
      <c r="BK84" s="686"/>
      <c r="BL84" s="686"/>
      <c r="BM84" s="686"/>
      <c r="BN84" s="686"/>
      <c r="BO84" s="686"/>
      <c r="BP84" s="686"/>
      <c r="BQ84" s="686"/>
      <c r="BR84" s="686"/>
      <c r="BS84" s="686"/>
      <c r="BT84" s="687"/>
      <c r="BU84" s="157"/>
    </row>
    <row r="85" spans="2:73">
      <c r="B85" s="681"/>
      <c r="C85" s="681"/>
      <c r="D85" s="681"/>
      <c r="E85" s="681"/>
      <c r="F85" s="681"/>
      <c r="G85" s="681"/>
      <c r="H85" s="681"/>
      <c r="I85" s="633"/>
      <c r="J85" s="633"/>
      <c r="K85" s="622"/>
      <c r="L85" s="685"/>
      <c r="M85" s="686"/>
      <c r="N85" s="686"/>
      <c r="O85" s="686"/>
      <c r="P85" s="686"/>
      <c r="Q85" s="686"/>
      <c r="R85" s="686"/>
      <c r="S85" s="686"/>
      <c r="T85" s="686"/>
      <c r="U85" s="686"/>
      <c r="V85" s="686"/>
      <c r="W85" s="686"/>
      <c r="X85" s="686"/>
      <c r="Y85" s="686"/>
      <c r="Z85" s="686"/>
      <c r="AA85" s="686"/>
      <c r="AB85" s="686"/>
      <c r="AC85" s="686"/>
      <c r="AD85" s="686"/>
      <c r="AE85" s="686"/>
      <c r="AF85" s="686"/>
      <c r="AG85" s="686"/>
      <c r="AH85" s="686"/>
      <c r="AI85" s="686"/>
      <c r="AJ85" s="686"/>
      <c r="AK85" s="686"/>
      <c r="AL85" s="686"/>
      <c r="AM85" s="686"/>
      <c r="AN85" s="686"/>
      <c r="AO85" s="687"/>
      <c r="AP85" s="622"/>
      <c r="AQ85" s="685"/>
      <c r="AR85" s="686"/>
      <c r="AS85" s="686"/>
      <c r="AT85" s="686"/>
      <c r="AU85" s="686"/>
      <c r="AV85" s="686"/>
      <c r="AW85" s="686"/>
      <c r="AX85" s="686"/>
      <c r="AY85" s="686"/>
      <c r="AZ85" s="686"/>
      <c r="BA85" s="686"/>
      <c r="BB85" s="686"/>
      <c r="BC85" s="686"/>
      <c r="BD85" s="686"/>
      <c r="BE85" s="686"/>
      <c r="BF85" s="686"/>
      <c r="BG85" s="686"/>
      <c r="BH85" s="686"/>
      <c r="BI85" s="686"/>
      <c r="BJ85" s="686"/>
      <c r="BK85" s="686"/>
      <c r="BL85" s="686"/>
      <c r="BM85" s="686"/>
      <c r="BN85" s="686"/>
      <c r="BO85" s="686"/>
      <c r="BP85" s="686"/>
      <c r="BQ85" s="686"/>
      <c r="BR85" s="686"/>
      <c r="BS85" s="686"/>
      <c r="BT85" s="687"/>
    </row>
    <row r="86" spans="2:73">
      <c r="B86" s="681"/>
      <c r="C86" s="681"/>
      <c r="D86" s="681"/>
      <c r="E86" s="681"/>
      <c r="F86" s="681"/>
      <c r="G86" s="681"/>
      <c r="H86" s="681"/>
      <c r="I86" s="633"/>
      <c r="J86" s="633"/>
      <c r="K86" s="622"/>
      <c r="L86" s="685"/>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6"/>
      <c r="AL86" s="686"/>
      <c r="AM86" s="686"/>
      <c r="AN86" s="686"/>
      <c r="AO86" s="687"/>
      <c r="AP86" s="622"/>
      <c r="AQ86" s="685"/>
      <c r="AR86" s="686"/>
      <c r="AS86" s="686"/>
      <c r="AT86" s="686"/>
      <c r="AU86" s="686"/>
      <c r="AV86" s="686"/>
      <c r="AW86" s="686"/>
      <c r="AX86" s="686"/>
      <c r="AY86" s="686"/>
      <c r="AZ86" s="686"/>
      <c r="BA86" s="686"/>
      <c r="BB86" s="686"/>
      <c r="BC86" s="686"/>
      <c r="BD86" s="686"/>
      <c r="BE86" s="686"/>
      <c r="BF86" s="686"/>
      <c r="BG86" s="686"/>
      <c r="BH86" s="686"/>
      <c r="BI86" s="686"/>
      <c r="BJ86" s="686"/>
      <c r="BK86" s="686"/>
      <c r="BL86" s="686"/>
      <c r="BM86" s="686"/>
      <c r="BN86" s="686"/>
      <c r="BO86" s="686"/>
      <c r="BP86" s="686"/>
      <c r="BQ86" s="686"/>
      <c r="BR86" s="686"/>
      <c r="BS86" s="686"/>
      <c r="BT86" s="687"/>
    </row>
    <row r="87" spans="2:73">
      <c r="B87" s="681"/>
      <c r="C87" s="681"/>
      <c r="D87" s="681"/>
      <c r="E87" s="681"/>
      <c r="F87" s="681"/>
      <c r="G87" s="681"/>
      <c r="H87" s="681"/>
      <c r="I87" s="633"/>
      <c r="J87" s="633"/>
      <c r="K87" s="622"/>
      <c r="L87" s="685"/>
      <c r="M87" s="686"/>
      <c r="N87" s="686"/>
      <c r="O87" s="686"/>
      <c r="P87" s="686"/>
      <c r="Q87" s="686"/>
      <c r="R87" s="686"/>
      <c r="S87" s="686"/>
      <c r="T87" s="686"/>
      <c r="U87" s="686"/>
      <c r="V87" s="686"/>
      <c r="W87" s="686"/>
      <c r="X87" s="686"/>
      <c r="Y87" s="686"/>
      <c r="Z87" s="686"/>
      <c r="AA87" s="686"/>
      <c r="AB87" s="686"/>
      <c r="AC87" s="686"/>
      <c r="AD87" s="686"/>
      <c r="AE87" s="686"/>
      <c r="AF87" s="686"/>
      <c r="AG87" s="686"/>
      <c r="AH87" s="686"/>
      <c r="AI87" s="686"/>
      <c r="AJ87" s="686"/>
      <c r="AK87" s="686"/>
      <c r="AL87" s="686"/>
      <c r="AM87" s="686"/>
      <c r="AN87" s="686"/>
      <c r="AO87" s="687"/>
      <c r="AP87" s="622"/>
      <c r="AQ87" s="685"/>
      <c r="AR87" s="686"/>
      <c r="AS87" s="686"/>
      <c r="AT87" s="686"/>
      <c r="AU87" s="686"/>
      <c r="AV87" s="686"/>
      <c r="AW87" s="686"/>
      <c r="AX87" s="686"/>
      <c r="AY87" s="686"/>
      <c r="AZ87" s="686"/>
      <c r="BA87" s="686"/>
      <c r="BB87" s="686"/>
      <c r="BC87" s="686"/>
      <c r="BD87" s="686"/>
      <c r="BE87" s="686"/>
      <c r="BF87" s="686"/>
      <c r="BG87" s="686"/>
      <c r="BH87" s="686"/>
      <c r="BI87" s="686"/>
      <c r="BJ87" s="686"/>
      <c r="BK87" s="686"/>
      <c r="BL87" s="686"/>
      <c r="BM87" s="686"/>
      <c r="BN87" s="686"/>
      <c r="BO87" s="686"/>
      <c r="BP87" s="686"/>
      <c r="BQ87" s="686"/>
      <c r="BR87" s="686"/>
      <c r="BS87" s="686"/>
      <c r="BT87" s="687"/>
    </row>
    <row r="88" spans="2:73">
      <c r="B88" s="681"/>
      <c r="C88" s="681"/>
      <c r="D88" s="681"/>
      <c r="E88" s="681"/>
      <c r="F88" s="681"/>
      <c r="G88" s="681"/>
      <c r="H88" s="681"/>
      <c r="I88" s="633"/>
      <c r="J88" s="633"/>
      <c r="K88" s="622"/>
      <c r="L88" s="685"/>
      <c r="M88" s="686"/>
      <c r="N88" s="686"/>
      <c r="O88" s="686"/>
      <c r="P88" s="686"/>
      <c r="Q88" s="686"/>
      <c r="R88" s="686"/>
      <c r="S88" s="686"/>
      <c r="T88" s="686"/>
      <c r="U88" s="686"/>
      <c r="V88" s="686"/>
      <c r="W88" s="686"/>
      <c r="X88" s="686"/>
      <c r="Y88" s="686"/>
      <c r="Z88" s="686"/>
      <c r="AA88" s="686"/>
      <c r="AB88" s="686"/>
      <c r="AC88" s="686"/>
      <c r="AD88" s="686"/>
      <c r="AE88" s="686"/>
      <c r="AF88" s="686"/>
      <c r="AG88" s="686"/>
      <c r="AH88" s="686"/>
      <c r="AI88" s="686"/>
      <c r="AJ88" s="686"/>
      <c r="AK88" s="686"/>
      <c r="AL88" s="686"/>
      <c r="AM88" s="686"/>
      <c r="AN88" s="686"/>
      <c r="AO88" s="687"/>
      <c r="AP88" s="622"/>
      <c r="AQ88" s="688"/>
      <c r="AR88" s="689"/>
      <c r="AS88" s="689"/>
      <c r="AT88" s="689"/>
      <c r="AU88" s="689"/>
      <c r="AV88" s="689"/>
      <c r="AW88" s="689"/>
      <c r="AX88" s="689"/>
      <c r="AY88" s="689"/>
      <c r="AZ88" s="689"/>
      <c r="BA88" s="689"/>
      <c r="BB88" s="689"/>
      <c r="BC88" s="689"/>
      <c r="BD88" s="689"/>
      <c r="BE88" s="689"/>
      <c r="BF88" s="689"/>
      <c r="BG88" s="689"/>
      <c r="BH88" s="689"/>
      <c r="BI88" s="689"/>
      <c r="BJ88" s="689"/>
      <c r="BK88" s="689"/>
      <c r="BL88" s="689"/>
      <c r="BM88" s="689"/>
      <c r="BN88" s="689"/>
      <c r="BO88" s="689"/>
      <c r="BP88" s="689"/>
      <c r="BQ88" s="689"/>
      <c r="BR88" s="689"/>
      <c r="BS88" s="689"/>
      <c r="BT88" s="690"/>
    </row>
    <row r="89" spans="2:73">
      <c r="B89" s="681"/>
      <c r="C89" s="681"/>
      <c r="D89" s="681"/>
      <c r="E89" s="681"/>
      <c r="F89" s="681"/>
      <c r="G89" s="681"/>
      <c r="H89" s="681"/>
      <c r="I89" s="633"/>
      <c r="J89" s="633"/>
      <c r="K89" s="622"/>
      <c r="L89" s="685"/>
      <c r="M89" s="686"/>
      <c r="N89" s="686"/>
      <c r="O89" s="686"/>
      <c r="P89" s="686"/>
      <c r="Q89" s="686"/>
      <c r="R89" s="686"/>
      <c r="S89" s="686"/>
      <c r="T89" s="686"/>
      <c r="U89" s="686"/>
      <c r="V89" s="686"/>
      <c r="W89" s="686"/>
      <c r="X89" s="686"/>
      <c r="Y89" s="686"/>
      <c r="Z89" s="686"/>
      <c r="AA89" s="686"/>
      <c r="AB89" s="686"/>
      <c r="AC89" s="686"/>
      <c r="AD89" s="686"/>
      <c r="AE89" s="686"/>
      <c r="AF89" s="686"/>
      <c r="AG89" s="686"/>
      <c r="AH89" s="686"/>
      <c r="AI89" s="686"/>
      <c r="AJ89" s="686"/>
      <c r="AK89" s="686"/>
      <c r="AL89" s="686"/>
      <c r="AM89" s="686"/>
      <c r="AN89" s="686"/>
      <c r="AO89" s="687"/>
      <c r="AP89" s="622"/>
      <c r="AQ89" s="682"/>
      <c r="AR89" s="683"/>
      <c r="AS89" s="683"/>
      <c r="AT89" s="683"/>
      <c r="AU89" s="683"/>
      <c r="AV89" s="683"/>
      <c r="AW89" s="683"/>
      <c r="AX89" s="683"/>
      <c r="AY89" s="683"/>
      <c r="AZ89" s="683"/>
      <c r="BA89" s="683"/>
      <c r="BB89" s="683"/>
      <c r="BC89" s="683"/>
      <c r="BD89" s="683"/>
      <c r="BE89" s="683"/>
      <c r="BF89" s="683"/>
      <c r="BG89" s="683"/>
      <c r="BH89" s="683"/>
      <c r="BI89" s="683"/>
      <c r="BJ89" s="683"/>
      <c r="BK89" s="683"/>
      <c r="BL89" s="683"/>
      <c r="BM89" s="683"/>
      <c r="BN89" s="683"/>
      <c r="BO89" s="683"/>
      <c r="BP89" s="683"/>
      <c r="BQ89" s="683"/>
      <c r="BR89" s="683"/>
      <c r="BS89" s="683"/>
      <c r="BT89" s="684"/>
    </row>
    <row r="90" spans="2:73">
      <c r="B90" s="681"/>
      <c r="C90" s="681"/>
      <c r="D90" s="681"/>
      <c r="E90" s="681"/>
      <c r="F90" s="681"/>
      <c r="G90" s="681"/>
      <c r="H90" s="681"/>
      <c r="I90" s="633"/>
      <c r="J90" s="633"/>
      <c r="K90" s="622"/>
      <c r="L90" s="685"/>
      <c r="M90" s="686"/>
      <c r="N90" s="686"/>
      <c r="O90" s="686"/>
      <c r="P90" s="686"/>
      <c r="Q90" s="686"/>
      <c r="R90" s="686"/>
      <c r="S90" s="686"/>
      <c r="T90" s="686"/>
      <c r="U90" s="686"/>
      <c r="V90" s="686"/>
      <c r="W90" s="686"/>
      <c r="X90" s="686"/>
      <c r="Y90" s="686"/>
      <c r="Z90" s="686"/>
      <c r="AA90" s="686"/>
      <c r="AB90" s="686"/>
      <c r="AC90" s="686"/>
      <c r="AD90" s="686"/>
      <c r="AE90" s="686"/>
      <c r="AF90" s="686"/>
      <c r="AG90" s="686"/>
      <c r="AH90" s="686"/>
      <c r="AI90" s="686"/>
      <c r="AJ90" s="686"/>
      <c r="AK90" s="686"/>
      <c r="AL90" s="686"/>
      <c r="AM90" s="686"/>
      <c r="AN90" s="686"/>
      <c r="AO90" s="687"/>
      <c r="AP90" s="622"/>
      <c r="AQ90" s="685"/>
      <c r="AR90" s="686"/>
      <c r="AS90" s="686"/>
      <c r="AT90" s="686"/>
      <c r="AU90" s="686"/>
      <c r="AV90" s="686"/>
      <c r="AW90" s="686"/>
      <c r="AX90" s="686"/>
      <c r="AY90" s="686"/>
      <c r="AZ90" s="686"/>
      <c r="BA90" s="686"/>
      <c r="BB90" s="686"/>
      <c r="BC90" s="686"/>
      <c r="BD90" s="686"/>
      <c r="BE90" s="686"/>
      <c r="BF90" s="686"/>
      <c r="BG90" s="686"/>
      <c r="BH90" s="686"/>
      <c r="BI90" s="686"/>
      <c r="BJ90" s="686"/>
      <c r="BK90" s="686"/>
      <c r="BL90" s="686"/>
      <c r="BM90" s="686"/>
      <c r="BN90" s="686"/>
      <c r="BO90" s="686"/>
      <c r="BP90" s="686"/>
      <c r="BQ90" s="686"/>
      <c r="BR90" s="686"/>
      <c r="BS90" s="686"/>
      <c r="BT90" s="687"/>
    </row>
    <row r="91" spans="2:73">
      <c r="B91" s="681"/>
      <c r="C91" s="681"/>
      <c r="D91" s="681"/>
      <c r="E91" s="681"/>
      <c r="F91" s="681"/>
      <c r="G91" s="681"/>
      <c r="H91" s="681"/>
      <c r="I91" s="633"/>
      <c r="J91" s="633"/>
      <c r="K91" s="622"/>
      <c r="L91" s="685"/>
      <c r="M91" s="686"/>
      <c r="N91" s="686"/>
      <c r="O91" s="686"/>
      <c r="P91" s="686"/>
      <c r="Q91" s="686"/>
      <c r="R91" s="686"/>
      <c r="S91" s="686"/>
      <c r="T91" s="686"/>
      <c r="U91" s="686"/>
      <c r="V91" s="686"/>
      <c r="W91" s="686"/>
      <c r="X91" s="686"/>
      <c r="Y91" s="686"/>
      <c r="Z91" s="686"/>
      <c r="AA91" s="686"/>
      <c r="AB91" s="686"/>
      <c r="AC91" s="686"/>
      <c r="AD91" s="686"/>
      <c r="AE91" s="686"/>
      <c r="AF91" s="686"/>
      <c r="AG91" s="686"/>
      <c r="AH91" s="686"/>
      <c r="AI91" s="686"/>
      <c r="AJ91" s="686"/>
      <c r="AK91" s="686"/>
      <c r="AL91" s="686"/>
      <c r="AM91" s="686"/>
      <c r="AN91" s="686"/>
      <c r="AO91" s="687"/>
      <c r="AP91" s="622"/>
      <c r="AQ91" s="685"/>
      <c r="AR91" s="686"/>
      <c r="AS91" s="686"/>
      <c r="AT91" s="686"/>
      <c r="AU91" s="686"/>
      <c r="AV91" s="686"/>
      <c r="AW91" s="686"/>
      <c r="AX91" s="686"/>
      <c r="AY91" s="686"/>
      <c r="AZ91" s="686"/>
      <c r="BA91" s="686"/>
      <c r="BB91" s="686"/>
      <c r="BC91" s="686"/>
      <c r="BD91" s="686"/>
      <c r="BE91" s="686"/>
      <c r="BF91" s="686"/>
      <c r="BG91" s="686"/>
      <c r="BH91" s="686"/>
      <c r="BI91" s="686"/>
      <c r="BJ91" s="686"/>
      <c r="BK91" s="686"/>
      <c r="BL91" s="686"/>
      <c r="BM91" s="686"/>
      <c r="BN91" s="686"/>
      <c r="BO91" s="686"/>
      <c r="BP91" s="686"/>
      <c r="BQ91" s="686"/>
      <c r="BR91" s="686"/>
      <c r="BS91" s="686"/>
      <c r="BT91" s="687"/>
    </row>
    <row r="92" spans="2:73">
      <c r="B92" s="681"/>
      <c r="C92" s="681"/>
      <c r="D92" s="681"/>
      <c r="E92" s="681"/>
      <c r="F92" s="681"/>
      <c r="G92" s="681"/>
      <c r="H92" s="681"/>
      <c r="I92" s="633"/>
      <c r="J92" s="633"/>
      <c r="K92" s="622"/>
      <c r="L92" s="685"/>
      <c r="M92" s="686"/>
      <c r="N92" s="686"/>
      <c r="O92" s="686"/>
      <c r="P92" s="686"/>
      <c r="Q92" s="686"/>
      <c r="R92" s="686"/>
      <c r="S92" s="686"/>
      <c r="T92" s="686"/>
      <c r="U92" s="686"/>
      <c r="V92" s="686"/>
      <c r="W92" s="686"/>
      <c r="X92" s="686"/>
      <c r="Y92" s="686"/>
      <c r="Z92" s="686"/>
      <c r="AA92" s="686"/>
      <c r="AB92" s="686"/>
      <c r="AC92" s="686"/>
      <c r="AD92" s="686"/>
      <c r="AE92" s="686"/>
      <c r="AF92" s="686"/>
      <c r="AG92" s="686"/>
      <c r="AH92" s="686"/>
      <c r="AI92" s="686"/>
      <c r="AJ92" s="686"/>
      <c r="AK92" s="686"/>
      <c r="AL92" s="686"/>
      <c r="AM92" s="686"/>
      <c r="AN92" s="686"/>
      <c r="AO92" s="687"/>
      <c r="AP92" s="622"/>
      <c r="AQ92" s="685"/>
      <c r="AR92" s="686"/>
      <c r="AS92" s="686"/>
      <c r="AT92" s="686"/>
      <c r="AU92" s="686"/>
      <c r="AV92" s="686"/>
      <c r="AW92" s="686"/>
      <c r="AX92" s="686"/>
      <c r="AY92" s="686"/>
      <c r="AZ92" s="686"/>
      <c r="BA92" s="686"/>
      <c r="BB92" s="686"/>
      <c r="BC92" s="686"/>
      <c r="BD92" s="686"/>
      <c r="BE92" s="686"/>
      <c r="BF92" s="686"/>
      <c r="BG92" s="686"/>
      <c r="BH92" s="686"/>
      <c r="BI92" s="686"/>
      <c r="BJ92" s="686"/>
      <c r="BK92" s="686"/>
      <c r="BL92" s="686"/>
      <c r="BM92" s="686"/>
      <c r="BN92" s="686"/>
      <c r="BO92" s="686"/>
      <c r="BP92" s="686"/>
      <c r="BQ92" s="686"/>
      <c r="BR92" s="686"/>
      <c r="BS92" s="686"/>
      <c r="BT92" s="687"/>
    </row>
    <row r="93" spans="2:73">
      <c r="B93" s="681"/>
      <c r="C93" s="681"/>
      <c r="D93" s="681"/>
      <c r="E93" s="681"/>
      <c r="F93" s="681"/>
      <c r="G93" s="681"/>
      <c r="H93" s="681"/>
      <c r="I93" s="633"/>
      <c r="J93" s="633"/>
      <c r="K93" s="622"/>
      <c r="L93" s="685"/>
      <c r="M93" s="686"/>
      <c r="N93" s="686"/>
      <c r="O93" s="686"/>
      <c r="P93" s="686"/>
      <c r="Q93" s="686"/>
      <c r="R93" s="686"/>
      <c r="S93" s="686"/>
      <c r="T93" s="686"/>
      <c r="U93" s="686"/>
      <c r="V93" s="686"/>
      <c r="W93" s="686"/>
      <c r="X93" s="686"/>
      <c r="Y93" s="686"/>
      <c r="Z93" s="686"/>
      <c r="AA93" s="686"/>
      <c r="AB93" s="686"/>
      <c r="AC93" s="686"/>
      <c r="AD93" s="686"/>
      <c r="AE93" s="686"/>
      <c r="AF93" s="686"/>
      <c r="AG93" s="686"/>
      <c r="AH93" s="686"/>
      <c r="AI93" s="686"/>
      <c r="AJ93" s="686"/>
      <c r="AK93" s="686"/>
      <c r="AL93" s="686"/>
      <c r="AM93" s="686"/>
      <c r="AN93" s="686"/>
      <c r="AO93" s="687"/>
      <c r="AP93" s="622"/>
      <c r="AQ93" s="685"/>
      <c r="AR93" s="686"/>
      <c r="AS93" s="686"/>
      <c r="AT93" s="686"/>
      <c r="AU93" s="686"/>
      <c r="AV93" s="686"/>
      <c r="AW93" s="686"/>
      <c r="AX93" s="686"/>
      <c r="AY93" s="686"/>
      <c r="AZ93" s="686"/>
      <c r="BA93" s="686"/>
      <c r="BB93" s="686"/>
      <c r="BC93" s="686"/>
      <c r="BD93" s="686"/>
      <c r="BE93" s="686"/>
      <c r="BF93" s="686"/>
      <c r="BG93" s="686"/>
      <c r="BH93" s="686"/>
      <c r="BI93" s="686"/>
      <c r="BJ93" s="686"/>
      <c r="BK93" s="686"/>
      <c r="BL93" s="686"/>
      <c r="BM93" s="686"/>
      <c r="BN93" s="686"/>
      <c r="BO93" s="686"/>
      <c r="BP93" s="686"/>
      <c r="BQ93" s="686"/>
      <c r="BR93" s="686"/>
      <c r="BS93" s="686"/>
      <c r="BT93" s="687"/>
    </row>
    <row r="94" spans="2:73">
      <c r="B94" s="681"/>
      <c r="C94" s="681"/>
      <c r="D94" s="681"/>
      <c r="E94" s="681"/>
      <c r="F94" s="681"/>
      <c r="G94" s="681"/>
      <c r="H94" s="681"/>
      <c r="I94" s="633"/>
      <c r="J94" s="633"/>
      <c r="K94" s="622"/>
      <c r="L94" s="685"/>
      <c r="M94" s="686"/>
      <c r="N94" s="686"/>
      <c r="O94" s="686"/>
      <c r="P94" s="686"/>
      <c r="Q94" s="686"/>
      <c r="R94" s="686"/>
      <c r="S94" s="686"/>
      <c r="T94" s="686"/>
      <c r="U94" s="686"/>
      <c r="V94" s="686"/>
      <c r="W94" s="686"/>
      <c r="X94" s="686"/>
      <c r="Y94" s="686"/>
      <c r="Z94" s="686"/>
      <c r="AA94" s="686"/>
      <c r="AB94" s="686"/>
      <c r="AC94" s="686"/>
      <c r="AD94" s="686"/>
      <c r="AE94" s="686"/>
      <c r="AF94" s="686"/>
      <c r="AG94" s="686"/>
      <c r="AH94" s="686"/>
      <c r="AI94" s="686"/>
      <c r="AJ94" s="686"/>
      <c r="AK94" s="686"/>
      <c r="AL94" s="686"/>
      <c r="AM94" s="686"/>
      <c r="AN94" s="686"/>
      <c r="AO94" s="687"/>
      <c r="AP94" s="622"/>
      <c r="AQ94" s="685"/>
      <c r="AR94" s="686"/>
      <c r="AS94" s="686"/>
      <c r="AT94" s="686"/>
      <c r="AU94" s="686"/>
      <c r="AV94" s="686"/>
      <c r="AW94" s="686"/>
      <c r="AX94" s="686"/>
      <c r="AY94" s="686"/>
      <c r="AZ94" s="686"/>
      <c r="BA94" s="686"/>
      <c r="BB94" s="686"/>
      <c r="BC94" s="686"/>
      <c r="BD94" s="686"/>
      <c r="BE94" s="686"/>
      <c r="BF94" s="686"/>
      <c r="BG94" s="686"/>
      <c r="BH94" s="686"/>
      <c r="BI94" s="686"/>
      <c r="BJ94" s="686"/>
      <c r="BK94" s="686"/>
      <c r="BL94" s="686"/>
      <c r="BM94" s="686"/>
      <c r="BN94" s="686"/>
      <c r="BO94" s="686"/>
      <c r="BP94" s="686"/>
      <c r="BQ94" s="686"/>
      <c r="BR94" s="686"/>
      <c r="BS94" s="686"/>
      <c r="BT94" s="687"/>
    </row>
    <row r="95" spans="2:73">
      <c r="B95" s="681"/>
      <c r="C95" s="681"/>
      <c r="D95" s="681"/>
      <c r="E95" s="681"/>
      <c r="F95" s="681"/>
      <c r="G95" s="681"/>
      <c r="H95" s="681"/>
      <c r="I95" s="633"/>
      <c r="J95" s="633"/>
      <c r="K95" s="622"/>
      <c r="L95" s="685"/>
      <c r="M95" s="686"/>
      <c r="N95" s="686"/>
      <c r="O95" s="686"/>
      <c r="P95" s="686"/>
      <c r="Q95" s="686"/>
      <c r="R95" s="686"/>
      <c r="S95" s="686"/>
      <c r="T95" s="686"/>
      <c r="U95" s="686"/>
      <c r="V95" s="686"/>
      <c r="W95" s="686"/>
      <c r="X95" s="686"/>
      <c r="Y95" s="686"/>
      <c r="Z95" s="686"/>
      <c r="AA95" s="686"/>
      <c r="AB95" s="686"/>
      <c r="AC95" s="686"/>
      <c r="AD95" s="686"/>
      <c r="AE95" s="686"/>
      <c r="AF95" s="686"/>
      <c r="AG95" s="686"/>
      <c r="AH95" s="686"/>
      <c r="AI95" s="686"/>
      <c r="AJ95" s="686"/>
      <c r="AK95" s="686"/>
      <c r="AL95" s="686"/>
      <c r="AM95" s="686"/>
      <c r="AN95" s="686"/>
      <c r="AO95" s="687"/>
      <c r="AP95" s="622"/>
      <c r="AQ95" s="685"/>
      <c r="AR95" s="686"/>
      <c r="AS95" s="686"/>
      <c r="AT95" s="686"/>
      <c r="AU95" s="686"/>
      <c r="AV95" s="686"/>
      <c r="AW95" s="686"/>
      <c r="AX95" s="686"/>
      <c r="AY95" s="686"/>
      <c r="AZ95" s="686"/>
      <c r="BA95" s="686"/>
      <c r="BB95" s="686"/>
      <c r="BC95" s="686"/>
      <c r="BD95" s="686"/>
      <c r="BE95" s="686"/>
      <c r="BF95" s="686"/>
      <c r="BG95" s="686"/>
      <c r="BH95" s="686"/>
      <c r="BI95" s="686"/>
      <c r="BJ95" s="686"/>
      <c r="BK95" s="686"/>
      <c r="BL95" s="686"/>
      <c r="BM95" s="686"/>
      <c r="BN95" s="686"/>
      <c r="BO95" s="686"/>
      <c r="BP95" s="686"/>
      <c r="BQ95" s="686"/>
      <c r="BR95" s="686"/>
      <c r="BS95" s="686"/>
      <c r="BT95" s="687"/>
    </row>
    <row r="96" spans="2:73">
      <c r="B96" s="681"/>
      <c r="C96" s="681"/>
      <c r="D96" s="681"/>
      <c r="E96" s="681"/>
      <c r="F96" s="681"/>
      <c r="G96" s="681"/>
      <c r="H96" s="681"/>
      <c r="I96" s="633"/>
      <c r="J96" s="633"/>
      <c r="K96" s="622"/>
      <c r="L96" s="685"/>
      <c r="M96" s="686"/>
      <c r="N96" s="686"/>
      <c r="O96" s="686"/>
      <c r="P96" s="686"/>
      <c r="Q96" s="686"/>
      <c r="R96" s="686"/>
      <c r="S96" s="686"/>
      <c r="T96" s="686"/>
      <c r="U96" s="686"/>
      <c r="V96" s="686"/>
      <c r="W96" s="686"/>
      <c r="X96" s="686"/>
      <c r="Y96" s="686"/>
      <c r="Z96" s="686"/>
      <c r="AA96" s="686"/>
      <c r="AB96" s="686"/>
      <c r="AC96" s="686"/>
      <c r="AD96" s="686"/>
      <c r="AE96" s="686"/>
      <c r="AF96" s="686"/>
      <c r="AG96" s="686"/>
      <c r="AH96" s="686"/>
      <c r="AI96" s="686"/>
      <c r="AJ96" s="686"/>
      <c r="AK96" s="686"/>
      <c r="AL96" s="686"/>
      <c r="AM96" s="686"/>
      <c r="AN96" s="686"/>
      <c r="AO96" s="687"/>
      <c r="AP96" s="622"/>
      <c r="AQ96" s="685"/>
      <c r="AR96" s="686"/>
      <c r="AS96" s="686"/>
      <c r="AT96" s="686"/>
      <c r="AU96" s="686"/>
      <c r="AV96" s="686"/>
      <c r="AW96" s="686"/>
      <c r="AX96" s="686"/>
      <c r="AY96" s="686"/>
      <c r="AZ96" s="686"/>
      <c r="BA96" s="686"/>
      <c r="BB96" s="686"/>
      <c r="BC96" s="686"/>
      <c r="BD96" s="686"/>
      <c r="BE96" s="686"/>
      <c r="BF96" s="686"/>
      <c r="BG96" s="686"/>
      <c r="BH96" s="686"/>
      <c r="BI96" s="686"/>
      <c r="BJ96" s="686"/>
      <c r="BK96" s="686"/>
      <c r="BL96" s="686"/>
      <c r="BM96" s="686"/>
      <c r="BN96" s="686"/>
      <c r="BO96" s="686"/>
      <c r="BP96" s="686"/>
      <c r="BQ96" s="686"/>
      <c r="BR96" s="686"/>
      <c r="BS96" s="686"/>
      <c r="BT96" s="687"/>
    </row>
    <row r="97" spans="2:73">
      <c r="B97" s="681"/>
      <c r="C97" s="681"/>
      <c r="D97" s="681"/>
      <c r="E97" s="681"/>
      <c r="F97" s="681"/>
      <c r="G97" s="681"/>
      <c r="H97" s="681"/>
      <c r="I97" s="633"/>
      <c r="J97" s="633"/>
      <c r="K97" s="622"/>
      <c r="L97" s="685"/>
      <c r="M97" s="686"/>
      <c r="N97" s="686"/>
      <c r="O97" s="686"/>
      <c r="P97" s="686"/>
      <c r="Q97" s="686"/>
      <c r="R97" s="686"/>
      <c r="S97" s="686"/>
      <c r="T97" s="686"/>
      <c r="U97" s="686"/>
      <c r="V97" s="686"/>
      <c r="W97" s="686"/>
      <c r="X97" s="686"/>
      <c r="Y97" s="686"/>
      <c r="Z97" s="686"/>
      <c r="AA97" s="686"/>
      <c r="AB97" s="686"/>
      <c r="AC97" s="686"/>
      <c r="AD97" s="686"/>
      <c r="AE97" s="686"/>
      <c r="AF97" s="686"/>
      <c r="AG97" s="686"/>
      <c r="AH97" s="686"/>
      <c r="AI97" s="686"/>
      <c r="AJ97" s="686"/>
      <c r="AK97" s="686"/>
      <c r="AL97" s="686"/>
      <c r="AM97" s="686"/>
      <c r="AN97" s="686"/>
      <c r="AO97" s="687"/>
      <c r="AP97" s="622"/>
      <c r="AQ97" s="685"/>
      <c r="AR97" s="686"/>
      <c r="AS97" s="686"/>
      <c r="AT97" s="686"/>
      <c r="AU97" s="686"/>
      <c r="AV97" s="686"/>
      <c r="AW97" s="686"/>
      <c r="AX97" s="686"/>
      <c r="AY97" s="686"/>
      <c r="AZ97" s="686"/>
      <c r="BA97" s="686"/>
      <c r="BB97" s="686"/>
      <c r="BC97" s="686"/>
      <c r="BD97" s="686"/>
      <c r="BE97" s="686"/>
      <c r="BF97" s="686"/>
      <c r="BG97" s="686"/>
      <c r="BH97" s="686"/>
      <c r="BI97" s="686"/>
      <c r="BJ97" s="686"/>
      <c r="BK97" s="686"/>
      <c r="BL97" s="686"/>
      <c r="BM97" s="686"/>
      <c r="BN97" s="686"/>
      <c r="BO97" s="686"/>
      <c r="BP97" s="686"/>
      <c r="BQ97" s="686"/>
      <c r="BR97" s="686"/>
      <c r="BS97" s="686"/>
      <c r="BT97" s="687"/>
    </row>
    <row r="98" spans="2:73" ht="15.75">
      <c r="B98" s="681"/>
      <c r="C98" s="681"/>
      <c r="D98" s="681"/>
      <c r="E98" s="681"/>
      <c r="F98" s="681"/>
      <c r="G98" s="681"/>
      <c r="H98" s="681"/>
      <c r="I98" s="633"/>
      <c r="J98" s="633"/>
      <c r="K98" s="622"/>
      <c r="L98" s="685"/>
      <c r="M98" s="686"/>
      <c r="N98" s="686"/>
      <c r="O98" s="686"/>
      <c r="P98" s="686"/>
      <c r="Q98" s="686"/>
      <c r="R98" s="686"/>
      <c r="S98" s="686"/>
      <c r="T98" s="686"/>
      <c r="U98" s="686"/>
      <c r="V98" s="686"/>
      <c r="W98" s="686"/>
      <c r="X98" s="686"/>
      <c r="Y98" s="686"/>
      <c r="Z98" s="686"/>
      <c r="AA98" s="686"/>
      <c r="AB98" s="686"/>
      <c r="AC98" s="686"/>
      <c r="AD98" s="686"/>
      <c r="AE98" s="686"/>
      <c r="AF98" s="686"/>
      <c r="AG98" s="686"/>
      <c r="AH98" s="686"/>
      <c r="AI98" s="686"/>
      <c r="AJ98" s="686"/>
      <c r="AK98" s="686"/>
      <c r="AL98" s="686"/>
      <c r="AM98" s="686"/>
      <c r="AN98" s="686"/>
      <c r="AO98" s="687"/>
      <c r="AP98" s="622"/>
      <c r="AQ98" s="685"/>
      <c r="AR98" s="686"/>
      <c r="AS98" s="686"/>
      <c r="AT98" s="686"/>
      <c r="AU98" s="686"/>
      <c r="AV98" s="686"/>
      <c r="AW98" s="686"/>
      <c r="AX98" s="686"/>
      <c r="AY98" s="686"/>
      <c r="AZ98" s="686"/>
      <c r="BA98" s="686"/>
      <c r="BB98" s="686"/>
      <c r="BC98" s="686"/>
      <c r="BD98" s="686"/>
      <c r="BE98" s="686"/>
      <c r="BF98" s="686"/>
      <c r="BG98" s="686"/>
      <c r="BH98" s="686"/>
      <c r="BI98" s="686"/>
      <c r="BJ98" s="686"/>
      <c r="BK98" s="686"/>
      <c r="BL98" s="686"/>
      <c r="BM98" s="686"/>
      <c r="BN98" s="686"/>
      <c r="BO98" s="686"/>
      <c r="BP98" s="686"/>
      <c r="BQ98" s="686"/>
      <c r="BR98" s="686"/>
      <c r="BS98" s="686"/>
      <c r="BT98" s="687"/>
      <c r="BU98" s="157"/>
    </row>
    <row r="99" spans="2:73" ht="15.75">
      <c r="B99" s="681"/>
      <c r="C99" s="681"/>
      <c r="D99" s="681"/>
      <c r="E99" s="681"/>
      <c r="F99" s="681"/>
      <c r="G99" s="681"/>
      <c r="H99" s="681"/>
      <c r="I99" s="633"/>
      <c r="J99" s="633"/>
      <c r="K99" s="622"/>
      <c r="L99" s="685"/>
      <c r="M99" s="686"/>
      <c r="N99" s="686"/>
      <c r="O99" s="686"/>
      <c r="P99" s="686"/>
      <c r="Q99" s="686"/>
      <c r="R99" s="686"/>
      <c r="S99" s="686"/>
      <c r="T99" s="686"/>
      <c r="U99" s="686"/>
      <c r="V99" s="686"/>
      <c r="W99" s="686"/>
      <c r="X99" s="686"/>
      <c r="Y99" s="686"/>
      <c r="Z99" s="686"/>
      <c r="AA99" s="686"/>
      <c r="AB99" s="686"/>
      <c r="AC99" s="686"/>
      <c r="AD99" s="686"/>
      <c r="AE99" s="686"/>
      <c r="AF99" s="686"/>
      <c r="AG99" s="686"/>
      <c r="AH99" s="686"/>
      <c r="AI99" s="686"/>
      <c r="AJ99" s="686"/>
      <c r="AK99" s="686"/>
      <c r="AL99" s="686"/>
      <c r="AM99" s="686"/>
      <c r="AN99" s="686"/>
      <c r="AO99" s="687"/>
      <c r="AP99" s="622"/>
      <c r="AQ99" s="685"/>
      <c r="AR99" s="686"/>
      <c r="AS99" s="686"/>
      <c r="AT99" s="686"/>
      <c r="AU99" s="686"/>
      <c r="AV99" s="686"/>
      <c r="AW99" s="686"/>
      <c r="AX99" s="686"/>
      <c r="AY99" s="686"/>
      <c r="AZ99" s="686"/>
      <c r="BA99" s="686"/>
      <c r="BB99" s="686"/>
      <c r="BC99" s="686"/>
      <c r="BD99" s="686"/>
      <c r="BE99" s="686"/>
      <c r="BF99" s="686"/>
      <c r="BG99" s="686"/>
      <c r="BH99" s="686"/>
      <c r="BI99" s="686"/>
      <c r="BJ99" s="686"/>
      <c r="BK99" s="686"/>
      <c r="BL99" s="686"/>
      <c r="BM99" s="686"/>
      <c r="BN99" s="686"/>
      <c r="BO99" s="686"/>
      <c r="BP99" s="686"/>
      <c r="BQ99" s="686"/>
      <c r="BR99" s="686"/>
      <c r="BS99" s="686"/>
      <c r="BT99" s="687"/>
      <c r="BU99" s="157"/>
    </row>
    <row r="100" spans="2:73" ht="15.75">
      <c r="B100" s="681"/>
      <c r="C100" s="681"/>
      <c r="D100" s="681"/>
      <c r="E100" s="681"/>
      <c r="F100" s="681"/>
      <c r="G100" s="681"/>
      <c r="H100" s="681"/>
      <c r="I100" s="633"/>
      <c r="J100" s="633"/>
      <c r="K100" s="622"/>
      <c r="L100" s="685"/>
      <c r="M100" s="686"/>
      <c r="N100" s="686"/>
      <c r="O100" s="686"/>
      <c r="P100" s="686"/>
      <c r="Q100" s="686"/>
      <c r="R100" s="686"/>
      <c r="S100" s="686"/>
      <c r="T100" s="686"/>
      <c r="U100" s="686"/>
      <c r="V100" s="686"/>
      <c r="W100" s="686"/>
      <c r="X100" s="686"/>
      <c r="Y100" s="686"/>
      <c r="Z100" s="686"/>
      <c r="AA100" s="686"/>
      <c r="AB100" s="686"/>
      <c r="AC100" s="686"/>
      <c r="AD100" s="686"/>
      <c r="AE100" s="686"/>
      <c r="AF100" s="686"/>
      <c r="AG100" s="686"/>
      <c r="AH100" s="686"/>
      <c r="AI100" s="686"/>
      <c r="AJ100" s="686"/>
      <c r="AK100" s="686"/>
      <c r="AL100" s="686"/>
      <c r="AM100" s="686"/>
      <c r="AN100" s="686"/>
      <c r="AO100" s="687"/>
      <c r="AP100" s="622"/>
      <c r="AQ100" s="685"/>
      <c r="AR100" s="686"/>
      <c r="AS100" s="686"/>
      <c r="AT100" s="686"/>
      <c r="AU100" s="686"/>
      <c r="AV100" s="686"/>
      <c r="AW100" s="686"/>
      <c r="AX100" s="686"/>
      <c r="AY100" s="686"/>
      <c r="AZ100" s="686"/>
      <c r="BA100" s="686"/>
      <c r="BB100" s="686"/>
      <c r="BC100" s="686"/>
      <c r="BD100" s="686"/>
      <c r="BE100" s="686"/>
      <c r="BF100" s="686"/>
      <c r="BG100" s="686"/>
      <c r="BH100" s="686"/>
      <c r="BI100" s="686"/>
      <c r="BJ100" s="686"/>
      <c r="BK100" s="686"/>
      <c r="BL100" s="686"/>
      <c r="BM100" s="686"/>
      <c r="BN100" s="686"/>
      <c r="BO100" s="686"/>
      <c r="BP100" s="686"/>
      <c r="BQ100" s="686"/>
      <c r="BR100" s="686"/>
      <c r="BS100" s="686"/>
      <c r="BT100" s="687"/>
      <c r="BU100" s="157"/>
    </row>
    <row r="101" spans="2:73">
      <c r="B101" s="681"/>
      <c r="C101" s="681"/>
      <c r="D101" s="681"/>
      <c r="E101" s="681"/>
      <c r="F101" s="681"/>
      <c r="G101" s="681"/>
      <c r="H101" s="681"/>
      <c r="I101" s="633"/>
      <c r="J101" s="633"/>
      <c r="K101" s="622"/>
      <c r="L101" s="685"/>
      <c r="M101" s="686"/>
      <c r="N101" s="686"/>
      <c r="O101" s="686"/>
      <c r="P101" s="686"/>
      <c r="Q101" s="686"/>
      <c r="R101" s="686"/>
      <c r="S101" s="686"/>
      <c r="T101" s="686"/>
      <c r="U101" s="686"/>
      <c r="V101" s="686"/>
      <c r="W101" s="686"/>
      <c r="X101" s="686"/>
      <c r="Y101" s="686"/>
      <c r="Z101" s="686"/>
      <c r="AA101" s="686"/>
      <c r="AB101" s="686"/>
      <c r="AC101" s="686"/>
      <c r="AD101" s="686"/>
      <c r="AE101" s="686"/>
      <c r="AF101" s="686"/>
      <c r="AG101" s="686"/>
      <c r="AH101" s="686"/>
      <c r="AI101" s="686"/>
      <c r="AJ101" s="686"/>
      <c r="AK101" s="686"/>
      <c r="AL101" s="686"/>
      <c r="AM101" s="686"/>
      <c r="AN101" s="686"/>
      <c r="AO101" s="687"/>
      <c r="AP101" s="622"/>
      <c r="AQ101" s="685"/>
      <c r="AR101" s="686"/>
      <c r="AS101" s="686"/>
      <c r="AT101" s="686"/>
      <c r="AU101" s="686"/>
      <c r="AV101" s="686"/>
      <c r="AW101" s="686"/>
      <c r="AX101" s="686"/>
      <c r="AY101" s="686"/>
      <c r="AZ101" s="686"/>
      <c r="BA101" s="686"/>
      <c r="BB101" s="686"/>
      <c r="BC101" s="686"/>
      <c r="BD101" s="686"/>
      <c r="BE101" s="686"/>
      <c r="BF101" s="686"/>
      <c r="BG101" s="686"/>
      <c r="BH101" s="686"/>
      <c r="BI101" s="686"/>
      <c r="BJ101" s="686"/>
      <c r="BK101" s="686"/>
      <c r="BL101" s="686"/>
      <c r="BM101" s="686"/>
      <c r="BN101" s="686"/>
      <c r="BO101" s="686"/>
      <c r="BP101" s="686"/>
      <c r="BQ101" s="686"/>
      <c r="BR101" s="686"/>
      <c r="BS101" s="686"/>
      <c r="BT101" s="687"/>
    </row>
    <row r="102" spans="2:73" ht="15.75">
      <c r="B102" s="681"/>
      <c r="C102" s="681"/>
      <c r="D102" s="681"/>
      <c r="E102" s="681"/>
      <c r="F102" s="681"/>
      <c r="G102" s="681"/>
      <c r="H102" s="681"/>
      <c r="I102" s="633"/>
      <c r="J102" s="633"/>
      <c r="K102" s="622"/>
      <c r="L102" s="685"/>
      <c r="M102" s="686"/>
      <c r="N102" s="686"/>
      <c r="O102" s="686"/>
      <c r="P102" s="686"/>
      <c r="Q102" s="686"/>
      <c r="R102" s="686"/>
      <c r="S102" s="686"/>
      <c r="T102" s="686"/>
      <c r="U102" s="686"/>
      <c r="V102" s="686"/>
      <c r="W102" s="686"/>
      <c r="X102" s="686"/>
      <c r="Y102" s="686"/>
      <c r="Z102" s="686"/>
      <c r="AA102" s="686"/>
      <c r="AB102" s="686"/>
      <c r="AC102" s="686"/>
      <c r="AD102" s="686"/>
      <c r="AE102" s="686"/>
      <c r="AF102" s="686"/>
      <c r="AG102" s="686"/>
      <c r="AH102" s="686"/>
      <c r="AI102" s="686"/>
      <c r="AJ102" s="686"/>
      <c r="AK102" s="686"/>
      <c r="AL102" s="686"/>
      <c r="AM102" s="686"/>
      <c r="AN102" s="686"/>
      <c r="AO102" s="687"/>
      <c r="AP102" s="622"/>
      <c r="AQ102" s="685"/>
      <c r="AR102" s="686"/>
      <c r="AS102" s="686"/>
      <c r="AT102" s="686"/>
      <c r="AU102" s="686"/>
      <c r="AV102" s="686"/>
      <c r="AW102" s="686"/>
      <c r="AX102" s="686"/>
      <c r="AY102" s="686"/>
      <c r="AZ102" s="686"/>
      <c r="BA102" s="686"/>
      <c r="BB102" s="686"/>
      <c r="BC102" s="686"/>
      <c r="BD102" s="686"/>
      <c r="BE102" s="686"/>
      <c r="BF102" s="686"/>
      <c r="BG102" s="686"/>
      <c r="BH102" s="686"/>
      <c r="BI102" s="686"/>
      <c r="BJ102" s="686"/>
      <c r="BK102" s="686"/>
      <c r="BL102" s="686"/>
      <c r="BM102" s="686"/>
      <c r="BN102" s="686"/>
      <c r="BO102" s="686"/>
      <c r="BP102" s="686"/>
      <c r="BQ102" s="686"/>
      <c r="BR102" s="686"/>
      <c r="BS102" s="686"/>
      <c r="BT102" s="687"/>
      <c r="BU102" s="157"/>
    </row>
    <row r="103" spans="2:73" ht="15.75">
      <c r="B103" s="681"/>
      <c r="C103" s="681"/>
      <c r="D103" s="681"/>
      <c r="E103" s="681"/>
      <c r="F103" s="681"/>
      <c r="G103" s="681"/>
      <c r="H103" s="681"/>
      <c r="I103" s="633"/>
      <c r="J103" s="633"/>
      <c r="K103" s="622"/>
      <c r="L103" s="685"/>
      <c r="M103" s="686"/>
      <c r="N103" s="686"/>
      <c r="O103" s="686"/>
      <c r="P103" s="686"/>
      <c r="Q103" s="686"/>
      <c r="R103" s="686"/>
      <c r="S103" s="686"/>
      <c r="T103" s="686"/>
      <c r="U103" s="686"/>
      <c r="V103" s="686"/>
      <c r="W103" s="686"/>
      <c r="X103" s="686"/>
      <c r="Y103" s="686"/>
      <c r="Z103" s="686"/>
      <c r="AA103" s="686"/>
      <c r="AB103" s="686"/>
      <c r="AC103" s="686"/>
      <c r="AD103" s="686"/>
      <c r="AE103" s="686"/>
      <c r="AF103" s="686"/>
      <c r="AG103" s="686"/>
      <c r="AH103" s="686"/>
      <c r="AI103" s="686"/>
      <c r="AJ103" s="686"/>
      <c r="AK103" s="686"/>
      <c r="AL103" s="686"/>
      <c r="AM103" s="686"/>
      <c r="AN103" s="686"/>
      <c r="AO103" s="687"/>
      <c r="AP103" s="622"/>
      <c r="AQ103" s="685"/>
      <c r="AR103" s="686"/>
      <c r="AS103" s="686"/>
      <c r="AT103" s="686"/>
      <c r="AU103" s="686"/>
      <c r="AV103" s="686"/>
      <c r="AW103" s="686"/>
      <c r="AX103" s="686"/>
      <c r="AY103" s="686"/>
      <c r="AZ103" s="686"/>
      <c r="BA103" s="686"/>
      <c r="BB103" s="686"/>
      <c r="BC103" s="686"/>
      <c r="BD103" s="686"/>
      <c r="BE103" s="686"/>
      <c r="BF103" s="686"/>
      <c r="BG103" s="686"/>
      <c r="BH103" s="686"/>
      <c r="BI103" s="686"/>
      <c r="BJ103" s="686"/>
      <c r="BK103" s="686"/>
      <c r="BL103" s="686"/>
      <c r="BM103" s="686"/>
      <c r="BN103" s="686"/>
      <c r="BO103" s="686"/>
      <c r="BP103" s="686"/>
      <c r="BQ103" s="686"/>
      <c r="BR103" s="686"/>
      <c r="BS103" s="686"/>
      <c r="BT103" s="687"/>
      <c r="BU103" s="157"/>
    </row>
    <row r="104" spans="2:73" ht="15.75">
      <c r="B104" s="681"/>
      <c r="C104" s="681"/>
      <c r="D104" s="681"/>
      <c r="E104" s="681"/>
      <c r="F104" s="681"/>
      <c r="G104" s="681"/>
      <c r="H104" s="681"/>
      <c r="I104" s="633"/>
      <c r="J104" s="633"/>
      <c r="K104" s="622"/>
      <c r="L104" s="685"/>
      <c r="M104" s="686"/>
      <c r="N104" s="686"/>
      <c r="O104" s="686"/>
      <c r="P104" s="686"/>
      <c r="Q104" s="686"/>
      <c r="R104" s="686"/>
      <c r="S104" s="686"/>
      <c r="T104" s="686"/>
      <c r="U104" s="686"/>
      <c r="V104" s="686"/>
      <c r="W104" s="686"/>
      <c r="X104" s="686"/>
      <c r="Y104" s="686"/>
      <c r="Z104" s="686"/>
      <c r="AA104" s="686"/>
      <c r="AB104" s="686"/>
      <c r="AC104" s="686"/>
      <c r="AD104" s="686"/>
      <c r="AE104" s="686"/>
      <c r="AF104" s="686"/>
      <c r="AG104" s="686"/>
      <c r="AH104" s="686"/>
      <c r="AI104" s="686"/>
      <c r="AJ104" s="686"/>
      <c r="AK104" s="686"/>
      <c r="AL104" s="686"/>
      <c r="AM104" s="686"/>
      <c r="AN104" s="686"/>
      <c r="AO104" s="687"/>
      <c r="AP104" s="622"/>
      <c r="AQ104" s="685"/>
      <c r="AR104" s="686"/>
      <c r="AS104" s="686"/>
      <c r="AT104" s="686"/>
      <c r="AU104" s="686"/>
      <c r="AV104" s="686"/>
      <c r="AW104" s="686"/>
      <c r="AX104" s="686"/>
      <c r="AY104" s="686"/>
      <c r="AZ104" s="686"/>
      <c r="BA104" s="686"/>
      <c r="BB104" s="686"/>
      <c r="BC104" s="686"/>
      <c r="BD104" s="686"/>
      <c r="BE104" s="686"/>
      <c r="BF104" s="686"/>
      <c r="BG104" s="686"/>
      <c r="BH104" s="686"/>
      <c r="BI104" s="686"/>
      <c r="BJ104" s="686"/>
      <c r="BK104" s="686"/>
      <c r="BL104" s="686"/>
      <c r="BM104" s="686"/>
      <c r="BN104" s="686"/>
      <c r="BO104" s="686"/>
      <c r="BP104" s="686"/>
      <c r="BQ104" s="686"/>
      <c r="BR104" s="686"/>
      <c r="BS104" s="686"/>
      <c r="BT104" s="687"/>
      <c r="BU104" s="157"/>
    </row>
    <row r="105" spans="2:73" ht="15.75">
      <c r="B105" s="681"/>
      <c r="C105" s="681"/>
      <c r="D105" s="681"/>
      <c r="E105" s="681"/>
      <c r="F105" s="681"/>
      <c r="G105" s="681"/>
      <c r="H105" s="681"/>
      <c r="I105" s="633"/>
      <c r="J105" s="633"/>
      <c r="K105" s="622"/>
      <c r="L105" s="685"/>
      <c r="M105" s="686"/>
      <c r="N105" s="686"/>
      <c r="O105" s="686"/>
      <c r="P105" s="686"/>
      <c r="Q105" s="686"/>
      <c r="R105" s="686"/>
      <c r="S105" s="686"/>
      <c r="T105" s="686"/>
      <c r="U105" s="686"/>
      <c r="V105" s="686"/>
      <c r="W105" s="686"/>
      <c r="X105" s="686"/>
      <c r="Y105" s="686"/>
      <c r="Z105" s="686"/>
      <c r="AA105" s="686"/>
      <c r="AB105" s="686"/>
      <c r="AC105" s="686"/>
      <c r="AD105" s="686"/>
      <c r="AE105" s="686"/>
      <c r="AF105" s="686"/>
      <c r="AG105" s="686"/>
      <c r="AH105" s="686"/>
      <c r="AI105" s="686"/>
      <c r="AJ105" s="686"/>
      <c r="AK105" s="686"/>
      <c r="AL105" s="686"/>
      <c r="AM105" s="686"/>
      <c r="AN105" s="686"/>
      <c r="AO105" s="687"/>
      <c r="AP105" s="622"/>
      <c r="AQ105" s="685"/>
      <c r="AR105" s="686"/>
      <c r="AS105" s="686"/>
      <c r="AT105" s="686"/>
      <c r="AU105" s="686"/>
      <c r="AV105" s="686"/>
      <c r="AW105" s="686"/>
      <c r="AX105" s="686"/>
      <c r="AY105" s="686"/>
      <c r="AZ105" s="686"/>
      <c r="BA105" s="686"/>
      <c r="BB105" s="686"/>
      <c r="BC105" s="686"/>
      <c r="BD105" s="686"/>
      <c r="BE105" s="686"/>
      <c r="BF105" s="686"/>
      <c r="BG105" s="686"/>
      <c r="BH105" s="686"/>
      <c r="BI105" s="686"/>
      <c r="BJ105" s="686"/>
      <c r="BK105" s="686"/>
      <c r="BL105" s="686"/>
      <c r="BM105" s="686"/>
      <c r="BN105" s="686"/>
      <c r="BO105" s="686"/>
      <c r="BP105" s="686"/>
      <c r="BQ105" s="686"/>
      <c r="BR105" s="686"/>
      <c r="BS105" s="686"/>
      <c r="BT105" s="687"/>
      <c r="BU105" s="157"/>
    </row>
    <row r="106" spans="2:73" ht="15.75">
      <c r="B106" s="681"/>
      <c r="C106" s="681"/>
      <c r="D106" s="681"/>
      <c r="E106" s="681"/>
      <c r="F106" s="681"/>
      <c r="G106" s="681"/>
      <c r="H106" s="681"/>
      <c r="I106" s="633"/>
      <c r="J106" s="633"/>
      <c r="K106" s="622"/>
      <c r="L106" s="685"/>
      <c r="M106" s="686"/>
      <c r="N106" s="686"/>
      <c r="O106" s="686"/>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6"/>
      <c r="AM106" s="686"/>
      <c r="AN106" s="686"/>
      <c r="AO106" s="687"/>
      <c r="AP106" s="622"/>
      <c r="AQ106" s="685"/>
      <c r="AR106" s="686"/>
      <c r="AS106" s="686"/>
      <c r="AT106" s="686"/>
      <c r="AU106" s="686"/>
      <c r="AV106" s="686"/>
      <c r="AW106" s="686"/>
      <c r="AX106" s="686"/>
      <c r="AY106" s="686"/>
      <c r="AZ106" s="686"/>
      <c r="BA106" s="686"/>
      <c r="BB106" s="686"/>
      <c r="BC106" s="686"/>
      <c r="BD106" s="686"/>
      <c r="BE106" s="686"/>
      <c r="BF106" s="686"/>
      <c r="BG106" s="686"/>
      <c r="BH106" s="686"/>
      <c r="BI106" s="686"/>
      <c r="BJ106" s="686"/>
      <c r="BK106" s="686"/>
      <c r="BL106" s="686"/>
      <c r="BM106" s="686"/>
      <c r="BN106" s="686"/>
      <c r="BO106" s="686"/>
      <c r="BP106" s="686"/>
      <c r="BQ106" s="686"/>
      <c r="BR106" s="686"/>
      <c r="BS106" s="686"/>
      <c r="BT106" s="687"/>
      <c r="BU106" s="157"/>
    </row>
    <row r="107" spans="2:73" ht="15.75">
      <c r="B107" s="681"/>
      <c r="C107" s="681"/>
      <c r="D107" s="681"/>
      <c r="E107" s="681"/>
      <c r="F107" s="681"/>
      <c r="G107" s="681"/>
      <c r="H107" s="681"/>
      <c r="I107" s="633"/>
      <c r="J107" s="633"/>
      <c r="K107" s="622"/>
      <c r="L107" s="685"/>
      <c r="M107" s="686"/>
      <c r="N107" s="686"/>
      <c r="O107" s="686"/>
      <c r="P107" s="686"/>
      <c r="Q107" s="686"/>
      <c r="R107" s="686"/>
      <c r="S107" s="686"/>
      <c r="T107" s="686"/>
      <c r="U107" s="686"/>
      <c r="V107" s="686"/>
      <c r="W107" s="686"/>
      <c r="X107" s="686"/>
      <c r="Y107" s="686"/>
      <c r="Z107" s="686"/>
      <c r="AA107" s="686"/>
      <c r="AB107" s="686"/>
      <c r="AC107" s="686"/>
      <c r="AD107" s="686"/>
      <c r="AE107" s="686"/>
      <c r="AF107" s="686"/>
      <c r="AG107" s="686"/>
      <c r="AH107" s="686"/>
      <c r="AI107" s="686"/>
      <c r="AJ107" s="686"/>
      <c r="AK107" s="686"/>
      <c r="AL107" s="686"/>
      <c r="AM107" s="686"/>
      <c r="AN107" s="686"/>
      <c r="AO107" s="687"/>
      <c r="AP107" s="622"/>
      <c r="AQ107" s="688"/>
      <c r="AR107" s="689"/>
      <c r="AS107" s="689"/>
      <c r="AT107" s="689"/>
      <c r="AU107" s="689"/>
      <c r="AV107" s="689"/>
      <c r="AW107" s="689"/>
      <c r="AX107" s="689"/>
      <c r="AY107" s="689"/>
      <c r="AZ107" s="689"/>
      <c r="BA107" s="689"/>
      <c r="BB107" s="689"/>
      <c r="BC107" s="689"/>
      <c r="BD107" s="689"/>
      <c r="BE107" s="689"/>
      <c r="BF107" s="689"/>
      <c r="BG107" s="689"/>
      <c r="BH107" s="689"/>
      <c r="BI107" s="689"/>
      <c r="BJ107" s="689"/>
      <c r="BK107" s="689"/>
      <c r="BL107" s="689"/>
      <c r="BM107" s="689"/>
      <c r="BN107" s="689"/>
      <c r="BO107" s="689"/>
      <c r="BP107" s="689"/>
      <c r="BQ107" s="689"/>
      <c r="BR107" s="689"/>
      <c r="BS107" s="689"/>
      <c r="BT107" s="690"/>
      <c r="BU107" s="157"/>
    </row>
    <row r="108" spans="2:73" ht="15.75">
      <c r="B108" s="681"/>
      <c r="C108" s="681"/>
      <c r="D108" s="681"/>
      <c r="E108" s="681"/>
      <c r="F108" s="681"/>
      <c r="G108" s="681"/>
      <c r="H108" s="681"/>
      <c r="I108" s="633"/>
      <c r="J108" s="633"/>
      <c r="K108" s="622"/>
      <c r="L108" s="685"/>
      <c r="M108" s="686"/>
      <c r="N108" s="686"/>
      <c r="O108" s="686"/>
      <c r="P108" s="686"/>
      <c r="Q108" s="686"/>
      <c r="R108" s="686"/>
      <c r="S108" s="686"/>
      <c r="T108" s="686"/>
      <c r="U108" s="686"/>
      <c r="V108" s="686"/>
      <c r="W108" s="686"/>
      <c r="X108" s="686"/>
      <c r="Y108" s="686"/>
      <c r="Z108" s="686"/>
      <c r="AA108" s="686"/>
      <c r="AB108" s="686"/>
      <c r="AC108" s="686"/>
      <c r="AD108" s="686"/>
      <c r="AE108" s="686"/>
      <c r="AF108" s="686"/>
      <c r="AG108" s="686"/>
      <c r="AH108" s="686"/>
      <c r="AI108" s="686"/>
      <c r="AJ108" s="686"/>
      <c r="AK108" s="686"/>
      <c r="AL108" s="686"/>
      <c r="AM108" s="686"/>
      <c r="AN108" s="686"/>
      <c r="AO108" s="687"/>
      <c r="AP108" s="622"/>
      <c r="AQ108" s="682"/>
      <c r="AR108" s="683"/>
      <c r="AS108" s="683"/>
      <c r="AT108" s="683"/>
      <c r="AU108" s="683"/>
      <c r="AV108" s="683"/>
      <c r="AW108" s="683"/>
      <c r="AX108" s="683"/>
      <c r="AY108" s="683"/>
      <c r="AZ108" s="683"/>
      <c r="BA108" s="683"/>
      <c r="BB108" s="683"/>
      <c r="BC108" s="683"/>
      <c r="BD108" s="683"/>
      <c r="BE108" s="683"/>
      <c r="BF108" s="683"/>
      <c r="BG108" s="683"/>
      <c r="BH108" s="683"/>
      <c r="BI108" s="683"/>
      <c r="BJ108" s="683"/>
      <c r="BK108" s="683"/>
      <c r="BL108" s="683"/>
      <c r="BM108" s="683"/>
      <c r="BN108" s="683"/>
      <c r="BO108" s="683"/>
      <c r="BP108" s="683"/>
      <c r="BQ108" s="683"/>
      <c r="BR108" s="683"/>
      <c r="BS108" s="683"/>
      <c r="BT108" s="684"/>
      <c r="BU108" s="157"/>
    </row>
    <row r="109" spans="2:73" ht="15.75">
      <c r="B109" s="681"/>
      <c r="C109" s="681"/>
      <c r="D109" s="681"/>
      <c r="E109" s="681"/>
      <c r="F109" s="681"/>
      <c r="G109" s="681"/>
      <c r="H109" s="681"/>
      <c r="I109" s="633"/>
      <c r="J109" s="633"/>
      <c r="K109" s="622"/>
      <c r="L109" s="685"/>
      <c r="M109" s="686"/>
      <c r="N109" s="686"/>
      <c r="O109" s="686"/>
      <c r="P109" s="686"/>
      <c r="Q109" s="686"/>
      <c r="R109" s="686"/>
      <c r="S109" s="686"/>
      <c r="T109" s="686"/>
      <c r="U109" s="686"/>
      <c r="V109" s="686"/>
      <c r="W109" s="686"/>
      <c r="X109" s="686"/>
      <c r="Y109" s="686"/>
      <c r="Z109" s="686"/>
      <c r="AA109" s="686"/>
      <c r="AB109" s="686"/>
      <c r="AC109" s="686"/>
      <c r="AD109" s="686"/>
      <c r="AE109" s="686"/>
      <c r="AF109" s="686"/>
      <c r="AG109" s="686"/>
      <c r="AH109" s="686"/>
      <c r="AI109" s="686"/>
      <c r="AJ109" s="686"/>
      <c r="AK109" s="686"/>
      <c r="AL109" s="686"/>
      <c r="AM109" s="686"/>
      <c r="AN109" s="686"/>
      <c r="AO109" s="687"/>
      <c r="AP109" s="622"/>
      <c r="AQ109" s="685"/>
      <c r="AR109" s="686"/>
      <c r="AS109" s="686"/>
      <c r="AT109" s="686"/>
      <c r="AU109" s="686"/>
      <c r="AV109" s="686"/>
      <c r="AW109" s="686"/>
      <c r="AX109" s="686"/>
      <c r="AY109" s="686"/>
      <c r="AZ109" s="686"/>
      <c r="BA109" s="686"/>
      <c r="BB109" s="686"/>
      <c r="BC109" s="686"/>
      <c r="BD109" s="686"/>
      <c r="BE109" s="686"/>
      <c r="BF109" s="686"/>
      <c r="BG109" s="686"/>
      <c r="BH109" s="686"/>
      <c r="BI109" s="686"/>
      <c r="BJ109" s="686"/>
      <c r="BK109" s="686"/>
      <c r="BL109" s="686"/>
      <c r="BM109" s="686"/>
      <c r="BN109" s="686"/>
      <c r="BO109" s="686"/>
      <c r="BP109" s="686"/>
      <c r="BQ109" s="686"/>
      <c r="BR109" s="686"/>
      <c r="BS109" s="686"/>
      <c r="BT109" s="687"/>
      <c r="BU109" s="157"/>
    </row>
    <row r="110" spans="2:73" ht="15.75">
      <c r="B110" s="681"/>
      <c r="C110" s="681"/>
      <c r="D110" s="681"/>
      <c r="E110" s="681"/>
      <c r="F110" s="681"/>
      <c r="G110" s="681"/>
      <c r="H110" s="681"/>
      <c r="I110" s="633"/>
      <c r="J110" s="633"/>
      <c r="K110" s="622"/>
      <c r="L110" s="685"/>
      <c r="M110" s="686"/>
      <c r="N110" s="686"/>
      <c r="O110" s="686"/>
      <c r="P110" s="686"/>
      <c r="Q110" s="686"/>
      <c r="R110" s="686"/>
      <c r="S110" s="686"/>
      <c r="T110" s="686"/>
      <c r="U110" s="686"/>
      <c r="V110" s="686"/>
      <c r="W110" s="686"/>
      <c r="X110" s="686"/>
      <c r="Y110" s="686"/>
      <c r="Z110" s="686"/>
      <c r="AA110" s="686"/>
      <c r="AB110" s="686"/>
      <c r="AC110" s="686"/>
      <c r="AD110" s="686"/>
      <c r="AE110" s="686"/>
      <c r="AF110" s="686"/>
      <c r="AG110" s="686"/>
      <c r="AH110" s="686"/>
      <c r="AI110" s="686"/>
      <c r="AJ110" s="686"/>
      <c r="AK110" s="686"/>
      <c r="AL110" s="686"/>
      <c r="AM110" s="686"/>
      <c r="AN110" s="686"/>
      <c r="AO110" s="687"/>
      <c r="AP110" s="622"/>
      <c r="AQ110" s="685"/>
      <c r="AR110" s="686"/>
      <c r="AS110" s="686"/>
      <c r="AT110" s="686"/>
      <c r="AU110" s="686"/>
      <c r="AV110" s="686"/>
      <c r="AW110" s="686"/>
      <c r="AX110" s="686"/>
      <c r="AY110" s="686"/>
      <c r="AZ110" s="686"/>
      <c r="BA110" s="686"/>
      <c r="BB110" s="686"/>
      <c r="BC110" s="686"/>
      <c r="BD110" s="686"/>
      <c r="BE110" s="686"/>
      <c r="BF110" s="686"/>
      <c r="BG110" s="686"/>
      <c r="BH110" s="686"/>
      <c r="BI110" s="686"/>
      <c r="BJ110" s="686"/>
      <c r="BK110" s="686"/>
      <c r="BL110" s="686"/>
      <c r="BM110" s="686"/>
      <c r="BN110" s="686"/>
      <c r="BO110" s="686"/>
      <c r="BP110" s="686"/>
      <c r="BQ110" s="686"/>
      <c r="BR110" s="686"/>
      <c r="BS110" s="686"/>
      <c r="BT110" s="687"/>
      <c r="BU110" s="157"/>
    </row>
    <row r="111" spans="2:73" ht="15.75">
      <c r="B111" s="681"/>
      <c r="C111" s="681"/>
      <c r="D111" s="681"/>
      <c r="E111" s="681"/>
      <c r="F111" s="681"/>
      <c r="G111" s="681"/>
      <c r="H111" s="681"/>
      <c r="I111" s="633"/>
      <c r="J111" s="633"/>
      <c r="K111" s="622"/>
      <c r="L111" s="685"/>
      <c r="M111" s="686"/>
      <c r="N111" s="686"/>
      <c r="O111" s="686"/>
      <c r="P111" s="686"/>
      <c r="Q111" s="686"/>
      <c r="R111" s="686"/>
      <c r="S111" s="686"/>
      <c r="T111" s="686"/>
      <c r="U111" s="686"/>
      <c r="V111" s="686"/>
      <c r="W111" s="686"/>
      <c r="X111" s="686"/>
      <c r="Y111" s="686"/>
      <c r="Z111" s="686"/>
      <c r="AA111" s="686"/>
      <c r="AB111" s="686"/>
      <c r="AC111" s="686"/>
      <c r="AD111" s="686"/>
      <c r="AE111" s="686"/>
      <c r="AF111" s="686"/>
      <c r="AG111" s="686"/>
      <c r="AH111" s="686"/>
      <c r="AI111" s="686"/>
      <c r="AJ111" s="686"/>
      <c r="AK111" s="686"/>
      <c r="AL111" s="686"/>
      <c r="AM111" s="686"/>
      <c r="AN111" s="686"/>
      <c r="AO111" s="687"/>
      <c r="AP111" s="622"/>
      <c r="AQ111" s="685"/>
      <c r="AR111" s="686"/>
      <c r="AS111" s="686"/>
      <c r="AT111" s="686"/>
      <c r="AU111" s="686"/>
      <c r="AV111" s="686"/>
      <c r="AW111" s="686"/>
      <c r="AX111" s="686"/>
      <c r="AY111" s="686"/>
      <c r="AZ111" s="686"/>
      <c r="BA111" s="686"/>
      <c r="BB111" s="686"/>
      <c r="BC111" s="686"/>
      <c r="BD111" s="686"/>
      <c r="BE111" s="686"/>
      <c r="BF111" s="686"/>
      <c r="BG111" s="686"/>
      <c r="BH111" s="686"/>
      <c r="BI111" s="686"/>
      <c r="BJ111" s="686"/>
      <c r="BK111" s="686"/>
      <c r="BL111" s="686"/>
      <c r="BM111" s="686"/>
      <c r="BN111" s="686"/>
      <c r="BO111" s="686"/>
      <c r="BP111" s="686"/>
      <c r="BQ111" s="686"/>
      <c r="BR111" s="686"/>
      <c r="BS111" s="686"/>
      <c r="BT111" s="687"/>
      <c r="BU111" s="157"/>
    </row>
    <row r="112" spans="2:73">
      <c r="B112" s="681"/>
      <c r="C112" s="681"/>
      <c r="D112" s="681"/>
      <c r="E112" s="681"/>
      <c r="F112" s="681"/>
      <c r="G112" s="681"/>
      <c r="H112" s="681"/>
      <c r="I112" s="633"/>
      <c r="J112" s="633"/>
      <c r="K112" s="622"/>
      <c r="L112" s="685"/>
      <c r="M112" s="686"/>
      <c r="N112" s="686"/>
      <c r="O112" s="686"/>
      <c r="P112" s="686"/>
      <c r="Q112" s="686"/>
      <c r="R112" s="686"/>
      <c r="S112" s="686"/>
      <c r="T112" s="686"/>
      <c r="U112" s="686"/>
      <c r="V112" s="686"/>
      <c r="W112" s="686"/>
      <c r="X112" s="686"/>
      <c r="Y112" s="686"/>
      <c r="Z112" s="686"/>
      <c r="AA112" s="686"/>
      <c r="AB112" s="686"/>
      <c r="AC112" s="686"/>
      <c r="AD112" s="686"/>
      <c r="AE112" s="686"/>
      <c r="AF112" s="686"/>
      <c r="AG112" s="686"/>
      <c r="AH112" s="686"/>
      <c r="AI112" s="686"/>
      <c r="AJ112" s="686"/>
      <c r="AK112" s="686"/>
      <c r="AL112" s="686"/>
      <c r="AM112" s="686"/>
      <c r="AN112" s="686"/>
      <c r="AO112" s="687"/>
      <c r="AP112" s="622"/>
      <c r="AQ112" s="685"/>
      <c r="AR112" s="686"/>
      <c r="AS112" s="686"/>
      <c r="AT112" s="686"/>
      <c r="AU112" s="686"/>
      <c r="AV112" s="686"/>
      <c r="AW112" s="686"/>
      <c r="AX112" s="686"/>
      <c r="AY112" s="686"/>
      <c r="AZ112" s="686"/>
      <c r="BA112" s="686"/>
      <c r="BB112" s="686"/>
      <c r="BC112" s="686"/>
      <c r="BD112" s="686"/>
      <c r="BE112" s="686"/>
      <c r="BF112" s="686"/>
      <c r="BG112" s="686"/>
      <c r="BH112" s="686"/>
      <c r="BI112" s="686"/>
      <c r="BJ112" s="686"/>
      <c r="BK112" s="686"/>
      <c r="BL112" s="686"/>
      <c r="BM112" s="686"/>
      <c r="BN112" s="686"/>
      <c r="BO112" s="686"/>
      <c r="BP112" s="686"/>
      <c r="BQ112" s="686"/>
      <c r="BR112" s="686"/>
      <c r="BS112" s="686"/>
      <c r="BT112" s="687"/>
    </row>
    <row r="113" spans="2:73">
      <c r="B113" s="681"/>
      <c r="C113" s="681"/>
      <c r="D113" s="681"/>
      <c r="E113" s="681"/>
      <c r="F113" s="681"/>
      <c r="G113" s="681"/>
      <c r="H113" s="681"/>
      <c r="I113" s="633"/>
      <c r="J113" s="633"/>
      <c r="K113" s="622"/>
      <c r="L113" s="685"/>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6"/>
      <c r="AK113" s="686"/>
      <c r="AL113" s="686"/>
      <c r="AM113" s="686"/>
      <c r="AN113" s="686"/>
      <c r="AO113" s="687"/>
      <c r="AP113" s="622"/>
      <c r="AQ113" s="685"/>
      <c r="AR113" s="686"/>
      <c r="AS113" s="686"/>
      <c r="AT113" s="686"/>
      <c r="AU113" s="686"/>
      <c r="AV113" s="686"/>
      <c r="AW113" s="686"/>
      <c r="AX113" s="686"/>
      <c r="AY113" s="686"/>
      <c r="AZ113" s="686"/>
      <c r="BA113" s="686"/>
      <c r="BB113" s="686"/>
      <c r="BC113" s="686"/>
      <c r="BD113" s="686"/>
      <c r="BE113" s="686"/>
      <c r="BF113" s="686"/>
      <c r="BG113" s="686"/>
      <c r="BH113" s="686"/>
      <c r="BI113" s="686"/>
      <c r="BJ113" s="686"/>
      <c r="BK113" s="686"/>
      <c r="BL113" s="686"/>
      <c r="BM113" s="686"/>
      <c r="BN113" s="686"/>
      <c r="BO113" s="686"/>
      <c r="BP113" s="686"/>
      <c r="BQ113" s="686"/>
      <c r="BR113" s="686"/>
      <c r="BS113" s="686"/>
      <c r="BT113" s="687"/>
    </row>
    <row r="114" spans="2:73">
      <c r="B114" s="681"/>
      <c r="C114" s="681"/>
      <c r="D114" s="681"/>
      <c r="E114" s="681"/>
      <c r="F114" s="681"/>
      <c r="G114" s="681"/>
      <c r="H114" s="681"/>
      <c r="I114" s="633"/>
      <c r="J114" s="633"/>
      <c r="K114" s="622"/>
      <c r="L114" s="685"/>
      <c r="M114" s="686"/>
      <c r="N114" s="686"/>
      <c r="O114" s="686"/>
      <c r="P114" s="686"/>
      <c r="Q114" s="686"/>
      <c r="R114" s="686"/>
      <c r="S114" s="686"/>
      <c r="T114" s="686"/>
      <c r="U114" s="686"/>
      <c r="V114" s="686"/>
      <c r="W114" s="686"/>
      <c r="X114" s="686"/>
      <c r="Y114" s="686"/>
      <c r="Z114" s="686"/>
      <c r="AA114" s="686"/>
      <c r="AB114" s="686"/>
      <c r="AC114" s="686"/>
      <c r="AD114" s="686"/>
      <c r="AE114" s="686"/>
      <c r="AF114" s="686"/>
      <c r="AG114" s="686"/>
      <c r="AH114" s="686"/>
      <c r="AI114" s="686"/>
      <c r="AJ114" s="686"/>
      <c r="AK114" s="686"/>
      <c r="AL114" s="686"/>
      <c r="AM114" s="686"/>
      <c r="AN114" s="686"/>
      <c r="AO114" s="687"/>
      <c r="AP114" s="622"/>
      <c r="AQ114" s="685"/>
      <c r="AR114" s="686"/>
      <c r="AS114" s="686"/>
      <c r="AT114" s="686"/>
      <c r="AU114" s="686"/>
      <c r="AV114" s="686"/>
      <c r="AW114" s="686"/>
      <c r="AX114" s="686"/>
      <c r="AY114" s="686"/>
      <c r="AZ114" s="686"/>
      <c r="BA114" s="686"/>
      <c r="BB114" s="686"/>
      <c r="BC114" s="686"/>
      <c r="BD114" s="686"/>
      <c r="BE114" s="686"/>
      <c r="BF114" s="686"/>
      <c r="BG114" s="686"/>
      <c r="BH114" s="686"/>
      <c r="BI114" s="686"/>
      <c r="BJ114" s="686"/>
      <c r="BK114" s="686"/>
      <c r="BL114" s="686"/>
      <c r="BM114" s="686"/>
      <c r="BN114" s="686"/>
      <c r="BO114" s="686"/>
      <c r="BP114" s="686"/>
      <c r="BQ114" s="686"/>
      <c r="BR114" s="686"/>
      <c r="BS114" s="686"/>
      <c r="BT114" s="687"/>
    </row>
    <row r="115" spans="2:73" ht="15.75">
      <c r="B115" s="681"/>
      <c r="C115" s="681"/>
      <c r="D115" s="681"/>
      <c r="E115" s="681"/>
      <c r="F115" s="681"/>
      <c r="G115" s="681"/>
      <c r="H115" s="681"/>
      <c r="I115" s="633"/>
      <c r="J115" s="633"/>
      <c r="K115" s="622"/>
      <c r="L115" s="685"/>
      <c r="M115" s="686"/>
      <c r="N115" s="686"/>
      <c r="O115" s="686"/>
      <c r="P115" s="686"/>
      <c r="Q115" s="686"/>
      <c r="R115" s="686"/>
      <c r="S115" s="686"/>
      <c r="T115" s="686"/>
      <c r="U115" s="686"/>
      <c r="V115" s="686"/>
      <c r="W115" s="686"/>
      <c r="X115" s="686"/>
      <c r="Y115" s="686"/>
      <c r="Z115" s="686"/>
      <c r="AA115" s="686"/>
      <c r="AB115" s="686"/>
      <c r="AC115" s="686"/>
      <c r="AD115" s="686"/>
      <c r="AE115" s="686"/>
      <c r="AF115" s="686"/>
      <c r="AG115" s="686"/>
      <c r="AH115" s="686"/>
      <c r="AI115" s="686"/>
      <c r="AJ115" s="686"/>
      <c r="AK115" s="686"/>
      <c r="AL115" s="686"/>
      <c r="AM115" s="686"/>
      <c r="AN115" s="686"/>
      <c r="AO115" s="687"/>
      <c r="AP115" s="622"/>
      <c r="AQ115" s="685"/>
      <c r="AR115" s="686"/>
      <c r="AS115" s="686"/>
      <c r="AT115" s="686"/>
      <c r="AU115" s="686"/>
      <c r="AV115" s="686"/>
      <c r="AW115" s="686"/>
      <c r="AX115" s="686"/>
      <c r="AY115" s="686"/>
      <c r="AZ115" s="686"/>
      <c r="BA115" s="686"/>
      <c r="BB115" s="686"/>
      <c r="BC115" s="686"/>
      <c r="BD115" s="686"/>
      <c r="BE115" s="686"/>
      <c r="BF115" s="686"/>
      <c r="BG115" s="686"/>
      <c r="BH115" s="686"/>
      <c r="BI115" s="686"/>
      <c r="BJ115" s="686"/>
      <c r="BK115" s="686"/>
      <c r="BL115" s="686"/>
      <c r="BM115" s="686"/>
      <c r="BN115" s="686"/>
      <c r="BO115" s="686"/>
      <c r="BP115" s="686"/>
      <c r="BQ115" s="686"/>
      <c r="BR115" s="686"/>
      <c r="BS115" s="686"/>
      <c r="BT115" s="687"/>
      <c r="BU115" s="157"/>
    </row>
    <row r="116" spans="2:73" ht="15.75">
      <c r="B116" s="681"/>
      <c r="C116" s="681"/>
      <c r="D116" s="681"/>
      <c r="E116" s="681"/>
      <c r="F116" s="681"/>
      <c r="G116" s="681"/>
      <c r="H116" s="681"/>
      <c r="I116" s="633"/>
      <c r="J116" s="633"/>
      <c r="K116" s="622"/>
      <c r="L116" s="685"/>
      <c r="M116" s="686"/>
      <c r="N116" s="686"/>
      <c r="O116" s="686"/>
      <c r="P116" s="686"/>
      <c r="Q116" s="686"/>
      <c r="R116" s="686"/>
      <c r="S116" s="686"/>
      <c r="T116" s="686"/>
      <c r="U116" s="686"/>
      <c r="V116" s="686"/>
      <c r="W116" s="686"/>
      <c r="X116" s="686"/>
      <c r="Y116" s="686"/>
      <c r="Z116" s="686"/>
      <c r="AA116" s="686"/>
      <c r="AB116" s="686"/>
      <c r="AC116" s="686"/>
      <c r="AD116" s="686"/>
      <c r="AE116" s="686"/>
      <c r="AF116" s="686"/>
      <c r="AG116" s="686"/>
      <c r="AH116" s="686"/>
      <c r="AI116" s="686"/>
      <c r="AJ116" s="686"/>
      <c r="AK116" s="686"/>
      <c r="AL116" s="686"/>
      <c r="AM116" s="686"/>
      <c r="AN116" s="686"/>
      <c r="AO116" s="687"/>
      <c r="AP116" s="622"/>
      <c r="AQ116" s="685"/>
      <c r="AR116" s="686"/>
      <c r="AS116" s="686"/>
      <c r="AT116" s="686"/>
      <c r="AU116" s="686"/>
      <c r="AV116" s="686"/>
      <c r="AW116" s="686"/>
      <c r="AX116" s="686"/>
      <c r="AY116" s="686"/>
      <c r="AZ116" s="686"/>
      <c r="BA116" s="686"/>
      <c r="BB116" s="686"/>
      <c r="BC116" s="686"/>
      <c r="BD116" s="686"/>
      <c r="BE116" s="686"/>
      <c r="BF116" s="686"/>
      <c r="BG116" s="686"/>
      <c r="BH116" s="686"/>
      <c r="BI116" s="686"/>
      <c r="BJ116" s="686"/>
      <c r="BK116" s="686"/>
      <c r="BL116" s="686"/>
      <c r="BM116" s="686"/>
      <c r="BN116" s="686"/>
      <c r="BO116" s="686"/>
      <c r="BP116" s="686"/>
      <c r="BQ116" s="686"/>
      <c r="BR116" s="686"/>
      <c r="BS116" s="686"/>
      <c r="BT116" s="687"/>
      <c r="BU116" s="157"/>
    </row>
    <row r="117" spans="2:73" ht="15.75">
      <c r="B117" s="681"/>
      <c r="C117" s="681"/>
      <c r="D117" s="681"/>
      <c r="E117" s="681"/>
      <c r="F117" s="681"/>
      <c r="G117" s="681"/>
      <c r="H117" s="681"/>
      <c r="I117" s="633"/>
      <c r="J117" s="633"/>
      <c r="K117" s="622"/>
      <c r="L117" s="685"/>
      <c r="M117" s="686"/>
      <c r="N117" s="686"/>
      <c r="O117" s="686"/>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686"/>
      <c r="AK117" s="686"/>
      <c r="AL117" s="686"/>
      <c r="AM117" s="686"/>
      <c r="AN117" s="686"/>
      <c r="AO117" s="687"/>
      <c r="AP117" s="622"/>
      <c r="AQ117" s="685"/>
      <c r="AR117" s="686"/>
      <c r="AS117" s="686"/>
      <c r="AT117" s="686"/>
      <c r="AU117" s="686"/>
      <c r="AV117" s="686"/>
      <c r="AW117" s="686"/>
      <c r="AX117" s="686"/>
      <c r="AY117" s="686"/>
      <c r="AZ117" s="686"/>
      <c r="BA117" s="686"/>
      <c r="BB117" s="686"/>
      <c r="BC117" s="686"/>
      <c r="BD117" s="686"/>
      <c r="BE117" s="686"/>
      <c r="BF117" s="686"/>
      <c r="BG117" s="686"/>
      <c r="BH117" s="686"/>
      <c r="BI117" s="686"/>
      <c r="BJ117" s="686"/>
      <c r="BK117" s="686"/>
      <c r="BL117" s="686"/>
      <c r="BM117" s="686"/>
      <c r="BN117" s="686"/>
      <c r="BO117" s="686"/>
      <c r="BP117" s="686"/>
      <c r="BQ117" s="686"/>
      <c r="BR117" s="686"/>
      <c r="BS117" s="686"/>
      <c r="BT117" s="687"/>
      <c r="BU117" s="157"/>
    </row>
    <row r="118" spans="2:73" ht="15.75">
      <c r="B118" s="681"/>
      <c r="C118" s="681"/>
      <c r="D118" s="681"/>
      <c r="E118" s="681"/>
      <c r="F118" s="681"/>
      <c r="G118" s="681"/>
      <c r="H118" s="681"/>
      <c r="I118" s="633"/>
      <c r="J118" s="633"/>
      <c r="K118" s="622"/>
      <c r="L118" s="685"/>
      <c r="M118" s="686"/>
      <c r="N118" s="686"/>
      <c r="O118" s="686"/>
      <c r="P118" s="686"/>
      <c r="Q118" s="686"/>
      <c r="R118" s="686"/>
      <c r="S118" s="686"/>
      <c r="T118" s="686"/>
      <c r="U118" s="686"/>
      <c r="V118" s="686"/>
      <c r="W118" s="686"/>
      <c r="X118" s="686"/>
      <c r="Y118" s="686"/>
      <c r="Z118" s="686"/>
      <c r="AA118" s="686"/>
      <c r="AB118" s="686"/>
      <c r="AC118" s="686"/>
      <c r="AD118" s="686"/>
      <c r="AE118" s="686"/>
      <c r="AF118" s="686"/>
      <c r="AG118" s="686"/>
      <c r="AH118" s="686"/>
      <c r="AI118" s="686"/>
      <c r="AJ118" s="686"/>
      <c r="AK118" s="686"/>
      <c r="AL118" s="686"/>
      <c r="AM118" s="686"/>
      <c r="AN118" s="686"/>
      <c r="AO118" s="687"/>
      <c r="AP118" s="622"/>
      <c r="AQ118" s="685"/>
      <c r="AR118" s="686"/>
      <c r="AS118" s="686"/>
      <c r="AT118" s="686"/>
      <c r="AU118" s="686"/>
      <c r="AV118" s="686"/>
      <c r="AW118" s="686"/>
      <c r="AX118" s="686"/>
      <c r="AY118" s="686"/>
      <c r="AZ118" s="686"/>
      <c r="BA118" s="686"/>
      <c r="BB118" s="686"/>
      <c r="BC118" s="686"/>
      <c r="BD118" s="686"/>
      <c r="BE118" s="686"/>
      <c r="BF118" s="686"/>
      <c r="BG118" s="686"/>
      <c r="BH118" s="686"/>
      <c r="BI118" s="686"/>
      <c r="BJ118" s="686"/>
      <c r="BK118" s="686"/>
      <c r="BL118" s="686"/>
      <c r="BM118" s="686"/>
      <c r="BN118" s="686"/>
      <c r="BO118" s="686"/>
      <c r="BP118" s="686"/>
      <c r="BQ118" s="686"/>
      <c r="BR118" s="686"/>
      <c r="BS118" s="686"/>
      <c r="BT118" s="687"/>
      <c r="BU118" s="157"/>
    </row>
    <row r="119" spans="2:73" ht="15.75">
      <c r="B119" s="681"/>
      <c r="C119" s="681"/>
      <c r="D119" s="681"/>
      <c r="E119" s="681"/>
      <c r="F119" s="681"/>
      <c r="G119" s="681"/>
      <c r="H119" s="681"/>
      <c r="I119" s="633"/>
      <c r="J119" s="633"/>
      <c r="K119" s="622"/>
      <c r="L119" s="685"/>
      <c r="M119" s="686"/>
      <c r="N119" s="686"/>
      <c r="O119" s="686"/>
      <c r="P119" s="686"/>
      <c r="Q119" s="686"/>
      <c r="R119" s="686"/>
      <c r="S119" s="686"/>
      <c r="T119" s="686"/>
      <c r="U119" s="686"/>
      <c r="V119" s="686"/>
      <c r="W119" s="686"/>
      <c r="X119" s="686"/>
      <c r="Y119" s="686"/>
      <c r="Z119" s="686"/>
      <c r="AA119" s="686"/>
      <c r="AB119" s="686"/>
      <c r="AC119" s="686"/>
      <c r="AD119" s="686"/>
      <c r="AE119" s="686"/>
      <c r="AF119" s="686"/>
      <c r="AG119" s="686"/>
      <c r="AH119" s="686"/>
      <c r="AI119" s="686"/>
      <c r="AJ119" s="686"/>
      <c r="AK119" s="686"/>
      <c r="AL119" s="686"/>
      <c r="AM119" s="686"/>
      <c r="AN119" s="686"/>
      <c r="AO119" s="687"/>
      <c r="AP119" s="622"/>
      <c r="AQ119" s="685"/>
      <c r="AR119" s="686"/>
      <c r="AS119" s="686"/>
      <c r="AT119" s="686"/>
      <c r="AU119" s="686"/>
      <c r="AV119" s="686"/>
      <c r="AW119" s="686"/>
      <c r="AX119" s="686"/>
      <c r="AY119" s="686"/>
      <c r="AZ119" s="686"/>
      <c r="BA119" s="686"/>
      <c r="BB119" s="686"/>
      <c r="BC119" s="686"/>
      <c r="BD119" s="686"/>
      <c r="BE119" s="686"/>
      <c r="BF119" s="686"/>
      <c r="BG119" s="686"/>
      <c r="BH119" s="686"/>
      <c r="BI119" s="686"/>
      <c r="BJ119" s="686"/>
      <c r="BK119" s="686"/>
      <c r="BL119" s="686"/>
      <c r="BM119" s="686"/>
      <c r="BN119" s="686"/>
      <c r="BO119" s="686"/>
      <c r="BP119" s="686"/>
      <c r="BQ119" s="686"/>
      <c r="BR119" s="686"/>
      <c r="BS119" s="686"/>
      <c r="BT119" s="687"/>
      <c r="BU119" s="157"/>
    </row>
    <row r="120" spans="2:73">
      <c r="B120" s="681"/>
      <c r="C120" s="681"/>
      <c r="D120" s="681"/>
      <c r="E120" s="681"/>
      <c r="F120" s="681"/>
      <c r="G120" s="681"/>
      <c r="H120" s="681"/>
      <c r="I120" s="633"/>
      <c r="J120" s="633"/>
      <c r="K120" s="622"/>
      <c r="L120" s="685"/>
      <c r="M120" s="686"/>
      <c r="N120" s="686"/>
      <c r="O120" s="686"/>
      <c r="P120" s="686"/>
      <c r="Q120" s="686"/>
      <c r="R120" s="686"/>
      <c r="S120" s="686"/>
      <c r="T120" s="686"/>
      <c r="U120" s="686"/>
      <c r="V120" s="686"/>
      <c r="W120" s="686"/>
      <c r="X120" s="686"/>
      <c r="Y120" s="686"/>
      <c r="Z120" s="686"/>
      <c r="AA120" s="686"/>
      <c r="AB120" s="686"/>
      <c r="AC120" s="686"/>
      <c r="AD120" s="686"/>
      <c r="AE120" s="686"/>
      <c r="AF120" s="686"/>
      <c r="AG120" s="686"/>
      <c r="AH120" s="686"/>
      <c r="AI120" s="686"/>
      <c r="AJ120" s="686"/>
      <c r="AK120" s="686"/>
      <c r="AL120" s="686"/>
      <c r="AM120" s="686"/>
      <c r="AN120" s="686"/>
      <c r="AO120" s="687"/>
      <c r="AP120" s="622"/>
      <c r="AQ120" s="685"/>
      <c r="AR120" s="686"/>
      <c r="AS120" s="686"/>
      <c r="AT120" s="686"/>
      <c r="AU120" s="686"/>
      <c r="AV120" s="686"/>
      <c r="AW120" s="686"/>
      <c r="AX120" s="686"/>
      <c r="AY120" s="686"/>
      <c r="AZ120" s="686"/>
      <c r="BA120" s="686"/>
      <c r="BB120" s="686"/>
      <c r="BC120" s="686"/>
      <c r="BD120" s="686"/>
      <c r="BE120" s="686"/>
      <c r="BF120" s="686"/>
      <c r="BG120" s="686"/>
      <c r="BH120" s="686"/>
      <c r="BI120" s="686"/>
      <c r="BJ120" s="686"/>
      <c r="BK120" s="686"/>
      <c r="BL120" s="686"/>
      <c r="BM120" s="686"/>
      <c r="BN120" s="686"/>
      <c r="BO120" s="686"/>
      <c r="BP120" s="686"/>
      <c r="BQ120" s="686"/>
      <c r="BR120" s="686"/>
      <c r="BS120" s="686"/>
      <c r="BT120" s="687"/>
    </row>
    <row r="121" spans="2:73" ht="15.75">
      <c r="B121" s="681"/>
      <c r="C121" s="681"/>
      <c r="D121" s="681"/>
      <c r="E121" s="681"/>
      <c r="F121" s="681"/>
      <c r="G121" s="681"/>
      <c r="H121" s="681"/>
      <c r="I121" s="633"/>
      <c r="J121" s="633"/>
      <c r="K121" s="622"/>
      <c r="L121" s="685"/>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6"/>
      <c r="AK121" s="686"/>
      <c r="AL121" s="686"/>
      <c r="AM121" s="686"/>
      <c r="AN121" s="686"/>
      <c r="AO121" s="687"/>
      <c r="AP121" s="622"/>
      <c r="AQ121" s="685"/>
      <c r="AR121" s="686"/>
      <c r="AS121" s="686"/>
      <c r="AT121" s="686"/>
      <c r="AU121" s="686"/>
      <c r="AV121" s="686"/>
      <c r="AW121" s="686"/>
      <c r="AX121" s="686"/>
      <c r="AY121" s="686"/>
      <c r="AZ121" s="686"/>
      <c r="BA121" s="686"/>
      <c r="BB121" s="686"/>
      <c r="BC121" s="686"/>
      <c r="BD121" s="686"/>
      <c r="BE121" s="686"/>
      <c r="BF121" s="686"/>
      <c r="BG121" s="686"/>
      <c r="BH121" s="686"/>
      <c r="BI121" s="686"/>
      <c r="BJ121" s="686"/>
      <c r="BK121" s="686"/>
      <c r="BL121" s="686"/>
      <c r="BM121" s="686"/>
      <c r="BN121" s="686"/>
      <c r="BO121" s="686"/>
      <c r="BP121" s="686"/>
      <c r="BQ121" s="686"/>
      <c r="BR121" s="686"/>
      <c r="BS121" s="686"/>
      <c r="BT121" s="687"/>
      <c r="BU121" s="157"/>
    </row>
    <row r="122" spans="2:73" ht="15.75">
      <c r="B122" s="681"/>
      <c r="C122" s="681"/>
      <c r="D122" s="681"/>
      <c r="E122" s="681"/>
      <c r="F122" s="681"/>
      <c r="G122" s="681"/>
      <c r="H122" s="681"/>
      <c r="I122" s="633"/>
      <c r="J122" s="633"/>
      <c r="K122" s="622"/>
      <c r="L122" s="688"/>
      <c r="M122" s="689"/>
      <c r="N122" s="689"/>
      <c r="O122" s="689"/>
      <c r="P122" s="689"/>
      <c r="Q122" s="689"/>
      <c r="R122" s="689"/>
      <c r="S122" s="689"/>
      <c r="T122" s="689"/>
      <c r="U122" s="689"/>
      <c r="V122" s="689"/>
      <c r="W122" s="689"/>
      <c r="X122" s="689"/>
      <c r="Y122" s="689"/>
      <c r="Z122" s="689"/>
      <c r="AA122" s="689"/>
      <c r="AB122" s="689"/>
      <c r="AC122" s="689"/>
      <c r="AD122" s="689"/>
      <c r="AE122" s="689"/>
      <c r="AF122" s="689"/>
      <c r="AG122" s="689"/>
      <c r="AH122" s="689"/>
      <c r="AI122" s="689"/>
      <c r="AJ122" s="689"/>
      <c r="AK122" s="689"/>
      <c r="AL122" s="689"/>
      <c r="AM122" s="689"/>
      <c r="AN122" s="689"/>
      <c r="AO122" s="690"/>
      <c r="AP122" s="622"/>
      <c r="AQ122" s="688"/>
      <c r="AR122" s="689"/>
      <c r="AS122" s="689"/>
      <c r="AT122" s="689"/>
      <c r="AU122" s="689"/>
      <c r="AV122" s="689"/>
      <c r="AW122" s="689"/>
      <c r="AX122" s="689"/>
      <c r="AY122" s="689"/>
      <c r="AZ122" s="689"/>
      <c r="BA122" s="689"/>
      <c r="BB122" s="689"/>
      <c r="BC122" s="689"/>
      <c r="BD122" s="689"/>
      <c r="BE122" s="689"/>
      <c r="BF122" s="689"/>
      <c r="BG122" s="689"/>
      <c r="BH122" s="689"/>
      <c r="BI122" s="689"/>
      <c r="BJ122" s="689"/>
      <c r="BK122" s="689"/>
      <c r="BL122" s="689"/>
      <c r="BM122" s="689"/>
      <c r="BN122" s="689"/>
      <c r="BO122" s="689"/>
      <c r="BP122" s="689"/>
      <c r="BQ122" s="689"/>
      <c r="BR122" s="689"/>
      <c r="BS122" s="689"/>
      <c r="BT122" s="690"/>
      <c r="BU122" s="157"/>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13" zoomScale="11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77"/>
      <c r="B13" s="577" t="s">
        <v>171</v>
      </c>
      <c r="D13" s="124" t="s">
        <v>175</v>
      </c>
      <c r="E13" s="734"/>
      <c r="F13" s="171"/>
      <c r="G13" s="172"/>
      <c r="H13" s="173"/>
      <c r="K13" s="173"/>
      <c r="L13" s="171"/>
      <c r="M13" s="171"/>
      <c r="N13" s="171"/>
      <c r="O13" s="171"/>
      <c r="P13" s="171"/>
      <c r="Q13" s="174"/>
    </row>
    <row r="14" spans="1:17" s="9" customFormat="1" ht="15.75" customHeight="1">
      <c r="B14" s="540"/>
      <c r="D14" s="17"/>
      <c r="E14" s="17"/>
      <c r="F14" s="171"/>
      <c r="G14" s="172"/>
      <c r="H14" s="173"/>
      <c r="K14" s="173"/>
      <c r="L14" s="171"/>
      <c r="M14" s="171"/>
      <c r="N14" s="171"/>
      <c r="O14" s="171"/>
      <c r="P14" s="171"/>
      <c r="Q14" s="174"/>
    </row>
    <row r="15" spans="1:17" ht="15.75">
      <c r="B15" s="577" t="s">
        <v>504</v>
      </c>
    </row>
    <row r="16" spans="1:17" ht="15.75">
      <c r="B16" s="577"/>
    </row>
    <row r="17" spans="2:21" s="657" customFormat="1" ht="20.45" customHeight="1">
      <c r="B17" s="655" t="s">
        <v>653</v>
      </c>
      <c r="C17" s="656"/>
      <c r="D17" s="656"/>
      <c r="E17" s="656"/>
      <c r="F17" s="656"/>
      <c r="G17" s="656"/>
      <c r="H17" s="656"/>
      <c r="I17" s="656"/>
      <c r="J17" s="656"/>
      <c r="K17" s="656"/>
      <c r="L17" s="656"/>
      <c r="M17" s="656"/>
      <c r="N17" s="656"/>
      <c r="O17" s="656"/>
      <c r="P17" s="656"/>
      <c r="Q17" s="656"/>
      <c r="R17" s="656"/>
      <c r="S17" s="656"/>
      <c r="T17" s="656"/>
      <c r="U17" s="656"/>
    </row>
    <row r="18" spans="2:21" ht="60" customHeight="1">
      <c r="B18" s="854" t="s">
        <v>706</v>
      </c>
      <c r="C18" s="854"/>
      <c r="D18" s="854"/>
      <c r="E18" s="854"/>
      <c r="F18" s="854"/>
      <c r="G18" s="854"/>
      <c r="H18" s="854"/>
      <c r="I18" s="854"/>
      <c r="J18" s="854"/>
      <c r="K18" s="854"/>
      <c r="L18" s="854"/>
      <c r="M18" s="854"/>
      <c r="N18" s="854"/>
      <c r="O18" s="854"/>
      <c r="P18" s="854"/>
      <c r="Q18" s="854"/>
      <c r="R18" s="854"/>
      <c r="S18" s="854"/>
      <c r="T18" s="854"/>
      <c r="U18" s="854"/>
    </row>
    <row r="21" spans="2:21" ht="21">
      <c r="B21" s="732" t="s">
        <v>690</v>
      </c>
    </row>
    <row r="23" spans="2:21" ht="21">
      <c r="B23" s="732" t="s">
        <v>691</v>
      </c>
      <c r="C23" s="733"/>
      <c r="E23" s="733"/>
      <c r="F23" s="733"/>
      <c r="H23" s="732" t="s">
        <v>692</v>
      </c>
    </row>
    <row r="24" spans="2:21" ht="18.75" customHeight="1">
      <c r="B24" s="853" t="s">
        <v>669</v>
      </c>
      <c r="C24" s="853"/>
      <c r="D24" s="853"/>
      <c r="E24" s="853"/>
      <c r="F24" s="853"/>
      <c r="H24" s="12" t="s">
        <v>677</v>
      </c>
      <c r="M24" s="12" t="s">
        <v>678</v>
      </c>
    </row>
    <row r="25" spans="2:21" ht="45">
      <c r="B25" s="729" t="s">
        <v>62</v>
      </c>
      <c r="C25" s="729" t="s">
        <v>670</v>
      </c>
      <c r="D25" s="729" t="s">
        <v>671</v>
      </c>
      <c r="E25" s="729" t="s">
        <v>673</v>
      </c>
      <c r="F25" s="729" t="s">
        <v>672</v>
      </c>
      <c r="H25" s="729" t="s">
        <v>674</v>
      </c>
      <c r="I25" s="729" t="s">
        <v>675</v>
      </c>
      <c r="J25" s="729" t="s">
        <v>676</v>
      </c>
      <c r="K25" s="729" t="s">
        <v>670</v>
      </c>
      <c r="M25" s="729" t="s">
        <v>674</v>
      </c>
      <c r="N25" s="729" t="s">
        <v>675</v>
      </c>
      <c r="O25" s="729" t="s">
        <v>676</v>
      </c>
      <c r="P25" s="729" t="s">
        <v>670</v>
      </c>
    </row>
    <row r="26" spans="2:21" ht="18">
      <c r="B26" s="736"/>
      <c r="C26" s="736" t="s">
        <v>680</v>
      </c>
      <c r="D26" s="736" t="s">
        <v>681</v>
      </c>
      <c r="E26" s="736" t="s">
        <v>682</v>
      </c>
      <c r="F26" s="736" t="s">
        <v>683</v>
      </c>
      <c r="H26" s="736"/>
      <c r="I26" s="736" t="s">
        <v>684</v>
      </c>
      <c r="J26" s="736" t="s">
        <v>685</v>
      </c>
      <c r="K26" s="736" t="s">
        <v>686</v>
      </c>
      <c r="M26" s="736"/>
      <c r="N26" s="736" t="s">
        <v>687</v>
      </c>
      <c r="O26" s="736" t="s">
        <v>688</v>
      </c>
      <c r="P26" s="736" t="s">
        <v>689</v>
      </c>
    </row>
    <row r="27" spans="2:21" ht="15.75" customHeight="1">
      <c r="B27" s="731" t="s">
        <v>694</v>
      </c>
      <c r="C27" s="739">
        <f>K49</f>
        <v>0</v>
      </c>
      <c r="D27" s="737"/>
      <c r="E27" s="730"/>
      <c r="F27" s="730"/>
      <c r="H27" s="730"/>
      <c r="I27" s="730"/>
      <c r="J27" s="730"/>
      <c r="K27" s="730">
        <f>I27*J27</f>
        <v>0</v>
      </c>
      <c r="M27" s="730"/>
      <c r="N27" s="730"/>
      <c r="O27" s="730"/>
      <c r="P27" s="730">
        <f>N27*O27</f>
        <v>0</v>
      </c>
    </row>
    <row r="28" spans="2:21" ht="15.75" customHeight="1">
      <c r="B28" s="731" t="s">
        <v>695</v>
      </c>
      <c r="C28" s="740">
        <f>P49</f>
        <v>0</v>
      </c>
      <c r="D28" s="741">
        <f>C28-C27</f>
        <v>0</v>
      </c>
      <c r="E28" s="730"/>
      <c r="F28" s="738">
        <f>D28*E28</f>
        <v>0</v>
      </c>
      <c r="H28" s="730"/>
      <c r="I28" s="730"/>
      <c r="J28" s="730"/>
      <c r="K28" s="730"/>
      <c r="M28" s="730"/>
      <c r="N28" s="730"/>
      <c r="O28" s="730"/>
      <c r="P28" s="730"/>
    </row>
    <row r="29" spans="2:21" ht="15.75" customHeight="1">
      <c r="B29" s="731" t="s">
        <v>696</v>
      </c>
      <c r="C29" s="730"/>
      <c r="D29" s="730"/>
      <c r="E29" s="730"/>
      <c r="F29" s="730"/>
      <c r="H29" s="730"/>
      <c r="I29" s="730"/>
      <c r="J29" s="730"/>
      <c r="K29" s="730"/>
      <c r="M29" s="730"/>
      <c r="N29" s="730"/>
      <c r="O29" s="730"/>
      <c r="P29" s="730"/>
    </row>
    <row r="30" spans="2:21" ht="15.75" customHeight="1">
      <c r="B30" s="731" t="s">
        <v>697</v>
      </c>
      <c r="C30" s="730"/>
      <c r="D30" s="730"/>
      <c r="E30" s="730"/>
      <c r="F30" s="730"/>
      <c r="H30" s="730"/>
      <c r="I30" s="730"/>
      <c r="J30" s="730"/>
      <c r="K30" s="730"/>
      <c r="M30" s="730"/>
      <c r="N30" s="730"/>
      <c r="O30" s="730"/>
      <c r="P30" s="730"/>
    </row>
    <row r="31" spans="2:21" ht="15.75" customHeight="1">
      <c r="B31" s="731" t="s">
        <v>698</v>
      </c>
      <c r="C31" s="730"/>
      <c r="D31" s="730"/>
      <c r="E31" s="730"/>
      <c r="F31" s="730"/>
      <c r="H31" s="730"/>
      <c r="I31" s="730"/>
      <c r="J31" s="730"/>
      <c r="K31" s="730"/>
      <c r="M31" s="730"/>
      <c r="N31" s="730"/>
      <c r="O31" s="730"/>
      <c r="P31" s="730"/>
    </row>
    <row r="32" spans="2:21" ht="15.75" customHeight="1">
      <c r="B32" s="731" t="s">
        <v>699</v>
      </c>
      <c r="C32" s="730"/>
      <c r="D32" s="730"/>
      <c r="E32" s="730"/>
      <c r="F32" s="730"/>
      <c r="H32" s="730"/>
      <c r="I32" s="730"/>
      <c r="J32" s="730"/>
      <c r="K32" s="730"/>
      <c r="M32" s="730"/>
      <c r="N32" s="730"/>
      <c r="O32" s="730"/>
      <c r="P32" s="730"/>
    </row>
    <row r="33" spans="2:16" ht="15.75" customHeight="1">
      <c r="B33" s="731" t="s">
        <v>700</v>
      </c>
      <c r="C33" s="730"/>
      <c r="D33" s="730"/>
      <c r="E33" s="730"/>
      <c r="F33" s="730"/>
      <c r="H33" s="730"/>
      <c r="I33" s="730"/>
      <c r="J33" s="730"/>
      <c r="K33" s="730"/>
      <c r="M33" s="730"/>
      <c r="N33" s="730"/>
      <c r="O33" s="730"/>
      <c r="P33" s="730"/>
    </row>
    <row r="34" spans="2:16" ht="15.75" customHeight="1">
      <c r="B34" s="731" t="s">
        <v>701</v>
      </c>
      <c r="C34" s="730"/>
      <c r="D34" s="730"/>
      <c r="E34" s="730"/>
      <c r="F34" s="730"/>
      <c r="H34" s="730"/>
      <c r="I34" s="730"/>
      <c r="J34" s="730"/>
      <c r="K34" s="730"/>
      <c r="M34" s="730"/>
      <c r="N34" s="730"/>
      <c r="O34" s="730"/>
      <c r="P34" s="730"/>
    </row>
    <row r="35" spans="2:16" ht="15.75" customHeight="1">
      <c r="B35" s="731" t="s">
        <v>702</v>
      </c>
      <c r="C35" s="730"/>
      <c r="D35" s="730"/>
      <c r="E35" s="730"/>
      <c r="F35" s="730"/>
      <c r="H35" s="730"/>
      <c r="I35" s="730"/>
      <c r="J35" s="730"/>
      <c r="K35" s="730"/>
      <c r="M35" s="730"/>
      <c r="N35" s="730"/>
      <c r="O35" s="730"/>
      <c r="P35" s="730"/>
    </row>
    <row r="36" spans="2:16" ht="15.75" customHeight="1">
      <c r="B36" s="731" t="s">
        <v>703</v>
      </c>
      <c r="C36" s="730"/>
      <c r="D36" s="730"/>
      <c r="E36" s="730"/>
      <c r="F36" s="730"/>
      <c r="H36" s="730"/>
      <c r="I36" s="730"/>
      <c r="J36" s="730"/>
      <c r="K36" s="730"/>
      <c r="M36" s="730"/>
      <c r="N36" s="730"/>
      <c r="O36" s="730"/>
      <c r="P36" s="730"/>
    </row>
    <row r="37" spans="2:16" ht="15.75" customHeight="1">
      <c r="B37" s="731" t="s">
        <v>704</v>
      </c>
      <c r="C37" s="730"/>
      <c r="D37" s="730"/>
      <c r="E37" s="730"/>
      <c r="F37" s="730"/>
      <c r="H37" s="730"/>
      <c r="I37" s="730"/>
      <c r="J37" s="730"/>
      <c r="K37" s="730"/>
      <c r="M37" s="730"/>
      <c r="N37" s="730"/>
      <c r="O37" s="730"/>
      <c r="P37" s="730"/>
    </row>
    <row r="38" spans="2:16" ht="15.75" customHeight="1">
      <c r="B38" s="731" t="s">
        <v>705</v>
      </c>
      <c r="C38" s="730"/>
      <c r="D38" s="730"/>
      <c r="E38" s="730"/>
      <c r="F38" s="730"/>
      <c r="H38" s="730"/>
      <c r="I38" s="730"/>
      <c r="J38" s="730"/>
      <c r="K38" s="730"/>
      <c r="M38" s="730"/>
      <c r="N38" s="730"/>
      <c r="O38" s="730"/>
      <c r="P38" s="730"/>
    </row>
    <row r="39" spans="2:16" ht="16.350000000000001" customHeight="1">
      <c r="B39" s="742" t="s">
        <v>26</v>
      </c>
      <c r="C39" s="743"/>
      <c r="D39" s="743"/>
      <c r="E39" s="743"/>
      <c r="F39" s="744">
        <f>SUM(F28:F38)</f>
        <v>0</v>
      </c>
      <c r="H39" s="730"/>
      <c r="I39" s="730"/>
      <c r="J39" s="730"/>
      <c r="K39" s="730"/>
      <c r="M39" s="730"/>
      <c r="N39" s="730"/>
      <c r="O39" s="730"/>
      <c r="P39" s="730"/>
    </row>
    <row r="40" spans="2:16">
      <c r="B40" s="731" t="s">
        <v>693</v>
      </c>
      <c r="C40" s="730"/>
      <c r="D40" s="730"/>
      <c r="E40" s="730"/>
      <c r="F40" s="730"/>
      <c r="H40" s="730"/>
      <c r="I40" s="730"/>
      <c r="J40" s="730"/>
      <c r="K40" s="730"/>
      <c r="M40" s="730"/>
      <c r="N40" s="730"/>
      <c r="O40" s="730"/>
      <c r="P40" s="730"/>
    </row>
    <row r="41" spans="2:16">
      <c r="B41" s="731" t="s">
        <v>693</v>
      </c>
      <c r="C41" s="730"/>
      <c r="D41" s="730"/>
      <c r="E41" s="730"/>
      <c r="F41" s="730"/>
      <c r="H41" s="730"/>
      <c r="I41" s="730"/>
      <c r="J41" s="730"/>
      <c r="K41" s="730"/>
      <c r="M41" s="730"/>
      <c r="N41" s="730"/>
      <c r="O41" s="730"/>
      <c r="P41" s="730"/>
    </row>
    <row r="42" spans="2:16">
      <c r="B42" s="731" t="s">
        <v>693</v>
      </c>
      <c r="C42" s="730"/>
      <c r="D42" s="730"/>
      <c r="E42" s="730"/>
      <c r="F42" s="730"/>
      <c r="H42" s="730"/>
      <c r="I42" s="730"/>
      <c r="J42" s="730"/>
      <c r="K42" s="730"/>
      <c r="M42" s="730"/>
      <c r="N42" s="730"/>
      <c r="O42" s="730"/>
      <c r="P42" s="730"/>
    </row>
    <row r="43" spans="2:16">
      <c r="B43" s="731" t="s">
        <v>693</v>
      </c>
      <c r="C43" s="730"/>
      <c r="D43" s="730"/>
      <c r="E43" s="730"/>
      <c r="F43" s="730"/>
      <c r="H43" s="730"/>
      <c r="I43" s="730"/>
      <c r="J43" s="730"/>
      <c r="K43" s="730"/>
      <c r="M43" s="730"/>
      <c r="N43" s="730"/>
      <c r="O43" s="730"/>
      <c r="P43" s="730"/>
    </row>
    <row r="44" spans="2:16">
      <c r="H44" s="730"/>
      <c r="I44" s="730"/>
      <c r="J44" s="730"/>
      <c r="K44" s="730"/>
      <c r="M44" s="730"/>
      <c r="N44" s="730"/>
      <c r="O44" s="730"/>
      <c r="P44" s="730"/>
    </row>
    <row r="45" spans="2:16">
      <c r="H45" s="730"/>
      <c r="I45" s="730"/>
      <c r="J45" s="730"/>
      <c r="K45" s="730"/>
      <c r="M45" s="730"/>
      <c r="N45" s="730"/>
      <c r="O45" s="730"/>
      <c r="P45" s="730"/>
    </row>
    <row r="46" spans="2:16">
      <c r="H46" s="730"/>
      <c r="I46" s="730"/>
      <c r="J46" s="730"/>
      <c r="K46" s="730"/>
      <c r="M46" s="730"/>
      <c r="N46" s="730"/>
      <c r="O46" s="730"/>
      <c r="P46" s="730"/>
    </row>
    <row r="47" spans="2:16">
      <c r="H47" s="730"/>
      <c r="I47" s="730"/>
      <c r="J47" s="730"/>
      <c r="K47" s="730"/>
      <c r="M47" s="730"/>
      <c r="N47" s="730"/>
      <c r="O47" s="730"/>
      <c r="P47" s="730"/>
    </row>
    <row r="48" spans="2:16">
      <c r="H48" s="730"/>
      <c r="I48" s="730"/>
      <c r="J48" s="730"/>
      <c r="K48" s="730"/>
      <c r="M48" s="730"/>
      <c r="N48" s="730"/>
      <c r="O48" s="730"/>
      <c r="P48" s="730"/>
    </row>
    <row r="49" spans="8:16">
      <c r="H49" s="742" t="s">
        <v>26</v>
      </c>
      <c r="I49" s="743"/>
      <c r="J49" s="743"/>
      <c r="K49" s="739">
        <f>SUM(K27:K48)</f>
        <v>0</v>
      </c>
      <c r="M49" s="742" t="s">
        <v>26</v>
      </c>
      <c r="N49" s="743"/>
      <c r="O49" s="743"/>
      <c r="P49" s="740">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693" customWidth="1"/>
    <col min="3" max="3" width="9" style="10"/>
    <col min="4" max="16384" width="9" style="12"/>
  </cols>
  <sheetData>
    <row r="16" spans="2:21" ht="26.25" customHeight="1">
      <c r="B16" s="694" t="s">
        <v>560</v>
      </c>
      <c r="C16" s="793" t="s">
        <v>504</v>
      </c>
      <c r="D16" s="794"/>
      <c r="E16" s="794"/>
      <c r="F16" s="794"/>
      <c r="G16" s="794"/>
      <c r="H16" s="794"/>
      <c r="I16" s="794"/>
      <c r="J16" s="794"/>
      <c r="K16" s="794"/>
      <c r="L16" s="794"/>
      <c r="M16" s="794"/>
      <c r="N16" s="794"/>
      <c r="O16" s="794"/>
      <c r="P16" s="794"/>
      <c r="Q16" s="794"/>
      <c r="R16" s="794"/>
      <c r="S16" s="794"/>
      <c r="T16" s="794"/>
      <c r="U16" s="794"/>
    </row>
    <row r="17" spans="2:21" ht="55.5" customHeight="1">
      <c r="B17" s="695" t="s">
        <v>625</v>
      </c>
      <c r="C17" s="795" t="s">
        <v>729</v>
      </c>
      <c r="D17" s="795"/>
      <c r="E17" s="795"/>
      <c r="F17" s="795"/>
      <c r="G17" s="795"/>
      <c r="H17" s="795"/>
      <c r="I17" s="795"/>
      <c r="J17" s="795"/>
      <c r="K17" s="795"/>
      <c r="L17" s="795"/>
      <c r="M17" s="795"/>
      <c r="N17" s="795"/>
      <c r="O17" s="795"/>
      <c r="P17" s="795"/>
      <c r="Q17" s="795"/>
      <c r="R17" s="795"/>
      <c r="S17" s="795"/>
      <c r="T17" s="795"/>
      <c r="U17" s="796"/>
    </row>
    <row r="18" spans="2:21" ht="15.75">
      <c r="B18" s="696"/>
      <c r="C18" s="697"/>
      <c r="D18" s="698"/>
      <c r="E18" s="698"/>
      <c r="F18" s="698"/>
      <c r="G18" s="698"/>
      <c r="H18" s="698"/>
      <c r="I18" s="698"/>
      <c r="J18" s="698"/>
      <c r="K18" s="698"/>
      <c r="L18" s="698"/>
      <c r="M18" s="698"/>
      <c r="N18" s="698"/>
      <c r="O18" s="698"/>
      <c r="P18" s="698"/>
      <c r="Q18" s="698"/>
      <c r="R18" s="698"/>
      <c r="S18" s="698"/>
      <c r="T18" s="698"/>
      <c r="U18" s="699"/>
    </row>
    <row r="19" spans="2:21" ht="15.75">
      <c r="B19" s="696"/>
      <c r="C19" s="697" t="s">
        <v>629</v>
      </c>
      <c r="D19" s="698"/>
      <c r="E19" s="698"/>
      <c r="F19" s="698"/>
      <c r="G19" s="698"/>
      <c r="H19" s="698"/>
      <c r="I19" s="698"/>
      <c r="J19" s="698"/>
      <c r="K19" s="698"/>
      <c r="L19" s="698"/>
      <c r="M19" s="698"/>
      <c r="N19" s="698"/>
      <c r="O19" s="698"/>
      <c r="P19" s="698"/>
      <c r="Q19" s="698"/>
      <c r="R19" s="698"/>
      <c r="S19" s="698"/>
      <c r="T19" s="698"/>
      <c r="U19" s="699"/>
    </row>
    <row r="20" spans="2:21" ht="15.75">
      <c r="B20" s="696"/>
      <c r="C20" s="697"/>
      <c r="D20" s="698"/>
      <c r="E20" s="698"/>
      <c r="F20" s="698"/>
      <c r="G20" s="698"/>
      <c r="H20" s="698"/>
      <c r="I20" s="698"/>
      <c r="J20" s="698"/>
      <c r="K20" s="698"/>
      <c r="L20" s="698"/>
      <c r="M20" s="698"/>
      <c r="N20" s="698"/>
      <c r="O20" s="698"/>
      <c r="P20" s="698"/>
      <c r="Q20" s="698"/>
      <c r="R20" s="698"/>
      <c r="S20" s="698"/>
      <c r="T20" s="698"/>
      <c r="U20" s="699"/>
    </row>
    <row r="21" spans="2:21" ht="15.75">
      <c r="B21" s="696"/>
      <c r="C21" s="697" t="s">
        <v>626</v>
      </c>
      <c r="D21" s="698"/>
      <c r="E21" s="698"/>
      <c r="F21" s="698"/>
      <c r="G21" s="698"/>
      <c r="H21" s="698"/>
      <c r="I21" s="698"/>
      <c r="J21" s="698"/>
      <c r="K21" s="698"/>
      <c r="L21" s="698"/>
      <c r="M21" s="698"/>
      <c r="N21" s="698"/>
      <c r="O21" s="698"/>
      <c r="P21" s="698"/>
      <c r="Q21" s="698"/>
      <c r="R21" s="698"/>
      <c r="S21" s="698"/>
      <c r="T21" s="698"/>
      <c r="U21" s="699"/>
    </row>
    <row r="22" spans="2:21" ht="15.75">
      <c r="B22" s="696"/>
      <c r="C22" s="697"/>
      <c r="D22" s="698"/>
      <c r="E22" s="698"/>
      <c r="F22" s="698"/>
      <c r="G22" s="698"/>
      <c r="H22" s="698"/>
      <c r="I22" s="698"/>
      <c r="J22" s="698"/>
      <c r="K22" s="698"/>
      <c r="L22" s="698"/>
      <c r="M22" s="698"/>
      <c r="N22" s="698"/>
      <c r="O22" s="698"/>
      <c r="P22" s="698"/>
      <c r="Q22" s="698"/>
      <c r="R22" s="698"/>
      <c r="S22" s="698"/>
      <c r="T22" s="698"/>
      <c r="U22" s="699"/>
    </row>
    <row r="23" spans="2:21" ht="30" customHeight="1">
      <c r="B23" s="696"/>
      <c r="C23" s="789" t="s">
        <v>627</v>
      </c>
      <c r="D23" s="789"/>
      <c r="E23" s="789"/>
      <c r="F23" s="789"/>
      <c r="G23" s="789"/>
      <c r="H23" s="789"/>
      <c r="I23" s="789"/>
      <c r="J23" s="789"/>
      <c r="K23" s="789"/>
      <c r="L23" s="789"/>
      <c r="M23" s="789"/>
      <c r="N23" s="789"/>
      <c r="O23" s="789"/>
      <c r="P23" s="789"/>
      <c r="Q23" s="789"/>
      <c r="R23" s="789"/>
      <c r="S23" s="789"/>
      <c r="T23" s="698"/>
      <c r="U23" s="699"/>
    </row>
    <row r="24" spans="2:21" ht="15.75">
      <c r="B24" s="696"/>
      <c r="C24" s="697"/>
      <c r="D24" s="698"/>
      <c r="E24" s="698"/>
      <c r="F24" s="698"/>
      <c r="G24" s="698"/>
      <c r="H24" s="698"/>
      <c r="I24" s="698"/>
      <c r="J24" s="698"/>
      <c r="K24" s="698"/>
      <c r="L24" s="698"/>
      <c r="M24" s="698"/>
      <c r="N24" s="698"/>
      <c r="O24" s="698"/>
      <c r="P24" s="698"/>
      <c r="Q24" s="698"/>
      <c r="R24" s="698"/>
      <c r="S24" s="698"/>
      <c r="T24" s="698"/>
      <c r="U24" s="699"/>
    </row>
    <row r="25" spans="2:21" ht="15.75">
      <c r="B25" s="696"/>
      <c r="C25" s="697" t="s">
        <v>630</v>
      </c>
      <c r="D25" s="698"/>
      <c r="E25" s="698"/>
      <c r="F25" s="698"/>
      <c r="G25" s="698"/>
      <c r="H25" s="698"/>
      <c r="I25" s="698"/>
      <c r="J25" s="698"/>
      <c r="K25" s="698"/>
      <c r="L25" s="698"/>
      <c r="M25" s="698"/>
      <c r="N25" s="698"/>
      <c r="O25" s="698"/>
      <c r="P25" s="698"/>
      <c r="Q25" s="698"/>
      <c r="R25" s="698"/>
      <c r="S25" s="698"/>
      <c r="T25" s="698"/>
      <c r="U25" s="699"/>
    </row>
    <row r="26" spans="2:21" ht="15.75">
      <c r="B26" s="696"/>
      <c r="C26" s="697"/>
      <c r="D26" s="698"/>
      <c r="E26" s="698"/>
      <c r="F26" s="698"/>
      <c r="G26" s="698"/>
      <c r="H26" s="698"/>
      <c r="I26" s="698"/>
      <c r="J26" s="698"/>
      <c r="K26" s="698"/>
      <c r="L26" s="698"/>
      <c r="M26" s="698"/>
      <c r="N26" s="698"/>
      <c r="O26" s="698"/>
      <c r="P26" s="698"/>
      <c r="Q26" s="698"/>
      <c r="R26" s="698"/>
      <c r="S26" s="698"/>
      <c r="T26" s="698"/>
      <c r="U26" s="699"/>
    </row>
    <row r="27" spans="2:21" ht="31.5" customHeight="1">
      <c r="B27" s="696"/>
      <c r="C27" s="789" t="s">
        <v>628</v>
      </c>
      <c r="D27" s="789"/>
      <c r="E27" s="789"/>
      <c r="F27" s="789"/>
      <c r="G27" s="789"/>
      <c r="H27" s="789"/>
      <c r="I27" s="789"/>
      <c r="J27" s="789"/>
      <c r="K27" s="789"/>
      <c r="L27" s="789"/>
      <c r="M27" s="789"/>
      <c r="N27" s="789"/>
      <c r="O27" s="789"/>
      <c r="P27" s="789"/>
      <c r="Q27" s="789"/>
      <c r="R27" s="789"/>
      <c r="S27" s="789"/>
      <c r="T27" s="789"/>
      <c r="U27" s="790"/>
    </row>
    <row r="28" spans="2:21" ht="15.75">
      <c r="B28" s="696"/>
      <c r="C28" s="697"/>
      <c r="D28" s="698"/>
      <c r="E28" s="698"/>
      <c r="F28" s="698"/>
      <c r="G28" s="698"/>
      <c r="H28" s="698"/>
      <c r="I28" s="698"/>
      <c r="J28" s="698"/>
      <c r="K28" s="698"/>
      <c r="L28" s="698"/>
      <c r="M28" s="698"/>
      <c r="N28" s="698"/>
      <c r="O28" s="698"/>
      <c r="P28" s="698"/>
      <c r="Q28" s="698"/>
      <c r="R28" s="698"/>
      <c r="S28" s="698"/>
      <c r="T28" s="698"/>
      <c r="U28" s="699"/>
    </row>
    <row r="29" spans="2:21" ht="31.5" customHeight="1">
      <c r="B29" s="696"/>
      <c r="C29" s="789" t="s">
        <v>631</v>
      </c>
      <c r="D29" s="789"/>
      <c r="E29" s="789"/>
      <c r="F29" s="789"/>
      <c r="G29" s="789"/>
      <c r="H29" s="789"/>
      <c r="I29" s="789"/>
      <c r="J29" s="789"/>
      <c r="K29" s="789"/>
      <c r="L29" s="789"/>
      <c r="M29" s="789"/>
      <c r="N29" s="789"/>
      <c r="O29" s="789"/>
      <c r="P29" s="789"/>
      <c r="Q29" s="789"/>
      <c r="R29" s="789"/>
      <c r="S29" s="789"/>
      <c r="T29" s="789"/>
      <c r="U29" s="790"/>
    </row>
    <row r="30" spans="2:21" ht="15.75">
      <c r="B30" s="696"/>
      <c r="C30" s="697"/>
      <c r="D30" s="698"/>
      <c r="E30" s="698"/>
      <c r="F30" s="698"/>
      <c r="G30" s="698"/>
      <c r="H30" s="698"/>
      <c r="I30" s="698"/>
      <c r="J30" s="698"/>
      <c r="K30" s="698"/>
      <c r="L30" s="698"/>
      <c r="M30" s="698"/>
      <c r="N30" s="698"/>
      <c r="O30" s="698"/>
      <c r="P30" s="698"/>
      <c r="Q30" s="698"/>
      <c r="R30" s="698"/>
      <c r="S30" s="698"/>
      <c r="T30" s="698"/>
      <c r="U30" s="699"/>
    </row>
    <row r="31" spans="2:21" ht="15.75">
      <c r="B31" s="696"/>
      <c r="C31" s="697" t="s">
        <v>632</v>
      </c>
      <c r="D31" s="698"/>
      <c r="E31" s="698"/>
      <c r="F31" s="698"/>
      <c r="G31" s="698"/>
      <c r="H31" s="698"/>
      <c r="I31" s="698"/>
      <c r="J31" s="698"/>
      <c r="K31" s="698"/>
      <c r="L31" s="698"/>
      <c r="M31" s="698"/>
      <c r="N31" s="698"/>
      <c r="O31" s="698"/>
      <c r="P31" s="698"/>
      <c r="Q31" s="698"/>
      <c r="R31" s="698"/>
      <c r="S31" s="698"/>
      <c r="T31" s="698"/>
      <c r="U31" s="699"/>
    </row>
    <row r="32" spans="2:21" ht="15.75">
      <c r="B32" s="700"/>
      <c r="C32" s="701"/>
      <c r="D32" s="702"/>
      <c r="E32" s="702"/>
      <c r="F32" s="702"/>
      <c r="G32" s="702"/>
      <c r="H32" s="702"/>
      <c r="I32" s="702"/>
      <c r="J32" s="702"/>
      <c r="K32" s="702"/>
      <c r="L32" s="702"/>
      <c r="M32" s="702"/>
      <c r="N32" s="702"/>
      <c r="O32" s="702"/>
      <c r="P32" s="702"/>
      <c r="Q32" s="702"/>
      <c r="R32" s="702"/>
      <c r="S32" s="702"/>
      <c r="T32" s="702"/>
      <c r="U32" s="703"/>
    </row>
    <row r="33" spans="2:21" ht="39" customHeight="1">
      <c r="B33" s="704" t="s">
        <v>633</v>
      </c>
      <c r="C33" s="797" t="s">
        <v>634</v>
      </c>
      <c r="D33" s="797"/>
      <c r="E33" s="797"/>
      <c r="F33" s="797"/>
      <c r="G33" s="797"/>
      <c r="H33" s="797"/>
      <c r="I33" s="797"/>
      <c r="J33" s="797"/>
      <c r="K33" s="797"/>
      <c r="L33" s="797"/>
      <c r="M33" s="797"/>
      <c r="N33" s="797"/>
      <c r="O33" s="797"/>
      <c r="P33" s="797"/>
      <c r="Q33" s="797"/>
      <c r="R33" s="797"/>
      <c r="S33" s="797"/>
      <c r="T33" s="797"/>
      <c r="U33" s="798"/>
    </row>
    <row r="34" spans="2:21">
      <c r="B34" s="705"/>
      <c r="C34" s="706"/>
      <c r="D34" s="706"/>
      <c r="E34" s="706"/>
      <c r="F34" s="706"/>
      <c r="G34" s="706"/>
      <c r="H34" s="706"/>
      <c r="I34" s="706"/>
      <c r="J34" s="706"/>
      <c r="K34" s="706"/>
      <c r="L34" s="706"/>
      <c r="M34" s="706"/>
      <c r="N34" s="706"/>
      <c r="O34" s="706"/>
      <c r="P34" s="706"/>
      <c r="Q34" s="706"/>
      <c r="R34" s="706"/>
      <c r="S34" s="706"/>
      <c r="T34" s="706"/>
      <c r="U34" s="707"/>
    </row>
    <row r="35" spans="2:21" ht="15.75">
      <c r="B35" s="708" t="s">
        <v>635</v>
      </c>
      <c r="C35" s="709" t="s">
        <v>636</v>
      </c>
      <c r="D35" s="698"/>
      <c r="E35" s="698"/>
      <c r="F35" s="698"/>
      <c r="G35" s="698"/>
      <c r="H35" s="698"/>
      <c r="I35" s="698"/>
      <c r="J35" s="698"/>
      <c r="K35" s="698"/>
      <c r="L35" s="698"/>
      <c r="M35" s="698"/>
      <c r="N35" s="698"/>
      <c r="O35" s="698"/>
      <c r="P35" s="698"/>
      <c r="Q35" s="698"/>
      <c r="R35" s="698"/>
      <c r="S35" s="698"/>
      <c r="T35" s="698"/>
      <c r="U35" s="699"/>
    </row>
    <row r="36" spans="2:21">
      <c r="B36" s="710"/>
      <c r="C36" s="702"/>
      <c r="D36" s="702"/>
      <c r="E36" s="702"/>
      <c r="F36" s="702"/>
      <c r="G36" s="702"/>
      <c r="H36" s="702"/>
      <c r="I36" s="702"/>
      <c r="J36" s="702"/>
      <c r="K36" s="702"/>
      <c r="L36" s="702"/>
      <c r="M36" s="702"/>
      <c r="N36" s="702"/>
      <c r="O36" s="702"/>
      <c r="P36" s="702"/>
      <c r="Q36" s="702"/>
      <c r="R36" s="702"/>
      <c r="S36" s="702"/>
      <c r="T36" s="702"/>
      <c r="U36" s="703"/>
    </row>
    <row r="37" spans="2:21" ht="34.5" customHeight="1">
      <c r="B37" s="695" t="s">
        <v>637</v>
      </c>
      <c r="C37" s="791" t="s">
        <v>638</v>
      </c>
      <c r="D37" s="791"/>
      <c r="E37" s="791"/>
      <c r="F37" s="791"/>
      <c r="G37" s="791"/>
      <c r="H37" s="791"/>
      <c r="I37" s="791"/>
      <c r="J37" s="791"/>
      <c r="K37" s="791"/>
      <c r="L37" s="791"/>
      <c r="M37" s="791"/>
      <c r="N37" s="791"/>
      <c r="O37" s="791"/>
      <c r="P37" s="791"/>
      <c r="Q37" s="791"/>
      <c r="R37" s="791"/>
      <c r="S37" s="791"/>
      <c r="T37" s="791"/>
      <c r="U37" s="792"/>
    </row>
    <row r="38" spans="2:21">
      <c r="B38" s="710"/>
      <c r="C38" s="702"/>
      <c r="D38" s="702"/>
      <c r="E38" s="702"/>
      <c r="F38" s="702"/>
      <c r="G38" s="702"/>
      <c r="H38" s="702"/>
      <c r="I38" s="702"/>
      <c r="J38" s="702"/>
      <c r="K38" s="702"/>
      <c r="L38" s="702"/>
      <c r="M38" s="702"/>
      <c r="N38" s="702"/>
      <c r="O38" s="702"/>
      <c r="P38" s="702"/>
      <c r="Q38" s="702"/>
      <c r="R38" s="702"/>
      <c r="S38" s="702"/>
      <c r="T38" s="702"/>
      <c r="U38" s="703"/>
    </row>
    <row r="39" spans="2:21" ht="15.75">
      <c r="B39" s="695" t="s">
        <v>639</v>
      </c>
      <c r="C39" s="711" t="s">
        <v>640</v>
      </c>
      <c r="D39" s="706"/>
      <c r="E39" s="706"/>
      <c r="F39" s="706"/>
      <c r="G39" s="706"/>
      <c r="H39" s="706"/>
      <c r="I39" s="706"/>
      <c r="J39" s="706"/>
      <c r="K39" s="706"/>
      <c r="L39" s="706"/>
      <c r="M39" s="706"/>
      <c r="N39" s="706"/>
      <c r="O39" s="706"/>
      <c r="P39" s="706"/>
      <c r="Q39" s="706"/>
      <c r="R39" s="706"/>
      <c r="S39" s="706"/>
      <c r="T39" s="706"/>
      <c r="U39" s="707"/>
    </row>
    <row r="40" spans="2:21">
      <c r="B40" s="710"/>
      <c r="C40" s="702"/>
      <c r="D40" s="702"/>
      <c r="E40" s="702"/>
      <c r="F40" s="702"/>
      <c r="G40" s="702"/>
      <c r="H40" s="702"/>
      <c r="I40" s="702"/>
      <c r="J40" s="702"/>
      <c r="K40" s="702"/>
      <c r="L40" s="702"/>
      <c r="M40" s="702"/>
      <c r="N40" s="702"/>
      <c r="O40" s="702"/>
      <c r="P40" s="702"/>
      <c r="Q40" s="702"/>
      <c r="R40" s="702"/>
      <c r="S40" s="702"/>
      <c r="T40" s="702"/>
      <c r="U40" s="703"/>
    </row>
    <row r="41" spans="2:21">
      <c r="B41" s="712"/>
      <c r="C41" s="706"/>
      <c r="D41" s="706"/>
      <c r="E41" s="706"/>
      <c r="F41" s="706"/>
      <c r="G41" s="706"/>
      <c r="H41" s="706"/>
      <c r="I41" s="706"/>
      <c r="J41" s="706"/>
      <c r="K41" s="706"/>
      <c r="L41" s="706"/>
      <c r="M41" s="706"/>
      <c r="N41" s="706"/>
      <c r="O41" s="706"/>
      <c r="P41" s="706"/>
      <c r="Q41" s="706"/>
      <c r="R41" s="706"/>
      <c r="S41" s="706"/>
      <c r="T41" s="706"/>
      <c r="U41" s="707"/>
    </row>
    <row r="42" spans="2:21" ht="15.75">
      <c r="B42" s="708" t="s">
        <v>641</v>
      </c>
      <c r="C42" s="709" t="s">
        <v>642</v>
      </c>
      <c r="D42" s="698"/>
      <c r="E42" s="698"/>
      <c r="F42" s="698"/>
      <c r="G42" s="698"/>
      <c r="H42" s="698"/>
      <c r="I42" s="698"/>
      <c r="J42" s="698"/>
      <c r="K42" s="698"/>
      <c r="L42" s="698"/>
      <c r="M42" s="698"/>
      <c r="N42" s="698"/>
      <c r="O42" s="698"/>
      <c r="P42" s="698"/>
      <c r="Q42" s="698"/>
      <c r="R42" s="698"/>
      <c r="S42" s="698"/>
      <c r="T42" s="698"/>
      <c r="U42" s="699"/>
    </row>
    <row r="43" spans="2:21">
      <c r="B43" s="713"/>
      <c r="C43" s="698"/>
      <c r="D43" s="698"/>
      <c r="E43" s="698"/>
      <c r="F43" s="698"/>
      <c r="G43" s="698"/>
      <c r="H43" s="698"/>
      <c r="I43" s="698"/>
      <c r="J43" s="698"/>
      <c r="K43" s="698"/>
      <c r="L43" s="698"/>
      <c r="M43" s="698"/>
      <c r="N43" s="698"/>
      <c r="O43" s="698"/>
      <c r="P43" s="698"/>
      <c r="Q43" s="698"/>
      <c r="R43" s="698"/>
      <c r="S43" s="698"/>
      <c r="T43" s="698"/>
      <c r="U43" s="699"/>
    </row>
    <row r="44" spans="2:21" ht="36" customHeight="1">
      <c r="B44" s="713"/>
      <c r="C44" s="787" t="s">
        <v>658</v>
      </c>
      <c r="D44" s="787"/>
      <c r="E44" s="787"/>
      <c r="F44" s="787"/>
      <c r="G44" s="787"/>
      <c r="H44" s="787"/>
      <c r="I44" s="787"/>
      <c r="J44" s="787"/>
      <c r="K44" s="787"/>
      <c r="L44" s="787"/>
      <c r="M44" s="787"/>
      <c r="N44" s="787"/>
      <c r="O44" s="787"/>
      <c r="P44" s="787"/>
      <c r="Q44" s="787"/>
      <c r="R44" s="787"/>
      <c r="S44" s="787"/>
      <c r="T44" s="787"/>
      <c r="U44" s="788"/>
    </row>
    <row r="45" spans="2:21">
      <c r="B45" s="713"/>
      <c r="C45" s="714"/>
      <c r="D45" s="698"/>
      <c r="E45" s="698"/>
      <c r="F45" s="698"/>
      <c r="G45" s="698"/>
      <c r="H45" s="698"/>
      <c r="I45" s="698"/>
      <c r="J45" s="698"/>
      <c r="K45" s="698"/>
      <c r="L45" s="698"/>
      <c r="M45" s="698"/>
      <c r="N45" s="698"/>
      <c r="O45" s="698"/>
      <c r="P45" s="698"/>
      <c r="Q45" s="698"/>
      <c r="R45" s="698"/>
      <c r="S45" s="698"/>
      <c r="T45" s="698"/>
      <c r="U45" s="699"/>
    </row>
    <row r="46" spans="2:21" ht="35.25" customHeight="1">
      <c r="B46" s="713"/>
      <c r="C46" s="787" t="s">
        <v>643</v>
      </c>
      <c r="D46" s="787"/>
      <c r="E46" s="787"/>
      <c r="F46" s="787"/>
      <c r="G46" s="787"/>
      <c r="H46" s="787"/>
      <c r="I46" s="787"/>
      <c r="J46" s="787"/>
      <c r="K46" s="787"/>
      <c r="L46" s="787"/>
      <c r="M46" s="787"/>
      <c r="N46" s="787"/>
      <c r="O46" s="787"/>
      <c r="P46" s="787"/>
      <c r="Q46" s="787"/>
      <c r="R46" s="787"/>
      <c r="S46" s="787"/>
      <c r="T46" s="787"/>
      <c r="U46" s="788"/>
    </row>
    <row r="47" spans="2:21">
      <c r="B47" s="713"/>
      <c r="C47" s="714"/>
      <c r="D47" s="698"/>
      <c r="E47" s="698"/>
      <c r="F47" s="698"/>
      <c r="G47" s="698"/>
      <c r="H47" s="698"/>
      <c r="I47" s="698"/>
      <c r="J47" s="698"/>
      <c r="K47" s="698"/>
      <c r="L47" s="698"/>
      <c r="M47" s="698"/>
      <c r="N47" s="698"/>
      <c r="O47" s="698"/>
      <c r="P47" s="698"/>
      <c r="Q47" s="698"/>
      <c r="R47" s="698"/>
      <c r="S47" s="698"/>
      <c r="T47" s="698"/>
      <c r="U47" s="699"/>
    </row>
    <row r="48" spans="2:21" ht="40.5" customHeight="1">
      <c r="B48" s="713"/>
      <c r="C48" s="787" t="s">
        <v>644</v>
      </c>
      <c r="D48" s="787"/>
      <c r="E48" s="787"/>
      <c r="F48" s="787"/>
      <c r="G48" s="787"/>
      <c r="H48" s="787"/>
      <c r="I48" s="787"/>
      <c r="J48" s="787"/>
      <c r="K48" s="787"/>
      <c r="L48" s="787"/>
      <c r="M48" s="787"/>
      <c r="N48" s="787"/>
      <c r="O48" s="787"/>
      <c r="P48" s="787"/>
      <c r="Q48" s="787"/>
      <c r="R48" s="787"/>
      <c r="S48" s="787"/>
      <c r="T48" s="787"/>
      <c r="U48" s="788"/>
    </row>
    <row r="49" spans="2:21">
      <c r="B49" s="713"/>
      <c r="C49" s="714"/>
      <c r="D49" s="698"/>
      <c r="E49" s="698"/>
      <c r="F49" s="698"/>
      <c r="G49" s="698"/>
      <c r="H49" s="698"/>
      <c r="I49" s="698"/>
      <c r="J49" s="698"/>
      <c r="K49" s="698"/>
      <c r="L49" s="698"/>
      <c r="M49" s="698"/>
      <c r="N49" s="698"/>
      <c r="O49" s="698"/>
      <c r="P49" s="698"/>
      <c r="Q49" s="698"/>
      <c r="R49" s="698"/>
      <c r="S49" s="698"/>
      <c r="T49" s="698"/>
      <c r="U49" s="699"/>
    </row>
    <row r="50" spans="2:21" ht="30" customHeight="1">
      <c r="B50" s="713"/>
      <c r="C50" s="787" t="s">
        <v>645</v>
      </c>
      <c r="D50" s="787"/>
      <c r="E50" s="787"/>
      <c r="F50" s="787"/>
      <c r="G50" s="787"/>
      <c r="H50" s="787"/>
      <c r="I50" s="787"/>
      <c r="J50" s="787"/>
      <c r="K50" s="787"/>
      <c r="L50" s="787"/>
      <c r="M50" s="787"/>
      <c r="N50" s="787"/>
      <c r="O50" s="787"/>
      <c r="P50" s="787"/>
      <c r="Q50" s="787"/>
      <c r="R50" s="787"/>
      <c r="S50" s="787"/>
      <c r="T50" s="787"/>
      <c r="U50" s="788"/>
    </row>
    <row r="51" spans="2:21" ht="15.75">
      <c r="B51" s="713"/>
      <c r="C51" s="697"/>
      <c r="D51" s="698"/>
      <c r="E51" s="698"/>
      <c r="F51" s="698"/>
      <c r="G51" s="698"/>
      <c r="H51" s="698"/>
      <c r="I51" s="698"/>
      <c r="J51" s="698"/>
      <c r="K51" s="698"/>
      <c r="L51" s="698"/>
      <c r="M51" s="698"/>
      <c r="N51" s="698"/>
      <c r="O51" s="698"/>
      <c r="P51" s="698"/>
      <c r="Q51" s="698"/>
      <c r="R51" s="698"/>
      <c r="S51" s="698"/>
      <c r="T51" s="698"/>
      <c r="U51" s="699"/>
    </row>
    <row r="52" spans="2:21" ht="31.5" customHeight="1">
      <c r="B52" s="713"/>
      <c r="C52" s="789" t="s">
        <v>657</v>
      </c>
      <c r="D52" s="789"/>
      <c r="E52" s="789"/>
      <c r="F52" s="789"/>
      <c r="G52" s="789"/>
      <c r="H52" s="789"/>
      <c r="I52" s="789"/>
      <c r="J52" s="789"/>
      <c r="K52" s="789"/>
      <c r="L52" s="789"/>
      <c r="M52" s="789"/>
      <c r="N52" s="789"/>
      <c r="O52" s="789"/>
      <c r="P52" s="789"/>
      <c r="Q52" s="789"/>
      <c r="R52" s="789"/>
      <c r="S52" s="789"/>
      <c r="T52" s="789"/>
      <c r="U52" s="790"/>
    </row>
    <row r="53" spans="2:21">
      <c r="B53" s="710"/>
      <c r="C53" s="702"/>
      <c r="D53" s="702"/>
      <c r="E53" s="702"/>
      <c r="F53" s="702"/>
      <c r="G53" s="702"/>
      <c r="H53" s="702"/>
      <c r="I53" s="702"/>
      <c r="J53" s="702"/>
      <c r="K53" s="702"/>
      <c r="L53" s="702"/>
      <c r="M53" s="702"/>
      <c r="N53" s="702"/>
      <c r="O53" s="702"/>
      <c r="P53" s="702"/>
      <c r="Q53" s="702"/>
      <c r="R53" s="702"/>
      <c r="S53" s="702"/>
      <c r="T53" s="702"/>
      <c r="U53" s="703"/>
    </row>
    <row r="54" spans="2:21" ht="48" customHeight="1">
      <c r="B54" s="695" t="s">
        <v>646</v>
      </c>
      <c r="C54" s="791" t="s">
        <v>647</v>
      </c>
      <c r="D54" s="791"/>
      <c r="E54" s="791"/>
      <c r="F54" s="791"/>
      <c r="G54" s="791"/>
      <c r="H54" s="791"/>
      <c r="I54" s="791"/>
      <c r="J54" s="791"/>
      <c r="K54" s="791"/>
      <c r="L54" s="791"/>
      <c r="M54" s="791"/>
      <c r="N54" s="791"/>
      <c r="O54" s="791"/>
      <c r="P54" s="791"/>
      <c r="Q54" s="791"/>
      <c r="R54" s="791"/>
      <c r="S54" s="791"/>
      <c r="T54" s="791"/>
      <c r="U54" s="792"/>
    </row>
    <row r="55" spans="2:21">
      <c r="B55" s="710"/>
      <c r="C55" s="702"/>
      <c r="D55" s="702"/>
      <c r="E55" s="702"/>
      <c r="F55" s="702"/>
      <c r="G55" s="702"/>
      <c r="H55" s="702"/>
      <c r="I55" s="702"/>
      <c r="J55" s="702"/>
      <c r="K55" s="702"/>
      <c r="L55" s="702"/>
      <c r="M55" s="702"/>
      <c r="N55" s="702"/>
      <c r="O55" s="702"/>
      <c r="P55" s="702"/>
      <c r="Q55" s="702"/>
      <c r="R55" s="702"/>
      <c r="S55" s="702"/>
      <c r="T55" s="702"/>
      <c r="U55" s="703"/>
    </row>
    <row r="56" spans="2:21" ht="34.5" customHeight="1">
      <c r="B56" s="695" t="s">
        <v>648</v>
      </c>
      <c r="C56" s="791" t="s">
        <v>649</v>
      </c>
      <c r="D56" s="791"/>
      <c r="E56" s="791"/>
      <c r="F56" s="791"/>
      <c r="G56" s="791"/>
      <c r="H56" s="791"/>
      <c r="I56" s="791"/>
      <c r="J56" s="791"/>
      <c r="K56" s="791"/>
      <c r="L56" s="791"/>
      <c r="M56" s="791"/>
      <c r="N56" s="791"/>
      <c r="O56" s="791"/>
      <c r="P56" s="791"/>
      <c r="Q56" s="791"/>
      <c r="R56" s="791"/>
      <c r="S56" s="791"/>
      <c r="T56" s="791"/>
      <c r="U56" s="792"/>
    </row>
    <row r="57" spans="2:21">
      <c r="B57" s="715"/>
      <c r="C57" s="702"/>
      <c r="D57" s="702"/>
      <c r="E57" s="702"/>
      <c r="F57" s="702"/>
      <c r="G57" s="702"/>
      <c r="H57" s="702"/>
      <c r="I57" s="702"/>
      <c r="J57" s="702"/>
      <c r="K57" s="702"/>
      <c r="L57" s="702"/>
      <c r="M57" s="702"/>
      <c r="N57" s="702"/>
      <c r="O57" s="702"/>
      <c r="P57" s="702"/>
      <c r="Q57" s="702"/>
      <c r="R57" s="702"/>
      <c r="S57" s="702"/>
      <c r="T57" s="702"/>
      <c r="U57" s="703"/>
    </row>
    <row r="58" spans="2:21" ht="30.75" customHeight="1">
      <c r="B58" s="704" t="s">
        <v>650</v>
      </c>
      <c r="C58" s="716" t="s">
        <v>651</v>
      </c>
      <c r="D58" s="717"/>
      <c r="E58" s="717"/>
      <c r="F58" s="717"/>
      <c r="G58" s="717"/>
      <c r="H58" s="717"/>
      <c r="I58" s="717"/>
      <c r="J58" s="717"/>
      <c r="K58" s="717"/>
      <c r="L58" s="717"/>
      <c r="M58" s="717"/>
      <c r="N58" s="717"/>
      <c r="O58" s="717"/>
      <c r="P58" s="717"/>
      <c r="Q58" s="717"/>
      <c r="R58" s="717"/>
      <c r="S58" s="717"/>
      <c r="T58" s="717"/>
      <c r="U58" s="718"/>
    </row>
  </sheetData>
  <mergeCells count="14">
    <mergeCell ref="C46:U46"/>
    <mergeCell ref="C23:S23"/>
    <mergeCell ref="C16:U16"/>
    <mergeCell ref="C17:U17"/>
    <mergeCell ref="C27:U27"/>
    <mergeCell ref="C29:U29"/>
    <mergeCell ref="C33:U33"/>
    <mergeCell ref="C37:U37"/>
    <mergeCell ref="C44:U44"/>
    <mergeCell ref="C48:U48"/>
    <mergeCell ref="C50:U50"/>
    <mergeCell ref="C52:U52"/>
    <mergeCell ref="C54:U54"/>
    <mergeCell ref="C56:U5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00" t="s">
        <v>724</v>
      </c>
      <c r="C3" s="801"/>
      <c r="D3" s="801"/>
      <c r="E3" s="801"/>
      <c r="F3" s="802"/>
      <c r="G3" s="120"/>
    </row>
    <row r="4" spans="2:20" ht="16.5" customHeight="1">
      <c r="B4" s="803"/>
      <c r="C4" s="804"/>
      <c r="D4" s="804"/>
      <c r="E4" s="804"/>
      <c r="F4" s="805"/>
      <c r="G4" s="120"/>
    </row>
    <row r="5" spans="2:20" ht="71.25" customHeight="1">
      <c r="B5" s="803"/>
      <c r="C5" s="804"/>
      <c r="D5" s="804"/>
      <c r="E5" s="804"/>
      <c r="F5" s="805"/>
      <c r="G5" s="120"/>
    </row>
    <row r="6" spans="2:20" ht="21.75" customHeight="1">
      <c r="B6" s="806"/>
      <c r="C6" s="807"/>
      <c r="D6" s="807"/>
      <c r="E6" s="807"/>
      <c r="F6" s="808"/>
      <c r="G6" s="120"/>
    </row>
    <row r="8" spans="2:20" ht="21">
      <c r="B8" s="799" t="s">
        <v>480</v>
      </c>
      <c r="C8" s="799"/>
      <c r="D8" s="799"/>
      <c r="E8" s="799"/>
      <c r="F8" s="799"/>
      <c r="G8" s="799"/>
    </row>
    <row r="9" spans="2:20" ht="24.75" customHeight="1" thickBot="1">
      <c r="B9" s="112"/>
      <c r="C9" s="112"/>
      <c r="D9" s="112"/>
      <c r="E9" s="112"/>
      <c r="F9" s="112"/>
      <c r="G9" s="117"/>
    </row>
    <row r="10" spans="2:20" ht="27.75" customHeight="1" thickBot="1">
      <c r="B10" s="115" t="s">
        <v>171</v>
      </c>
      <c r="C10" s="101" t="s">
        <v>406</v>
      </c>
      <c r="D10" s="112"/>
      <c r="E10" s="112"/>
      <c r="F10" s="112"/>
      <c r="G10" s="117"/>
    </row>
    <row r="11" spans="2:20">
      <c r="B11" s="112"/>
      <c r="C11" s="112"/>
      <c r="D11" s="112"/>
      <c r="E11" s="112"/>
      <c r="F11" s="112"/>
      <c r="G11" s="117"/>
    </row>
    <row r="12" spans="2:20" s="9" customFormat="1" ht="31.5" customHeight="1" thickBot="1">
      <c r="B12" s="82" t="s">
        <v>583</v>
      </c>
      <c r="G12" s="28"/>
      <c r="L12" s="33"/>
      <c r="M12" s="33"/>
      <c r="N12" s="33"/>
      <c r="O12" s="33"/>
      <c r="P12" s="33"/>
      <c r="Q12" s="68"/>
      <c r="S12" s="8"/>
      <c r="T12" s="8"/>
    </row>
    <row r="13" spans="2:20" s="9" customFormat="1" ht="26.25" customHeight="1" thickBot="1">
      <c r="B13" s="101"/>
      <c r="C13" s="122" t="s">
        <v>620</v>
      </c>
      <c r="G13" s="108"/>
      <c r="L13" s="33"/>
      <c r="M13" s="33"/>
      <c r="N13" s="33"/>
      <c r="O13" s="33"/>
      <c r="P13" s="33"/>
      <c r="Q13" s="68"/>
      <c r="S13" s="8"/>
      <c r="T13" s="8"/>
    </row>
    <row r="14" spans="2:20" s="9" customFormat="1" ht="26.25" customHeight="1" thickBot="1">
      <c r="B14" s="101"/>
      <c r="C14" s="166" t="s">
        <v>615</v>
      </c>
      <c r="G14" s="121"/>
      <c r="L14" s="33"/>
      <c r="M14" s="33"/>
      <c r="N14" s="33"/>
      <c r="O14" s="33"/>
      <c r="P14" s="33"/>
      <c r="Q14" s="68"/>
      <c r="S14" s="8"/>
      <c r="T14" s="8"/>
    </row>
    <row r="15" spans="2:20" s="9" customFormat="1" ht="26.25" customHeight="1" thickBot="1">
      <c r="B15" s="101"/>
      <c r="C15" s="166" t="s">
        <v>616</v>
      </c>
      <c r="G15" s="121"/>
      <c r="L15" s="33"/>
      <c r="M15" s="33"/>
      <c r="N15" s="33"/>
      <c r="O15" s="33"/>
      <c r="P15" s="33"/>
      <c r="Q15" s="68"/>
      <c r="S15" s="8"/>
      <c r="T15" s="8"/>
    </row>
    <row r="16" spans="2:20" s="9" customFormat="1" ht="26.25" customHeight="1" thickBot="1">
      <c r="B16" s="101"/>
      <c r="C16" s="166" t="s">
        <v>617</v>
      </c>
      <c r="G16" s="121"/>
      <c r="L16" s="33"/>
      <c r="M16" s="33"/>
      <c r="N16" s="33"/>
      <c r="O16" s="33"/>
      <c r="P16" s="33"/>
      <c r="Q16" s="68"/>
      <c r="S16" s="8"/>
      <c r="T16" s="8"/>
    </row>
    <row r="17" spans="2:20" s="9" customFormat="1" ht="26.25" customHeight="1" thickBot="1">
      <c r="B17" s="101"/>
      <c r="C17" s="122" t="s">
        <v>618</v>
      </c>
      <c r="G17" s="108"/>
      <c r="L17" s="33"/>
      <c r="M17" s="33"/>
      <c r="N17" s="33"/>
      <c r="O17" s="33"/>
      <c r="P17" s="33"/>
      <c r="Q17" s="68"/>
      <c r="S17" s="8"/>
      <c r="T17" s="8"/>
    </row>
    <row r="18" spans="2:20" s="9" customFormat="1" ht="26.25" customHeight="1" thickBot="1">
      <c r="B18" s="101"/>
      <c r="C18" s="122" t="s">
        <v>619</v>
      </c>
      <c r="G18" s="121"/>
      <c r="L18" s="33"/>
      <c r="M18" s="33"/>
      <c r="N18" s="33"/>
      <c r="O18" s="33"/>
      <c r="P18" s="33"/>
      <c r="Q18" s="68"/>
      <c r="S18" s="8"/>
      <c r="T18" s="8"/>
    </row>
    <row r="19" spans="2:20" s="58" customFormat="1" ht="25.5" customHeight="1">
      <c r="D19" s="96"/>
      <c r="E19" s="96"/>
      <c r="F19" s="96"/>
      <c r="G19" s="96"/>
      <c r="J19" s="12"/>
      <c r="K19" s="12"/>
      <c r="S19" s="59"/>
      <c r="T19" s="59"/>
    </row>
    <row r="20" spans="2:20" s="17" customFormat="1" ht="39" customHeight="1">
      <c r="B20" s="237" t="s">
        <v>539</v>
      </c>
      <c r="C20" s="237" t="s">
        <v>470</v>
      </c>
      <c r="D20" s="237" t="s">
        <v>446</v>
      </c>
      <c r="E20" s="237" t="s">
        <v>438</v>
      </c>
      <c r="F20" s="237" t="s">
        <v>552</v>
      </c>
      <c r="G20" s="40"/>
      <c r="M20" s="25"/>
      <c r="T20" s="25"/>
    </row>
    <row r="21" spans="2:20" s="102" customFormat="1" ht="50.45" customHeight="1">
      <c r="B21" s="636" t="s">
        <v>542</v>
      </c>
      <c r="C21" s="642" t="s">
        <v>436</v>
      </c>
      <c r="D21" s="645" t="s">
        <v>442</v>
      </c>
      <c r="E21" s="649" t="s">
        <v>582</v>
      </c>
      <c r="F21" s="645" t="s">
        <v>447</v>
      </c>
      <c r="G21" s="168"/>
      <c r="M21" s="634"/>
      <c r="T21" s="634"/>
    </row>
    <row r="22" spans="2:20" s="102" customFormat="1" ht="47.45" customHeight="1">
      <c r="B22" s="637" t="s">
        <v>457</v>
      </c>
      <c r="C22" s="643" t="s">
        <v>437</v>
      </c>
      <c r="D22" s="646" t="s">
        <v>443</v>
      </c>
      <c r="E22" s="650" t="s">
        <v>582</v>
      </c>
      <c r="F22" s="646" t="s">
        <v>447</v>
      </c>
      <c r="G22" s="168"/>
      <c r="M22" s="634"/>
      <c r="T22" s="634"/>
    </row>
    <row r="23" spans="2:20" s="102" customFormat="1" ht="45.6" customHeight="1">
      <c r="B23" s="637" t="s">
        <v>454</v>
      </c>
      <c r="C23" s="643" t="s">
        <v>437</v>
      </c>
      <c r="D23" s="646" t="s">
        <v>444</v>
      </c>
      <c r="E23" s="650" t="s">
        <v>582</v>
      </c>
      <c r="F23" s="646" t="s">
        <v>447</v>
      </c>
      <c r="G23" s="168"/>
      <c r="M23" s="634"/>
      <c r="T23" s="634"/>
    </row>
    <row r="24" spans="2:20" s="102" customFormat="1" ht="32.25" customHeight="1">
      <c r="B24" s="638" t="s">
        <v>455</v>
      </c>
      <c r="C24" s="643" t="s">
        <v>436</v>
      </c>
      <c r="D24" s="646" t="s">
        <v>445</v>
      </c>
      <c r="E24" s="651" t="s">
        <v>599</v>
      </c>
      <c r="F24" s="654"/>
      <c r="G24" s="168"/>
      <c r="M24" s="634"/>
      <c r="T24" s="634"/>
    </row>
    <row r="25" spans="2:20" s="102" customFormat="1" ht="30.75" customHeight="1">
      <c r="B25" s="639" t="s">
        <v>540</v>
      </c>
      <c r="C25" s="643" t="s">
        <v>436</v>
      </c>
      <c r="D25" s="646"/>
      <c r="E25" s="651"/>
      <c r="F25" s="654"/>
      <c r="G25" s="168"/>
      <c r="M25" s="634"/>
      <c r="T25" s="634"/>
    </row>
    <row r="26" spans="2:20" s="102" customFormat="1" ht="32.25" customHeight="1">
      <c r="B26" s="640" t="s">
        <v>541</v>
      </c>
      <c r="C26" s="643" t="s">
        <v>436</v>
      </c>
      <c r="D26" s="647" t="s">
        <v>537</v>
      </c>
      <c r="E26" s="651"/>
      <c r="F26" s="654"/>
      <c r="G26" s="168"/>
      <c r="M26" s="634"/>
      <c r="T26" s="634"/>
    </row>
    <row r="27" spans="2:20" s="102" customFormat="1" ht="27" customHeight="1">
      <c r="B27" s="638" t="s">
        <v>456</v>
      </c>
      <c r="C27" s="643" t="s">
        <v>439</v>
      </c>
      <c r="D27" s="646" t="s">
        <v>481</v>
      </c>
      <c r="E27" s="651" t="s">
        <v>458</v>
      </c>
      <c r="F27" s="654"/>
      <c r="G27" s="168"/>
      <c r="M27" s="634"/>
      <c r="T27" s="634"/>
    </row>
    <row r="28" spans="2:20" s="102" customFormat="1" ht="27" customHeight="1">
      <c r="B28" s="640" t="s">
        <v>451</v>
      </c>
      <c r="C28" s="643" t="s">
        <v>436</v>
      </c>
      <c r="D28" s="646"/>
      <c r="E28" s="651"/>
      <c r="F28" s="646" t="s">
        <v>407</v>
      </c>
      <c r="G28" s="168"/>
      <c r="M28" s="634"/>
      <c r="T28" s="634"/>
    </row>
    <row r="29" spans="2:20" s="102" customFormat="1" ht="32.25" customHeight="1">
      <c r="B29" s="638" t="s">
        <v>207</v>
      </c>
      <c r="C29" s="643" t="s">
        <v>441</v>
      </c>
      <c r="D29" s="646" t="s">
        <v>554</v>
      </c>
      <c r="E29" s="652"/>
      <c r="F29" s="646" t="s">
        <v>553</v>
      </c>
      <c r="G29" s="635"/>
      <c r="M29" s="634"/>
    </row>
    <row r="30" spans="2:20" s="102" customFormat="1" ht="27.75" customHeight="1">
      <c r="B30" s="641" t="s">
        <v>538</v>
      </c>
      <c r="C30" s="644" t="s">
        <v>440</v>
      </c>
      <c r="D30" s="648"/>
      <c r="E30" s="653"/>
      <c r="F30" s="648"/>
      <c r="G30" s="635"/>
      <c r="M30" s="634"/>
    </row>
    <row r="31" spans="2:20" s="102" customFormat="1" ht="23.25" customHeight="1">
      <c r="C31" s="169"/>
      <c r="D31" s="169"/>
      <c r="E31" s="169"/>
      <c r="G31" s="635"/>
      <c r="M31" s="634"/>
    </row>
    <row r="32" spans="2:20" s="17" customFormat="1">
      <c r="B32" s="169"/>
      <c r="C32" s="167"/>
      <c r="D32" s="167"/>
      <c r="E32" s="167"/>
      <c r="G32" s="157"/>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18" t="s">
        <v>234</v>
      </c>
      <c r="D1" s="8" t="s">
        <v>414</v>
      </c>
      <c r="E1" s="118" t="s">
        <v>449</v>
      </c>
      <c r="F1" s="118" t="s">
        <v>548</v>
      </c>
      <c r="G1" s="118" t="s">
        <v>565</v>
      </c>
      <c r="H1" s="118" t="s">
        <v>576</v>
      </c>
    </row>
    <row r="2" spans="1:8">
      <c r="A2" s="12" t="s">
        <v>29</v>
      </c>
      <c r="B2" s="12" t="s">
        <v>27</v>
      </c>
      <c r="C2" s="10">
        <v>2006</v>
      </c>
      <c r="D2" s="12" t="s">
        <v>415</v>
      </c>
      <c r="E2" s="10">
        <f>'2. LRAMVA Threshold'!D9</f>
        <v>2014</v>
      </c>
      <c r="F2" s="26" t="s">
        <v>170</v>
      </c>
      <c r="G2" s="12" t="s">
        <v>566</v>
      </c>
      <c r="H2" s="12" t="s">
        <v>584</v>
      </c>
    </row>
    <row r="3" spans="1:8">
      <c r="A3" s="12" t="s">
        <v>371</v>
      </c>
      <c r="B3" s="12" t="s">
        <v>27</v>
      </c>
      <c r="C3" s="10">
        <v>2007</v>
      </c>
      <c r="D3" s="12" t="s">
        <v>416</v>
      </c>
      <c r="E3" s="10">
        <f>'2. LRAMVA Threshold'!D24</f>
        <v>2010</v>
      </c>
      <c r="F3" s="12" t="s">
        <v>549</v>
      </c>
      <c r="G3" s="12" t="s">
        <v>567</v>
      </c>
      <c r="H3" s="12" t="s">
        <v>577</v>
      </c>
    </row>
    <row r="4" spans="1:8">
      <c r="A4" s="12" t="s">
        <v>372</v>
      </c>
      <c r="B4" s="12" t="s">
        <v>28</v>
      </c>
      <c r="C4" s="10">
        <v>2008</v>
      </c>
      <c r="D4" s="12" t="s">
        <v>417</v>
      </c>
      <c r="F4" s="12" t="s">
        <v>169</v>
      </c>
      <c r="G4" s="12" t="s">
        <v>568</v>
      </c>
    </row>
    <row r="5" spans="1:8">
      <c r="A5" s="12" t="s">
        <v>373</v>
      </c>
      <c r="B5" s="12" t="s">
        <v>28</v>
      </c>
      <c r="C5" s="10">
        <v>2009</v>
      </c>
      <c r="F5" s="12" t="s">
        <v>368</v>
      </c>
      <c r="G5" s="12" t="s">
        <v>569</v>
      </c>
    </row>
    <row r="6" spans="1:8">
      <c r="A6" s="12" t="s">
        <v>374</v>
      </c>
      <c r="B6" s="12" t="s">
        <v>28</v>
      </c>
      <c r="C6" s="10">
        <v>2010</v>
      </c>
      <c r="F6" s="12" t="s">
        <v>369</v>
      </c>
      <c r="G6" s="12" t="s">
        <v>570</v>
      </c>
    </row>
    <row r="7" spans="1:8">
      <c r="A7" s="12" t="s">
        <v>375</v>
      </c>
      <c r="B7" s="12" t="s">
        <v>28</v>
      </c>
      <c r="C7" s="10">
        <v>2011</v>
      </c>
      <c r="F7" s="12" t="s">
        <v>370</v>
      </c>
      <c r="G7" s="12" t="s">
        <v>571</v>
      </c>
    </row>
    <row r="8" spans="1:8">
      <c r="A8" s="12" t="s">
        <v>376</v>
      </c>
      <c r="B8" s="12" t="s">
        <v>28</v>
      </c>
      <c r="C8" s="10">
        <v>2012</v>
      </c>
      <c r="F8" s="12" t="s">
        <v>557</v>
      </c>
      <c r="G8" s="12" t="s">
        <v>572</v>
      </c>
    </row>
    <row r="9" spans="1:8">
      <c r="A9" s="12" t="s">
        <v>377</v>
      </c>
      <c r="B9" s="12" t="s">
        <v>28</v>
      </c>
      <c r="C9" s="10">
        <v>2013</v>
      </c>
      <c r="G9" s="12" t="s">
        <v>573</v>
      </c>
    </row>
    <row r="10" spans="1:8">
      <c r="A10" s="12" t="s">
        <v>378</v>
      </c>
      <c r="B10" s="12" t="s">
        <v>28</v>
      </c>
      <c r="C10" s="10">
        <v>2014</v>
      </c>
      <c r="G10" s="12" t="s">
        <v>574</v>
      </c>
    </row>
    <row r="11" spans="1:8">
      <c r="A11" s="12" t="s">
        <v>379</v>
      </c>
      <c r="B11" s="12" t="s">
        <v>28</v>
      </c>
      <c r="C11" s="10">
        <v>2015</v>
      </c>
      <c r="G11" s="12" t="s">
        <v>575</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13"/>
  <sheetViews>
    <sheetView topLeftCell="A12" zoomScale="80" zoomScaleNormal="80" workbookViewId="0">
      <selection activeCell="J26" sqref="J26"/>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hidden="1" customWidth="1"/>
    <col min="15" max="15" width="21.42578125" style="9" hidden="1" customWidth="1"/>
    <col min="16" max="16" width="22" style="9" hidden="1" customWidth="1"/>
    <col min="17" max="17" width="16.42578125" style="9" hidden="1"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2" t="s">
        <v>171</v>
      </c>
      <c r="C4" s="124" t="s">
        <v>175</v>
      </c>
      <c r="E4" s="9"/>
      <c r="T4" s="9"/>
      <c r="V4" s="8"/>
    </row>
    <row r="5" spans="2:22" ht="26.25" customHeight="1" thickBot="1">
      <c r="C5" s="127" t="s">
        <v>172</v>
      </c>
      <c r="E5" s="9"/>
      <c r="T5" s="9"/>
      <c r="V5" s="8"/>
    </row>
    <row r="6" spans="2:22" ht="27" customHeight="1" thickBot="1">
      <c r="B6" s="82"/>
      <c r="C6" s="558" t="s">
        <v>550</v>
      </c>
      <c r="D6" s="17"/>
      <c r="E6" s="9"/>
      <c r="T6" s="9"/>
      <c r="V6" s="8"/>
    </row>
    <row r="7" spans="2:22" ht="21" customHeight="1">
      <c r="B7" s="526"/>
      <c r="C7" s="17"/>
      <c r="D7" s="17"/>
      <c r="E7" s="9"/>
      <c r="T7" s="9"/>
      <c r="V7" s="8"/>
    </row>
    <row r="8" spans="2:22" ht="24.75" customHeight="1">
      <c r="B8" s="115" t="s">
        <v>239</v>
      </c>
      <c r="C8" s="183" t="s">
        <v>755</v>
      </c>
      <c r="D8" s="590"/>
      <c r="E8" s="9"/>
      <c r="T8" s="9"/>
      <c r="V8" s="8"/>
    </row>
    <row r="9" spans="2:22" ht="41.25" customHeight="1">
      <c r="B9" s="540" t="s">
        <v>519</v>
      </c>
      <c r="C9" s="536"/>
      <c r="D9" s="534"/>
      <c r="E9" s="534"/>
      <c r="F9" s="534"/>
      <c r="G9" s="534"/>
      <c r="H9" s="534"/>
      <c r="I9" s="534"/>
      <c r="J9" s="535"/>
      <c r="K9" s="535"/>
      <c r="L9" s="535"/>
      <c r="M9" s="18"/>
      <c r="T9" s="9"/>
      <c r="V9" s="8"/>
    </row>
    <row r="10" spans="2:22" ht="10.5" customHeight="1">
      <c r="B10" s="540"/>
      <c r="C10" s="536"/>
      <c r="D10" s="534"/>
      <c r="E10" s="534"/>
      <c r="F10" s="534"/>
      <c r="G10" s="534"/>
      <c r="H10" s="534"/>
      <c r="I10" s="534"/>
      <c r="J10" s="535"/>
      <c r="K10" s="535"/>
      <c r="L10" s="535"/>
      <c r="M10" s="18"/>
      <c r="T10" s="9"/>
      <c r="V10" s="8"/>
    </row>
    <row r="11" spans="2:22" s="538" customFormat="1" ht="26.25" customHeight="1">
      <c r="B11" s="557" t="s">
        <v>555</v>
      </c>
      <c r="C11" s="556"/>
      <c r="D11" s="556"/>
      <c r="E11" s="556"/>
      <c r="F11" s="556"/>
      <c r="G11" s="556"/>
      <c r="H11" s="556"/>
      <c r="T11" s="539"/>
      <c r="U11" s="539"/>
    </row>
    <row r="12" spans="2:22" s="32" customFormat="1" ht="18.75" customHeight="1">
      <c r="B12" s="533"/>
      <c r="T12" s="180"/>
      <c r="U12" s="180"/>
    </row>
    <row r="13" spans="2:22" s="32" customFormat="1" ht="22.5" customHeight="1" thickBot="1">
      <c r="B13" s="179" t="s">
        <v>507</v>
      </c>
      <c r="C13" s="17"/>
      <c r="F13" s="179" t="s">
        <v>508</v>
      </c>
      <c r="G13" s="36"/>
      <c r="H13" s="31"/>
      <c r="I13" s="9"/>
      <c r="J13" s="178" t="s">
        <v>505</v>
      </c>
      <c r="N13" s="102"/>
      <c r="P13" s="9"/>
      <c r="Q13" s="181"/>
      <c r="R13" s="42"/>
      <c r="T13" s="180"/>
      <c r="U13" s="180"/>
    </row>
    <row r="14" spans="2:22" ht="29.25" customHeight="1" thickBot="1">
      <c r="B14" s="122" t="s">
        <v>546</v>
      </c>
      <c r="D14" s="531" t="s">
        <v>750</v>
      </c>
      <c r="E14" s="128"/>
      <c r="F14" s="122" t="s">
        <v>547</v>
      </c>
      <c r="H14" s="531" t="s">
        <v>762</v>
      </c>
      <c r="J14" s="122" t="s">
        <v>514</v>
      </c>
      <c r="L14" s="130">
        <v>270837.24748680397</v>
      </c>
      <c r="N14" s="102"/>
      <c r="Q14" s="98"/>
      <c r="R14" s="95"/>
    </row>
    <row r="15" spans="2:22" ht="26.25" customHeight="1" thickBot="1">
      <c r="B15" s="122" t="s">
        <v>423</v>
      </c>
      <c r="C15" s="105"/>
      <c r="D15" s="531" t="s">
        <v>753</v>
      </c>
      <c r="F15" s="122" t="s">
        <v>413</v>
      </c>
      <c r="G15" s="125"/>
      <c r="H15" s="531" t="s">
        <v>754</v>
      </c>
      <c r="I15" s="17"/>
      <c r="J15" s="122" t="s">
        <v>515</v>
      </c>
      <c r="L15" s="130">
        <f>H22</f>
        <v>52197.459748143643</v>
      </c>
      <c r="M15" s="102"/>
      <c r="Q15" s="107"/>
      <c r="R15" s="95"/>
    </row>
    <row r="16" spans="2:22" ht="28.5" customHeight="1" thickBot="1">
      <c r="B16" s="122" t="s">
        <v>453</v>
      </c>
      <c r="C16" s="105"/>
      <c r="D16" s="532" t="s">
        <v>178</v>
      </c>
      <c r="E16" s="102"/>
      <c r="F16" s="122" t="s">
        <v>433</v>
      </c>
      <c r="G16" s="123"/>
      <c r="H16" s="532" t="s">
        <v>772</v>
      </c>
      <c r="I16" s="102"/>
      <c r="K16" s="189"/>
      <c r="L16" s="189"/>
      <c r="M16" s="189"/>
      <c r="N16" s="189"/>
      <c r="Q16" s="113"/>
      <c r="R16" s="95"/>
    </row>
    <row r="17" spans="1:21" ht="29.25" customHeight="1">
      <c r="B17" s="122" t="s">
        <v>420</v>
      </c>
      <c r="C17" s="105"/>
      <c r="D17" s="722">
        <v>83818</v>
      </c>
      <c r="E17" s="119"/>
      <c r="F17" s="728" t="s">
        <v>661</v>
      </c>
      <c r="G17" s="189"/>
      <c r="H17" s="757">
        <v>2</v>
      </c>
      <c r="I17" s="17"/>
      <c r="M17" s="189"/>
      <c r="N17" s="189"/>
      <c r="P17" s="98"/>
      <c r="Q17" s="98"/>
      <c r="R17" s="95"/>
    </row>
    <row r="18" spans="1:21" s="28" customFormat="1" ht="29.25" customHeight="1">
      <c r="B18" s="122"/>
      <c r="C18" s="723"/>
      <c r="D18" s="721"/>
      <c r="E18" s="724"/>
      <c r="F18" s="720"/>
      <c r="G18" s="725"/>
      <c r="H18" s="726"/>
      <c r="I18" s="157"/>
      <c r="M18" s="725"/>
      <c r="N18" s="725"/>
      <c r="P18" s="725"/>
      <c r="Q18" s="725"/>
      <c r="R18" s="727"/>
      <c r="T18" s="37"/>
      <c r="U18" s="37"/>
    </row>
    <row r="19" spans="1:21" ht="27.75" customHeight="1" thickBot="1">
      <c r="E19" s="9"/>
      <c r="F19" s="122" t="s">
        <v>434</v>
      </c>
      <c r="G19" s="592" t="s">
        <v>363</v>
      </c>
      <c r="H19" s="236">
        <f>SUM(R54,R57,R60,R63,R66,R69,R72,R75,R78,R81,R84,R87)</f>
        <v>678263.32887001522</v>
      </c>
      <c r="I19" s="17"/>
      <c r="J19" s="113"/>
      <c r="K19" s="113"/>
      <c r="L19" s="113"/>
      <c r="M19" s="113"/>
      <c r="N19" s="113"/>
      <c r="P19" s="113"/>
      <c r="Q19" s="113"/>
      <c r="R19" s="95"/>
    </row>
    <row r="20" spans="1:21" ht="27.75" customHeight="1" thickBot="1">
      <c r="E20" s="9"/>
      <c r="F20" s="122" t="s">
        <v>435</v>
      </c>
      <c r="G20" s="592" t="s">
        <v>364</v>
      </c>
      <c r="H20" s="129">
        <f>-SUM(R55,R58,R61,R64,R67,R70,R73,R76,R79,R82,R85,R88)</f>
        <v>638257.9595</v>
      </c>
      <c r="I20" s="17"/>
      <c r="J20" s="113"/>
      <c r="P20" s="113"/>
      <c r="Q20" s="113"/>
      <c r="R20" s="95"/>
    </row>
    <row r="21" spans="1:21" ht="27.75" customHeight="1" thickBot="1">
      <c r="C21" s="32"/>
      <c r="D21" s="32"/>
      <c r="E21" s="32"/>
      <c r="F21" s="122" t="s">
        <v>408</v>
      </c>
      <c r="G21" s="592" t="s">
        <v>365</v>
      </c>
      <c r="H21" s="182">
        <f>R89</f>
        <v>12192.090378128421</v>
      </c>
      <c r="I21" s="102"/>
      <c r="P21" s="113"/>
      <c r="Q21" s="113"/>
      <c r="R21" s="95"/>
    </row>
    <row r="22" spans="1:21" ht="27.75" customHeight="1">
      <c r="C22" s="32"/>
      <c r="D22" s="32"/>
      <c r="E22" s="32"/>
      <c r="F22" s="122" t="s">
        <v>509</v>
      </c>
      <c r="G22" s="592" t="s">
        <v>448</v>
      </c>
      <c r="H22" s="182">
        <f>H19-H20+H21</f>
        <v>52197.459748143643</v>
      </c>
      <c r="I22" s="102"/>
      <c r="P22" s="189"/>
      <c r="Q22" s="189"/>
      <c r="R22" s="95"/>
    </row>
    <row r="23" spans="1:21" ht="22.5" customHeight="1">
      <c r="A23" s="28"/>
      <c r="E23" s="9"/>
    </row>
    <row r="24" spans="1:21" ht="13.5" customHeight="1">
      <c r="A24" s="28"/>
      <c r="B24" s="116" t="s">
        <v>418</v>
      </c>
      <c r="C24" s="35"/>
      <c r="E24" s="9"/>
    </row>
    <row r="25" spans="1:21" ht="13.5" customHeight="1">
      <c r="A25" s="28"/>
      <c r="B25" s="116"/>
      <c r="C25" s="35"/>
      <c r="E25" s="9"/>
    </row>
    <row r="26" spans="1:21" ht="131.25" customHeight="1">
      <c r="A26" s="28"/>
      <c r="B26" s="811" t="s">
        <v>668</v>
      </c>
      <c r="C26" s="811"/>
      <c r="D26" s="811"/>
      <c r="E26" s="811"/>
      <c r="F26" s="811"/>
      <c r="G26" s="811"/>
    </row>
    <row r="27" spans="1:21" ht="14.25" customHeight="1">
      <c r="A27" s="28"/>
      <c r="B27" s="537"/>
      <c r="C27" s="537"/>
      <c r="D27" s="527"/>
      <c r="E27" s="527"/>
      <c r="F27" s="527"/>
      <c r="G27" s="537"/>
    </row>
    <row r="28" spans="1:21" s="17" customFormat="1" ht="27" customHeight="1">
      <c r="B28" s="814" t="s">
        <v>506</v>
      </c>
      <c r="C28" s="815"/>
      <c r="D28" s="131" t="s">
        <v>41</v>
      </c>
      <c r="E28" s="132" t="s">
        <v>659</v>
      </c>
      <c r="F28" s="132" t="s">
        <v>408</v>
      </c>
      <c r="G28" s="133" t="s">
        <v>409</v>
      </c>
      <c r="T28" s="134"/>
      <c r="U28" s="134"/>
    </row>
    <row r="29" spans="1:21" ht="20.25" customHeight="1">
      <c r="B29" s="809" t="s">
        <v>29</v>
      </c>
      <c r="C29" s="810"/>
      <c r="D29" s="627" t="s">
        <v>27</v>
      </c>
      <c r="E29" s="136">
        <f>SUM(D54:D88)</f>
        <v>101680.07730131551</v>
      </c>
      <c r="F29" s="137">
        <f>D89</f>
        <v>9766.2164897899784</v>
      </c>
      <c r="G29" s="136">
        <f>E29+F29</f>
        <v>111446.29379110549</v>
      </c>
    </row>
    <row r="30" spans="1:21" ht="20.25" customHeight="1">
      <c r="B30" s="809" t="s">
        <v>371</v>
      </c>
      <c r="C30" s="810"/>
      <c r="D30" s="627" t="s">
        <v>27</v>
      </c>
      <c r="E30" s="138">
        <f>SUM(E54:E88)</f>
        <v>-22847.379888194268</v>
      </c>
      <c r="F30" s="139">
        <f>E89</f>
        <v>2964.6441624907602</v>
      </c>
      <c r="G30" s="138">
        <f>E30+F30</f>
        <v>-19882.735725703507</v>
      </c>
    </row>
    <row r="31" spans="1:21" ht="20.25" customHeight="1">
      <c r="B31" s="809" t="s">
        <v>745</v>
      </c>
      <c r="C31" s="810"/>
      <c r="D31" s="627" t="s">
        <v>28</v>
      </c>
      <c r="E31" s="138">
        <f>SUM(F54:F88)</f>
        <v>-38827.328043106114</v>
      </c>
      <c r="F31" s="139">
        <f>F89</f>
        <v>-538.77027415231657</v>
      </c>
      <c r="G31" s="138">
        <f>E31+F31</f>
        <v>-39366.098317258431</v>
      </c>
    </row>
    <row r="32" spans="1:21" ht="20.25" customHeight="1">
      <c r="B32" s="809"/>
      <c r="C32" s="810"/>
      <c r="D32" s="627"/>
      <c r="E32" s="138"/>
      <c r="F32" s="139"/>
      <c r="G32" s="138"/>
    </row>
    <row r="33" spans="2:22" ht="20.25" customHeight="1">
      <c r="B33" s="809"/>
      <c r="C33" s="810"/>
      <c r="D33" s="627"/>
      <c r="E33" s="138"/>
      <c r="F33" s="139"/>
      <c r="G33" s="138"/>
    </row>
    <row r="34" spans="2:22" ht="20.25" customHeight="1">
      <c r="B34" s="809"/>
      <c r="C34" s="810"/>
      <c r="D34" s="627"/>
      <c r="E34" s="138"/>
      <c r="F34" s="139"/>
      <c r="G34" s="138"/>
    </row>
    <row r="35" spans="2:22" ht="20.25" customHeight="1">
      <c r="B35" s="809"/>
      <c r="C35" s="810"/>
      <c r="D35" s="627"/>
      <c r="E35" s="138"/>
      <c r="F35" s="138"/>
      <c r="G35" s="138"/>
    </row>
    <row r="36" spans="2:22" ht="20.25" customHeight="1">
      <c r="B36" s="809"/>
      <c r="C36" s="810"/>
      <c r="D36" s="627"/>
      <c r="E36" s="138"/>
      <c r="F36" s="138"/>
      <c r="G36" s="138"/>
    </row>
    <row r="37" spans="2:22" ht="20.25" customHeight="1">
      <c r="B37" s="809"/>
      <c r="C37" s="810"/>
      <c r="D37" s="627"/>
      <c r="E37" s="138"/>
      <c r="F37" s="138"/>
      <c r="G37" s="138"/>
    </row>
    <row r="38" spans="2:22" ht="20.25" customHeight="1">
      <c r="B38" s="809"/>
      <c r="C38" s="810"/>
      <c r="D38" s="627"/>
      <c r="E38" s="138"/>
      <c r="F38" s="138"/>
      <c r="G38" s="138"/>
    </row>
    <row r="39" spans="2:22" ht="20.25" customHeight="1">
      <c r="B39" s="809"/>
      <c r="C39" s="810"/>
      <c r="D39" s="627"/>
      <c r="E39" s="138"/>
      <c r="F39" s="138"/>
      <c r="G39" s="138"/>
    </row>
    <row r="40" spans="2:22" ht="20.25" customHeight="1">
      <c r="B40" s="809"/>
      <c r="C40" s="810"/>
      <c r="D40" s="627"/>
      <c r="E40" s="138"/>
      <c r="F40" s="138"/>
      <c r="G40" s="138"/>
    </row>
    <row r="41" spans="2:22" ht="20.25" customHeight="1">
      <c r="B41" s="809"/>
      <c r="C41" s="810"/>
      <c r="D41" s="627"/>
      <c r="E41" s="138"/>
      <c r="F41" s="138"/>
      <c r="G41" s="138"/>
      <c r="J41" s="755"/>
      <c r="K41" s="755"/>
      <c r="L41" s="755"/>
    </row>
    <row r="42" spans="2:22" ht="20.25" customHeight="1">
      <c r="B42" s="809"/>
      <c r="C42" s="810"/>
      <c r="D42" s="628"/>
      <c r="E42" s="138"/>
      <c r="F42" s="138"/>
      <c r="G42" s="138"/>
      <c r="J42" s="755"/>
      <c r="K42" s="755"/>
      <c r="L42" s="755"/>
    </row>
    <row r="43" spans="2:22" s="8" customFormat="1" ht="21" customHeight="1">
      <c r="B43" s="812" t="s">
        <v>26</v>
      </c>
      <c r="C43" s="813"/>
      <c r="D43" s="135"/>
      <c r="E43" s="140">
        <f>SUM(E29:E42)</f>
        <v>40005.369370015134</v>
      </c>
      <c r="F43" s="140">
        <f>SUM(F29:F42)</f>
        <v>12192.090378128421</v>
      </c>
      <c r="G43" s="140">
        <f>SUM(G29:G42)</f>
        <v>52197.459748143556</v>
      </c>
      <c r="H43" s="194"/>
      <c r="J43" s="756"/>
      <c r="K43" s="756"/>
      <c r="L43" s="756"/>
    </row>
    <row r="44" spans="2:22" ht="18" customHeight="1">
      <c r="D44" s="93"/>
      <c r="E44" s="9"/>
      <c r="F44" s="17"/>
    </row>
    <row r="45" spans="2:22" s="28" customFormat="1" ht="21">
      <c r="C45" s="35"/>
      <c r="D45" s="36"/>
      <c r="E45" s="36"/>
      <c r="F45" s="36"/>
      <c r="G45" s="36"/>
      <c r="H45" s="36"/>
      <c r="I45" s="36"/>
      <c r="J45" s="36"/>
      <c r="K45" s="36"/>
      <c r="L45" s="36"/>
      <c r="M45" s="106"/>
      <c r="N45" s="36"/>
      <c r="O45" s="36"/>
      <c r="P45" s="36"/>
      <c r="Q45" s="36"/>
      <c r="R45" s="36"/>
      <c r="T45" s="37"/>
      <c r="U45" s="19"/>
      <c r="V45" s="38"/>
    </row>
    <row r="46" spans="2:22" ht="12" customHeight="1">
      <c r="B46" s="116" t="s">
        <v>459</v>
      </c>
      <c r="C46" s="31"/>
      <c r="D46" s="31"/>
      <c r="E46" s="586"/>
      <c r="F46" s="31"/>
      <c r="G46" s="31"/>
      <c r="H46" s="31"/>
      <c r="I46" s="31"/>
      <c r="J46" s="31"/>
      <c r="K46" s="31"/>
      <c r="L46" s="31"/>
      <c r="M46" s="31"/>
      <c r="N46" s="31"/>
      <c r="O46" s="31"/>
      <c r="P46" s="31"/>
      <c r="Q46" s="31"/>
      <c r="R46" s="31"/>
      <c r="U46" s="19"/>
      <c r="V46" s="13"/>
    </row>
    <row r="47" spans="2:22" ht="12" customHeight="1">
      <c r="B47" s="116"/>
      <c r="C47" s="31"/>
      <c r="D47" s="31"/>
      <c r="E47" s="31"/>
      <c r="F47" s="31"/>
      <c r="G47" s="31"/>
      <c r="H47" s="31"/>
      <c r="I47" s="31"/>
      <c r="J47" s="31"/>
      <c r="K47" s="31"/>
      <c r="L47" s="31"/>
      <c r="M47" s="31"/>
      <c r="N47" s="31"/>
      <c r="O47" s="31"/>
      <c r="P47" s="31"/>
      <c r="Q47" s="31"/>
      <c r="R47" s="31"/>
      <c r="U47" s="19"/>
      <c r="V47" s="13"/>
    </row>
    <row r="48" spans="2:22" s="28" customFormat="1" ht="41.25" customHeight="1">
      <c r="B48" s="811" t="s">
        <v>602</v>
      </c>
      <c r="C48" s="811"/>
      <c r="D48" s="811"/>
      <c r="E48" s="811"/>
      <c r="F48" s="811"/>
      <c r="G48" s="811"/>
      <c r="H48" s="811"/>
      <c r="I48" s="811"/>
      <c r="J48" s="811"/>
      <c r="K48" s="811"/>
      <c r="L48" s="811"/>
      <c r="M48" s="606"/>
      <c r="N48" s="104"/>
      <c r="O48" s="104"/>
      <c r="P48" s="104"/>
      <c r="Q48" s="104"/>
      <c r="R48" s="104"/>
      <c r="T48" s="37"/>
      <c r="U48" s="19"/>
      <c r="V48" s="38"/>
    </row>
    <row r="49" spans="2:22" s="28" customFormat="1" ht="41.1" customHeight="1">
      <c r="B49" s="811" t="s">
        <v>561</v>
      </c>
      <c r="C49" s="811"/>
      <c r="D49" s="811"/>
      <c r="E49" s="811"/>
      <c r="F49" s="811"/>
      <c r="G49" s="811"/>
      <c r="H49" s="811"/>
      <c r="I49" s="811"/>
      <c r="J49" s="811"/>
      <c r="K49" s="811"/>
      <c r="L49" s="811"/>
      <c r="M49" s="606"/>
      <c r="N49" s="104"/>
      <c r="O49" s="104"/>
      <c r="P49" s="104"/>
      <c r="Q49" s="104"/>
      <c r="R49" s="104"/>
      <c r="T49" s="37"/>
      <c r="U49" s="19"/>
      <c r="V49" s="38"/>
    </row>
    <row r="50" spans="2:22" s="28" customFormat="1" ht="18" customHeight="1">
      <c r="B50" s="811" t="s">
        <v>667</v>
      </c>
      <c r="C50" s="811"/>
      <c r="D50" s="811"/>
      <c r="E50" s="811"/>
      <c r="F50" s="811"/>
      <c r="G50" s="811"/>
      <c r="H50" s="811"/>
      <c r="I50" s="811"/>
      <c r="J50" s="811"/>
      <c r="K50" s="811"/>
      <c r="L50" s="811"/>
      <c r="M50" s="606"/>
      <c r="N50" s="104"/>
      <c r="O50" s="104"/>
      <c r="P50" s="104"/>
      <c r="Q50" s="104"/>
      <c r="R50" s="104"/>
      <c r="T50" s="37"/>
      <c r="U50" s="19"/>
      <c r="V50" s="38"/>
    </row>
    <row r="51" spans="2:22" ht="15" customHeight="1">
      <c r="B51" s="602"/>
      <c r="C51" s="31"/>
      <c r="D51" s="31"/>
      <c r="E51" s="31"/>
      <c r="F51" s="31"/>
      <c r="G51" s="31"/>
      <c r="H51" s="31"/>
      <c r="I51" s="31"/>
      <c r="J51" s="31"/>
      <c r="K51" s="31"/>
      <c r="L51" s="31"/>
      <c r="M51" s="31"/>
      <c r="N51" s="31"/>
      <c r="O51" s="31"/>
      <c r="P51" s="31"/>
      <c r="Q51" s="31"/>
      <c r="R51" s="31"/>
      <c r="U51" s="19"/>
      <c r="V51" s="13"/>
    </row>
    <row r="52" spans="2:22" s="17" customFormat="1" ht="63" customHeight="1">
      <c r="B52" s="237" t="s">
        <v>34</v>
      </c>
      <c r="C52" s="237" t="s">
        <v>516</v>
      </c>
      <c r="D52" s="133" t="str">
        <f>IF($B29&lt;&gt;"",$B29,"")</f>
        <v>Residential</v>
      </c>
      <c r="E52" s="133" t="str">
        <f>IF($B30&lt;&gt;"",$B30,"")</f>
        <v>GS&lt;50 kW</v>
      </c>
      <c r="F52" s="133" t="str">
        <f>IF($B31&lt;&gt;"",$B31,"")</f>
        <v>GS 50 to 4,999 kW</v>
      </c>
      <c r="G52" s="133" t="str">
        <f>IF($B32&lt;&gt;"",$B32,"")</f>
        <v/>
      </c>
      <c r="H52" s="133" t="str">
        <f>IF($B33&lt;&gt;"",$B33,"")</f>
        <v/>
      </c>
      <c r="I52" s="133" t="str">
        <f>IF($B34&lt;&gt;"",$B34,"")</f>
        <v/>
      </c>
      <c r="J52" s="133" t="str">
        <f>IF($B35&lt;&gt;"",$B35,"")</f>
        <v/>
      </c>
      <c r="K52" s="133" t="str">
        <f>IF($B36&lt;&gt;"",$B36,"")</f>
        <v/>
      </c>
      <c r="L52" s="133" t="str">
        <f>IF($B37&lt;&gt;"",$B37,"")</f>
        <v/>
      </c>
      <c r="M52" s="133" t="str">
        <f>IF($B38&lt;&gt;"",$B38,"")</f>
        <v/>
      </c>
      <c r="N52" s="133" t="str">
        <f>IF($B39&lt;&gt;"",$B39,"")</f>
        <v/>
      </c>
      <c r="O52" s="133" t="str">
        <f>IF($B40&lt;&gt;"",$B40,"")</f>
        <v/>
      </c>
      <c r="P52" s="133" t="str">
        <f>IF($B41&lt;&gt;"",$B41,"")</f>
        <v/>
      </c>
      <c r="Q52" s="133" t="str">
        <f>IF($B42&lt;&gt;"",$B42,"")</f>
        <v/>
      </c>
      <c r="R52" s="237" t="s">
        <v>26</v>
      </c>
      <c r="T52" s="134"/>
      <c r="U52" s="141"/>
    </row>
    <row r="53" spans="2:22" s="142" customFormat="1" ht="15.75" customHeight="1">
      <c r="B53" s="564"/>
      <c r="C53" s="565"/>
      <c r="D53" s="565" t="str">
        <f>D29</f>
        <v>kWh</v>
      </c>
      <c r="E53" s="565" t="str">
        <f>D30</f>
        <v>kWh</v>
      </c>
      <c r="F53" s="565" t="str">
        <f>D31</f>
        <v>kW</v>
      </c>
      <c r="G53" s="565">
        <f>D32</f>
        <v>0</v>
      </c>
      <c r="H53" s="565">
        <f>D33</f>
        <v>0</v>
      </c>
      <c r="I53" s="565">
        <f>D34</f>
        <v>0</v>
      </c>
      <c r="J53" s="565">
        <f>D35</f>
        <v>0</v>
      </c>
      <c r="K53" s="565">
        <f>D36</f>
        <v>0</v>
      </c>
      <c r="L53" s="565">
        <f>D37</f>
        <v>0</v>
      </c>
      <c r="M53" s="565">
        <f>D38</f>
        <v>0</v>
      </c>
      <c r="N53" s="565">
        <f>D39</f>
        <v>0</v>
      </c>
      <c r="O53" s="565">
        <f>D40</f>
        <v>0</v>
      </c>
      <c r="P53" s="565">
        <f>D41</f>
        <v>0</v>
      </c>
      <c r="Q53" s="565">
        <f>D42</f>
        <v>0</v>
      </c>
      <c r="R53" s="566"/>
      <c r="U53" s="143"/>
    </row>
    <row r="54" spans="2:22" s="17" customFormat="1">
      <c r="B54" s="144" t="s">
        <v>142</v>
      </c>
      <c r="C54" s="145"/>
      <c r="D54" s="758"/>
      <c r="E54" s="758"/>
      <c r="F54" s="758"/>
      <c r="G54" s="758"/>
      <c r="H54" s="758"/>
      <c r="I54" s="758"/>
      <c r="J54" s="758"/>
      <c r="K54" s="758"/>
      <c r="L54" s="758"/>
      <c r="M54" s="758"/>
      <c r="N54" s="758"/>
      <c r="O54" s="758"/>
      <c r="P54" s="758"/>
      <c r="Q54" s="758"/>
      <c r="R54" s="759"/>
      <c r="S54" s="152"/>
      <c r="U54" s="146"/>
      <c r="V54" s="147"/>
    </row>
    <row r="55" spans="2:22" s="17" customFormat="1">
      <c r="B55" s="148" t="s">
        <v>35</v>
      </c>
      <c r="C55" s="149"/>
      <c r="D55" s="760"/>
      <c r="E55" s="760"/>
      <c r="F55" s="760"/>
      <c r="G55" s="760"/>
      <c r="H55" s="760"/>
      <c r="I55" s="760"/>
      <c r="J55" s="760"/>
      <c r="K55" s="760"/>
      <c r="L55" s="760"/>
      <c r="M55" s="760"/>
      <c r="N55" s="760"/>
      <c r="O55" s="760"/>
      <c r="P55" s="760"/>
      <c r="Q55" s="760"/>
      <c r="R55" s="761"/>
      <c r="S55" s="152"/>
      <c r="T55" s="134"/>
      <c r="U55" s="153"/>
      <c r="V55" s="147"/>
    </row>
    <row r="56" spans="2:22" s="134" customFormat="1">
      <c r="B56" s="614" t="s">
        <v>67</v>
      </c>
      <c r="C56" s="610"/>
      <c r="D56" s="762"/>
      <c r="E56" s="762"/>
      <c r="F56" s="762"/>
      <c r="G56" s="762"/>
      <c r="H56" s="762"/>
      <c r="I56" s="762"/>
      <c r="J56" s="762"/>
      <c r="K56" s="763"/>
      <c r="L56" s="763"/>
      <c r="M56" s="763"/>
      <c r="N56" s="763"/>
      <c r="O56" s="763"/>
      <c r="P56" s="763"/>
      <c r="Q56" s="763"/>
      <c r="R56" s="764"/>
      <c r="S56" s="152"/>
      <c r="U56" s="153"/>
      <c r="V56" s="147"/>
    </row>
    <row r="57" spans="2:22" s="17" customFormat="1">
      <c r="B57" s="148" t="s">
        <v>143</v>
      </c>
      <c r="C57" s="149"/>
      <c r="D57" s="760"/>
      <c r="E57" s="760"/>
      <c r="F57" s="760"/>
      <c r="G57" s="760"/>
      <c r="H57" s="760"/>
      <c r="I57" s="760"/>
      <c r="J57" s="760"/>
      <c r="K57" s="760"/>
      <c r="L57" s="760"/>
      <c r="M57" s="760"/>
      <c r="N57" s="760"/>
      <c r="O57" s="760"/>
      <c r="P57" s="760"/>
      <c r="Q57" s="760"/>
      <c r="R57" s="761"/>
      <c r="S57" s="152"/>
      <c r="U57" s="146"/>
      <c r="V57" s="147"/>
    </row>
    <row r="58" spans="2:22" s="17" customFormat="1">
      <c r="B58" s="148" t="s">
        <v>36</v>
      </c>
      <c r="C58" s="149"/>
      <c r="D58" s="760"/>
      <c r="E58" s="760"/>
      <c r="F58" s="760"/>
      <c r="G58" s="760"/>
      <c r="H58" s="760"/>
      <c r="I58" s="760"/>
      <c r="J58" s="760"/>
      <c r="K58" s="760"/>
      <c r="L58" s="760"/>
      <c r="M58" s="760"/>
      <c r="N58" s="760"/>
      <c r="O58" s="760"/>
      <c r="P58" s="760"/>
      <c r="Q58" s="760"/>
      <c r="R58" s="761"/>
      <c r="S58" s="152"/>
      <c r="U58" s="146"/>
      <c r="V58" s="147"/>
    </row>
    <row r="59" spans="2:22" s="134" customFormat="1">
      <c r="B59" s="614" t="s">
        <v>67</v>
      </c>
      <c r="C59" s="610"/>
      <c r="D59" s="154"/>
      <c r="E59" s="154"/>
      <c r="F59" s="154"/>
      <c r="G59" s="154"/>
      <c r="H59" s="154"/>
      <c r="I59" s="154"/>
      <c r="J59" s="154"/>
      <c r="K59" s="155"/>
      <c r="L59" s="155"/>
      <c r="M59" s="155"/>
      <c r="N59" s="155"/>
      <c r="O59" s="155"/>
      <c r="P59" s="155"/>
      <c r="Q59" s="155"/>
      <c r="R59" s="156"/>
      <c r="U59" s="153"/>
      <c r="V59" s="147"/>
    </row>
    <row r="60" spans="2:22" s="157" customFormat="1">
      <c r="B60" s="148" t="s">
        <v>38</v>
      </c>
      <c r="C60" s="149"/>
      <c r="D60" s="150">
        <f>'4.  2011-2014 LRAM'!AC395</f>
        <v>37197.58700983692</v>
      </c>
      <c r="E60" s="150">
        <f>'4.  2011-2014 LRAM'!AD395</f>
        <v>25827.866734750896</v>
      </c>
      <c r="F60" s="150">
        <f>'4.  2011-2014 LRAM'!AE395</f>
        <v>17507.835142911514</v>
      </c>
      <c r="G60" s="150"/>
      <c r="H60" s="150"/>
      <c r="I60" s="150"/>
      <c r="J60" s="150"/>
      <c r="K60" s="150"/>
      <c r="L60" s="150"/>
      <c r="M60" s="150">
        <f>'4.  2011-2014 LRAM'!AL395</f>
        <v>0</v>
      </c>
      <c r="N60" s="150">
        <f>'4.  2011-2014 LRAM'!AM395</f>
        <v>0</v>
      </c>
      <c r="O60" s="150">
        <f>'4.  2011-2014 LRAM'!AN395</f>
        <v>0</v>
      </c>
      <c r="P60" s="150">
        <f>'4.  2011-2014 LRAM'!AO395</f>
        <v>0</v>
      </c>
      <c r="Q60" s="150">
        <f>'4.  2011-2014 LRAM'!AP395</f>
        <v>0</v>
      </c>
      <c r="R60" s="151">
        <f>SUM(D60:Q60)</f>
        <v>80533.288887499337</v>
      </c>
      <c r="S60" s="152"/>
      <c r="U60" s="146"/>
      <c r="V60" s="147"/>
    </row>
    <row r="61" spans="2:22" s="157" customFormat="1">
      <c r="B61" s="148" t="s">
        <v>37</v>
      </c>
      <c r="C61" s="149"/>
      <c r="D61" s="150">
        <f>-'4.  2011-2014 LRAM'!AC396</f>
        <v>0</v>
      </c>
      <c r="E61" s="150">
        <f>-'4.  2011-2014 LRAM'!AD396</f>
        <v>0</v>
      </c>
      <c r="F61" s="150">
        <f>-'4.  2011-2014 LRAM'!AE396</f>
        <v>0</v>
      </c>
      <c r="G61" s="150"/>
      <c r="H61" s="150"/>
      <c r="I61" s="150"/>
      <c r="J61" s="150"/>
      <c r="K61" s="150"/>
      <c r="L61" s="150"/>
      <c r="M61" s="150">
        <f>-'4.  2011-2014 LRAM'!AL396</f>
        <v>0</v>
      </c>
      <c r="N61" s="150">
        <f>-'4.  2011-2014 LRAM'!AM396</f>
        <v>0</v>
      </c>
      <c r="O61" s="150">
        <f>-'4.  2011-2014 LRAM'!AN396</f>
        <v>0</v>
      </c>
      <c r="P61" s="150">
        <f>-'4.  2011-2014 LRAM'!AO396</f>
        <v>0</v>
      </c>
      <c r="Q61" s="150">
        <f>-'4.  2011-2014 LRAM'!AP396</f>
        <v>0</v>
      </c>
      <c r="R61" s="151">
        <f>SUM(D61:Q61)</f>
        <v>0</v>
      </c>
      <c r="S61" s="152"/>
      <c r="U61" s="146"/>
      <c r="V61" s="147"/>
    </row>
    <row r="62" spans="2:22" s="134" customFormat="1">
      <c r="B62" s="614" t="s">
        <v>67</v>
      </c>
      <c r="C62" s="610"/>
      <c r="D62" s="154"/>
      <c r="E62" s="154"/>
      <c r="F62" s="154"/>
      <c r="G62" s="154"/>
      <c r="H62" s="154"/>
      <c r="I62" s="154"/>
      <c r="J62" s="154"/>
      <c r="K62" s="155"/>
      <c r="L62" s="155"/>
      <c r="M62" s="155"/>
      <c r="N62" s="155"/>
      <c r="O62" s="155"/>
      <c r="P62" s="155"/>
      <c r="Q62" s="155"/>
      <c r="R62" s="156"/>
      <c r="U62" s="153"/>
      <c r="V62" s="147"/>
    </row>
    <row r="63" spans="2:22" s="157" customFormat="1">
      <c r="B63" s="148" t="s">
        <v>40</v>
      </c>
      <c r="C63" s="149"/>
      <c r="D63" s="150">
        <f>'4.  2011-2014 LRAM'!AC527</f>
        <v>59728.234476235913</v>
      </c>
      <c r="E63" s="150">
        <f>'4.  2011-2014 LRAM'!AD527</f>
        <v>41783.944741625703</v>
      </c>
      <c r="F63" s="150">
        <f>'4.  2011-2014 LRAM'!AE527</f>
        <v>21546.831197095718</v>
      </c>
      <c r="G63" s="150"/>
      <c r="H63" s="150"/>
      <c r="I63" s="150"/>
      <c r="J63" s="150"/>
      <c r="K63" s="150"/>
      <c r="L63" s="150"/>
      <c r="M63" s="150">
        <f>'4.  2011-2014 LRAM'!AL527</f>
        <v>0</v>
      </c>
      <c r="N63" s="150">
        <f>'4.  2011-2014 LRAM'!AM527</f>
        <v>0</v>
      </c>
      <c r="O63" s="150">
        <f>'4.  2011-2014 LRAM'!AN527</f>
        <v>0</v>
      </c>
      <c r="P63" s="150">
        <f>'4.  2011-2014 LRAM'!AO527</f>
        <v>0</v>
      </c>
      <c r="Q63" s="150">
        <f>'4.  2011-2014 LRAM'!AP527</f>
        <v>0</v>
      </c>
      <c r="R63" s="151">
        <f>SUM(D63:Q63)</f>
        <v>123059.01041495733</v>
      </c>
      <c r="S63" s="152"/>
      <c r="U63" s="146"/>
      <c r="V63" s="147"/>
    </row>
    <row r="64" spans="2:22" s="157" customFormat="1">
      <c r="B64" s="148" t="s">
        <v>39</v>
      </c>
      <c r="C64" s="149"/>
      <c r="D64" s="150">
        <f>-'4.  2011-2014 LRAM'!AC528</f>
        <v>-42524.095799999996</v>
      </c>
      <c r="E64" s="150">
        <f>-'4.  2011-2014 LRAM'!AD528</f>
        <v>-30877.08</v>
      </c>
      <c r="F64" s="150">
        <f>-'4.  2011-2014 LRAM'!AE528</f>
        <v>-23615.117999999999</v>
      </c>
      <c r="G64" s="150"/>
      <c r="H64" s="150"/>
      <c r="I64" s="150"/>
      <c r="J64" s="150"/>
      <c r="K64" s="150"/>
      <c r="L64" s="150"/>
      <c r="M64" s="150">
        <f>-'4.  2011-2014 LRAM'!AL528</f>
        <v>0</v>
      </c>
      <c r="N64" s="150">
        <f>-'4.  2011-2014 LRAM'!AM528</f>
        <v>0</v>
      </c>
      <c r="O64" s="150">
        <f>-'4.  2011-2014 LRAM'!AN528</f>
        <v>0</v>
      </c>
      <c r="P64" s="150">
        <f>-'4.  2011-2014 LRAM'!AO528</f>
        <v>0</v>
      </c>
      <c r="Q64" s="150">
        <f>-'4.  2011-2014 LRAM'!AP528</f>
        <v>0</v>
      </c>
      <c r="R64" s="151">
        <f>SUM(D64:Q64)</f>
        <v>-97016.293799999999</v>
      </c>
      <c r="S64" s="152"/>
      <c r="U64" s="146"/>
      <c r="V64" s="147"/>
    </row>
    <row r="65" spans="2:22" s="134" customFormat="1">
      <c r="B65" s="614" t="s">
        <v>67</v>
      </c>
      <c r="C65" s="610"/>
      <c r="D65" s="154"/>
      <c r="E65" s="154"/>
      <c r="F65" s="154"/>
      <c r="G65" s="154"/>
      <c r="H65" s="154"/>
      <c r="I65" s="154"/>
      <c r="J65" s="154"/>
      <c r="K65" s="155"/>
      <c r="L65" s="155"/>
      <c r="M65" s="155"/>
      <c r="N65" s="155"/>
      <c r="O65" s="155"/>
      <c r="P65" s="155"/>
      <c r="Q65" s="155"/>
      <c r="R65" s="156"/>
      <c r="U65" s="153"/>
      <c r="V65" s="147"/>
    </row>
    <row r="66" spans="2:22" s="157" customFormat="1">
      <c r="B66" s="148" t="s">
        <v>94</v>
      </c>
      <c r="C66" s="524"/>
      <c r="D66" s="158">
        <f>'5.  2015-2020 LRAM'!Y204</f>
        <v>59420.837569427516</v>
      </c>
      <c r="E66" s="158">
        <f>'5.  2015-2020 LRAM'!Z204</f>
        <v>32419.162453211804</v>
      </c>
      <c r="F66" s="158">
        <f>'5.  2015-2020 LRAM'!AA204</f>
        <v>16242.790798777329</v>
      </c>
      <c r="G66" s="158"/>
      <c r="H66" s="158"/>
      <c r="I66" s="158"/>
      <c r="J66" s="158"/>
      <c r="K66" s="158"/>
      <c r="L66" s="158"/>
      <c r="M66" s="158">
        <f>'5.  2015-2020 LRAM'!AH204</f>
        <v>0</v>
      </c>
      <c r="N66" s="158">
        <f>'5.  2015-2020 LRAM'!AI204</f>
        <v>0</v>
      </c>
      <c r="O66" s="158">
        <f>'5.  2015-2020 LRAM'!AJ204</f>
        <v>0</v>
      </c>
      <c r="P66" s="158">
        <f>'5.  2015-2020 LRAM'!AK204</f>
        <v>0</v>
      </c>
      <c r="Q66" s="158">
        <f>'5.  2015-2020 LRAM'!AL204</f>
        <v>0</v>
      </c>
      <c r="R66" s="151">
        <f>SUM(D66:Q66)</f>
        <v>108082.79082141665</v>
      </c>
      <c r="S66" s="152"/>
      <c r="U66" s="146"/>
      <c r="V66" s="147"/>
    </row>
    <row r="67" spans="2:22" s="157" customFormat="1">
      <c r="B67" s="148" t="s">
        <v>93</v>
      </c>
      <c r="C67" s="149"/>
      <c r="D67" s="158">
        <f>-'5.  2015-2020 LRAM'!Y205</f>
        <v>-41352.171900000001</v>
      </c>
      <c r="E67" s="158">
        <f>-'5.  2015-2020 LRAM'!Z205</f>
        <v>-29927.016</v>
      </c>
      <c r="F67" s="158">
        <f>-'5.  2015-2020 LRAM'!AA205</f>
        <v>-21841.793999999998</v>
      </c>
      <c r="G67" s="158"/>
      <c r="H67" s="158"/>
      <c r="I67" s="158"/>
      <c r="J67" s="158"/>
      <c r="K67" s="158"/>
      <c r="L67" s="158"/>
      <c r="M67" s="158">
        <f>-'5.  2015-2020 LRAM'!AH205</f>
        <v>0</v>
      </c>
      <c r="N67" s="158">
        <f>-'5.  2015-2020 LRAM'!AI205</f>
        <v>0</v>
      </c>
      <c r="O67" s="158">
        <f>-'5.  2015-2020 LRAM'!AJ205</f>
        <v>0</v>
      </c>
      <c r="P67" s="158">
        <f>-'5.  2015-2020 LRAM'!AK205</f>
        <v>0</v>
      </c>
      <c r="Q67" s="158">
        <f>-'5.  2015-2020 LRAM'!AL205</f>
        <v>0</v>
      </c>
      <c r="R67" s="151">
        <f>SUM(D67:Q67)</f>
        <v>-93120.981899999999</v>
      </c>
      <c r="S67" s="152"/>
      <c r="U67" s="146"/>
      <c r="V67" s="147"/>
    </row>
    <row r="68" spans="2:22" s="134" customFormat="1">
      <c r="B68" s="614" t="s">
        <v>67</v>
      </c>
      <c r="C68" s="610"/>
      <c r="D68" s="154"/>
      <c r="E68" s="154"/>
      <c r="F68" s="154"/>
      <c r="G68" s="154"/>
      <c r="H68" s="154"/>
      <c r="I68" s="154"/>
      <c r="J68" s="154"/>
      <c r="K68" s="155"/>
      <c r="L68" s="155"/>
      <c r="M68" s="155"/>
      <c r="N68" s="155"/>
      <c r="O68" s="155"/>
      <c r="P68" s="155"/>
      <c r="Q68" s="155"/>
      <c r="R68" s="156"/>
      <c r="U68" s="153"/>
      <c r="V68" s="147"/>
    </row>
    <row r="69" spans="2:22" s="157" customFormat="1">
      <c r="B69" s="148" t="s">
        <v>225</v>
      </c>
      <c r="C69" s="524"/>
      <c r="D69" s="150">
        <f>'5.  2015-2020 LRAM'!Y390</f>
        <v>46496.6544539631</v>
      </c>
      <c r="E69" s="150">
        <f>'5.  2015-2020 LRAM'!Z390</f>
        <v>31753.813215291822</v>
      </c>
      <c r="F69" s="150">
        <f>'5.  2015-2020 LRAM'!AA390</f>
        <v>16161.0436208053</v>
      </c>
      <c r="G69" s="150"/>
      <c r="H69" s="150"/>
      <c r="I69" s="150"/>
      <c r="J69" s="150"/>
      <c r="K69" s="150"/>
      <c r="L69" s="150"/>
      <c r="M69" s="150">
        <f>'5.  2015-2020 LRAM'!AH390</f>
        <v>0</v>
      </c>
      <c r="N69" s="150">
        <f>'5.  2015-2020 LRAM'!AI390</f>
        <v>0</v>
      </c>
      <c r="O69" s="150">
        <f>'5.  2015-2020 LRAM'!AJ390</f>
        <v>0</v>
      </c>
      <c r="P69" s="150">
        <f>'5.  2015-2020 LRAM'!AK390</f>
        <v>0</v>
      </c>
      <c r="Q69" s="150">
        <f>'5.  2015-2020 LRAM'!AL390</f>
        <v>0</v>
      </c>
      <c r="R69" s="151">
        <f>SUM(D69:Q69)</f>
        <v>94411.511290060225</v>
      </c>
      <c r="S69" s="152"/>
      <c r="U69" s="146"/>
      <c r="V69" s="147"/>
    </row>
    <row r="70" spans="2:22" s="157" customFormat="1">
      <c r="B70" s="148" t="s">
        <v>224</v>
      </c>
      <c r="C70" s="149"/>
      <c r="D70" s="150">
        <f>-'5.  2015-2020 LRAM'!Y391</f>
        <v>-33483.54</v>
      </c>
      <c r="E70" s="150">
        <f>-'5.  2015-2020 LRAM'!Z391</f>
        <v>-29768.672000000002</v>
      </c>
      <c r="F70" s="150">
        <f>-'5.  2015-2020 LRAM'!AA391</f>
        <v>-21731.867999999999</v>
      </c>
      <c r="G70" s="150"/>
      <c r="H70" s="150"/>
      <c r="I70" s="150"/>
      <c r="J70" s="150"/>
      <c r="K70" s="150"/>
      <c r="L70" s="150"/>
      <c r="M70" s="150">
        <f>-'5.  2015-2020 LRAM'!AH391</f>
        <v>0</v>
      </c>
      <c r="N70" s="150">
        <f>-'5.  2015-2020 LRAM'!AI391</f>
        <v>0</v>
      </c>
      <c r="O70" s="150">
        <f>-'5.  2015-2020 LRAM'!AJ391</f>
        <v>0</v>
      </c>
      <c r="P70" s="150">
        <f>-'5.  2015-2020 LRAM'!AK391</f>
        <v>0</v>
      </c>
      <c r="Q70" s="150">
        <f>-'5.  2015-2020 LRAM'!AL391</f>
        <v>0</v>
      </c>
      <c r="R70" s="151">
        <f>SUM(D70:Q70)</f>
        <v>-84984.08</v>
      </c>
      <c r="S70" s="152"/>
      <c r="U70" s="146"/>
      <c r="V70" s="147"/>
    </row>
    <row r="71" spans="2:22" s="134" customFormat="1">
      <c r="B71" s="614" t="s">
        <v>67</v>
      </c>
      <c r="C71" s="610"/>
      <c r="D71" s="154"/>
      <c r="E71" s="154"/>
      <c r="F71" s="154"/>
      <c r="G71" s="154"/>
      <c r="H71" s="154"/>
      <c r="I71" s="154"/>
      <c r="J71" s="154"/>
      <c r="K71" s="155"/>
      <c r="L71" s="155"/>
      <c r="M71" s="155"/>
      <c r="N71" s="155"/>
      <c r="O71" s="155"/>
      <c r="P71" s="155"/>
      <c r="Q71" s="155"/>
      <c r="R71" s="156"/>
      <c r="U71" s="153"/>
      <c r="V71" s="147"/>
    </row>
    <row r="72" spans="2:22" s="157" customFormat="1">
      <c r="B72" s="148" t="s">
        <v>227</v>
      </c>
      <c r="C72" s="524"/>
      <c r="D72" s="150">
        <f>'5.  2015-2020 LRAM'!Y574</f>
        <v>33359.017437056536</v>
      </c>
      <c r="E72" s="150">
        <f>'5.  2015-2020 LRAM'!Z574</f>
        <v>29150.606170359253</v>
      </c>
      <c r="F72" s="150">
        <f>'5.  2015-2020 LRAM'!AA574</f>
        <v>15952.077941027586</v>
      </c>
      <c r="G72" s="150"/>
      <c r="H72" s="150"/>
      <c r="I72" s="150"/>
      <c r="J72" s="150"/>
      <c r="K72" s="150"/>
      <c r="L72" s="150"/>
      <c r="M72" s="150">
        <f>'5.  2015-2020 LRAM'!AH574</f>
        <v>0</v>
      </c>
      <c r="N72" s="150">
        <f>'5.  2015-2020 LRAM'!AI574</f>
        <v>0</v>
      </c>
      <c r="O72" s="150">
        <f>'5.  2015-2020 LRAM'!AJ574</f>
        <v>0</v>
      </c>
      <c r="P72" s="150">
        <f>'5.  2015-2020 LRAM'!AK574</f>
        <v>0</v>
      </c>
      <c r="Q72" s="150">
        <f>'5.  2015-2020 LRAM'!AL574</f>
        <v>0</v>
      </c>
      <c r="R72" s="151">
        <f>SUM(D72:Q72)</f>
        <v>78461.70154844338</v>
      </c>
      <c r="S72" s="152"/>
      <c r="U72" s="146"/>
      <c r="V72" s="147"/>
    </row>
    <row r="73" spans="2:22" s="157" customFormat="1">
      <c r="B73" s="148" t="s">
        <v>226</v>
      </c>
      <c r="C73" s="149"/>
      <c r="D73" s="150">
        <f>-'5.  2015-2020 LRAM'!Y575</f>
        <v>-24610.401900000001</v>
      </c>
      <c r="E73" s="150">
        <f>-'5.  2015-2020 LRAM'!Z575</f>
        <v>-29768.672000000002</v>
      </c>
      <c r="F73" s="150">
        <f>-'5.  2015-2020 LRAM'!AA575</f>
        <v>-21731.867999999999</v>
      </c>
      <c r="G73" s="150"/>
      <c r="H73" s="150"/>
      <c r="I73" s="150"/>
      <c r="J73" s="150"/>
      <c r="K73" s="150"/>
      <c r="L73" s="150"/>
      <c r="M73" s="150">
        <f>-'5.  2015-2020 LRAM'!AH575</f>
        <v>0</v>
      </c>
      <c r="N73" s="150">
        <f>-'5.  2015-2020 LRAM'!AI575</f>
        <v>0</v>
      </c>
      <c r="O73" s="150">
        <f>-'5.  2015-2020 LRAM'!AJ575</f>
        <v>0</v>
      </c>
      <c r="P73" s="150">
        <f>-'5.  2015-2020 LRAM'!AK575</f>
        <v>0</v>
      </c>
      <c r="Q73" s="150">
        <f>-'5.  2015-2020 LRAM'!AL575</f>
        <v>0</v>
      </c>
      <c r="R73" s="151">
        <f>SUM(D73:Q73)</f>
        <v>-76110.941900000005</v>
      </c>
      <c r="S73" s="152"/>
      <c r="U73" s="146"/>
      <c r="V73" s="147"/>
    </row>
    <row r="74" spans="2:22" s="134" customFormat="1">
      <c r="B74" s="614" t="s">
        <v>67</v>
      </c>
      <c r="C74" s="610"/>
      <c r="D74" s="154"/>
      <c r="E74" s="154"/>
      <c r="F74" s="154"/>
      <c r="G74" s="154"/>
      <c r="H74" s="154"/>
      <c r="I74" s="154"/>
      <c r="J74" s="154"/>
      <c r="K74" s="155"/>
      <c r="L74" s="155"/>
      <c r="M74" s="155"/>
      <c r="N74" s="155"/>
      <c r="O74" s="155"/>
      <c r="P74" s="155"/>
      <c r="Q74" s="155"/>
      <c r="R74" s="156"/>
      <c r="U74" s="153"/>
      <c r="V74" s="147"/>
    </row>
    <row r="75" spans="2:22" s="157" customFormat="1">
      <c r="B75" s="148" t="s">
        <v>229</v>
      </c>
      <c r="C75" s="524"/>
      <c r="D75" s="150">
        <f>'5.  2015-2020 LRAM'!Y758</f>
        <v>21504.381669826016</v>
      </c>
      <c r="E75" s="150">
        <f>'5.  2015-2020 LRAM'!Z758</f>
        <v>17876.760307034318</v>
      </c>
      <c r="F75" s="150">
        <f>'5.  2015-2020 LRAM'!AA758</f>
        <v>14636.625172718828</v>
      </c>
      <c r="G75" s="150"/>
      <c r="H75" s="150"/>
      <c r="I75" s="150"/>
      <c r="J75" s="150"/>
      <c r="K75" s="150"/>
      <c r="L75" s="150"/>
      <c r="M75" s="150">
        <f>'5.  2015-2020 LRAM'!AH758</f>
        <v>0</v>
      </c>
      <c r="N75" s="150">
        <f>'5.  2015-2020 LRAM'!AI758</f>
        <v>0</v>
      </c>
      <c r="O75" s="150">
        <f>'5.  2015-2020 LRAM'!AJ758</f>
        <v>0</v>
      </c>
      <c r="P75" s="150">
        <f>'5.  2015-2020 LRAM'!AK758</f>
        <v>0</v>
      </c>
      <c r="Q75" s="150">
        <f>'5.  2015-2020 LRAM'!AL758</f>
        <v>0</v>
      </c>
      <c r="R75" s="151">
        <f>SUM(D75:Q75)</f>
        <v>54017.767149579166</v>
      </c>
      <c r="S75" s="152"/>
      <c r="U75" s="146"/>
      <c r="V75" s="147"/>
    </row>
    <row r="76" spans="2:22" s="157" customFormat="1" ht="16.5" customHeight="1">
      <c r="B76" s="148" t="s">
        <v>228</v>
      </c>
      <c r="C76" s="149"/>
      <c r="D76" s="150">
        <f>-'5.  2015-2020 LRAM'!Y759</f>
        <v>-16406.934600000001</v>
      </c>
      <c r="E76" s="150">
        <f>-'5.  2015-2020 LRAM'!Z759</f>
        <v>-29768.672000000002</v>
      </c>
      <c r="F76" s="150">
        <f>-'5.  2015-2020 LRAM'!AA759</f>
        <v>-21731.867999999999</v>
      </c>
      <c r="G76" s="150"/>
      <c r="H76" s="150"/>
      <c r="I76" s="150"/>
      <c r="J76" s="150"/>
      <c r="K76" s="150"/>
      <c r="L76" s="150"/>
      <c r="M76" s="150">
        <f>-'5.  2015-2020 LRAM'!AH759</f>
        <v>0</v>
      </c>
      <c r="N76" s="150">
        <f>-'5.  2015-2020 LRAM'!AI759</f>
        <v>0</v>
      </c>
      <c r="O76" s="150">
        <f>-'5.  2015-2020 LRAM'!AJ759</f>
        <v>0</v>
      </c>
      <c r="P76" s="150">
        <f>-'5.  2015-2020 LRAM'!AK759</f>
        <v>0</v>
      </c>
      <c r="Q76" s="150">
        <f>-'5.  2015-2020 LRAM'!AL759</f>
        <v>0</v>
      </c>
      <c r="R76" s="151">
        <f>SUM(D76:Q76)</f>
        <v>-67907.474600000001</v>
      </c>
      <c r="S76" s="152"/>
      <c r="U76" s="146"/>
      <c r="V76" s="147"/>
    </row>
    <row r="77" spans="2:22" s="134" customFormat="1">
      <c r="B77" s="614" t="s">
        <v>67</v>
      </c>
      <c r="C77" s="610"/>
      <c r="D77" s="154"/>
      <c r="E77" s="154"/>
      <c r="F77" s="154"/>
      <c r="G77" s="154"/>
      <c r="H77" s="154"/>
      <c r="I77" s="154"/>
      <c r="J77" s="154"/>
      <c r="K77" s="155"/>
      <c r="L77" s="155"/>
      <c r="M77" s="155"/>
      <c r="N77" s="155"/>
      <c r="O77" s="155"/>
      <c r="P77" s="155"/>
      <c r="Q77" s="155"/>
      <c r="R77" s="156"/>
      <c r="U77" s="153"/>
      <c r="V77" s="147"/>
    </row>
    <row r="78" spans="2:22" s="157" customFormat="1">
      <c r="B78" s="148" t="s">
        <v>231</v>
      </c>
      <c r="C78" s="149"/>
      <c r="D78" s="150">
        <f>'5.  2015-2020 LRAM'!Y942</f>
        <v>10553.976184969499</v>
      </c>
      <c r="E78" s="150">
        <f>'5.  2015-2020 LRAM'!Z942</f>
        <v>17876.760307034318</v>
      </c>
      <c r="F78" s="150">
        <f>'5.  2015-2020 LRAM'!AA942</f>
        <v>14636.625172718828</v>
      </c>
      <c r="G78" s="150"/>
      <c r="H78" s="150"/>
      <c r="I78" s="150"/>
      <c r="J78" s="150"/>
      <c r="K78" s="150"/>
      <c r="L78" s="150"/>
      <c r="M78" s="150">
        <f>'5.  2015-2020 LRAM'!AH942</f>
        <v>0</v>
      </c>
      <c r="N78" s="150">
        <f>'5.  2015-2020 LRAM'!AI942</f>
        <v>0</v>
      </c>
      <c r="O78" s="150">
        <f>'5.  2015-2020 LRAM'!AJ942</f>
        <v>0</v>
      </c>
      <c r="P78" s="150">
        <f>'5.  2015-2020 LRAM'!AK942</f>
        <v>0</v>
      </c>
      <c r="Q78" s="150">
        <f>'5.  2015-2020 LRAM'!AL942</f>
        <v>0</v>
      </c>
      <c r="R78" s="151">
        <f>SUM(D78:Q78)</f>
        <v>43067.361664722644</v>
      </c>
      <c r="S78" s="152"/>
      <c r="U78" s="146"/>
      <c r="V78" s="147"/>
    </row>
    <row r="79" spans="2:22" s="157" customFormat="1">
      <c r="B79" s="148" t="s">
        <v>230</v>
      </c>
      <c r="C79" s="149"/>
      <c r="D79" s="150">
        <f>-'5.  2015-2020 LRAM'!Y943</f>
        <v>-8203.4673000000003</v>
      </c>
      <c r="E79" s="150">
        <f>-'5.  2015-2020 LRAM'!Z943</f>
        <v>-29768.672000000002</v>
      </c>
      <c r="F79" s="150">
        <f>-'5.  2015-2020 LRAM'!AA943</f>
        <v>-21731.867999999999</v>
      </c>
      <c r="G79" s="150"/>
      <c r="H79" s="150"/>
      <c r="I79" s="150"/>
      <c r="J79" s="150"/>
      <c r="K79" s="150"/>
      <c r="L79" s="150"/>
      <c r="M79" s="150">
        <f>-'5.  2015-2020 LRAM'!AH943</f>
        <v>0</v>
      </c>
      <c r="N79" s="150">
        <f>-'5.  2015-2020 LRAM'!AI943</f>
        <v>0</v>
      </c>
      <c r="O79" s="150">
        <f>-'5.  2015-2020 LRAM'!AJ943</f>
        <v>0</v>
      </c>
      <c r="P79" s="150">
        <f>-'5.  2015-2020 LRAM'!AK943</f>
        <v>0</v>
      </c>
      <c r="Q79" s="150">
        <f>-'5.  2015-2020 LRAM'!AL943</f>
        <v>0</v>
      </c>
      <c r="R79" s="151">
        <f>SUM(D79:Q79)</f>
        <v>-59704.007299999997</v>
      </c>
      <c r="S79" s="152"/>
      <c r="U79" s="146"/>
      <c r="V79" s="147"/>
    </row>
    <row r="80" spans="2:22" s="134" customFormat="1">
      <c r="B80" s="614" t="s">
        <v>67</v>
      </c>
      <c r="C80" s="610"/>
      <c r="D80" s="154"/>
      <c r="E80" s="154"/>
      <c r="F80" s="154"/>
      <c r="G80" s="154"/>
      <c r="H80" s="154"/>
      <c r="I80" s="154"/>
      <c r="J80" s="154"/>
      <c r="K80" s="155"/>
      <c r="L80" s="155"/>
      <c r="M80" s="155"/>
      <c r="N80" s="155"/>
      <c r="O80" s="155"/>
      <c r="P80" s="155"/>
      <c r="Q80" s="155"/>
      <c r="R80" s="156"/>
      <c r="U80" s="153"/>
      <c r="V80" s="147"/>
    </row>
    <row r="81" spans="2:22" s="157" customFormat="1">
      <c r="B81" s="148" t="s">
        <v>233</v>
      </c>
      <c r="C81" s="524"/>
      <c r="D81" s="150">
        <f>'5.  2015-2020 LRAM'!Y1126</f>
        <v>0</v>
      </c>
      <c r="E81" s="150">
        <f>'5.  2015-2020 LRAM'!Z1126</f>
        <v>17968.106420371965</v>
      </c>
      <c r="F81" s="150">
        <f>'5.  2015-2020 LRAM'!AA1126</f>
        <v>14739.809048956424</v>
      </c>
      <c r="G81" s="150"/>
      <c r="H81" s="150"/>
      <c r="I81" s="150"/>
      <c r="J81" s="150"/>
      <c r="K81" s="150"/>
      <c r="L81" s="150"/>
      <c r="M81" s="150">
        <f>'5.  2015-2020 LRAM'!AH1126</f>
        <v>0</v>
      </c>
      <c r="N81" s="150">
        <f>'5.  2015-2020 LRAM'!AI1126</f>
        <v>0</v>
      </c>
      <c r="O81" s="150">
        <f>'5.  2015-2020 LRAM'!AJ1126</f>
        <v>0</v>
      </c>
      <c r="P81" s="150">
        <f>'5.  2015-2020 LRAM'!AK1126</f>
        <v>0</v>
      </c>
      <c r="Q81" s="150">
        <f>'5.  2015-2020 LRAM'!AL1126</f>
        <v>0</v>
      </c>
      <c r="R81" s="151">
        <f>SUM(D81:Q81)</f>
        <v>32707.915469328389</v>
      </c>
      <c r="S81" s="152"/>
      <c r="U81" s="146"/>
      <c r="V81" s="147"/>
    </row>
    <row r="82" spans="2:22" s="157" customFormat="1">
      <c r="B82" s="148" t="s">
        <v>232</v>
      </c>
      <c r="C82" s="149"/>
      <c r="D82" s="150">
        <f>'5.  2015-2020 LRAM'!Y1127</f>
        <v>0</v>
      </c>
      <c r="E82" s="150">
        <f>-'5.  2015-2020 LRAM'!Z1127</f>
        <v>-30085.360000000001</v>
      </c>
      <c r="F82" s="150">
        <f>-'5.  2015-2020 LRAM'!AA1127</f>
        <v>-21951.162</v>
      </c>
      <c r="G82" s="150"/>
      <c r="H82" s="150"/>
      <c r="I82" s="150"/>
      <c r="J82" s="150"/>
      <c r="K82" s="150"/>
      <c r="L82" s="150"/>
      <c r="M82" s="150">
        <f>-'5.  2015-2020 LRAM'!AH1127</f>
        <v>0</v>
      </c>
      <c r="N82" s="150">
        <f>-'5.  2015-2020 LRAM'!AI1127</f>
        <v>0</v>
      </c>
      <c r="O82" s="150">
        <f>-'5.  2015-2020 LRAM'!AJ1127</f>
        <v>0</v>
      </c>
      <c r="P82" s="150">
        <f>-'5.  2015-2020 LRAM'!AK1127</f>
        <v>0</v>
      </c>
      <c r="Q82" s="150">
        <f>-'5.  2015-2020 LRAM'!AL1127</f>
        <v>0</v>
      </c>
      <c r="R82" s="151">
        <f>SUM(D82:Q82)</f>
        <v>-52036.521999999997</v>
      </c>
      <c r="S82" s="152"/>
      <c r="U82" s="146"/>
      <c r="V82" s="147"/>
    </row>
    <row r="83" spans="2:22" s="134" customFormat="1">
      <c r="B83" s="614" t="s">
        <v>67</v>
      </c>
      <c r="C83" s="610"/>
      <c r="D83" s="154"/>
      <c r="E83" s="154"/>
      <c r="F83" s="154"/>
      <c r="G83" s="154"/>
      <c r="H83" s="154"/>
      <c r="I83" s="154"/>
      <c r="J83" s="154"/>
      <c r="K83" s="155"/>
      <c r="L83" s="155"/>
      <c r="M83" s="155"/>
      <c r="N83" s="155"/>
      <c r="O83" s="155"/>
      <c r="P83" s="155"/>
      <c r="Q83" s="155"/>
      <c r="R83" s="156"/>
      <c r="U83" s="153"/>
      <c r="V83" s="147"/>
    </row>
    <row r="84" spans="2:22" s="157" customFormat="1">
      <c r="B84" s="768" t="s">
        <v>773</v>
      </c>
      <c r="C84" s="524"/>
      <c r="D84" s="150">
        <f>'5.  2015-2020 LRAM'!Y1310</f>
        <v>0</v>
      </c>
      <c r="E84" s="150">
        <f>'5.  2015-2020 LRAM'!Z1310</f>
        <v>17948.532855813297</v>
      </c>
      <c r="F84" s="150">
        <f>'5.  2015-2020 LRAM'!AA1310</f>
        <v>14767.03813521693</v>
      </c>
      <c r="G84" s="150"/>
      <c r="H84" s="150"/>
      <c r="I84" s="150"/>
      <c r="J84" s="150"/>
      <c r="K84" s="150"/>
      <c r="L84" s="150"/>
      <c r="M84" s="150">
        <f>'5.  2015-2020 LRAM'!AH1129</f>
        <v>0</v>
      </c>
      <c r="N84" s="150">
        <f>'5.  2015-2020 LRAM'!AI1129</f>
        <v>0</v>
      </c>
      <c r="O84" s="150">
        <f>'5.  2015-2020 LRAM'!AJ1129</f>
        <v>0</v>
      </c>
      <c r="P84" s="150">
        <f>'5.  2015-2020 LRAM'!AK1129</f>
        <v>0</v>
      </c>
      <c r="Q84" s="150">
        <f>'5.  2015-2020 LRAM'!AL1129</f>
        <v>0</v>
      </c>
      <c r="R84" s="151">
        <f>SUM(D84:Q84)</f>
        <v>32715.570991030225</v>
      </c>
      <c r="S84" s="152"/>
      <c r="U84" s="146"/>
      <c r="V84" s="147"/>
    </row>
    <row r="85" spans="2:22" s="157" customFormat="1">
      <c r="B85" s="768" t="s">
        <v>774</v>
      </c>
      <c r="C85" s="149"/>
      <c r="D85" s="150">
        <f>'5.  2015-2020 LRAM'!Y1311</f>
        <v>0</v>
      </c>
      <c r="E85" s="150">
        <f>-'5.  2015-2020 LRAM'!Z1311</f>
        <v>-30560.392000000003</v>
      </c>
      <c r="F85" s="150">
        <f>-'5.  2015-2020 LRAM'!AA1311</f>
        <v>-22335.065999999999</v>
      </c>
      <c r="G85" s="150"/>
      <c r="H85" s="150"/>
      <c r="I85" s="150"/>
      <c r="J85" s="150"/>
      <c r="K85" s="150"/>
      <c r="L85" s="150"/>
      <c r="M85" s="150">
        <f>-'5.  2015-2020 LRAM'!AH1130</f>
        <v>0</v>
      </c>
      <c r="N85" s="150">
        <f>-'5.  2015-2020 LRAM'!AI1130</f>
        <v>0</v>
      </c>
      <c r="O85" s="150">
        <f>-'5.  2015-2020 LRAM'!AJ1130</f>
        <v>0</v>
      </c>
      <c r="P85" s="150">
        <f>-'5.  2015-2020 LRAM'!AK1130</f>
        <v>0</v>
      </c>
      <c r="Q85" s="150">
        <f>-'5.  2015-2020 LRAM'!AL1130</f>
        <v>0</v>
      </c>
      <c r="R85" s="151">
        <f>SUM(D85:Q85)</f>
        <v>-52895.457999999999</v>
      </c>
      <c r="S85" s="152"/>
      <c r="U85" s="146"/>
      <c r="V85" s="147"/>
    </row>
    <row r="86" spans="2:22" s="134" customFormat="1">
      <c r="B86" s="769" t="s">
        <v>67</v>
      </c>
      <c r="C86" s="610"/>
      <c r="D86" s="154"/>
      <c r="E86" s="154"/>
      <c r="F86" s="154"/>
      <c r="G86" s="154"/>
      <c r="H86" s="154"/>
      <c r="I86" s="154"/>
      <c r="J86" s="154"/>
      <c r="K86" s="155"/>
      <c r="L86" s="155"/>
      <c r="M86" s="155"/>
      <c r="N86" s="155"/>
      <c r="O86" s="155"/>
      <c r="P86" s="155"/>
      <c r="Q86" s="155"/>
      <c r="R86" s="156"/>
      <c r="U86" s="153"/>
      <c r="V86" s="147"/>
    </row>
    <row r="87" spans="2:22" s="157" customFormat="1">
      <c r="B87" s="768" t="s">
        <v>775</v>
      </c>
      <c r="C87" s="524"/>
      <c r="D87" s="150">
        <f>'5.  2015-2020 LRAM'!Y1494</f>
        <v>0</v>
      </c>
      <c r="E87" s="150">
        <f>'5.  2015-2020 LRAM'!Z1494</f>
        <v>16582.058906312373</v>
      </c>
      <c r="F87" s="150">
        <f>'5.  2015-2020 LRAM'!AA1494</f>
        <v>14624.351726665427</v>
      </c>
      <c r="G87" s="150"/>
      <c r="H87" s="150"/>
      <c r="I87" s="150"/>
      <c r="J87" s="150"/>
      <c r="K87" s="150"/>
      <c r="L87" s="150"/>
      <c r="M87" s="150">
        <f>'5.  2015-2020 LRAM'!AH1132</f>
        <v>0</v>
      </c>
      <c r="N87" s="150">
        <f>'5.  2015-2020 LRAM'!AI1132</f>
        <v>0</v>
      </c>
      <c r="O87" s="150">
        <f>'5.  2015-2020 LRAM'!AJ1132</f>
        <v>0</v>
      </c>
      <c r="P87" s="150">
        <f>'5.  2015-2020 LRAM'!AK1132</f>
        <v>0</v>
      </c>
      <c r="Q87" s="150">
        <f>'5.  2015-2020 LRAM'!AL1132</f>
        <v>0</v>
      </c>
      <c r="R87" s="151">
        <f>SUM(D87:Q87)</f>
        <v>31206.410632977801</v>
      </c>
      <c r="S87" s="152"/>
      <c r="U87" s="146"/>
      <c r="V87" s="147"/>
    </row>
    <row r="88" spans="2:22" s="157" customFormat="1">
      <c r="B88" s="768" t="s">
        <v>776</v>
      </c>
      <c r="C88" s="149"/>
      <c r="D88" s="150">
        <f>'5.  2015-2020 LRAM'!Y1495</f>
        <v>0</v>
      </c>
      <c r="E88" s="150">
        <f>-'5.  2015-2020 LRAM'!Z1495</f>
        <v>-31510.456000000002</v>
      </c>
      <c r="F88" s="150">
        <f>-'5.  2015-2020 LRAM'!AA1495</f>
        <v>-22971.743999999999</v>
      </c>
      <c r="G88" s="150"/>
      <c r="H88" s="150"/>
      <c r="I88" s="150"/>
      <c r="J88" s="150"/>
      <c r="K88" s="150"/>
      <c r="L88" s="150"/>
      <c r="M88" s="150">
        <f>-'5.  2015-2020 LRAM'!AH1133</f>
        <v>0</v>
      </c>
      <c r="N88" s="150">
        <f>-'5.  2015-2020 LRAM'!AI1133</f>
        <v>0</v>
      </c>
      <c r="O88" s="150">
        <f>-'5.  2015-2020 LRAM'!AJ1133</f>
        <v>0</v>
      </c>
      <c r="P88" s="150">
        <f>-'5.  2015-2020 LRAM'!AK1133</f>
        <v>0</v>
      </c>
      <c r="Q88" s="150">
        <f>-'5.  2015-2020 LRAM'!AL1133</f>
        <v>0</v>
      </c>
      <c r="R88" s="151">
        <f>SUM(D88:Q88)</f>
        <v>-54482.2</v>
      </c>
      <c r="S88" s="152"/>
      <c r="U88" s="146"/>
      <c r="V88" s="147"/>
    </row>
    <row r="89" spans="2:22" s="17" customFormat="1" ht="20.25" customHeight="1">
      <c r="B89" s="611" t="s">
        <v>43</v>
      </c>
      <c r="C89" s="610"/>
      <c r="D89" s="668">
        <f>'6.  Carrying Charges'!I192</f>
        <v>9766.2164897899784</v>
      </c>
      <c r="E89" s="668">
        <f>'6.  Carrying Charges'!J192</f>
        <v>2964.6441624907602</v>
      </c>
      <c r="F89" s="668">
        <f>'6.  Carrying Charges'!K192</f>
        <v>-538.77027415231657</v>
      </c>
      <c r="G89" s="668">
        <f>'6.  Carrying Charges'!L192</f>
        <v>0</v>
      </c>
      <c r="H89" s="668">
        <f>'6.  Carrying Charges'!M192</f>
        <v>0</v>
      </c>
      <c r="I89" s="668">
        <f>'6.  Carrying Charges'!N192</f>
        <v>0</v>
      </c>
      <c r="J89" s="668">
        <f>'6.  Carrying Charges'!O192</f>
        <v>0</v>
      </c>
      <c r="K89" s="668">
        <f>'6.  Carrying Charges'!P192</f>
        <v>0</v>
      </c>
      <c r="L89" s="668">
        <f>'6.  Carrying Charges'!Q192</f>
        <v>0</v>
      </c>
      <c r="M89" s="668">
        <f>'6.  Carrying Charges'!R237</f>
        <v>0</v>
      </c>
      <c r="N89" s="668">
        <f>'6.  Carrying Charges'!S237</f>
        <v>0</v>
      </c>
      <c r="O89" s="668">
        <f>'6.  Carrying Charges'!T237</f>
        <v>0</v>
      </c>
      <c r="P89" s="668">
        <f>'6.  Carrying Charges'!U237</f>
        <v>0</v>
      </c>
      <c r="Q89" s="668">
        <f>'6.  Carrying Charges'!V237</f>
        <v>0</v>
      </c>
      <c r="R89" s="669">
        <f>SUM(D89:Q89)</f>
        <v>12192.090378128421</v>
      </c>
      <c r="U89" s="146"/>
      <c r="V89" s="147"/>
    </row>
    <row r="90" spans="2:22" s="157" customFormat="1" ht="21.75" customHeight="1">
      <c r="B90" s="612" t="s">
        <v>240</v>
      </c>
      <c r="C90" s="613"/>
      <c r="D90" s="612">
        <f t="shared" ref="D90:Q90" si="0">SUM(D54:D82)+D89</f>
        <v>111446.29379110549</v>
      </c>
      <c r="E90" s="612">
        <f t="shared" si="0"/>
        <v>7657.5205121708277</v>
      </c>
      <c r="F90" s="612">
        <f t="shared" si="0"/>
        <v>-23450.678179140785</v>
      </c>
      <c r="G90" s="612">
        <f t="shared" si="0"/>
        <v>0</v>
      </c>
      <c r="H90" s="612">
        <f t="shared" si="0"/>
        <v>0</v>
      </c>
      <c r="I90" s="612">
        <f t="shared" si="0"/>
        <v>0</v>
      </c>
      <c r="J90" s="612">
        <f t="shared" si="0"/>
        <v>0</v>
      </c>
      <c r="K90" s="612">
        <f t="shared" si="0"/>
        <v>0</v>
      </c>
      <c r="L90" s="612">
        <f t="shared" si="0"/>
        <v>0</v>
      </c>
      <c r="M90" s="612">
        <f t="shared" si="0"/>
        <v>0</v>
      </c>
      <c r="N90" s="612">
        <f t="shared" si="0"/>
        <v>0</v>
      </c>
      <c r="O90" s="612">
        <f t="shared" si="0"/>
        <v>0</v>
      </c>
      <c r="P90" s="612">
        <f t="shared" si="0"/>
        <v>0</v>
      </c>
      <c r="Q90" s="612">
        <f t="shared" si="0"/>
        <v>0</v>
      </c>
      <c r="R90" s="612">
        <f>SUM(R54:R88)+R89</f>
        <v>52197.459748143599</v>
      </c>
      <c r="U90" s="146"/>
      <c r="V90" s="147"/>
    </row>
    <row r="91" spans="2:22" ht="20.25" customHeight="1">
      <c r="B91" s="447" t="s">
        <v>535</v>
      </c>
      <c r="C91" s="591"/>
      <c r="D91" s="590"/>
      <c r="E91" s="590"/>
      <c r="F91" s="590"/>
      <c r="G91" s="590"/>
      <c r="H91" s="590"/>
      <c r="I91" s="590"/>
      <c r="J91" s="590"/>
      <c r="K91" s="590"/>
      <c r="L91" s="590"/>
      <c r="M91" s="590"/>
      <c r="N91" s="590"/>
      <c r="O91" s="590"/>
      <c r="P91" s="590"/>
      <c r="Q91" s="590"/>
      <c r="R91" s="590"/>
      <c r="V91" s="13"/>
    </row>
    <row r="92" spans="2:22" ht="20.25" customHeight="1">
      <c r="B92" s="609"/>
      <c r="C92" s="66"/>
      <c r="E92" s="9"/>
      <c r="V92" s="13"/>
    </row>
    <row r="93" spans="2:22" ht="15">
      <c r="E93" s="9"/>
    </row>
    <row r="94" spans="2:22" ht="21" hidden="1" customHeight="1">
      <c r="B94" s="116" t="s">
        <v>536</v>
      </c>
      <c r="F94" s="578"/>
    </row>
    <row r="95" spans="2:22" s="538" customFormat="1" ht="27.75" hidden="1" customHeight="1">
      <c r="B95" s="559" t="s">
        <v>556</v>
      </c>
      <c r="C95" s="555"/>
      <c r="D95" s="555"/>
      <c r="E95" s="562"/>
      <c r="F95" s="555"/>
      <c r="G95" s="555"/>
      <c r="H95" s="555"/>
      <c r="I95" s="555"/>
      <c r="J95" s="555"/>
      <c r="T95" s="539"/>
      <c r="U95" s="539"/>
    </row>
    <row r="96" spans="2:22" ht="11.25" hidden="1" customHeight="1">
      <c r="B96" s="109"/>
    </row>
    <row r="97" spans="2:21" s="551" customFormat="1" ht="25.5" hidden="1" customHeight="1">
      <c r="B97" s="553"/>
      <c r="C97" s="549">
        <v>2011</v>
      </c>
      <c r="D97" s="549">
        <v>2012</v>
      </c>
      <c r="E97" s="549">
        <v>2013</v>
      </c>
      <c r="F97" s="549">
        <v>2014</v>
      </c>
      <c r="G97" s="549">
        <v>2015</v>
      </c>
      <c r="H97" s="549">
        <v>2016</v>
      </c>
      <c r="I97" s="549">
        <v>2017</v>
      </c>
      <c r="J97" s="549">
        <v>2018</v>
      </c>
      <c r="K97" s="549">
        <v>2019</v>
      </c>
      <c r="L97" s="549">
        <v>2020</v>
      </c>
      <c r="M97" s="550" t="s">
        <v>26</v>
      </c>
      <c r="T97" s="552"/>
      <c r="U97" s="552"/>
    </row>
    <row r="98" spans="2:21" s="89" customFormat="1" ht="23.25" hidden="1" customHeight="1">
      <c r="B98" s="192">
        <v>2011</v>
      </c>
      <c r="C98" s="544">
        <f>'4.  2011-2014 LRAM'!AQ131</f>
        <v>20412.732087580589</v>
      </c>
      <c r="D98" s="545">
        <f>SUM('4.  2011-2014 LRAM'!AC261:AP261)</f>
        <v>29959.981786034485</v>
      </c>
      <c r="E98" s="545">
        <f>SUM('4.  2011-2014 LRAM'!AC392:AP392)</f>
        <v>28941.506405963621</v>
      </c>
      <c r="F98" s="546">
        <f>SUM('4.  2011-2014 LRAM'!AC523:AP523)</f>
        <v>25906.424433567998</v>
      </c>
      <c r="G98" s="546">
        <f>SUM('5.  2015-2020 LRAM'!Y199:AL199)</f>
        <v>0</v>
      </c>
      <c r="H98" s="545">
        <f>SUM('5.  2015-2020 LRAM'!Y384:AL384)</f>
        <v>0</v>
      </c>
      <c r="I98" s="546">
        <f>SUM('5.  2015-2020 LRAM'!Y567:AL567)</f>
        <v>0</v>
      </c>
      <c r="J98" s="545">
        <f>SUM('5.  2015-2020 LRAM'!Y750:AL750)</f>
        <v>0</v>
      </c>
      <c r="K98" s="545">
        <f>SUM('5.  2015-2020 LRAM'!Y933:AL933)</f>
        <v>0</v>
      </c>
      <c r="L98" s="545">
        <f>SUM('5.  2015-2020 LRAM'!Y1116:AL1116)</f>
        <v>0</v>
      </c>
      <c r="M98" s="545">
        <f>SUM(C98:L98)</f>
        <v>105220.6447131467</v>
      </c>
      <c r="T98" s="191"/>
      <c r="U98" s="191"/>
    </row>
    <row r="99" spans="2:21" s="89" customFormat="1" ht="23.25" hidden="1" customHeight="1">
      <c r="B99" s="192">
        <v>2012</v>
      </c>
      <c r="C99" s="547"/>
      <c r="D99" s="546">
        <f>SUM('4.  2011-2014 LRAM'!AC262:AP262)</f>
        <v>20634.552824261984</v>
      </c>
      <c r="E99" s="545">
        <f>SUM('4.  2011-2014 LRAM'!AC393:AP393)</f>
        <v>20060.613942773896</v>
      </c>
      <c r="F99" s="546">
        <f>SUM('4.  2011-2014 LRAM'!AC524:AP524)</f>
        <v>18637.678597529397</v>
      </c>
      <c r="G99" s="546">
        <f>SUM('5.  2015-2020 LRAM'!Y200:AL200)</f>
        <v>0</v>
      </c>
      <c r="H99" s="545">
        <f>SUM('5.  2015-2020 LRAM'!Y385:AL385)</f>
        <v>0</v>
      </c>
      <c r="I99" s="546">
        <f>SUM('5.  2015-2020 LRAM'!Y568:AL568)</f>
        <v>0</v>
      </c>
      <c r="J99" s="545">
        <f>SUM('5.  2015-2020 LRAM'!Y751:AL751)</f>
        <v>0</v>
      </c>
      <c r="K99" s="545">
        <f>SUM('5.  2015-2020 LRAM'!Y934:AL934)</f>
        <v>0</v>
      </c>
      <c r="L99" s="545">
        <f>SUM('5.  2015-2020 LRAM'!Y1117:AL1117)</f>
        <v>0</v>
      </c>
      <c r="M99" s="545">
        <f>SUM(D99:L99)</f>
        <v>59332.845364565277</v>
      </c>
      <c r="T99" s="191"/>
      <c r="U99" s="191"/>
    </row>
    <row r="100" spans="2:21" s="89" customFormat="1" ht="23.25" hidden="1" customHeight="1">
      <c r="B100" s="192">
        <v>2013</v>
      </c>
      <c r="C100" s="548"/>
      <c r="D100" s="548"/>
      <c r="E100" s="546">
        <f>SUM('4.  2011-2014 LRAM'!AC394:AP394)</f>
        <v>31531.168538761809</v>
      </c>
      <c r="F100" s="546">
        <f>SUM('4.  2011-2014 LRAM'!AC525:AP525)</f>
        <v>29176.076516245303</v>
      </c>
      <c r="G100" s="546">
        <f>SUM('5.  2015-2020 LRAM'!Y201:AL201)</f>
        <v>27889.348953333287</v>
      </c>
      <c r="H100" s="545">
        <f>SUM('5.  2015-2020 LRAM'!Y386:AL386)</f>
        <v>24419.942224969422</v>
      </c>
      <c r="I100" s="546">
        <f>SUM('5.  2015-2020 LRAM'!Y569:AL569)</f>
        <v>20111.527702102885</v>
      </c>
      <c r="J100" s="545">
        <f>SUM('5.  2015-2020 LRAM'!Y752:AL752)</f>
        <v>17011.928143110472</v>
      </c>
      <c r="K100" s="545">
        <f>SUM('5.  2015-2020 LRAM'!Y935:AL935)</f>
        <v>14678.244201147849</v>
      </c>
      <c r="L100" s="545">
        <f>SUM('5.  2015-2020 LRAM'!Y1118:AL1118)</f>
        <v>12443.846647595179</v>
      </c>
      <c r="M100" s="545">
        <f>SUM(C100:L100)</f>
        <v>177262.08292726619</v>
      </c>
      <c r="T100" s="191"/>
      <c r="U100" s="191"/>
    </row>
    <row r="101" spans="2:21" s="89" customFormat="1" ht="23.25" hidden="1" customHeight="1">
      <c r="B101" s="192">
        <v>2014</v>
      </c>
      <c r="C101" s="548"/>
      <c r="D101" s="548"/>
      <c r="E101" s="548"/>
      <c r="F101" s="546">
        <f>SUM('4.  2011-2014 LRAM'!AC526:AP526)</f>
        <v>49338.830867614648</v>
      </c>
      <c r="G101" s="546">
        <f>SUM('5.  2015-2020 LRAM'!Y202:AL202)</f>
        <v>45353.970388083369</v>
      </c>
      <c r="H101" s="545">
        <f>SUM('5.  2015-2020 LRAM'!Y387:AL387)</f>
        <v>39787.278105090802</v>
      </c>
      <c r="I101" s="546">
        <f>SUM('5.  2015-2020 LRAM'!Y570:AL570)</f>
        <v>33311.645286340485</v>
      </c>
      <c r="J101" s="545">
        <f>SUM('5.  2015-2020 LRAM'!Y753:AL753)</f>
        <v>16467.664486468693</v>
      </c>
      <c r="K101" s="545">
        <f>SUM('5.  2015-2020 LRAM'!Y936:AL936)</f>
        <v>12412.120683574802</v>
      </c>
      <c r="L101" s="545">
        <f>SUM('5.  2015-2020 LRAM'!Y1119:AL1119)</f>
        <v>8603.501381733211</v>
      </c>
      <c r="M101" s="545">
        <f>SUM(F101:L101)</f>
        <v>205275.011198906</v>
      </c>
      <c r="T101" s="191"/>
      <c r="U101" s="191"/>
    </row>
    <row r="102" spans="2:21" s="89" customFormat="1" ht="23.25" hidden="1" customHeight="1">
      <c r="B102" s="192">
        <v>2015</v>
      </c>
      <c r="C102" s="548"/>
      <c r="D102" s="548"/>
      <c r="E102" s="548"/>
      <c r="F102" s="548"/>
      <c r="G102" s="546">
        <f>SUM('5.  2015-2020 LRAM'!Y203:AL203)</f>
        <v>34839.471479999993</v>
      </c>
      <c r="H102" s="545">
        <f>SUM('5.  2015-2020 LRAM'!Y388:AL388)</f>
        <v>30204.290959999998</v>
      </c>
      <c r="I102" s="546">
        <f>SUM('5.  2015-2020 LRAM'!Y571:AL571)</f>
        <v>25038.528560000002</v>
      </c>
      <c r="J102" s="545">
        <f>SUM('5.  2015-2020 LRAM'!Y754:AL754)</f>
        <v>20538.17452</v>
      </c>
      <c r="K102" s="545">
        <f>SUM('5.  2015-2020 LRAM'!Y937:AL937)</f>
        <v>15976.996780000001</v>
      </c>
      <c r="L102" s="545">
        <f>SUM('5.  2015-2020 LRAM'!Y1120:AL1120)</f>
        <v>11660.567439999999</v>
      </c>
      <c r="M102" s="545">
        <f>SUM(G102:L102)</f>
        <v>138258.02974</v>
      </c>
      <c r="T102" s="191"/>
      <c r="U102" s="191"/>
    </row>
    <row r="103" spans="2:21" s="89" customFormat="1" ht="23.25" hidden="1" customHeight="1">
      <c r="B103" s="192">
        <v>2016</v>
      </c>
      <c r="C103" s="548"/>
      <c r="D103" s="548"/>
      <c r="E103" s="548"/>
      <c r="F103" s="548"/>
      <c r="G103" s="548"/>
      <c r="H103" s="545">
        <f>SUM('5.  2015-2020 LRAM'!Y389:AL389)</f>
        <v>0</v>
      </c>
      <c r="I103" s="546">
        <f>SUM('5.  2015-2020 LRAM'!Y572:AL572)</f>
        <v>0</v>
      </c>
      <c r="J103" s="545">
        <f>SUM('5.  2015-2020 LRAM'!Y755:AL755)</f>
        <v>0</v>
      </c>
      <c r="K103" s="545">
        <f>SUM('5.  2015-2020 LRAM'!Y938:AL938)</f>
        <v>0</v>
      </c>
      <c r="L103" s="545">
        <f>SUM('5.  2015-2020 LRAM'!Y1121:AL1121)</f>
        <v>0</v>
      </c>
      <c r="M103" s="545">
        <f>SUM(H103:L103)</f>
        <v>0</v>
      </c>
      <c r="T103" s="191"/>
      <c r="U103" s="191"/>
    </row>
    <row r="104" spans="2:21" s="89" customFormat="1" ht="23.25" hidden="1" customHeight="1">
      <c r="B104" s="192">
        <v>2017</v>
      </c>
      <c r="C104" s="548"/>
      <c r="D104" s="548"/>
      <c r="E104" s="548"/>
      <c r="F104" s="548"/>
      <c r="G104" s="548"/>
      <c r="H104" s="548"/>
      <c r="I104" s="545">
        <f>SUM('5.  2015-2020 LRAM'!Y573:AL573)</f>
        <v>0</v>
      </c>
      <c r="J104" s="545">
        <f>SUM('5.  2015-2020 LRAM'!Y756:AL756)</f>
        <v>0</v>
      </c>
      <c r="K104" s="545">
        <f>SUM('5.  2015-2020 LRAM'!Y939:AL939)</f>
        <v>0</v>
      </c>
      <c r="L104" s="545">
        <f>SUM('5.  2015-2020 LRAM'!Y1122:AL1122)</f>
        <v>0</v>
      </c>
      <c r="M104" s="545">
        <f>SUM(I104:L104)</f>
        <v>0</v>
      </c>
      <c r="T104" s="191"/>
      <c r="U104" s="191"/>
    </row>
    <row r="105" spans="2:21" s="89" customFormat="1" ht="23.25" hidden="1" customHeight="1">
      <c r="B105" s="192">
        <v>2018</v>
      </c>
      <c r="C105" s="548"/>
      <c r="D105" s="548"/>
      <c r="E105" s="548"/>
      <c r="F105" s="548"/>
      <c r="G105" s="548"/>
      <c r="H105" s="548"/>
      <c r="I105" s="548"/>
      <c r="J105" s="545">
        <f>SUM('5.  2015-2020 LRAM'!Y757:AL757)</f>
        <v>0</v>
      </c>
      <c r="K105" s="545">
        <f>SUM('5.  2015-2020 LRAM'!Y940:AL940)</f>
        <v>0</v>
      </c>
      <c r="L105" s="545">
        <f>SUM('5.  2015-2020 LRAM'!Y1123:AL1123)</f>
        <v>0</v>
      </c>
      <c r="M105" s="545">
        <f>SUM(J105:L105)</f>
        <v>0</v>
      </c>
      <c r="T105" s="191"/>
      <c r="U105" s="191"/>
    </row>
    <row r="106" spans="2:21" s="89" customFormat="1" ht="23.25" hidden="1" customHeight="1">
      <c r="B106" s="192">
        <v>2019</v>
      </c>
      <c r="C106" s="548"/>
      <c r="D106" s="548"/>
      <c r="E106" s="548"/>
      <c r="F106" s="548"/>
      <c r="G106" s="548"/>
      <c r="H106" s="548"/>
      <c r="I106" s="548"/>
      <c r="J106" s="548"/>
      <c r="K106" s="545">
        <f>SUM('5.  2015-2020 LRAM'!Y941:AL941)</f>
        <v>0</v>
      </c>
      <c r="L106" s="545">
        <f>SUM('5.  2015-2020 LRAM'!Y1124:AL1124)</f>
        <v>0</v>
      </c>
      <c r="M106" s="545">
        <f>SUM(K106:L106)</f>
        <v>0</v>
      </c>
      <c r="T106" s="191"/>
      <c r="U106" s="191"/>
    </row>
    <row r="107" spans="2:21" s="89" customFormat="1" ht="23.25" hidden="1" customHeight="1">
      <c r="B107" s="192">
        <v>2020</v>
      </c>
      <c r="C107" s="548"/>
      <c r="D107" s="548"/>
      <c r="E107" s="548"/>
      <c r="F107" s="548"/>
      <c r="G107" s="548"/>
      <c r="H107" s="548"/>
      <c r="I107" s="548"/>
      <c r="J107" s="548"/>
      <c r="K107" s="548"/>
      <c r="L107" s="547">
        <f>SUM('5.  2015-2020 LRAM'!Y1125:AL1125)</f>
        <v>0</v>
      </c>
      <c r="M107" s="547">
        <f>L107</f>
        <v>0</v>
      </c>
      <c r="T107" s="191"/>
      <c r="U107" s="191"/>
    </row>
    <row r="108" spans="2:21" s="190" customFormat="1" ht="24" hidden="1" customHeight="1">
      <c r="B108" s="560" t="s">
        <v>518</v>
      </c>
      <c r="C108" s="544">
        <f>C98</f>
        <v>20412.732087580589</v>
      </c>
      <c r="D108" s="545">
        <f>D98+D99</f>
        <v>50594.534610296469</v>
      </c>
      <c r="E108" s="545">
        <f>E98+E99+E100</f>
        <v>80533.288887499322</v>
      </c>
      <c r="F108" s="545">
        <f>F98+F99+F100+F101</f>
        <v>123059.01041495736</v>
      </c>
      <c r="G108" s="545">
        <f>G98+G99+G100+G101+G102</f>
        <v>108082.79082141665</v>
      </c>
      <c r="H108" s="545">
        <f>H98+H99+H100+H101+H102+H103</f>
        <v>94411.511290060225</v>
      </c>
      <c r="I108" s="545">
        <f>I98+I99+I100+I101+I102+I103+I104</f>
        <v>78461.70154844338</v>
      </c>
      <c r="J108" s="545">
        <f>J98+J99+J100+J101+J102+J103+J104+J105</f>
        <v>54017.767149579166</v>
      </c>
      <c r="K108" s="545">
        <f>K98+K99+K100+K101+K102+K103+K104+K105+K106</f>
        <v>43067.361664722652</v>
      </c>
      <c r="L108" s="545">
        <f>SUM(L98:L107)</f>
        <v>32707.915469328389</v>
      </c>
      <c r="M108" s="545">
        <f>SUM(M98:M107)</f>
        <v>685348.61394388427</v>
      </c>
      <c r="T108" s="193"/>
      <c r="U108" s="193"/>
    </row>
    <row r="109" spans="2:21" s="27" customFormat="1" ht="24.75" hidden="1" customHeight="1">
      <c r="B109" s="561" t="s">
        <v>517</v>
      </c>
      <c r="C109" s="543">
        <f>'4.  2011-2014 LRAM'!AQ132</f>
        <v>0</v>
      </c>
      <c r="D109" s="543">
        <f>'4.  2011-2014 LRAM'!AQ264</f>
        <v>0</v>
      </c>
      <c r="E109" s="543">
        <f>'4.  2011-2014 LRAM'!AQ396</f>
        <v>0</v>
      </c>
      <c r="F109" s="543">
        <f>'4.  2011-2014 LRAM'!AQ528</f>
        <v>97016.293799999999</v>
      </c>
      <c r="G109" s="543">
        <f>'5.  2015-2020 LRAM'!AM205</f>
        <v>93120.981899999999</v>
      </c>
      <c r="H109" s="543">
        <f>'5.  2015-2020 LRAM'!AM391</f>
        <v>84984.08</v>
      </c>
      <c r="I109" s="543">
        <f>'5.  2015-2020 LRAM'!AM575</f>
        <v>76110.941900000005</v>
      </c>
      <c r="J109" s="543">
        <f>'5.  2015-2020 LRAM'!AM759</f>
        <v>67907.474600000001</v>
      </c>
      <c r="K109" s="543">
        <f>'5.  2015-2020 LRAM'!AM943</f>
        <v>59704.007299999997</v>
      </c>
      <c r="L109" s="543">
        <f>'5.  2015-2020 LRAM'!AM1127</f>
        <v>52036.521999999997</v>
      </c>
      <c r="M109" s="545">
        <f>SUM(C109:L109)</f>
        <v>530880.30150000006</v>
      </c>
      <c r="T109" s="88"/>
      <c r="U109" s="88"/>
    </row>
    <row r="110" spans="2:21" ht="24.75" hidden="1" customHeight="1">
      <c r="B110" s="561" t="s">
        <v>43</v>
      </c>
      <c r="C110" s="543">
        <f>'6.  Carrying Charges'!W27</f>
        <v>0</v>
      </c>
      <c r="D110" s="543">
        <f>'6.  Carrying Charges'!W42</f>
        <v>0</v>
      </c>
      <c r="E110" s="543">
        <f>'6.  Carrying Charges'!W57</f>
        <v>0</v>
      </c>
      <c r="F110" s="543">
        <f>'6.  Carrying Charges'!W72</f>
        <v>948.73787036410704</v>
      </c>
      <c r="G110" s="543">
        <f>'6.  Carrying Charges'!W87</f>
        <v>2296.2424953974041</v>
      </c>
      <c r="H110" s="543">
        <f>'6.  Carrying Charges'!W102</f>
        <v>3680.6884201473977</v>
      </c>
      <c r="I110" s="543">
        <f>'6.  Carrying Charges'!W117</f>
        <v>5266.082081649206</v>
      </c>
      <c r="J110" s="543">
        <f>'6.  Carrying Charges'!W132</f>
        <v>7621.7993001184714</v>
      </c>
      <c r="K110" s="543">
        <f>'6.  Carrying Charges'!W147</f>
        <v>10138.741716733553</v>
      </c>
      <c r="L110" s="543">
        <f>'6.  Carrying Charges'!W162</f>
        <v>11469.18776710736</v>
      </c>
      <c r="M110" s="545">
        <f>SUM(C110:L110)</f>
        <v>41421.479651517497</v>
      </c>
    </row>
    <row r="111" spans="2:21" ht="23.25" hidden="1" customHeight="1">
      <c r="B111" s="560" t="s">
        <v>26</v>
      </c>
      <c r="C111" s="543">
        <f>C108-C109+C110</f>
        <v>20412.732087580589</v>
      </c>
      <c r="D111" s="543">
        <f t="shared" ref="D111:J111" si="1">D108-D109+D110</f>
        <v>50594.534610296469</v>
      </c>
      <c r="E111" s="543">
        <f t="shared" si="1"/>
        <v>80533.288887499322</v>
      </c>
      <c r="F111" s="543">
        <f t="shared" si="1"/>
        <v>26991.454485321468</v>
      </c>
      <c r="G111" s="543">
        <f t="shared" si="1"/>
        <v>17258.051416814058</v>
      </c>
      <c r="H111" s="543">
        <f t="shared" si="1"/>
        <v>13108.119710207622</v>
      </c>
      <c r="I111" s="543">
        <f t="shared" si="1"/>
        <v>7616.8417300925803</v>
      </c>
      <c r="J111" s="543">
        <f t="shared" si="1"/>
        <v>-6267.9081503023644</v>
      </c>
      <c r="K111" s="543">
        <f>K108-K109+K110</f>
        <v>-6497.9039185437923</v>
      </c>
      <c r="L111" s="543">
        <f>L108-L109+L110</f>
        <v>-7859.4187635642484</v>
      </c>
      <c r="M111" s="543">
        <f>M108-M109+M110</f>
        <v>195889.7920954017</v>
      </c>
    </row>
    <row r="112" spans="2:21" ht="15.6" hidden="1" customHeight="1"/>
    <row r="113" spans="2:2">
      <c r="B113" s="578"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9" location="'6.  Carrying Charges'!A1" display="Carrying Charges"/>
    <hyperlink ref="B113"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mc:AlternateContent xmlns:mc="http://schemas.openxmlformats.org/markup-compatibility/2006">
          <mc:Choice Requires="x14">
            <control shapeId="3110" r:id="rId13" name="Check Box 38">
              <controlPr defaultSize="0" autoFill="0" autoLine="0" autoPict="0">
                <anchor moveWithCells="1">
                  <from>
                    <xdr:col>2</xdr:col>
                    <xdr:colOff>933450</xdr:colOff>
                    <xdr:row>80</xdr:row>
                    <xdr:rowOff>28575</xdr:rowOff>
                  </from>
                  <to>
                    <xdr:col>2</xdr:col>
                    <xdr:colOff>1352550</xdr:colOff>
                    <xdr:row>81</xdr:row>
                    <xdr:rowOff>161925</xdr:rowOff>
                  </to>
                </anchor>
              </controlPr>
            </control>
          </mc:Choice>
        </mc:AlternateContent>
        <mc:AlternateContent xmlns:mc="http://schemas.openxmlformats.org/markup-compatibility/2006">
          <mc:Choice Requires="x14">
            <control shapeId="3111" r:id="rId14" name="Check Box 39">
              <controlPr defaultSize="0" autoFill="0" autoLine="0" autoPict="0">
                <anchor moveWithCells="1">
                  <from>
                    <xdr:col>2</xdr:col>
                    <xdr:colOff>952500</xdr:colOff>
                    <xdr:row>83</xdr:row>
                    <xdr:rowOff>38100</xdr:rowOff>
                  </from>
                  <to>
                    <xdr:col>2</xdr:col>
                    <xdr:colOff>1371600</xdr:colOff>
                    <xdr:row>84</xdr:row>
                    <xdr:rowOff>180975</xdr:rowOff>
                  </to>
                </anchor>
              </controlPr>
            </control>
          </mc:Choice>
        </mc:AlternateContent>
        <mc:AlternateContent xmlns:mc="http://schemas.openxmlformats.org/markup-compatibility/2006">
          <mc:Choice Requires="x14">
            <control shapeId="3112" r:id="rId15" name="Check Box 40">
              <controlPr defaultSize="0" autoFill="0" autoLine="0" autoPict="0">
                <anchor moveWithCells="1">
                  <from>
                    <xdr:col>2</xdr:col>
                    <xdr:colOff>923925</xdr:colOff>
                    <xdr:row>86</xdr:row>
                    <xdr:rowOff>47625</xdr:rowOff>
                  </from>
                  <to>
                    <xdr:col>2</xdr:col>
                    <xdr:colOff>1343025</xdr:colOff>
                    <xdr:row>87</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9" zoomScaleNormal="100" workbookViewId="0">
      <selection activeCell="C55" sqref="C55"/>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26" t="s">
        <v>171</v>
      </c>
      <c r="C14" s="124" t="s">
        <v>175</v>
      </c>
    </row>
    <row r="15" spans="2:3" ht="26.25" customHeight="1" thickBot="1">
      <c r="C15" s="126" t="s">
        <v>406</v>
      </c>
    </row>
    <row r="16" spans="2:3" ht="27" customHeight="1" thickBot="1">
      <c r="C16" s="558" t="s">
        <v>550</v>
      </c>
    </row>
    <row r="19" spans="2:8" ht="15.75">
      <c r="B19" s="526" t="s">
        <v>607</v>
      </c>
    </row>
    <row r="20" spans="2:8" ht="13.5" customHeight="1"/>
    <row r="21" spans="2:8" ht="41.1" customHeight="1">
      <c r="B21" s="811" t="s">
        <v>666</v>
      </c>
      <c r="C21" s="811"/>
      <c r="D21" s="811"/>
      <c r="E21" s="811"/>
      <c r="F21" s="811"/>
      <c r="G21" s="811"/>
      <c r="H21" s="811"/>
    </row>
    <row r="23" spans="2:8" s="598" customFormat="1" ht="15.75">
      <c r="B23" s="608" t="s">
        <v>545</v>
      </c>
      <c r="C23" s="608" t="s">
        <v>560</v>
      </c>
      <c r="D23" s="608" t="s">
        <v>544</v>
      </c>
      <c r="E23" s="823" t="s">
        <v>34</v>
      </c>
      <c r="F23" s="824"/>
      <c r="G23" s="823" t="s">
        <v>543</v>
      </c>
      <c r="H23" s="824"/>
    </row>
    <row r="24" spans="2:8">
      <c r="B24" s="597">
        <v>1</v>
      </c>
      <c r="C24" s="633"/>
      <c r="D24" s="596"/>
      <c r="E24" s="816"/>
      <c r="F24" s="817"/>
      <c r="G24" s="818"/>
      <c r="H24" s="819"/>
    </row>
    <row r="25" spans="2:8">
      <c r="B25" s="597">
        <v>2</v>
      </c>
      <c r="C25" s="633"/>
      <c r="D25" s="596"/>
      <c r="E25" s="816"/>
      <c r="F25" s="817"/>
      <c r="G25" s="818"/>
      <c r="H25" s="819"/>
    </row>
    <row r="26" spans="2:8">
      <c r="B26" s="597">
        <v>3</v>
      </c>
      <c r="C26" s="633"/>
      <c r="D26" s="596"/>
      <c r="E26" s="816"/>
      <c r="F26" s="817"/>
      <c r="G26" s="818"/>
      <c r="H26" s="819"/>
    </row>
    <row r="27" spans="2:8">
      <c r="B27" s="597">
        <v>4</v>
      </c>
      <c r="C27" s="633"/>
      <c r="D27" s="596"/>
      <c r="E27" s="816"/>
      <c r="F27" s="817"/>
      <c r="G27" s="818"/>
      <c r="H27" s="819"/>
    </row>
    <row r="28" spans="2:8">
      <c r="B28" s="597">
        <v>5</v>
      </c>
      <c r="C28" s="633"/>
      <c r="D28" s="596"/>
      <c r="E28" s="816"/>
      <c r="F28" s="817"/>
      <c r="G28" s="818"/>
      <c r="H28" s="819"/>
    </row>
    <row r="29" spans="2:8">
      <c r="B29" s="597">
        <v>6</v>
      </c>
      <c r="C29" s="633"/>
      <c r="D29" s="596"/>
      <c r="E29" s="816"/>
      <c r="F29" s="817"/>
      <c r="G29" s="818"/>
      <c r="H29" s="819"/>
    </row>
    <row r="30" spans="2:8">
      <c r="B30" s="597">
        <v>7</v>
      </c>
      <c r="C30" s="633"/>
      <c r="D30" s="596"/>
      <c r="E30" s="816"/>
      <c r="F30" s="817"/>
      <c r="G30" s="818"/>
      <c r="H30" s="819"/>
    </row>
    <row r="31" spans="2:8">
      <c r="B31" s="597">
        <v>8</v>
      </c>
      <c r="C31" s="633"/>
      <c r="D31" s="596"/>
      <c r="E31" s="816"/>
      <c r="F31" s="817"/>
      <c r="G31" s="818"/>
      <c r="H31" s="819"/>
    </row>
    <row r="32" spans="2:8">
      <c r="B32" s="597">
        <v>9</v>
      </c>
      <c r="C32" s="633"/>
      <c r="D32" s="596"/>
      <c r="E32" s="816"/>
      <c r="F32" s="817"/>
      <c r="G32" s="818"/>
      <c r="H32" s="819"/>
    </row>
    <row r="33" spans="2:8">
      <c r="B33" s="597">
        <v>10</v>
      </c>
      <c r="C33" s="633"/>
      <c r="D33" s="596"/>
      <c r="E33" s="816"/>
      <c r="F33" s="817"/>
      <c r="G33" s="818"/>
      <c r="H33" s="819"/>
    </row>
    <row r="34" spans="2:8">
      <c r="B34" s="597" t="s">
        <v>479</v>
      </c>
      <c r="C34" s="633"/>
      <c r="D34" s="596"/>
      <c r="E34" s="816"/>
      <c r="F34" s="817"/>
      <c r="G34" s="818"/>
      <c r="H34" s="819"/>
    </row>
    <row r="36" spans="2:8" ht="30.75" customHeight="1">
      <c r="B36" s="526" t="s">
        <v>603</v>
      </c>
    </row>
    <row r="37" spans="2:8" ht="23.25" customHeight="1">
      <c r="B37" s="557" t="s">
        <v>608</v>
      </c>
      <c r="C37" s="594"/>
      <c r="D37" s="594"/>
      <c r="E37" s="594"/>
      <c r="F37" s="594"/>
      <c r="G37" s="594"/>
      <c r="H37" s="594"/>
    </row>
    <row r="39" spans="2:8" s="89" customFormat="1" ht="15.75">
      <c r="B39" s="608" t="s">
        <v>545</v>
      </c>
      <c r="C39" s="608" t="s">
        <v>560</v>
      </c>
      <c r="D39" s="608" t="s">
        <v>544</v>
      </c>
      <c r="E39" s="823" t="s">
        <v>34</v>
      </c>
      <c r="F39" s="824"/>
      <c r="G39" s="823" t="s">
        <v>543</v>
      </c>
      <c r="H39" s="824"/>
    </row>
    <row r="40" spans="2:8">
      <c r="B40" s="597">
        <v>1</v>
      </c>
      <c r="C40" s="633" t="s">
        <v>170</v>
      </c>
      <c r="D40" s="596" t="s">
        <v>764</v>
      </c>
      <c r="E40" s="816" t="s">
        <v>765</v>
      </c>
      <c r="F40" s="817"/>
      <c r="G40" s="818" t="s">
        <v>766</v>
      </c>
      <c r="H40" s="819"/>
    </row>
    <row r="41" spans="2:8">
      <c r="B41" s="597">
        <v>2</v>
      </c>
      <c r="C41" s="633" t="s">
        <v>370</v>
      </c>
      <c r="D41" s="596" t="s">
        <v>767</v>
      </c>
      <c r="E41" s="816" t="s">
        <v>768</v>
      </c>
      <c r="F41" s="817"/>
      <c r="G41" s="818" t="s">
        <v>766</v>
      </c>
      <c r="H41" s="819"/>
    </row>
    <row r="42" spans="2:8">
      <c r="B42" s="597">
        <v>3</v>
      </c>
      <c r="C42" s="633" t="s">
        <v>370</v>
      </c>
      <c r="D42" s="596" t="s">
        <v>769</v>
      </c>
      <c r="E42" s="816" t="s">
        <v>770</v>
      </c>
      <c r="F42" s="817"/>
      <c r="G42" s="820" t="s">
        <v>771</v>
      </c>
      <c r="H42" s="822"/>
    </row>
    <row r="43" spans="2:8" ht="15" customHeight="1">
      <c r="B43" s="597">
        <v>4</v>
      </c>
      <c r="C43" s="633" t="s">
        <v>368</v>
      </c>
      <c r="D43" s="596"/>
      <c r="E43" s="816" t="s">
        <v>814</v>
      </c>
      <c r="F43" s="817"/>
      <c r="G43" s="820" t="s">
        <v>818</v>
      </c>
      <c r="H43" s="822"/>
    </row>
    <row r="44" spans="2:8">
      <c r="B44" s="597">
        <v>5</v>
      </c>
      <c r="C44" s="633" t="s">
        <v>369</v>
      </c>
      <c r="D44" s="596"/>
      <c r="E44" s="816" t="s">
        <v>815</v>
      </c>
      <c r="F44" s="817"/>
      <c r="G44" s="820" t="s">
        <v>818</v>
      </c>
      <c r="H44" s="821"/>
    </row>
    <row r="45" spans="2:8">
      <c r="B45" s="597">
        <v>6</v>
      </c>
      <c r="C45" s="633" t="s">
        <v>170</v>
      </c>
      <c r="D45" s="596"/>
      <c r="E45" s="816" t="s">
        <v>816</v>
      </c>
      <c r="F45" s="817"/>
      <c r="G45" s="820" t="s">
        <v>818</v>
      </c>
      <c r="H45" s="821"/>
    </row>
    <row r="46" spans="2:8">
      <c r="B46" s="597">
        <v>7</v>
      </c>
      <c r="C46" s="633" t="s">
        <v>370</v>
      </c>
      <c r="D46" s="596"/>
      <c r="E46" s="816" t="s">
        <v>817</v>
      </c>
      <c r="F46" s="817"/>
      <c r="G46" s="820" t="s">
        <v>818</v>
      </c>
      <c r="H46" s="821"/>
    </row>
    <row r="47" spans="2:8">
      <c r="B47" s="597">
        <v>8</v>
      </c>
      <c r="C47" s="633" t="s">
        <v>369</v>
      </c>
      <c r="D47" s="596"/>
      <c r="E47" s="816" t="s">
        <v>819</v>
      </c>
      <c r="F47" s="817"/>
      <c r="G47" s="818" t="s">
        <v>820</v>
      </c>
      <c r="H47" s="819"/>
    </row>
    <row r="48" spans="2:8">
      <c r="B48" s="597">
        <v>9</v>
      </c>
      <c r="C48" s="633"/>
      <c r="D48" s="596"/>
      <c r="E48" s="816"/>
      <c r="F48" s="817"/>
      <c r="G48" s="818"/>
      <c r="H48" s="819"/>
    </row>
    <row r="49" spans="2:8">
      <c r="B49" s="597">
        <v>10</v>
      </c>
      <c r="C49" s="633"/>
      <c r="D49" s="596"/>
      <c r="E49" s="816"/>
      <c r="F49" s="817"/>
      <c r="G49" s="818"/>
      <c r="H49" s="819"/>
    </row>
    <row r="50" spans="2:8">
      <c r="B50" s="597" t="s">
        <v>479</v>
      </c>
      <c r="C50" s="633"/>
      <c r="D50" s="596"/>
      <c r="E50" s="816"/>
      <c r="F50" s="817"/>
      <c r="G50" s="818"/>
      <c r="H50" s="819"/>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DropDownList!$F$2:$F$8</xm:f>
          </x14:formula1>
          <xm:sqref>C24:C34 C40:C41 C43:C50</xm:sqref>
        </x14:dataValidation>
        <x14:dataValidation type="list" allowBlank="1" showInputMessage="1" showErrorMessage="1">
          <x14:formula1>
            <xm:f>'\\EVS01\203225$\SynchFolder\Acquired LRAM\Norfolk\[Norfolk 2022_Generic_LRAMVA_Workform_1.0_20210718_final_rev2.xlsx]DropDownList'!#REF!</xm:f>
          </x14:formula1>
          <xm:sqref>C42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16" zoomScale="85" zoomScaleNormal="85" workbookViewId="0">
      <selection activeCell="H23" sqref="H23"/>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1"/>
      <c r="C2" s="91"/>
      <c r="D2" s="91"/>
      <c r="E2" s="91"/>
      <c r="F2" s="91"/>
      <c r="G2" s="91"/>
      <c r="H2" s="91"/>
      <c r="I2" s="91"/>
      <c r="J2" s="99"/>
      <c r="K2" s="99"/>
      <c r="L2" s="99"/>
      <c r="M2" s="99"/>
      <c r="N2" s="99"/>
      <c r="O2" s="99"/>
      <c r="P2" s="99"/>
      <c r="Q2" s="91"/>
    </row>
    <row r="3" spans="2:17" ht="22.5" customHeight="1" thickBot="1">
      <c r="B3" s="49"/>
      <c r="C3" s="29"/>
      <c r="D3" s="17"/>
      <c r="E3" s="159"/>
      <c r="F3" s="17"/>
      <c r="G3" s="17"/>
      <c r="H3" s="67"/>
      <c r="I3" s="159"/>
      <c r="J3" s="159"/>
      <c r="K3" s="159"/>
      <c r="L3" s="159"/>
      <c r="M3" s="159"/>
      <c r="N3" s="159"/>
      <c r="O3" s="159"/>
      <c r="P3" s="159"/>
      <c r="Q3" s="159"/>
    </row>
    <row r="4" spans="2:17" s="2" customFormat="1" ht="27" customHeight="1" thickBot="1">
      <c r="B4" s="267" t="s">
        <v>171</v>
      </c>
      <c r="C4" s="450"/>
      <c r="D4" s="251" t="s">
        <v>175</v>
      </c>
      <c r="E4" s="432"/>
      <c r="F4" s="432"/>
      <c r="G4" s="432"/>
      <c r="H4" s="432"/>
      <c r="I4" s="432"/>
      <c r="J4" s="432"/>
      <c r="K4" s="432"/>
      <c r="L4" s="432"/>
      <c r="M4" s="432"/>
      <c r="N4" s="432"/>
      <c r="O4" s="432"/>
      <c r="P4" s="432"/>
      <c r="Q4" s="451"/>
    </row>
    <row r="5" spans="2:17" s="2" customFormat="1" ht="24" customHeight="1" thickBot="1">
      <c r="B5" s="452"/>
      <c r="C5" s="450"/>
      <c r="D5" s="453" t="s">
        <v>406</v>
      </c>
      <c r="F5" s="432"/>
      <c r="G5" s="432"/>
      <c r="H5" s="432"/>
      <c r="I5" s="432"/>
      <c r="J5" s="432"/>
      <c r="K5" s="432"/>
      <c r="L5" s="432"/>
      <c r="M5" s="432"/>
      <c r="N5" s="432"/>
      <c r="O5" s="432"/>
      <c r="P5" s="432"/>
      <c r="Q5" s="451"/>
    </row>
    <row r="6" spans="2:17" s="2" customFormat="1" ht="28.5" customHeight="1" thickBot="1">
      <c r="B6" s="452"/>
      <c r="C6" s="450"/>
      <c r="D6" s="255" t="s">
        <v>172</v>
      </c>
      <c r="E6" s="432"/>
      <c r="F6" s="432"/>
      <c r="G6" s="432"/>
      <c r="H6" s="432"/>
      <c r="I6" s="432"/>
      <c r="J6" s="432"/>
      <c r="K6" s="432"/>
      <c r="L6" s="432"/>
      <c r="M6" s="432"/>
      <c r="N6" s="432"/>
      <c r="O6" s="432"/>
      <c r="P6" s="432"/>
      <c r="Q6" s="451"/>
    </row>
    <row r="7" spans="2:17" s="103" customFormat="1" ht="29.25" customHeight="1" thickBot="1">
      <c r="D7" s="558" t="s">
        <v>550</v>
      </c>
      <c r="P7" s="104"/>
      <c r="Q7" s="104"/>
    </row>
    <row r="8" spans="2:17" s="103" customFormat="1" ht="30" customHeight="1">
      <c r="D8" s="563"/>
      <c r="P8" s="104"/>
      <c r="Q8" s="104"/>
    </row>
    <row r="9" spans="2:17" s="2" customFormat="1" ht="24.75" customHeight="1">
      <c r="B9" s="116" t="s">
        <v>411</v>
      </c>
      <c r="C9" s="17"/>
      <c r="D9" s="449">
        <v>2014</v>
      </c>
    </row>
    <row r="10" spans="2:17" s="17" customFormat="1" ht="16.5" customHeight="1"/>
    <row r="11" spans="2:17" s="17" customFormat="1" ht="36.75" customHeight="1">
      <c r="B11" s="825" t="s">
        <v>744</v>
      </c>
      <c r="C11" s="825"/>
      <c r="D11" s="825"/>
      <c r="E11" s="825"/>
      <c r="F11" s="825"/>
      <c r="G11" s="825"/>
      <c r="H11" s="825"/>
      <c r="I11" s="825"/>
      <c r="J11" s="825"/>
      <c r="K11" s="825"/>
      <c r="L11" s="825"/>
      <c r="M11" s="825"/>
      <c r="N11" s="603"/>
      <c r="O11" s="603"/>
      <c r="P11" s="603"/>
      <c r="Q11" s="603"/>
    </row>
    <row r="12" spans="2:17" s="2" customFormat="1" ht="15.75" customHeight="1">
      <c r="D12" s="20"/>
    </row>
    <row r="13" spans="2:17" s="17" customFormat="1" ht="48" customHeight="1">
      <c r="C13" s="237" t="str">
        <f>'1.  LRAMVA Summary'!R52</f>
        <v>Total</v>
      </c>
      <c r="D13" s="237" t="str">
        <f>'1.  LRAMVA Summary'!D52</f>
        <v>Residential</v>
      </c>
      <c r="E13" s="237" t="str">
        <f>'1.  LRAMVA Summary'!E52</f>
        <v>GS&lt;50 kW</v>
      </c>
      <c r="F13" s="237" t="str">
        <f>'1.  LRAMVA Summary'!F52</f>
        <v>GS 50 to 4,999 kW</v>
      </c>
      <c r="G13" s="237" t="str">
        <f>'1.  LRAMVA Summary'!G52</f>
        <v/>
      </c>
      <c r="H13" s="237" t="str">
        <f>'1.  LRAMVA Summary'!H52</f>
        <v/>
      </c>
      <c r="I13" s="237" t="str">
        <f>'1.  LRAMVA Summary'!I52</f>
        <v/>
      </c>
      <c r="J13" s="237" t="str">
        <f>'1.  LRAMVA Summary'!J52</f>
        <v/>
      </c>
      <c r="K13" s="237" t="str">
        <f>'1.  LRAMVA Summary'!K52</f>
        <v/>
      </c>
      <c r="L13" s="237" t="str">
        <f>'1.  LRAMVA Summary'!L52</f>
        <v/>
      </c>
      <c r="M13" s="237" t="str">
        <f>'1.  LRAMVA Summary'!M52</f>
        <v/>
      </c>
      <c r="N13" s="237" t="str">
        <f>'1.  LRAMVA Summary'!N52</f>
        <v/>
      </c>
      <c r="O13" s="237" t="str">
        <f>'1.  LRAMVA Summary'!O52</f>
        <v/>
      </c>
      <c r="P13" s="237" t="str">
        <f>'1.  LRAMVA Summary'!P52</f>
        <v/>
      </c>
      <c r="Q13" s="237" t="str">
        <f>'1.  LRAMVA Summary'!Q52</f>
        <v/>
      </c>
    </row>
    <row r="14" spans="2:17" s="2" customFormat="1" ht="15.75" customHeight="1">
      <c r="B14" s="81"/>
      <c r="C14" s="567"/>
      <c r="D14" s="568" t="str">
        <f>'1.  LRAMVA Summary'!D53</f>
        <v>kWh</v>
      </c>
      <c r="E14" s="568" t="str">
        <f>'1.  LRAMVA Summary'!E53</f>
        <v>kWh</v>
      </c>
      <c r="F14" s="568" t="str">
        <f>'1.  LRAMVA Summary'!F53</f>
        <v>kW</v>
      </c>
      <c r="G14" s="568">
        <f>'1.  LRAMVA Summary'!G53</f>
        <v>0</v>
      </c>
      <c r="H14" s="568">
        <f>'1.  LRAMVA Summary'!H53</f>
        <v>0</v>
      </c>
      <c r="I14" s="568">
        <f>'1.  LRAMVA Summary'!I53</f>
        <v>0</v>
      </c>
      <c r="J14" s="568">
        <f>'1.  LRAMVA Summary'!J53</f>
        <v>0</v>
      </c>
      <c r="K14" s="568">
        <f>'1.  LRAMVA Summary'!K53</f>
        <v>0</v>
      </c>
      <c r="L14" s="568">
        <f>'1.  LRAMVA Summary'!L53</f>
        <v>0</v>
      </c>
      <c r="M14" s="568">
        <f>'1.  LRAMVA Summary'!M53</f>
        <v>0</v>
      </c>
      <c r="N14" s="568">
        <f>'1.  LRAMVA Summary'!N53</f>
        <v>0</v>
      </c>
      <c r="O14" s="568">
        <f>'1.  LRAMVA Summary'!O53</f>
        <v>0</v>
      </c>
      <c r="P14" s="568">
        <f>'1.  LRAMVA Summary'!P53</f>
        <v>0</v>
      </c>
      <c r="Q14" s="569">
        <f>'1.  LRAMVA Summary'!Q53</f>
        <v>0</v>
      </c>
    </row>
    <row r="15" spans="2:17" s="450" customFormat="1" ht="15.75" customHeight="1">
      <c r="B15" s="455" t="s">
        <v>27</v>
      </c>
      <c r="C15" s="615">
        <f>SUM(D15:Q15)</f>
        <v>5244915</v>
      </c>
      <c r="D15" s="445">
        <v>1674177</v>
      </c>
      <c r="E15" s="445">
        <v>1583440</v>
      </c>
      <c r="F15" s="445">
        <v>1987298</v>
      </c>
      <c r="G15" s="445"/>
      <c r="H15" s="445"/>
      <c r="I15" s="445"/>
      <c r="J15" s="445"/>
      <c r="K15" s="445"/>
      <c r="L15" s="445"/>
      <c r="M15" s="445"/>
      <c r="N15" s="445"/>
      <c r="O15" s="445"/>
      <c r="P15" s="446"/>
      <c r="Q15" s="446"/>
    </row>
    <row r="16" spans="2:17" s="450" customFormat="1" ht="15.75" customHeight="1">
      <c r="B16" s="455" t="s">
        <v>28</v>
      </c>
      <c r="C16" s="615">
        <f>SUM(D16:Q16)</f>
        <v>5580</v>
      </c>
      <c r="D16" s="444"/>
      <c r="E16" s="444"/>
      <c r="F16" s="444">
        <v>5580</v>
      </c>
      <c r="G16" s="444"/>
      <c r="H16" s="444"/>
      <c r="I16" s="444"/>
      <c r="J16" s="444"/>
      <c r="K16" s="446"/>
      <c r="L16" s="446"/>
      <c r="M16" s="446"/>
      <c r="N16" s="446"/>
      <c r="O16" s="446"/>
      <c r="P16" s="446"/>
      <c r="Q16" s="446"/>
    </row>
    <row r="17" spans="2:17" s="17" customFormat="1" ht="15.75" customHeight="1"/>
    <row r="18" spans="2:17" s="25" customFormat="1" ht="15.75" customHeight="1">
      <c r="B18" s="185" t="s">
        <v>450</v>
      </c>
      <c r="C18" s="186"/>
      <c r="D18" s="186">
        <f t="shared" ref="D18:E18" si="0">IF(D14="kw",HLOOKUP(D14,D14:D16,3,FALSE),HLOOKUP(D14,D14:D16,2,FALSE))</f>
        <v>1674177</v>
      </c>
      <c r="E18" s="186">
        <f t="shared" si="0"/>
        <v>1583440</v>
      </c>
      <c r="F18" s="186">
        <f>IF(F14="kw",HLOOKUP(F14,F14:F16,3,FALSE),HLOOKUP(F14,F14:F16,2,FALSE))</f>
        <v>5580</v>
      </c>
      <c r="G18" s="186">
        <f t="shared" ref="G18:Q18" si="1">IF(G14="kw",HLOOKUP(G14,G14:G16,3,FALSE),HLOOKUP(G14,G14:G16,2,FALSE))</f>
        <v>0</v>
      </c>
      <c r="H18" s="186">
        <f t="shared" si="1"/>
        <v>0</v>
      </c>
      <c r="I18" s="186">
        <f t="shared" si="1"/>
        <v>0</v>
      </c>
      <c r="J18" s="186">
        <f t="shared" si="1"/>
        <v>0</v>
      </c>
      <c r="K18" s="186">
        <f t="shared" si="1"/>
        <v>0</v>
      </c>
      <c r="L18" s="186">
        <f t="shared" si="1"/>
        <v>0</v>
      </c>
      <c r="M18" s="186">
        <f t="shared" si="1"/>
        <v>0</v>
      </c>
      <c r="N18" s="186">
        <f t="shared" si="1"/>
        <v>0</v>
      </c>
      <c r="O18" s="186">
        <f t="shared" si="1"/>
        <v>0</v>
      </c>
      <c r="P18" s="186">
        <f t="shared" si="1"/>
        <v>0</v>
      </c>
      <c r="Q18" s="186">
        <f t="shared" si="1"/>
        <v>0</v>
      </c>
    </row>
    <row r="19" spans="2:17" s="2" customFormat="1" ht="15.75" customHeight="1">
      <c r="B19" s="94"/>
      <c r="C19" s="92"/>
      <c r="D19" s="92"/>
      <c r="E19" s="92"/>
      <c r="F19" s="92"/>
      <c r="G19" s="92"/>
      <c r="H19" s="92"/>
      <c r="I19" s="92"/>
      <c r="J19" s="92"/>
      <c r="K19" s="92"/>
      <c r="L19" s="92"/>
      <c r="M19" s="92"/>
      <c r="N19" s="92"/>
      <c r="O19" s="92"/>
      <c r="P19" s="92"/>
      <c r="Q19" s="92"/>
    </row>
    <row r="20" spans="2:17" s="432" customFormat="1" ht="21" customHeight="1">
      <c r="B20" s="454" t="s">
        <v>660</v>
      </c>
      <c r="C20" s="447"/>
      <c r="D20" s="448"/>
    </row>
    <row r="21" spans="2:17" s="432" customFormat="1" ht="21" customHeight="1">
      <c r="B21" s="454" t="s">
        <v>366</v>
      </c>
      <c r="C21" s="447" t="s">
        <v>763</v>
      </c>
      <c r="D21" s="448"/>
    </row>
    <row r="22" spans="2:17" s="17" customFormat="1" ht="15.75" customHeight="1">
      <c r="B22" s="160"/>
      <c r="C22" s="161"/>
      <c r="D22" s="157"/>
    </row>
    <row r="23" spans="2:17" s="17" customFormat="1" ht="23.25" customHeight="1">
      <c r="B23" s="162"/>
      <c r="C23" s="162"/>
      <c r="D23" s="157"/>
    </row>
    <row r="24" spans="2:17" s="17" customFormat="1" ht="22.5" customHeight="1">
      <c r="B24" s="116" t="s">
        <v>412</v>
      </c>
      <c r="C24" s="116"/>
      <c r="D24" s="449">
        <v>2010</v>
      </c>
    </row>
    <row r="25" spans="2:17" s="2" customFormat="1" ht="15.75" customHeight="1">
      <c r="D25" s="20"/>
    </row>
    <row r="26" spans="2:17" s="2" customFormat="1" ht="42" customHeight="1">
      <c r="B26" s="825" t="s">
        <v>744</v>
      </c>
      <c r="C26" s="825"/>
      <c r="D26" s="825"/>
      <c r="E26" s="825"/>
      <c r="F26" s="825"/>
      <c r="G26" s="825"/>
      <c r="H26" s="825"/>
      <c r="I26" s="825"/>
      <c r="J26" s="825"/>
      <c r="K26" s="825"/>
      <c r="L26" s="825"/>
      <c r="M26" s="825"/>
      <c r="N26" s="603"/>
      <c r="O26" s="603"/>
      <c r="P26" s="603"/>
      <c r="Q26" s="603"/>
    </row>
    <row r="27" spans="2:17" s="2" customFormat="1" ht="15.75" customHeight="1">
      <c r="D27" s="20"/>
    </row>
    <row r="28" spans="2:17" s="17" customFormat="1" ht="44.25" customHeight="1">
      <c r="C28" s="237" t="str">
        <f>'1.  LRAMVA Summary'!R52</f>
        <v>Total</v>
      </c>
      <c r="D28" s="237" t="str">
        <f>'1.  LRAMVA Summary'!D52</f>
        <v>Residential</v>
      </c>
      <c r="E28" s="237" t="str">
        <f>'1.  LRAMVA Summary'!E52</f>
        <v>GS&lt;50 kW</v>
      </c>
      <c r="F28" s="237" t="str">
        <f>'1.  LRAMVA Summary'!F52</f>
        <v>GS 50 to 4,999 kW</v>
      </c>
      <c r="G28" s="237" t="str">
        <f>'1.  LRAMVA Summary'!G52</f>
        <v/>
      </c>
      <c r="H28" s="237" t="str">
        <f>'1.  LRAMVA Summary'!H52</f>
        <v/>
      </c>
      <c r="I28" s="237" t="str">
        <f>'1.  LRAMVA Summary'!I52</f>
        <v/>
      </c>
      <c r="J28" s="237" t="str">
        <f>'1.  LRAMVA Summary'!J52</f>
        <v/>
      </c>
      <c r="K28" s="237" t="str">
        <f>'1.  LRAMVA Summary'!K52</f>
        <v/>
      </c>
      <c r="L28" s="237" t="str">
        <f>'1.  LRAMVA Summary'!L52</f>
        <v/>
      </c>
      <c r="M28" s="237" t="str">
        <f>'1.  LRAMVA Summary'!M52</f>
        <v/>
      </c>
      <c r="N28" s="237" t="str">
        <f>'1.  LRAMVA Summary'!N52</f>
        <v/>
      </c>
      <c r="O28" s="237" t="str">
        <f>'1.  LRAMVA Summary'!O52</f>
        <v/>
      </c>
      <c r="P28" s="237" t="str">
        <f>'1.  LRAMVA Summary'!P52</f>
        <v/>
      </c>
      <c r="Q28" s="237" t="str">
        <f>'1.  LRAMVA Summary'!Q52</f>
        <v/>
      </c>
    </row>
    <row r="29" spans="2:17" s="2" customFormat="1" ht="15.75" customHeight="1">
      <c r="B29" s="81"/>
      <c r="C29" s="567"/>
      <c r="D29" s="568" t="str">
        <f>'1.  LRAMVA Summary'!D53</f>
        <v>kWh</v>
      </c>
      <c r="E29" s="568" t="str">
        <f>'1.  LRAMVA Summary'!E53</f>
        <v>kWh</v>
      </c>
      <c r="F29" s="568" t="str">
        <f>'1.  LRAMVA Summary'!F53</f>
        <v>kW</v>
      </c>
      <c r="G29" s="568">
        <f>'1.  LRAMVA Summary'!G53</f>
        <v>0</v>
      </c>
      <c r="H29" s="568">
        <f>'1.  LRAMVA Summary'!H53</f>
        <v>0</v>
      </c>
      <c r="I29" s="568">
        <f>'1.  LRAMVA Summary'!I53</f>
        <v>0</v>
      </c>
      <c r="J29" s="568">
        <f>'1.  LRAMVA Summary'!J53</f>
        <v>0</v>
      </c>
      <c r="K29" s="568">
        <f>'1.  LRAMVA Summary'!K53</f>
        <v>0</v>
      </c>
      <c r="L29" s="568">
        <f>'1.  LRAMVA Summary'!L53</f>
        <v>0</v>
      </c>
      <c r="M29" s="568">
        <f>'1.  LRAMVA Summary'!M53</f>
        <v>0</v>
      </c>
      <c r="N29" s="568">
        <f>'1.  LRAMVA Summary'!N53</f>
        <v>0</v>
      </c>
      <c r="O29" s="568">
        <f>'1.  LRAMVA Summary'!O53</f>
        <v>0</v>
      </c>
      <c r="P29" s="568">
        <f>'1.  LRAMVA Summary'!P53</f>
        <v>0</v>
      </c>
      <c r="Q29" s="569">
        <f>'1.  LRAMVA Summary'!Q53</f>
        <v>0</v>
      </c>
    </row>
    <row r="30" spans="2:17" s="450" customFormat="1" ht="15.75" customHeight="1">
      <c r="B30" s="455" t="s">
        <v>27</v>
      </c>
      <c r="C30" s="615">
        <f>SUM(D30:Q30)</f>
        <v>0</v>
      </c>
      <c r="D30" s="456"/>
      <c r="E30" s="456"/>
      <c r="F30" s="456"/>
      <c r="G30" s="456"/>
      <c r="H30" s="456"/>
      <c r="I30" s="456"/>
      <c r="J30" s="456"/>
      <c r="K30" s="456"/>
      <c r="L30" s="456"/>
      <c r="M30" s="456"/>
      <c r="N30" s="456"/>
      <c r="O30" s="456"/>
      <c r="P30" s="456"/>
      <c r="Q30" s="446"/>
    </row>
    <row r="31" spans="2:17" s="457" customFormat="1" ht="15" customHeight="1">
      <c r="B31" s="455" t="s">
        <v>28</v>
      </c>
      <c r="C31" s="615">
        <f>SUM(D31:Q31)</f>
        <v>0</v>
      </c>
      <c r="D31" s="444"/>
      <c r="E31" s="444"/>
      <c r="F31" s="444"/>
      <c r="G31" s="444"/>
      <c r="H31" s="444"/>
      <c r="I31" s="444"/>
      <c r="J31" s="444"/>
      <c r="K31" s="446"/>
      <c r="L31" s="446"/>
      <c r="M31" s="446"/>
      <c r="N31" s="446"/>
      <c r="O31" s="446"/>
      <c r="P31" s="446"/>
      <c r="Q31" s="446"/>
    </row>
    <row r="32" spans="2:17" s="17" customFormat="1" ht="15.75" customHeight="1"/>
    <row r="33" spans="2:32" s="25" customFormat="1" ht="15.75" customHeight="1">
      <c r="B33" s="185" t="s">
        <v>450</v>
      </c>
      <c r="C33" s="186"/>
      <c r="D33" s="186">
        <f>IF(D29="kw",HLOOKUP(D29,D29:D31,3,FALSE),HLOOKUP(D29,D29:D31,2,FALSE))</f>
        <v>0</v>
      </c>
      <c r="E33" s="186">
        <f>IF(E29="kw",HLOOKUP(E29,E29:E31,3,FALSE),HLOOKUP(E29,E29:E31,2,FALSE))</f>
        <v>0</v>
      </c>
      <c r="F33" s="186">
        <f>IF(F29="kw",HLOOKUP(F29,F29:F31,3,FALSE),HLOOKUP(F29,F29:F31,2,FALSE))</f>
        <v>0</v>
      </c>
      <c r="G33" s="186">
        <f>IF(G29="kw",HLOOKUP(G29,G29:G31,3,FALSE),HLOOKUP(G29,G29:G31,2,FALSE))</f>
        <v>0</v>
      </c>
      <c r="H33" s="186">
        <f t="shared" ref="H33:Q33" si="2">IF(H29="kw",HLOOKUP(H29,H29:H31,3,FALSE),HLOOKUP(H29,H29:H31,2,FALSE))</f>
        <v>0</v>
      </c>
      <c r="I33" s="186">
        <f t="shared" si="2"/>
        <v>0</v>
      </c>
      <c r="J33" s="186">
        <f t="shared" si="2"/>
        <v>0</v>
      </c>
      <c r="K33" s="186">
        <f t="shared" si="2"/>
        <v>0</v>
      </c>
      <c r="L33" s="186">
        <f t="shared" si="2"/>
        <v>0</v>
      </c>
      <c r="M33" s="186">
        <f t="shared" si="2"/>
        <v>0</v>
      </c>
      <c r="N33" s="186">
        <f t="shared" si="2"/>
        <v>0</v>
      </c>
      <c r="O33" s="186">
        <f t="shared" si="2"/>
        <v>0</v>
      </c>
      <c r="P33" s="186">
        <f t="shared" si="2"/>
        <v>0</v>
      </c>
      <c r="Q33" s="186">
        <f t="shared" si="2"/>
        <v>0</v>
      </c>
    </row>
    <row r="34" spans="2:32" s="20" customFormat="1" ht="15.75" customHeight="1">
      <c r="B34" s="92"/>
      <c r="C34" s="92"/>
      <c r="D34" s="92"/>
      <c r="E34" s="92"/>
      <c r="F34" s="92"/>
      <c r="G34" s="92"/>
      <c r="H34" s="92"/>
      <c r="I34" s="92"/>
      <c r="J34" s="92"/>
      <c r="K34" s="92"/>
      <c r="L34" s="92"/>
      <c r="M34" s="92"/>
      <c r="N34" s="92"/>
      <c r="O34" s="92"/>
      <c r="P34" s="92"/>
      <c r="Q34" s="92"/>
    </row>
    <row r="35" spans="2:32" s="20" customFormat="1" ht="15.75" customHeight="1">
      <c r="B35" s="454" t="s">
        <v>660</v>
      </c>
      <c r="C35" s="447"/>
      <c r="D35" s="448"/>
      <c r="E35" s="92"/>
      <c r="F35" s="92"/>
      <c r="G35" s="92"/>
      <c r="H35" s="92"/>
      <c r="I35" s="92"/>
      <c r="J35" s="92"/>
      <c r="K35" s="92"/>
      <c r="L35" s="92"/>
      <c r="M35" s="92"/>
      <c r="N35" s="92"/>
      <c r="O35" s="92"/>
      <c r="P35" s="92"/>
      <c r="Q35" s="92"/>
    </row>
    <row r="36" spans="2:32" s="432" customFormat="1" ht="21" customHeight="1">
      <c r="B36" s="454" t="s">
        <v>366</v>
      </c>
      <c r="C36" s="447">
        <v>2014</v>
      </c>
      <c r="D36" s="448"/>
    </row>
    <row r="37" spans="2:32" s="17" customFormat="1" ht="15.75" customHeight="1">
      <c r="B37" s="160"/>
      <c r="C37" s="161"/>
      <c r="D37" s="157"/>
      <c r="R37" s="157"/>
    </row>
    <row r="38" spans="2:32" s="17" customFormat="1" ht="15.75" customHeight="1">
      <c r="B38" s="160"/>
      <c r="C38" s="160"/>
      <c r="D38" s="157"/>
      <c r="R38" s="157"/>
    </row>
    <row r="39" spans="2:32" s="20" customFormat="1" ht="15.75">
      <c r="B39" s="116" t="s">
        <v>452</v>
      </c>
      <c r="C39" s="35"/>
      <c r="D39" s="34"/>
      <c r="E39" s="39"/>
      <c r="F39" s="40"/>
    </row>
    <row r="40" spans="2:32" s="70" customFormat="1" ht="39" customHeight="1">
      <c r="B40" s="825" t="s">
        <v>601</v>
      </c>
      <c r="C40" s="825"/>
      <c r="D40" s="825"/>
      <c r="E40" s="825"/>
      <c r="F40" s="825"/>
      <c r="G40" s="825"/>
      <c r="H40" s="825"/>
      <c r="I40" s="825"/>
      <c r="J40" s="825"/>
      <c r="K40" s="825"/>
      <c r="L40" s="825"/>
      <c r="M40" s="825"/>
      <c r="N40" s="603"/>
      <c r="O40" s="603"/>
      <c r="P40" s="603"/>
      <c r="Q40" s="603"/>
    </row>
    <row r="41" spans="2:32" s="2" customFormat="1" ht="16.5" customHeight="1">
      <c r="B41" s="10"/>
      <c r="C41" s="10"/>
      <c r="D41" s="22"/>
      <c r="E41" s="20"/>
      <c r="F41" s="20"/>
      <c r="G41" s="20"/>
      <c r="R41" s="20"/>
    </row>
    <row r="42" spans="2:32" s="17" customFormat="1" ht="56.25" customHeight="1">
      <c r="B42" s="237" t="s">
        <v>234</v>
      </c>
      <c r="C42" s="237" t="s">
        <v>598</v>
      </c>
      <c r="D42" s="237" t="str">
        <f>'1.  LRAMVA Summary'!D52</f>
        <v>Residential</v>
      </c>
      <c r="E42" s="237" t="str">
        <f>'1.  LRAMVA Summary'!E52</f>
        <v>GS&lt;50 kW</v>
      </c>
      <c r="F42" s="237" t="str">
        <f>'1.  LRAMVA Summary'!F52</f>
        <v>GS 50 to 4,999 kW</v>
      </c>
      <c r="G42" s="237" t="str">
        <f>'1.  LRAMVA Summary'!G52</f>
        <v/>
      </c>
      <c r="H42" s="237" t="str">
        <f>'1.  LRAMVA Summary'!H52</f>
        <v/>
      </c>
      <c r="I42" s="237" t="str">
        <f>'1.  LRAMVA Summary'!I52</f>
        <v/>
      </c>
      <c r="J42" s="237" t="str">
        <f>'1.  LRAMVA Summary'!J52</f>
        <v/>
      </c>
      <c r="K42" s="237" t="str">
        <f>'1.  LRAMVA Summary'!K52</f>
        <v/>
      </c>
      <c r="L42" s="237" t="str">
        <f>'1.  LRAMVA Summary'!L52</f>
        <v/>
      </c>
      <c r="M42" s="237" t="str">
        <f>'1.  LRAMVA Summary'!M52</f>
        <v/>
      </c>
      <c r="N42" s="237" t="str">
        <f>'1.  LRAMVA Summary'!N52</f>
        <v/>
      </c>
      <c r="O42" s="237" t="str">
        <f>'1.  LRAMVA Summary'!O52</f>
        <v/>
      </c>
      <c r="P42" s="237" t="str">
        <f>'1.  LRAMVA Summary'!P52</f>
        <v/>
      </c>
      <c r="Q42" s="237" t="str">
        <f>'1.  LRAMVA Summary'!Q52</f>
        <v/>
      </c>
      <c r="R42" s="187"/>
    </row>
    <row r="43" spans="2:32" s="142" customFormat="1" ht="18" customHeight="1">
      <c r="B43" s="570"/>
      <c r="C43" s="571"/>
      <c r="D43" s="572" t="str">
        <f>'1.  LRAMVA Summary'!D53</f>
        <v>kWh</v>
      </c>
      <c r="E43" s="572" t="str">
        <f>'1.  LRAMVA Summary'!E53</f>
        <v>kWh</v>
      </c>
      <c r="F43" s="572" t="str">
        <f>'1.  LRAMVA Summary'!F53</f>
        <v>kW</v>
      </c>
      <c r="G43" s="572">
        <f>'1.  LRAMVA Summary'!G53</f>
        <v>0</v>
      </c>
      <c r="H43" s="572">
        <f>'1.  LRAMVA Summary'!H53</f>
        <v>0</v>
      </c>
      <c r="I43" s="572">
        <f>'1.  LRAMVA Summary'!I53</f>
        <v>0</v>
      </c>
      <c r="J43" s="572">
        <f>'1.  LRAMVA Summary'!J53</f>
        <v>0</v>
      </c>
      <c r="K43" s="572">
        <f>'1.  LRAMVA Summary'!K53</f>
        <v>0</v>
      </c>
      <c r="L43" s="572">
        <f>'1.  LRAMVA Summary'!L53</f>
        <v>0</v>
      </c>
      <c r="M43" s="572">
        <f>'1.  LRAMVA Summary'!M53</f>
        <v>0</v>
      </c>
      <c r="N43" s="572">
        <f>'1.  LRAMVA Summary'!N53</f>
        <v>0</v>
      </c>
      <c r="O43" s="572">
        <f>'1.  LRAMVA Summary'!O53</f>
        <v>0</v>
      </c>
      <c r="P43" s="572">
        <f>'1.  LRAMVA Summary'!P53</f>
        <v>0</v>
      </c>
      <c r="Q43" s="573">
        <f>'1.  LRAMVA Summary'!Q53</f>
        <v>0</v>
      </c>
      <c r="R43" s="163"/>
    </row>
    <row r="44" spans="2:32" s="17" customFormat="1" ht="15.75">
      <c r="B44" s="164">
        <v>2011</v>
      </c>
      <c r="C44" s="523"/>
      <c r="D44" s="184">
        <f t="shared" ref="D44:Q44" si="3">IF(ISBLANK($C$44),0,IF($C44=$D$9,HLOOKUP(D43,D14:D18,5,FALSE),HLOOKUP(D43,D29:D33,5,FALSE)))</f>
        <v>0</v>
      </c>
      <c r="E44" s="184">
        <f>IF(ISBLANK($C$44),0,IF($C44=$D$9,HLOOKUP(E43,E14:E18,5,FALSE),HLOOKUP(E43,E29:E33,5,FALSE)))</f>
        <v>0</v>
      </c>
      <c r="F44" s="184">
        <f t="shared" si="3"/>
        <v>0</v>
      </c>
      <c r="G44" s="184">
        <f t="shared" si="3"/>
        <v>0</v>
      </c>
      <c r="H44" s="184">
        <f t="shared" si="3"/>
        <v>0</v>
      </c>
      <c r="I44" s="184">
        <f t="shared" si="3"/>
        <v>0</v>
      </c>
      <c r="J44" s="184">
        <f t="shared" si="3"/>
        <v>0</v>
      </c>
      <c r="K44" s="184">
        <f t="shared" si="3"/>
        <v>0</v>
      </c>
      <c r="L44" s="184">
        <f t="shared" si="3"/>
        <v>0</v>
      </c>
      <c r="M44" s="184">
        <f t="shared" si="3"/>
        <v>0</v>
      </c>
      <c r="N44" s="184">
        <f t="shared" si="3"/>
        <v>0</v>
      </c>
      <c r="O44" s="184">
        <f t="shared" si="3"/>
        <v>0</v>
      </c>
      <c r="P44" s="184">
        <f t="shared" si="3"/>
        <v>0</v>
      </c>
      <c r="Q44" s="184">
        <f t="shared" si="3"/>
        <v>0</v>
      </c>
      <c r="R44" s="188"/>
    </row>
    <row r="45" spans="2:32" s="17" customFormat="1" ht="15.75">
      <c r="B45" s="164">
        <v>2012</v>
      </c>
      <c r="C45" s="523"/>
      <c r="D45" s="184">
        <f t="shared" ref="D45:Q45" si="4">IF(ISBLANK($C$45),0,IF($C$45=$D$9,HLOOKUP(D43,D14:D18,5,FALSE),HLOOKUP(D43,D29:D33,5,FALSE)))</f>
        <v>0</v>
      </c>
      <c r="E45" s="184">
        <f t="shared" si="4"/>
        <v>0</v>
      </c>
      <c r="F45" s="184">
        <f t="shared" si="4"/>
        <v>0</v>
      </c>
      <c r="G45" s="184">
        <f t="shared" si="4"/>
        <v>0</v>
      </c>
      <c r="H45" s="184">
        <f t="shared" si="4"/>
        <v>0</v>
      </c>
      <c r="I45" s="184">
        <f t="shared" si="4"/>
        <v>0</v>
      </c>
      <c r="J45" s="184">
        <f t="shared" si="4"/>
        <v>0</v>
      </c>
      <c r="K45" s="184">
        <f t="shared" si="4"/>
        <v>0</v>
      </c>
      <c r="L45" s="184">
        <f t="shared" si="4"/>
        <v>0</v>
      </c>
      <c r="M45" s="184">
        <f t="shared" si="4"/>
        <v>0</v>
      </c>
      <c r="N45" s="184">
        <f t="shared" si="4"/>
        <v>0</v>
      </c>
      <c r="O45" s="184">
        <f t="shared" si="4"/>
        <v>0</v>
      </c>
      <c r="P45" s="184">
        <f t="shared" si="4"/>
        <v>0</v>
      </c>
      <c r="Q45" s="184">
        <f t="shared" si="4"/>
        <v>0</v>
      </c>
      <c r="R45" s="157"/>
    </row>
    <row r="46" spans="2:32" s="17" customFormat="1" ht="15.75">
      <c r="B46" s="165">
        <v>2013</v>
      </c>
      <c r="C46" s="523">
        <v>2010</v>
      </c>
      <c r="D46" s="745">
        <v>0</v>
      </c>
      <c r="E46" s="745">
        <v>0</v>
      </c>
      <c r="F46" s="745">
        <v>0</v>
      </c>
      <c r="G46" s="184">
        <f t="shared" ref="G46:Q46" si="5">IF(ISBLANK($C$46),0,IF($C$46=$D$9,HLOOKUP(G43,G14:G18,5,FALSE),HLOOKUP(G43,G29:G33,5,FALSE)))</f>
        <v>0</v>
      </c>
      <c r="H46" s="184">
        <f t="shared" si="5"/>
        <v>0</v>
      </c>
      <c r="I46" s="184">
        <f t="shared" si="5"/>
        <v>0</v>
      </c>
      <c r="J46" s="184">
        <f t="shared" si="5"/>
        <v>0</v>
      </c>
      <c r="K46" s="184">
        <f t="shared" si="5"/>
        <v>0</v>
      </c>
      <c r="L46" s="184">
        <f t="shared" si="5"/>
        <v>0</v>
      </c>
      <c r="M46" s="184">
        <f t="shared" si="5"/>
        <v>0</v>
      </c>
      <c r="N46" s="184">
        <f t="shared" si="5"/>
        <v>0</v>
      </c>
      <c r="O46" s="184">
        <f t="shared" si="5"/>
        <v>0</v>
      </c>
      <c r="P46" s="184">
        <f t="shared" si="5"/>
        <v>0</v>
      </c>
      <c r="Q46" s="184">
        <f t="shared" si="5"/>
        <v>0</v>
      </c>
      <c r="R46" s="157"/>
    </row>
    <row r="47" spans="2:32" s="17" customFormat="1" ht="15.75">
      <c r="B47" s="165">
        <v>2014</v>
      </c>
      <c r="C47" s="523">
        <v>2014</v>
      </c>
      <c r="D47" s="745">
        <v>1674177</v>
      </c>
      <c r="E47" s="745">
        <v>1583440</v>
      </c>
      <c r="F47" s="745">
        <v>5580</v>
      </c>
      <c r="G47" s="184">
        <f t="shared" ref="G47:Q47" si="6">IF(ISBLANK($C$47),0,IF($C$47=$D$9,HLOOKUP(G43,G14:G18,5,FALSE),HLOOKUP(G43,G29:G33,5,FALSE)))</f>
        <v>0</v>
      </c>
      <c r="H47" s="184">
        <f t="shared" si="6"/>
        <v>0</v>
      </c>
      <c r="I47" s="184">
        <f t="shared" si="6"/>
        <v>0</v>
      </c>
      <c r="J47" s="184">
        <f t="shared" si="6"/>
        <v>0</v>
      </c>
      <c r="K47" s="184">
        <f t="shared" si="6"/>
        <v>0</v>
      </c>
      <c r="L47" s="184">
        <f t="shared" si="6"/>
        <v>0</v>
      </c>
      <c r="M47" s="184">
        <f t="shared" si="6"/>
        <v>0</v>
      </c>
      <c r="N47" s="184">
        <f t="shared" si="6"/>
        <v>0</v>
      </c>
      <c r="O47" s="184">
        <f t="shared" si="6"/>
        <v>0</v>
      </c>
      <c r="P47" s="184">
        <f t="shared" si="6"/>
        <v>0</v>
      </c>
      <c r="Q47" s="184">
        <f t="shared" si="6"/>
        <v>0</v>
      </c>
      <c r="R47" s="157"/>
    </row>
    <row r="48" spans="2:32" s="17" customFormat="1" ht="15.75">
      <c r="B48" s="165">
        <v>2015</v>
      </c>
      <c r="C48" s="523">
        <v>2014</v>
      </c>
      <c r="D48" s="745">
        <v>1674177</v>
      </c>
      <c r="E48" s="745">
        <v>1583440</v>
      </c>
      <c r="F48" s="745">
        <v>5580</v>
      </c>
      <c r="G48" s="184">
        <f t="shared" ref="G48:Q48" si="7">IF(ISBLANK($C$48),0,IF($C$48=$D$9,HLOOKUP(G43,G14:G18,5,FALSE),HLOOKUP(G43,G29:G33,5,FALSE)))</f>
        <v>0</v>
      </c>
      <c r="H48" s="184">
        <f t="shared" si="7"/>
        <v>0</v>
      </c>
      <c r="I48" s="184">
        <f t="shared" si="7"/>
        <v>0</v>
      </c>
      <c r="J48" s="184">
        <f t="shared" si="7"/>
        <v>0</v>
      </c>
      <c r="K48" s="184">
        <f t="shared" si="7"/>
        <v>0</v>
      </c>
      <c r="L48" s="184">
        <f t="shared" si="7"/>
        <v>0</v>
      </c>
      <c r="M48" s="184">
        <f t="shared" si="7"/>
        <v>0</v>
      </c>
      <c r="N48" s="184">
        <f t="shared" si="7"/>
        <v>0</v>
      </c>
      <c r="O48" s="184">
        <f t="shared" si="7"/>
        <v>0</v>
      </c>
      <c r="P48" s="184">
        <f t="shared" si="7"/>
        <v>0</v>
      </c>
      <c r="Q48" s="184">
        <f t="shared" si="7"/>
        <v>0</v>
      </c>
      <c r="R48" s="157"/>
      <c r="AF48" s="157"/>
    </row>
    <row r="49" spans="2:32" s="17" customFormat="1" ht="15.75">
      <c r="B49" s="165">
        <v>2016</v>
      </c>
      <c r="C49" s="523">
        <v>2014</v>
      </c>
      <c r="D49" s="745">
        <v>1674177</v>
      </c>
      <c r="E49" s="745">
        <v>1583440</v>
      </c>
      <c r="F49" s="745">
        <v>5580</v>
      </c>
      <c r="G49" s="184">
        <f t="shared" ref="G49:Q49" si="8">IF(ISBLANK($C$49),0,IF($C$49=$D$9,HLOOKUP(G43,G14:G18,5,FALSE),HLOOKUP(G43,G29:G33,5,FALSE)))</f>
        <v>0</v>
      </c>
      <c r="H49" s="184">
        <f t="shared" si="8"/>
        <v>0</v>
      </c>
      <c r="I49" s="184">
        <f t="shared" si="8"/>
        <v>0</v>
      </c>
      <c r="J49" s="184">
        <f t="shared" si="8"/>
        <v>0</v>
      </c>
      <c r="K49" s="184">
        <f t="shared" si="8"/>
        <v>0</v>
      </c>
      <c r="L49" s="184">
        <f t="shared" si="8"/>
        <v>0</v>
      </c>
      <c r="M49" s="184">
        <f t="shared" si="8"/>
        <v>0</v>
      </c>
      <c r="N49" s="184">
        <f t="shared" si="8"/>
        <v>0</v>
      </c>
      <c r="O49" s="184">
        <f t="shared" si="8"/>
        <v>0</v>
      </c>
      <c r="P49" s="184">
        <f t="shared" si="8"/>
        <v>0</v>
      </c>
      <c r="Q49" s="184">
        <f t="shared" si="8"/>
        <v>0</v>
      </c>
      <c r="R49" s="157"/>
      <c r="AF49" s="157"/>
    </row>
    <row r="50" spans="2:32" s="17" customFormat="1" ht="15.75">
      <c r="B50" s="165">
        <v>2017</v>
      </c>
      <c r="C50" s="523">
        <v>2014</v>
      </c>
      <c r="D50" s="184">
        <f t="shared" ref="D50:I50" si="9">IF(ISBLANK($C$50),0,IF($C$50=$D$9,HLOOKUP(D43,D14:D18,5,FALSE),HLOOKUP(D43,D29:D33,5,FALSE)))</f>
        <v>1674177</v>
      </c>
      <c r="E50" s="184">
        <f t="shared" si="9"/>
        <v>1583440</v>
      </c>
      <c r="F50" s="184">
        <f t="shared" si="9"/>
        <v>5580</v>
      </c>
      <c r="G50" s="184">
        <f t="shared" si="9"/>
        <v>0</v>
      </c>
      <c r="H50" s="184">
        <f t="shared" si="9"/>
        <v>0</v>
      </c>
      <c r="I50" s="184">
        <f t="shared" si="9"/>
        <v>0</v>
      </c>
      <c r="J50" s="184">
        <f t="shared" ref="J50:Q50" si="10">IF(ISBLANK($C$50),0,IF($C$50=$D$9,HLOOKUP(J43,J14:J18,5,FALSE),HLOOKUP(J43,J29:J33,5,FALSE)))</f>
        <v>0</v>
      </c>
      <c r="K50" s="184">
        <f t="shared" si="10"/>
        <v>0</v>
      </c>
      <c r="L50" s="184">
        <f t="shared" si="10"/>
        <v>0</v>
      </c>
      <c r="M50" s="184">
        <f t="shared" si="10"/>
        <v>0</v>
      </c>
      <c r="N50" s="184">
        <f t="shared" si="10"/>
        <v>0</v>
      </c>
      <c r="O50" s="184">
        <f t="shared" si="10"/>
        <v>0</v>
      </c>
      <c r="P50" s="184">
        <f t="shared" si="10"/>
        <v>0</v>
      </c>
      <c r="Q50" s="184">
        <f t="shared" si="10"/>
        <v>0</v>
      </c>
      <c r="R50" s="157"/>
      <c r="AF50" s="157"/>
    </row>
    <row r="51" spans="2:32" s="17" customFormat="1" ht="15.75">
      <c r="B51" s="165">
        <v>2018</v>
      </c>
      <c r="C51" s="523">
        <v>2014</v>
      </c>
      <c r="D51" s="184">
        <f t="shared" ref="D51:Q51" si="11">IF(ISBLANK($C$51),0,IF($C$51=$D$9,HLOOKUP(D43,D14:D18,5,FALSE),HLOOKUP(D43,D29:D33,5,FALSE)))</f>
        <v>1674177</v>
      </c>
      <c r="E51" s="184">
        <f t="shared" si="11"/>
        <v>1583440</v>
      </c>
      <c r="F51" s="184">
        <f t="shared" si="11"/>
        <v>5580</v>
      </c>
      <c r="G51" s="184">
        <f t="shared" si="11"/>
        <v>0</v>
      </c>
      <c r="H51" s="184">
        <f t="shared" si="11"/>
        <v>0</v>
      </c>
      <c r="I51" s="184">
        <f t="shared" si="11"/>
        <v>0</v>
      </c>
      <c r="J51" s="184">
        <f t="shared" si="11"/>
        <v>0</v>
      </c>
      <c r="K51" s="184">
        <f t="shared" si="11"/>
        <v>0</v>
      </c>
      <c r="L51" s="184">
        <f t="shared" si="11"/>
        <v>0</v>
      </c>
      <c r="M51" s="184">
        <f t="shared" si="11"/>
        <v>0</v>
      </c>
      <c r="N51" s="184">
        <f t="shared" si="11"/>
        <v>0</v>
      </c>
      <c r="O51" s="184">
        <f t="shared" si="11"/>
        <v>0</v>
      </c>
      <c r="P51" s="184">
        <f t="shared" si="11"/>
        <v>0</v>
      </c>
      <c r="Q51" s="184">
        <f t="shared" si="11"/>
        <v>0</v>
      </c>
      <c r="R51" s="157"/>
      <c r="AF51" s="157"/>
    </row>
    <row r="52" spans="2:32" s="17" customFormat="1" ht="15.75">
      <c r="B52" s="165">
        <v>2019</v>
      </c>
      <c r="C52" s="523">
        <v>2014</v>
      </c>
      <c r="D52" s="184">
        <f t="shared" ref="D52:Q52" si="12">IF(ISBLANK($C$52),0,IF($C$52=$D$9,HLOOKUP(D43,D14:D18,5,FALSE),HLOOKUP(D43,D29:D33,5,FALSE)))</f>
        <v>1674177</v>
      </c>
      <c r="E52" s="184">
        <f t="shared" si="12"/>
        <v>1583440</v>
      </c>
      <c r="F52" s="184">
        <f t="shared" si="12"/>
        <v>5580</v>
      </c>
      <c r="G52" s="184">
        <f t="shared" si="12"/>
        <v>0</v>
      </c>
      <c r="H52" s="184">
        <f t="shared" si="12"/>
        <v>0</v>
      </c>
      <c r="I52" s="184">
        <f t="shared" si="12"/>
        <v>0</v>
      </c>
      <c r="J52" s="184">
        <f t="shared" si="12"/>
        <v>0</v>
      </c>
      <c r="K52" s="184">
        <f t="shared" si="12"/>
        <v>0</v>
      </c>
      <c r="L52" s="184">
        <f t="shared" si="12"/>
        <v>0</v>
      </c>
      <c r="M52" s="184">
        <f t="shared" si="12"/>
        <v>0</v>
      </c>
      <c r="N52" s="184">
        <f t="shared" si="12"/>
        <v>0</v>
      </c>
      <c r="O52" s="184">
        <f t="shared" si="12"/>
        <v>0</v>
      </c>
      <c r="P52" s="184">
        <f t="shared" si="12"/>
        <v>0</v>
      </c>
      <c r="Q52" s="184">
        <f t="shared" si="12"/>
        <v>0</v>
      </c>
      <c r="R52" s="157"/>
      <c r="AF52" s="157"/>
    </row>
    <row r="53" spans="2:32" s="17" customFormat="1" ht="15.75">
      <c r="B53" s="165">
        <v>2020</v>
      </c>
      <c r="C53" s="523">
        <v>2014</v>
      </c>
      <c r="D53" s="184">
        <f t="shared" ref="D53:Q53" si="13">IF(ISBLANK($C$53),0,IF($C$53=$D$9,HLOOKUP(D43,D14:D18,5,FALSE),HLOOKUP(D43,D29:D33,5,FALSE)))</f>
        <v>1674177</v>
      </c>
      <c r="E53" s="184">
        <f t="shared" si="13"/>
        <v>1583440</v>
      </c>
      <c r="F53" s="184">
        <f t="shared" si="13"/>
        <v>5580</v>
      </c>
      <c r="G53" s="184">
        <f t="shared" si="13"/>
        <v>0</v>
      </c>
      <c r="H53" s="184">
        <f t="shared" si="13"/>
        <v>0</v>
      </c>
      <c r="I53" s="184">
        <f t="shared" si="13"/>
        <v>0</v>
      </c>
      <c r="J53" s="184">
        <f t="shared" si="13"/>
        <v>0</v>
      </c>
      <c r="K53" s="184">
        <f t="shared" si="13"/>
        <v>0</v>
      </c>
      <c r="L53" s="184">
        <f t="shared" si="13"/>
        <v>0</v>
      </c>
      <c r="M53" s="184">
        <f t="shared" si="13"/>
        <v>0</v>
      </c>
      <c r="N53" s="184">
        <f t="shared" si="13"/>
        <v>0</v>
      </c>
      <c r="O53" s="184">
        <f t="shared" si="13"/>
        <v>0</v>
      </c>
      <c r="P53" s="184">
        <f t="shared" si="13"/>
        <v>0</v>
      </c>
      <c r="Q53" s="184">
        <f t="shared" si="13"/>
        <v>0</v>
      </c>
      <c r="R53" s="157"/>
      <c r="AF53" s="157"/>
    </row>
    <row r="54" spans="2:32" s="432" customFormat="1" ht="21" customHeight="1">
      <c r="B54" s="447" t="s">
        <v>535</v>
      </c>
      <c r="C54" s="458"/>
      <c r="D54" s="459"/>
      <c r="E54" s="460"/>
      <c r="F54" s="460"/>
      <c r="G54" s="460"/>
      <c r="H54" s="460"/>
      <c r="I54" s="460"/>
      <c r="J54" s="460"/>
      <c r="K54" s="460"/>
      <c r="L54" s="460"/>
      <c r="M54" s="460"/>
      <c r="N54" s="460"/>
      <c r="O54" s="460"/>
      <c r="P54" s="460"/>
      <c r="Q54" s="459"/>
      <c r="R54" s="451"/>
    </row>
    <row r="55" spans="2:32" s="17" customFormat="1" ht="15.75" customHeight="1">
      <c r="B55" s="162"/>
      <c r="C55" s="162"/>
      <c r="D55" s="157"/>
    </row>
    <row r="56" spans="2:32" s="17" customFormat="1" ht="15.75" customHeight="1">
      <c r="B56" s="162"/>
      <c r="C56" s="162"/>
      <c r="D56" s="157"/>
    </row>
    <row r="57" spans="2:32" s="2" customFormat="1" ht="15.75" customHeight="1">
      <c r="B57" s="81"/>
      <c r="C57" s="81"/>
      <c r="D57" s="20"/>
    </row>
    <row r="58" spans="2:32" s="2" customFormat="1" ht="15.75" customHeight="1">
      <c r="B58" s="81"/>
      <c r="C58" s="81"/>
      <c r="D58" s="20"/>
    </row>
    <row r="59" spans="2:32" s="2" customFormat="1" ht="15.75" customHeight="1">
      <c r="B59" s="81"/>
      <c r="C59" s="81"/>
      <c r="D59" s="20"/>
    </row>
    <row r="60" spans="2:32" s="2" customFormat="1" ht="15.75" customHeight="1">
      <c r="B60" s="81"/>
      <c r="C60" s="81"/>
      <c r="D60" s="20"/>
    </row>
    <row r="61" spans="2:32" s="2" customFormat="1" ht="15.75" customHeight="1">
      <c r="B61" s="81"/>
      <c r="C61" s="81"/>
      <c r="D61" s="20"/>
    </row>
    <row r="62" spans="2:32" s="2" customFormat="1" ht="15.75" customHeight="1">
      <c r="B62" s="81"/>
      <c r="C62" s="81"/>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DropDownList!$C$2:$C$16</xm:f>
          </x14:formula1>
          <xm:sqref>D9</xm:sqref>
        </x14:dataValidation>
        <x14:dataValidation type="list" allowBlank="1" showInputMessage="1" showErrorMessage="1">
          <x14:formula1>
            <xm:f>DropDownList!$E$2:$E$4</xm:f>
          </x14:formula1>
          <xm:sqref>C44:C45 C50:C53</xm:sqref>
        </x14:dataValidation>
        <x14:dataValidation type="list" allowBlank="1" showInputMessage="1" showErrorMessage="1">
          <x14:formula1>
            <xm:f>'C:\Users\183168\LARM\hadimand\[Haldimand_2022_Generic_LRAMVA_Workform_projected interest Dec 2016.xlsx]DropDownList'!#REF!</xm:f>
          </x14:formula1>
          <xm:sqref>C46:C49</xm:sqref>
        </x14:dataValidation>
        <x14:dataValidation type="list" allowBlank="1" showInputMessage="1" showErrorMessage="1">
          <x14:formula1>
            <xm:f>'C:\Users\183168\LARM\hadimand\[Haldimand_2022_Generic_LRAMVA_Workform_projected interest Dec 2016.xlsx]DropDownList'!#REF!</xm:f>
          </x14:formula1>
          <xm:sqref>D24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topLeftCell="A11" zoomScale="90" zoomScaleNormal="90" workbookViewId="0">
      <selection activeCell="Q118" sqref="Q118"/>
    </sheetView>
  </sheetViews>
  <sheetFormatPr defaultColWidth="9" defaultRowHeight="15" outlineLevelRow="1"/>
  <cols>
    <col min="1" max="1" width="6.5703125" style="4" customWidth="1"/>
    <col min="2" max="2" width="36.5703125" style="5" customWidth="1"/>
    <col min="3" max="3" width="17" style="77"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3"/>
      <c r="C2" s="83"/>
      <c r="D2" s="83"/>
      <c r="E2" s="83"/>
      <c r="F2" s="83"/>
      <c r="G2" s="83"/>
      <c r="H2" s="83"/>
      <c r="I2" s="83"/>
      <c r="J2" s="83"/>
      <c r="K2" s="83"/>
      <c r="L2" s="83"/>
      <c r="M2" s="83"/>
      <c r="N2" s="83"/>
      <c r="O2" s="83"/>
    </row>
    <row r="3" spans="1:26" s="18" customFormat="1" ht="16.5" hidden="1" customHeight="1" outlineLevel="1" thickBot="1">
      <c r="A3" s="4"/>
      <c r="B3" s="47"/>
      <c r="C3" s="78"/>
      <c r="D3" s="47"/>
      <c r="E3" s="47"/>
      <c r="F3" s="47"/>
      <c r="G3" s="47"/>
      <c r="H3" s="47"/>
      <c r="I3" s="47"/>
      <c r="J3" s="47"/>
      <c r="K3" s="47"/>
    </row>
    <row r="4" spans="1:26" s="18" customFormat="1" ht="26.25" hidden="1" customHeight="1" outlineLevel="1" thickBot="1">
      <c r="A4" s="4"/>
      <c r="B4" s="831" t="s">
        <v>171</v>
      </c>
      <c r="C4" s="84" t="s">
        <v>175</v>
      </c>
      <c r="D4" s="84"/>
      <c r="E4" s="49"/>
    </row>
    <row r="5" spans="1:26" s="18" customFormat="1" ht="26.25" hidden="1" customHeight="1" outlineLevel="1" thickBot="1">
      <c r="A5" s="4"/>
      <c r="B5" s="831"/>
      <c r="C5" s="85" t="s">
        <v>172</v>
      </c>
      <c r="D5" s="85"/>
      <c r="E5" s="49"/>
    </row>
    <row r="6" spans="1:26" ht="26.25" hidden="1" customHeight="1" outlineLevel="1" thickBot="1">
      <c r="B6" s="831"/>
      <c r="C6" s="834" t="s">
        <v>550</v>
      </c>
      <c r="D6" s="835"/>
      <c r="F6" s="18"/>
      <c r="M6" s="6"/>
      <c r="N6" s="6"/>
      <c r="O6" s="6"/>
      <c r="P6" s="6"/>
      <c r="Q6" s="6"/>
      <c r="R6" s="6"/>
      <c r="S6" s="6"/>
      <c r="T6" s="6"/>
      <c r="U6" s="6"/>
      <c r="V6" s="6"/>
      <c r="W6" s="6"/>
      <c r="X6" s="6"/>
      <c r="Y6" s="6"/>
      <c r="Z6" s="6"/>
    </row>
    <row r="7" spans="1:26" s="18" customFormat="1" ht="26.25" hidden="1" customHeight="1" outlineLevel="1">
      <c r="A7" s="4"/>
      <c r="B7" s="529"/>
      <c r="M7" s="6"/>
      <c r="N7" s="6"/>
      <c r="O7" s="6"/>
      <c r="P7" s="6"/>
      <c r="Q7" s="6"/>
      <c r="R7" s="6"/>
      <c r="S7" s="6"/>
      <c r="T7" s="6"/>
      <c r="U7" s="6"/>
      <c r="V7" s="6"/>
      <c r="W7" s="6"/>
      <c r="X7" s="6"/>
      <c r="Y7" s="6"/>
      <c r="Z7" s="6"/>
    </row>
    <row r="8" spans="1:26" s="18" customFormat="1" ht="19.5" hidden="1" customHeight="1" outlineLevel="1">
      <c r="A8" s="4"/>
      <c r="B8" s="529" t="s">
        <v>526</v>
      </c>
      <c r="C8" s="583" t="s">
        <v>481</v>
      </c>
      <c r="D8" s="582"/>
      <c r="M8" s="6"/>
      <c r="N8" s="6"/>
      <c r="O8" s="6"/>
      <c r="P8" s="6"/>
      <c r="Q8" s="6"/>
      <c r="R8" s="6"/>
      <c r="S8" s="6"/>
      <c r="T8" s="6"/>
      <c r="U8" s="6"/>
      <c r="V8" s="6"/>
      <c r="W8" s="6"/>
      <c r="X8" s="6"/>
      <c r="Y8" s="6"/>
      <c r="Z8" s="6"/>
    </row>
    <row r="9" spans="1:26" s="18" customFormat="1" ht="19.5" hidden="1" customHeight="1" outlineLevel="1">
      <c r="A9" s="4"/>
      <c r="B9" s="529"/>
      <c r="C9" s="583" t="s">
        <v>527</v>
      </c>
      <c r="D9" s="582"/>
      <c r="M9" s="6"/>
      <c r="N9" s="6"/>
      <c r="O9" s="6"/>
      <c r="P9" s="6"/>
      <c r="Q9" s="6"/>
      <c r="R9" s="6"/>
      <c r="S9" s="6"/>
      <c r="T9" s="6"/>
      <c r="U9" s="6"/>
      <c r="V9" s="6"/>
      <c r="W9" s="6"/>
      <c r="X9" s="6"/>
      <c r="Y9" s="6"/>
      <c r="Z9" s="6"/>
    </row>
    <row r="10" spans="1:26" s="18" customFormat="1" hidden="1" outlineLevel="1">
      <c r="A10" s="4"/>
      <c r="B10" s="100"/>
      <c r="C10" s="86"/>
      <c r="D10" s="86"/>
      <c r="E10" s="86"/>
      <c r="M10" s="6"/>
      <c r="N10" s="6"/>
      <c r="O10" s="6"/>
      <c r="P10" s="6"/>
      <c r="Q10" s="6"/>
      <c r="R10" s="6"/>
      <c r="S10" s="6"/>
      <c r="T10" s="6"/>
      <c r="U10" s="6"/>
      <c r="V10" s="6"/>
      <c r="W10" s="6"/>
      <c r="X10" s="6"/>
      <c r="Y10" s="6"/>
      <c r="Z10" s="6"/>
    </row>
    <row r="11" spans="1:26" s="18" customFormat="1" ht="32.25" customHeight="1" collapsed="1">
      <c r="A11" s="15"/>
      <c r="B11" s="116" t="s">
        <v>482</v>
      </c>
      <c r="O11" s="541"/>
    </row>
    <row r="12" spans="1:26" ht="58.5" customHeight="1">
      <c r="B12" s="829" t="s">
        <v>609</v>
      </c>
      <c r="C12" s="829"/>
      <c r="D12" s="829"/>
      <c r="E12" s="829"/>
      <c r="F12" s="829"/>
      <c r="G12" s="829"/>
      <c r="H12" s="829"/>
      <c r="I12" s="829"/>
      <c r="J12" s="829"/>
      <c r="K12" s="829"/>
      <c r="L12" s="829"/>
      <c r="M12" s="829"/>
      <c r="N12" s="829"/>
      <c r="O12" s="829"/>
      <c r="P12" s="14"/>
      <c r="Q12" s="14"/>
      <c r="R12" s="14"/>
      <c r="S12" s="14"/>
      <c r="T12" s="14"/>
    </row>
    <row r="13" spans="1:26" s="14" customFormat="1" ht="15.75" customHeight="1">
      <c r="A13" s="41"/>
      <c r="O13" s="18"/>
      <c r="P13" s="748"/>
      <c r="Q13" s="41"/>
      <c r="R13" s="41"/>
      <c r="S13" s="41"/>
      <c r="T13" s="41"/>
      <c r="U13" s="41"/>
      <c r="V13" s="41"/>
      <c r="W13" s="41"/>
      <c r="X13" s="41"/>
      <c r="Y13" s="41"/>
      <c r="Z13" s="41"/>
    </row>
    <row r="14" spans="1:26" s="54" customFormat="1" ht="46.5" customHeight="1">
      <c r="A14" s="53"/>
      <c r="B14" s="542"/>
      <c r="C14" s="465" t="s">
        <v>41</v>
      </c>
      <c r="D14" s="466" t="s">
        <v>746</v>
      </c>
      <c r="E14" s="466" t="s">
        <v>747</v>
      </c>
      <c r="F14" s="466" t="s">
        <v>748</v>
      </c>
      <c r="G14" s="466" t="s">
        <v>749</v>
      </c>
      <c r="H14" s="466" t="s">
        <v>750</v>
      </c>
      <c r="I14" s="466" t="s">
        <v>751</v>
      </c>
      <c r="J14" s="466" t="s">
        <v>752</v>
      </c>
      <c r="K14" s="466" t="s">
        <v>756</v>
      </c>
      <c r="L14" s="466" t="s">
        <v>757</v>
      </c>
      <c r="M14" s="466" t="s">
        <v>758</v>
      </c>
      <c r="N14" s="466" t="s">
        <v>759</v>
      </c>
      <c r="O14" s="466" t="s">
        <v>760</v>
      </c>
      <c r="P14" s="466" t="s">
        <v>762</v>
      </c>
      <c r="Q14" s="16"/>
      <c r="R14" s="16"/>
      <c r="S14" s="16"/>
      <c r="T14" s="16"/>
    </row>
    <row r="15" spans="1:26" s="7" customFormat="1" ht="18.75" customHeight="1">
      <c r="B15" s="467" t="s">
        <v>188</v>
      </c>
      <c r="C15" s="832"/>
      <c r="D15" s="750">
        <v>2010</v>
      </c>
      <c r="E15" s="750">
        <v>2011</v>
      </c>
      <c r="F15" s="750">
        <v>2012</v>
      </c>
      <c r="G15" s="750">
        <v>2013</v>
      </c>
      <c r="H15" s="750">
        <v>2014</v>
      </c>
      <c r="I15" s="750">
        <v>2015</v>
      </c>
      <c r="J15" s="750">
        <v>2016</v>
      </c>
      <c r="K15" s="750">
        <v>2017</v>
      </c>
      <c r="L15" s="750">
        <v>2018</v>
      </c>
      <c r="M15" s="750">
        <v>2019</v>
      </c>
      <c r="N15" s="750">
        <v>2020</v>
      </c>
      <c r="O15" s="751">
        <v>2021</v>
      </c>
      <c r="P15" s="751">
        <v>2022</v>
      </c>
      <c r="Q15" s="16"/>
      <c r="R15" s="16"/>
      <c r="S15" s="16"/>
      <c r="T15" s="16"/>
    </row>
    <row r="16" spans="1:26" s="110" customFormat="1" ht="18" customHeight="1">
      <c r="B16" s="468" t="s">
        <v>558</v>
      </c>
      <c r="C16" s="827"/>
      <c r="D16" s="749">
        <v>4</v>
      </c>
      <c r="E16" s="749">
        <v>4</v>
      </c>
      <c r="F16" s="749">
        <v>4</v>
      </c>
      <c r="G16" s="749">
        <v>4</v>
      </c>
      <c r="H16" s="749">
        <v>4</v>
      </c>
      <c r="I16" s="749">
        <v>6</v>
      </c>
      <c r="J16" s="749">
        <v>1</v>
      </c>
      <c r="K16" s="749">
        <v>0</v>
      </c>
      <c r="L16" s="749">
        <v>0</v>
      </c>
      <c r="M16" s="749">
        <v>0</v>
      </c>
      <c r="N16" s="749">
        <v>0</v>
      </c>
      <c r="O16" s="746">
        <v>0</v>
      </c>
      <c r="P16" s="746">
        <v>0</v>
      </c>
      <c r="Q16" s="16"/>
      <c r="R16" s="16"/>
      <c r="S16" s="16"/>
      <c r="T16" s="16"/>
    </row>
    <row r="17" spans="1:20" s="110" customFormat="1" ht="17.25" customHeight="1">
      <c r="B17" s="469" t="s">
        <v>559</v>
      </c>
      <c r="C17" s="833"/>
      <c r="D17" s="111">
        <f t="shared" ref="D17:J17" si="0">12-D16</f>
        <v>8</v>
      </c>
      <c r="E17" s="111">
        <f t="shared" si="0"/>
        <v>8</v>
      </c>
      <c r="F17" s="111">
        <f t="shared" si="0"/>
        <v>8</v>
      </c>
      <c r="G17" s="111">
        <f t="shared" si="0"/>
        <v>8</v>
      </c>
      <c r="H17" s="111">
        <f t="shared" si="0"/>
        <v>8</v>
      </c>
      <c r="I17" s="111">
        <f t="shared" si="0"/>
        <v>6</v>
      </c>
      <c r="J17" s="111">
        <f t="shared" si="0"/>
        <v>11</v>
      </c>
      <c r="K17" s="111">
        <v>12</v>
      </c>
      <c r="L17" s="111">
        <v>12</v>
      </c>
      <c r="M17" s="111">
        <v>12</v>
      </c>
      <c r="N17" s="111">
        <v>12</v>
      </c>
      <c r="O17" s="747">
        <v>12</v>
      </c>
      <c r="P17" s="747">
        <v>12</v>
      </c>
      <c r="Q17" s="16"/>
      <c r="R17" s="16"/>
      <c r="S17" s="16"/>
      <c r="T17" s="16"/>
    </row>
    <row r="18" spans="1:20" s="7" customFormat="1" ht="17.25" customHeight="1">
      <c r="B18" s="470" t="str">
        <f>'1.  LRAMVA Summary'!B29</f>
        <v>Residential</v>
      </c>
      <c r="C18" s="826" t="str">
        <f>'2. LRAMVA Threshold'!D43</f>
        <v>kWh</v>
      </c>
      <c r="D18" s="46"/>
      <c r="E18" s="46">
        <v>3.1099999999999999E-2</v>
      </c>
      <c r="F18" s="46">
        <v>2.8899999999999999E-2</v>
      </c>
      <c r="G18" s="46">
        <v>2.6499999999999999E-2</v>
      </c>
      <c r="H18" s="46">
        <v>2.4799999999999999E-2</v>
      </c>
      <c r="I18" s="46">
        <v>2.4799999999999999E-2</v>
      </c>
      <c r="J18" s="46">
        <v>1.9800000000000002E-2</v>
      </c>
      <c r="K18" s="46">
        <v>1.49E-2</v>
      </c>
      <c r="L18" s="46">
        <v>9.9000000000000008E-3</v>
      </c>
      <c r="M18" s="46">
        <v>5.0000000000000001E-3</v>
      </c>
      <c r="N18" s="46">
        <v>0</v>
      </c>
      <c r="O18" s="753">
        <v>0</v>
      </c>
      <c r="P18" s="753">
        <v>0</v>
      </c>
      <c r="Q18" s="16"/>
      <c r="R18" s="16"/>
      <c r="S18" s="16"/>
      <c r="T18" s="16"/>
    </row>
    <row r="19" spans="1:20" s="7" customFormat="1" ht="15" customHeight="1" outlineLevel="1">
      <c r="B19" s="754" t="s">
        <v>510</v>
      </c>
      <c r="C19" s="827"/>
      <c r="D19" s="46"/>
      <c r="E19" s="46"/>
      <c r="F19" s="46"/>
      <c r="G19" s="46"/>
      <c r="H19" s="46"/>
      <c r="I19" s="46"/>
      <c r="J19" s="46"/>
      <c r="K19" s="46"/>
      <c r="L19" s="46"/>
      <c r="M19" s="46"/>
      <c r="N19" s="46"/>
      <c r="O19" s="69"/>
      <c r="P19" s="69"/>
    </row>
    <row r="20" spans="1:20" s="7" customFormat="1" ht="15" customHeight="1" outlineLevel="1">
      <c r="B20" s="754" t="s">
        <v>511</v>
      </c>
      <c r="C20" s="827"/>
      <c r="D20" s="46"/>
      <c r="E20" s="46"/>
      <c r="F20" s="46"/>
      <c r="G20" s="46"/>
      <c r="H20" s="46"/>
      <c r="I20" s="46"/>
      <c r="J20" s="46"/>
      <c r="K20" s="46"/>
      <c r="L20" s="46"/>
      <c r="M20" s="46"/>
      <c r="N20" s="46"/>
      <c r="O20" s="69"/>
      <c r="P20" s="69"/>
    </row>
    <row r="21" spans="1:20" s="7" customFormat="1" ht="15" customHeight="1" outlineLevel="1">
      <c r="B21" s="752" t="s">
        <v>761</v>
      </c>
      <c r="C21" s="827"/>
      <c r="D21" s="46"/>
      <c r="E21" s="46"/>
      <c r="F21" s="46"/>
      <c r="G21" s="46"/>
      <c r="H21" s="46">
        <v>0</v>
      </c>
      <c r="I21" s="46">
        <v>-1.9999999999999879E-4</v>
      </c>
      <c r="J21" s="46">
        <v>-1.9999999999999879E-4</v>
      </c>
      <c r="K21" s="46">
        <v>-2.0000000000000001E-4</v>
      </c>
      <c r="L21" s="46">
        <v>-1E-4</v>
      </c>
      <c r="M21" s="46">
        <v>-1E-4</v>
      </c>
      <c r="N21" s="46">
        <v>0</v>
      </c>
      <c r="O21" s="69"/>
      <c r="P21" s="69"/>
    </row>
    <row r="22" spans="1:20" s="7" customFormat="1" ht="14.25" customHeight="1">
      <c r="B22" s="525" t="s">
        <v>512</v>
      </c>
      <c r="C22" s="828"/>
      <c r="D22" s="65">
        <f>SUM(D18:D21)</f>
        <v>0</v>
      </c>
      <c r="E22" s="65">
        <f>SUM(E18:E21)</f>
        <v>3.1099999999999999E-2</v>
      </c>
      <c r="F22" s="65">
        <f>SUM(F18:F21)</f>
        <v>2.8899999999999999E-2</v>
      </c>
      <c r="G22" s="65">
        <f t="shared" ref="G22:M22" si="1">SUM(G18:G21)</f>
        <v>2.6499999999999999E-2</v>
      </c>
      <c r="H22" s="65">
        <f t="shared" si="1"/>
        <v>2.4799999999999999E-2</v>
      </c>
      <c r="I22" s="65">
        <f t="shared" si="1"/>
        <v>2.46E-2</v>
      </c>
      <c r="J22" s="65">
        <f t="shared" si="1"/>
        <v>1.9600000000000003E-2</v>
      </c>
      <c r="K22" s="65">
        <f t="shared" si="1"/>
        <v>1.47E-2</v>
      </c>
      <c r="L22" s="65">
        <f t="shared" si="1"/>
        <v>9.8000000000000014E-3</v>
      </c>
      <c r="M22" s="65">
        <f t="shared" si="1"/>
        <v>4.8999999999999998E-3</v>
      </c>
      <c r="N22" s="65">
        <f t="shared" ref="N22:P22" si="2">SUM(N18:N21)</f>
        <v>0</v>
      </c>
      <c r="O22" s="65">
        <f t="shared" si="2"/>
        <v>0</v>
      </c>
      <c r="P22" s="65">
        <f t="shared" si="2"/>
        <v>0</v>
      </c>
    </row>
    <row r="23" spans="1:20" s="63" customFormat="1">
      <c r="A23" s="62"/>
      <c r="B23" s="481" t="s">
        <v>513</v>
      </c>
      <c r="C23" s="472"/>
      <c r="D23" s="473"/>
      <c r="E23" s="474">
        <f>ROUND(SUM(D22*E16+E22*E17)/12,4)</f>
        <v>2.07E-2</v>
      </c>
      <c r="F23" s="474">
        <f>ROUND(SUM(E22*F16+F22*F17)/12,4)</f>
        <v>2.9600000000000001E-2</v>
      </c>
      <c r="G23" s="474">
        <f>ROUND(SUM(F22*G16+G22*G17)/12,4)</f>
        <v>2.7300000000000001E-2</v>
      </c>
      <c r="H23" s="474">
        <f>ROUND(SUM(G22*H16+H22*H17)/12,4)</f>
        <v>2.5399999999999999E-2</v>
      </c>
      <c r="I23" s="474">
        <f>ROUND(SUM(H22*I16+I22*I17)/12,4)</f>
        <v>2.47E-2</v>
      </c>
      <c r="J23" s="474">
        <f t="shared" ref="J23" si="3">ROUND(SUM(I22*J16+J22*J17)/12,4)</f>
        <v>0.02</v>
      </c>
      <c r="K23" s="474">
        <f t="shared" ref="K23" si="4">ROUND(SUM(J22*K16+K22*K17)/12,4)</f>
        <v>1.47E-2</v>
      </c>
      <c r="L23" s="474">
        <f t="shared" ref="L23" si="5">ROUND(SUM(K22*L16+L22*L17)/12,4)</f>
        <v>9.7999999999999997E-3</v>
      </c>
      <c r="M23" s="474">
        <f>ROUND(SUM(L22*M16+M22*M17)/12,4)</f>
        <v>4.8999999999999998E-3</v>
      </c>
      <c r="N23" s="474">
        <f t="shared" ref="N23:P23" si="6">ROUND(SUM(M22*N16+N22*N17)/12,4)</f>
        <v>0</v>
      </c>
      <c r="O23" s="474">
        <f t="shared" si="6"/>
        <v>0</v>
      </c>
      <c r="P23" s="474">
        <f t="shared" si="6"/>
        <v>0</v>
      </c>
    </row>
    <row r="24" spans="1:20" s="63" customFormat="1">
      <c r="A24" s="62"/>
      <c r="B24" s="471"/>
      <c r="C24" s="475"/>
      <c r="D24" s="473"/>
      <c r="E24" s="474"/>
      <c r="F24" s="474"/>
      <c r="G24" s="474"/>
      <c r="H24" s="474"/>
      <c r="I24" s="474"/>
      <c r="J24" s="474"/>
      <c r="K24" s="474"/>
      <c r="L24" s="476"/>
      <c r="M24" s="476"/>
      <c r="N24" s="476"/>
      <c r="O24" s="476"/>
      <c r="P24" s="476"/>
    </row>
    <row r="25" spans="1:20" s="63" customFormat="1" ht="15.75" customHeight="1">
      <c r="A25" s="62"/>
      <c r="B25" s="593" t="str">
        <f>'1.  LRAMVA Summary'!B30</f>
        <v>GS&lt;50 kW</v>
      </c>
      <c r="C25" s="826" t="str">
        <f>'2. LRAMVA Threshold'!E43</f>
        <v>kWh</v>
      </c>
      <c r="D25" s="46"/>
      <c r="E25" s="46">
        <v>2.0199999999999999E-2</v>
      </c>
      <c r="F25" s="46">
        <v>2.0400000000000001E-2</v>
      </c>
      <c r="G25" s="46">
        <v>2.0500000000000001E-2</v>
      </c>
      <c r="H25" s="46">
        <v>1.9E-2</v>
      </c>
      <c r="I25" s="46">
        <v>1.9E-2</v>
      </c>
      <c r="J25" s="46">
        <v>1.9E-2</v>
      </c>
      <c r="K25" s="46">
        <v>1.9E-2</v>
      </c>
      <c r="L25" s="46">
        <v>1.9E-2</v>
      </c>
      <c r="M25" s="46">
        <v>1.9E-2</v>
      </c>
      <c r="N25" s="46">
        <v>1.9199999999999998E-2</v>
      </c>
      <c r="O25" s="69">
        <v>1.9300000000000001E-2</v>
      </c>
      <c r="P25" s="855">
        <v>1.9900000000000001E-2</v>
      </c>
    </row>
    <row r="26" spans="1:20" s="18" customFormat="1" outlineLevel="1">
      <c r="A26" s="4"/>
      <c r="B26" s="754" t="s">
        <v>510</v>
      </c>
      <c r="C26" s="827"/>
      <c r="D26" s="46"/>
      <c r="E26" s="46"/>
      <c r="F26" s="46"/>
      <c r="G26" s="46"/>
      <c r="H26" s="46"/>
      <c r="I26" s="46"/>
      <c r="J26" s="46"/>
      <c r="K26" s="46"/>
      <c r="L26" s="46"/>
      <c r="M26" s="46"/>
      <c r="N26" s="46"/>
      <c r="O26" s="69">
        <f t="shared" ref="O26:O27" si="7">N26</f>
        <v>0</v>
      </c>
      <c r="P26" s="856"/>
    </row>
    <row r="27" spans="1:20" s="18" customFormat="1" outlineLevel="1">
      <c r="A27" s="4"/>
      <c r="B27" s="754" t="s">
        <v>511</v>
      </c>
      <c r="C27" s="827"/>
      <c r="D27" s="46"/>
      <c r="E27" s="46"/>
      <c r="F27" s="46"/>
      <c r="G27" s="46"/>
      <c r="H27" s="46"/>
      <c r="I27" s="46"/>
      <c r="J27" s="46"/>
      <c r="K27" s="46"/>
      <c r="L27" s="46"/>
      <c r="M27" s="46"/>
      <c r="N27" s="46"/>
      <c r="O27" s="69">
        <f t="shared" si="7"/>
        <v>0</v>
      </c>
      <c r="P27" s="69"/>
    </row>
    <row r="28" spans="1:20" s="18" customFormat="1" outlineLevel="1">
      <c r="A28" s="4"/>
      <c r="B28" s="752" t="s">
        <v>761</v>
      </c>
      <c r="C28" s="827"/>
      <c r="D28" s="46"/>
      <c r="E28" s="46"/>
      <c r="F28" s="46"/>
      <c r="G28" s="46"/>
      <c r="H28" s="46">
        <v>0</v>
      </c>
      <c r="I28" s="46">
        <v>-1.9999999999999879E-4</v>
      </c>
      <c r="J28" s="46">
        <v>-1.9999999999999879E-4</v>
      </c>
      <c r="K28" s="46">
        <v>-2.0000000000000001E-4</v>
      </c>
      <c r="L28" s="46">
        <v>-2.0000000000000001E-4</v>
      </c>
      <c r="M28" s="46">
        <v>-2.0000000000000001E-4</v>
      </c>
      <c r="N28" s="46">
        <v>-2.0000000000000001E-4</v>
      </c>
      <c r="O28" s="69"/>
      <c r="P28" s="69"/>
    </row>
    <row r="29" spans="1:20" s="18" customFormat="1">
      <c r="A29" s="4"/>
      <c r="B29" s="525" t="s">
        <v>512</v>
      </c>
      <c r="C29" s="828"/>
      <c r="D29" s="65">
        <f>SUM(D25:D28)</f>
        <v>0</v>
      </c>
      <c r="E29" s="65">
        <f t="shared" ref="E29:J29" si="8">SUM(E25:E28)</f>
        <v>2.0199999999999999E-2</v>
      </c>
      <c r="F29" s="65">
        <f t="shared" si="8"/>
        <v>2.0400000000000001E-2</v>
      </c>
      <c r="G29" s="65">
        <f t="shared" si="8"/>
        <v>2.0500000000000001E-2</v>
      </c>
      <c r="H29" s="65">
        <f t="shared" si="8"/>
        <v>1.9E-2</v>
      </c>
      <c r="I29" s="65">
        <f t="shared" si="8"/>
        <v>1.8800000000000001E-2</v>
      </c>
      <c r="J29" s="65">
        <f t="shared" si="8"/>
        <v>1.8800000000000001E-2</v>
      </c>
      <c r="K29" s="65">
        <f t="shared" ref="K29" si="9">SUM(K25:K28)</f>
        <v>1.8800000000000001E-2</v>
      </c>
      <c r="L29" s="65">
        <f t="shared" ref="L29:N29" si="10">SUM(L25:L28)</f>
        <v>1.8800000000000001E-2</v>
      </c>
      <c r="M29" s="65">
        <f t="shared" si="10"/>
        <v>1.8800000000000001E-2</v>
      </c>
      <c r="N29" s="65">
        <f t="shared" si="10"/>
        <v>1.9E-2</v>
      </c>
      <c r="O29" s="65">
        <f>SUM(O25:O28)</f>
        <v>1.9300000000000001E-2</v>
      </c>
      <c r="P29" s="65">
        <f>SUM(P25:P28)</f>
        <v>1.9900000000000001E-2</v>
      </c>
    </row>
    <row r="30" spans="1:20" s="18" customFormat="1">
      <c r="A30" s="4"/>
      <c r="B30" s="481" t="s">
        <v>513</v>
      </c>
      <c r="C30" s="477"/>
      <c r="D30" s="71"/>
      <c r="E30" s="474">
        <f>ROUND(SUM(D29*E16+E29*E17)/12,4)</f>
        <v>1.35E-2</v>
      </c>
      <c r="F30" s="474">
        <f t="shared" ref="F30:I30" si="11">ROUND(SUM(E29*F16+F29*F17)/12,4)</f>
        <v>2.0299999999999999E-2</v>
      </c>
      <c r="G30" s="474">
        <f t="shared" si="11"/>
        <v>2.0500000000000001E-2</v>
      </c>
      <c r="H30" s="474">
        <f t="shared" si="11"/>
        <v>1.95E-2</v>
      </c>
      <c r="I30" s="474">
        <f t="shared" si="11"/>
        <v>1.89E-2</v>
      </c>
      <c r="J30" s="474">
        <f>ROUND(SUM(I29*J16+J29*J17)/12,4)</f>
        <v>1.8800000000000001E-2</v>
      </c>
      <c r="K30" s="474">
        <f t="shared" ref="K30" si="12">ROUND(SUM(J29*K16+K29*K17)/12,4)</f>
        <v>1.8800000000000001E-2</v>
      </c>
      <c r="L30" s="474">
        <f t="shared" ref="L30:M30" si="13">ROUND(SUM(K29*L16+L29*L17)/12,4)</f>
        <v>1.8800000000000001E-2</v>
      </c>
      <c r="M30" s="474">
        <f t="shared" si="13"/>
        <v>1.8800000000000001E-2</v>
      </c>
      <c r="N30" s="474">
        <f>ROUND(SUM(M29*N16+N29*N17)/12,4)</f>
        <v>1.9E-2</v>
      </c>
      <c r="O30" s="474">
        <f>ROUND(SUM(N29*O16+O29*O17)/12,4)</f>
        <v>1.9300000000000001E-2</v>
      </c>
      <c r="P30" s="474">
        <f>ROUND(SUM(O29*P16+P29*P17)/12,4)</f>
        <v>1.9900000000000001E-2</v>
      </c>
    </row>
    <row r="31" spans="1:20" s="18" customFormat="1">
      <c r="A31" s="4"/>
      <c r="B31" s="471"/>
      <c r="C31" s="479"/>
      <c r="D31" s="480"/>
      <c r="E31" s="480"/>
      <c r="F31" s="480"/>
      <c r="G31" s="480"/>
      <c r="H31" s="480"/>
      <c r="I31" s="480"/>
      <c r="J31" s="480"/>
      <c r="K31" s="480"/>
      <c r="L31" s="480"/>
      <c r="M31" s="480"/>
      <c r="N31" s="476"/>
      <c r="O31" s="476"/>
      <c r="P31" s="476"/>
    </row>
    <row r="32" spans="1:20" s="64" customFormat="1">
      <c r="B32" s="593" t="str">
        <f>'1.  LRAMVA Summary'!B31</f>
        <v>GS 50 to 4,999 kW</v>
      </c>
      <c r="C32" s="826" t="str">
        <f>'2. LRAMVA Threshold'!F43</f>
        <v>kW</v>
      </c>
      <c r="D32" s="46"/>
      <c r="E32" s="46">
        <v>4.7636000000000003</v>
      </c>
      <c r="F32" s="46">
        <v>4.8055000000000003</v>
      </c>
      <c r="G32" s="46">
        <v>4.8285999999999998</v>
      </c>
      <c r="H32" s="46">
        <v>3.9339</v>
      </c>
      <c r="I32" s="46">
        <v>3.9339</v>
      </c>
      <c r="J32" s="46">
        <v>3.9339000000000004</v>
      </c>
      <c r="K32" s="46">
        <v>3.9339</v>
      </c>
      <c r="L32" s="46">
        <v>3.9339</v>
      </c>
      <c r="M32" s="46">
        <v>3.9339</v>
      </c>
      <c r="N32" s="46">
        <v>3.9731999999999998</v>
      </c>
      <c r="O32" s="69">
        <v>4.0026999999999999</v>
      </c>
      <c r="P32" s="855">
        <v>4.1167999999999996</v>
      </c>
      <c r="R32" s="18"/>
      <c r="S32" s="18"/>
    </row>
    <row r="33" spans="1:16" s="18" customFormat="1" outlineLevel="1">
      <c r="A33" s="4"/>
      <c r="B33" s="754" t="s">
        <v>510</v>
      </c>
      <c r="C33" s="827"/>
      <c r="D33" s="46"/>
      <c r="E33" s="46"/>
      <c r="F33" s="46"/>
      <c r="G33" s="46"/>
      <c r="H33" s="46"/>
      <c r="I33" s="46"/>
      <c r="J33" s="46"/>
      <c r="K33" s="46"/>
      <c r="L33" s="46"/>
      <c r="M33" s="46"/>
      <c r="N33" s="46"/>
      <c r="O33" s="69">
        <f t="shared" ref="O33:O34" si="14">N33</f>
        <v>0</v>
      </c>
      <c r="P33" s="69"/>
    </row>
    <row r="34" spans="1:16" s="18" customFormat="1" outlineLevel="1">
      <c r="A34" s="4"/>
      <c r="B34" s="754" t="s">
        <v>511</v>
      </c>
      <c r="C34" s="827"/>
      <c r="D34" s="46"/>
      <c r="E34" s="46"/>
      <c r="F34" s="46"/>
      <c r="G34" s="46"/>
      <c r="H34" s="46"/>
      <c r="I34" s="46"/>
      <c r="J34" s="46"/>
      <c r="K34" s="46"/>
      <c r="L34" s="46"/>
      <c r="M34" s="46"/>
      <c r="N34" s="46"/>
      <c r="O34" s="69">
        <f t="shared" si="14"/>
        <v>0</v>
      </c>
      <c r="P34" s="69"/>
    </row>
    <row r="35" spans="1:16" s="18" customFormat="1" outlineLevel="1">
      <c r="A35" s="4"/>
      <c r="B35" s="752" t="s">
        <v>761</v>
      </c>
      <c r="C35" s="827"/>
      <c r="D35" s="46"/>
      <c r="E35" s="46"/>
      <c r="F35" s="46"/>
      <c r="G35" s="46"/>
      <c r="H35" s="46">
        <v>0</v>
      </c>
      <c r="I35" s="46">
        <v>-3.9299999999999891E-2</v>
      </c>
      <c r="J35" s="46">
        <v>-3.9300000000000335E-2</v>
      </c>
      <c r="K35" s="46">
        <v>-3.9300000000000002E-2</v>
      </c>
      <c r="L35" s="46">
        <v>-3.9300000000000002E-2</v>
      </c>
      <c r="M35" s="46">
        <v>-3.9300000000000002E-2</v>
      </c>
      <c r="N35" s="46">
        <v>-3.9300000000000002E-2</v>
      </c>
      <c r="O35" s="69"/>
      <c r="P35" s="69"/>
    </row>
    <row r="36" spans="1:16" s="18" customFormat="1">
      <c r="A36" s="4"/>
      <c r="B36" s="525" t="s">
        <v>512</v>
      </c>
      <c r="C36" s="828"/>
      <c r="D36" s="65">
        <f>SUM(D32:D35)</f>
        <v>0</v>
      </c>
      <c r="E36" s="65">
        <f>SUM(E32:E35)</f>
        <v>4.7636000000000003</v>
      </c>
      <c r="F36" s="65">
        <f t="shared" ref="F36:J36" si="15">SUM(F32:F35)</f>
        <v>4.8055000000000003</v>
      </c>
      <c r="G36" s="65">
        <f t="shared" si="15"/>
        <v>4.8285999999999998</v>
      </c>
      <c r="H36" s="65">
        <f t="shared" si="15"/>
        <v>3.9339</v>
      </c>
      <c r="I36" s="65">
        <f t="shared" si="15"/>
        <v>3.8946000000000001</v>
      </c>
      <c r="J36" s="65">
        <f t="shared" si="15"/>
        <v>3.8946000000000001</v>
      </c>
      <c r="K36" s="65">
        <f t="shared" ref="K36" si="16">SUM(K32:K35)</f>
        <v>3.8946000000000001</v>
      </c>
      <c r="L36" s="65">
        <f t="shared" ref="L36:M36" si="17">SUM(L32:L35)</f>
        <v>3.8946000000000001</v>
      </c>
      <c r="M36" s="65">
        <f t="shared" si="17"/>
        <v>3.8946000000000001</v>
      </c>
      <c r="N36" s="65">
        <f>SUM(N32:N35)</f>
        <v>3.9339</v>
      </c>
      <c r="O36" s="65">
        <f>SUM(O32:O35)</f>
        <v>4.0026999999999999</v>
      </c>
      <c r="P36" s="65">
        <f>SUM(P32:P35)</f>
        <v>4.1167999999999996</v>
      </c>
    </row>
    <row r="37" spans="1:16" s="18" customFormat="1">
      <c r="A37" s="4"/>
      <c r="B37" s="481" t="s">
        <v>513</v>
      </c>
      <c r="C37" s="477"/>
      <c r="D37" s="71"/>
      <c r="E37" s="474">
        <f t="shared" ref="E37:J37" si="18">ROUND(SUM(D36*E16+E36*E17)/12,4)</f>
        <v>3.1757</v>
      </c>
      <c r="F37" s="474">
        <f t="shared" si="18"/>
        <v>4.7915000000000001</v>
      </c>
      <c r="G37" s="474">
        <f t="shared" si="18"/>
        <v>4.8209</v>
      </c>
      <c r="H37" s="474">
        <f t="shared" si="18"/>
        <v>4.2321</v>
      </c>
      <c r="I37" s="474">
        <f t="shared" si="18"/>
        <v>3.9142999999999999</v>
      </c>
      <c r="J37" s="474">
        <f t="shared" si="18"/>
        <v>3.8946000000000001</v>
      </c>
      <c r="K37" s="474">
        <f t="shared" ref="K37" si="19">ROUND(SUM(J36*K16+K36*K17)/12,4)</f>
        <v>3.8946000000000001</v>
      </c>
      <c r="L37" s="474">
        <f t="shared" ref="L37:M37" si="20">ROUND(SUM(K36*L16+L36*L17)/12,4)</f>
        <v>3.8946000000000001</v>
      </c>
      <c r="M37" s="474">
        <f t="shared" si="20"/>
        <v>3.8946000000000001</v>
      </c>
      <c r="N37" s="474">
        <f>ROUND(SUM(M36*N16+N36*N17)/12,4)</f>
        <v>3.9339</v>
      </c>
      <c r="O37" s="474">
        <f>ROUND(SUM(N36*O16+O36*O17)/12,4)</f>
        <v>4.0026999999999999</v>
      </c>
      <c r="P37" s="474">
        <f>ROUND(SUM(O36*P16+P36*P17)/12,4)</f>
        <v>4.1167999999999996</v>
      </c>
    </row>
    <row r="38" spans="1:16" s="70" customFormat="1" ht="15.75" customHeight="1">
      <c r="B38" s="481"/>
      <c r="C38" s="477"/>
      <c r="D38" s="71"/>
      <c r="E38" s="71"/>
      <c r="F38" s="71"/>
      <c r="G38" s="71"/>
      <c r="H38" s="71"/>
      <c r="I38" s="71"/>
      <c r="J38" s="71"/>
      <c r="K38" s="71"/>
      <c r="L38" s="476"/>
      <c r="M38" s="476"/>
      <c r="N38" s="476"/>
      <c r="O38" s="476"/>
      <c r="P38" s="476"/>
    </row>
    <row r="39" spans="1:16" s="64" customFormat="1" hidden="1">
      <c r="A39" s="62"/>
      <c r="B39" s="593">
        <f>'1.  LRAMVA Summary'!B32</f>
        <v>0</v>
      </c>
      <c r="C39" s="826"/>
      <c r="D39" s="46"/>
      <c r="E39" s="46"/>
      <c r="F39" s="46"/>
      <c r="G39" s="46"/>
      <c r="H39" s="65"/>
      <c r="I39" s="65"/>
      <c r="J39" s="65"/>
      <c r="K39" s="65"/>
      <c r="L39" s="65"/>
      <c r="M39" s="65"/>
      <c r="N39" s="65"/>
      <c r="O39" s="69"/>
      <c r="P39" s="69"/>
    </row>
    <row r="40" spans="1:16" s="18" customFormat="1" hidden="1" outlineLevel="1">
      <c r="A40" s="4"/>
      <c r="B40" s="525" t="s">
        <v>510</v>
      </c>
      <c r="C40" s="827"/>
      <c r="D40" s="46"/>
      <c r="E40" s="46"/>
      <c r="F40" s="46"/>
      <c r="G40" s="46"/>
      <c r="H40" s="65"/>
      <c r="I40" s="65"/>
      <c r="J40" s="65"/>
      <c r="K40" s="65"/>
      <c r="L40" s="65"/>
      <c r="M40" s="65"/>
      <c r="N40" s="65"/>
      <c r="O40" s="69"/>
      <c r="P40" s="69"/>
    </row>
    <row r="41" spans="1:16" s="18" customFormat="1" hidden="1" outlineLevel="1">
      <c r="A41" s="4"/>
      <c r="B41" s="525" t="s">
        <v>511</v>
      </c>
      <c r="C41" s="827"/>
      <c r="D41" s="46"/>
      <c r="E41" s="46"/>
      <c r="F41" s="46"/>
      <c r="G41" s="46"/>
      <c r="H41" s="65"/>
      <c r="I41" s="65"/>
      <c r="J41" s="65"/>
      <c r="K41" s="65"/>
      <c r="L41" s="65"/>
      <c r="M41" s="65"/>
      <c r="N41" s="65"/>
      <c r="O41" s="69"/>
      <c r="P41" s="69"/>
    </row>
    <row r="42" spans="1:16" s="18" customFormat="1" hidden="1" outlineLevel="1">
      <c r="A42" s="4"/>
      <c r="B42" s="525" t="s">
        <v>489</v>
      </c>
      <c r="C42" s="827"/>
      <c r="D42" s="46"/>
      <c r="E42" s="46"/>
      <c r="F42" s="46"/>
      <c r="G42" s="46"/>
      <c r="H42" s="65"/>
      <c r="I42" s="65"/>
      <c r="J42" s="65"/>
      <c r="K42" s="65"/>
      <c r="L42" s="65"/>
      <c r="M42" s="65"/>
      <c r="N42" s="65"/>
      <c r="O42" s="69"/>
      <c r="P42" s="69"/>
    </row>
    <row r="43" spans="1:16" s="18" customFormat="1" hidden="1">
      <c r="A43" s="4"/>
      <c r="B43" s="525" t="s">
        <v>512</v>
      </c>
      <c r="C43" s="828"/>
      <c r="D43" s="65"/>
      <c r="E43" s="65"/>
      <c r="F43" s="65"/>
      <c r="G43" s="65"/>
      <c r="H43" s="65"/>
      <c r="I43" s="65"/>
      <c r="J43" s="65"/>
      <c r="K43" s="65"/>
      <c r="L43" s="65"/>
      <c r="M43" s="65"/>
      <c r="N43" s="65"/>
      <c r="O43" s="69"/>
      <c r="P43" s="69"/>
    </row>
    <row r="44" spans="1:16" s="14" customFormat="1" hidden="1">
      <c r="A44" s="72"/>
      <c r="B44" s="481" t="s">
        <v>513</v>
      </c>
      <c r="C44" s="477"/>
      <c r="D44" s="71"/>
      <c r="E44" s="474"/>
      <c r="F44" s="474"/>
      <c r="G44" s="474"/>
      <c r="H44" s="474"/>
      <c r="I44" s="474"/>
      <c r="J44" s="474"/>
      <c r="K44" s="474"/>
      <c r="L44" s="474"/>
      <c r="M44" s="474"/>
      <c r="N44" s="474"/>
      <c r="O44" s="69"/>
      <c r="P44" s="69"/>
    </row>
    <row r="45" spans="1:16" s="70" customFormat="1" ht="14.25" hidden="1">
      <c r="A45" s="72"/>
      <c r="B45" s="481"/>
      <c r="C45" s="477"/>
      <c r="D45" s="71"/>
      <c r="E45" s="71"/>
      <c r="F45" s="71"/>
      <c r="G45" s="71"/>
      <c r="H45" s="71"/>
      <c r="I45" s="71"/>
      <c r="J45" s="71"/>
      <c r="K45" s="71"/>
      <c r="L45" s="476"/>
      <c r="M45" s="476"/>
      <c r="N45" s="476"/>
      <c r="O45" s="482"/>
      <c r="P45" s="482"/>
    </row>
    <row r="46" spans="1:16" s="64" customFormat="1" hidden="1">
      <c r="A46" s="62"/>
      <c r="B46" s="593">
        <f>'1.  LRAMVA Summary'!B33</f>
        <v>0</v>
      </c>
      <c r="C46" s="826"/>
      <c r="D46" s="46"/>
      <c r="E46" s="46"/>
      <c r="F46" s="46"/>
      <c r="G46" s="46"/>
      <c r="H46" s="65"/>
      <c r="I46" s="65"/>
      <c r="J46" s="65"/>
      <c r="K46" s="65"/>
      <c r="L46" s="65"/>
      <c r="M46" s="65"/>
      <c r="N46" s="65"/>
      <c r="O46" s="69"/>
      <c r="P46" s="69"/>
    </row>
    <row r="47" spans="1:16" s="18" customFormat="1" hidden="1" outlineLevel="1">
      <c r="A47" s="4"/>
      <c r="B47" s="525" t="s">
        <v>510</v>
      </c>
      <c r="C47" s="827"/>
      <c r="D47" s="46"/>
      <c r="E47" s="46"/>
      <c r="F47" s="46"/>
      <c r="G47" s="46"/>
      <c r="H47" s="65"/>
      <c r="I47" s="65"/>
      <c r="J47" s="65"/>
      <c r="K47" s="65"/>
      <c r="L47" s="65"/>
      <c r="M47" s="65"/>
      <c r="N47" s="65"/>
      <c r="O47" s="69"/>
      <c r="P47" s="69"/>
    </row>
    <row r="48" spans="1:16" s="18" customFormat="1" hidden="1" outlineLevel="1">
      <c r="A48" s="4"/>
      <c r="B48" s="525" t="s">
        <v>511</v>
      </c>
      <c r="C48" s="827"/>
      <c r="D48" s="46"/>
      <c r="E48" s="46"/>
      <c r="F48" s="46"/>
      <c r="G48" s="46"/>
      <c r="H48" s="65"/>
      <c r="I48" s="65"/>
      <c r="J48" s="65"/>
      <c r="K48" s="65"/>
      <c r="L48" s="65"/>
      <c r="M48" s="65"/>
      <c r="N48" s="65"/>
      <c r="O48" s="69"/>
      <c r="P48" s="69"/>
    </row>
    <row r="49" spans="1:16" s="18" customFormat="1" hidden="1" outlineLevel="1">
      <c r="A49" s="4"/>
      <c r="B49" s="525" t="s">
        <v>489</v>
      </c>
      <c r="C49" s="827"/>
      <c r="D49" s="46"/>
      <c r="E49" s="46"/>
      <c r="F49" s="46"/>
      <c r="G49" s="46"/>
      <c r="H49" s="65"/>
      <c r="I49" s="65"/>
      <c r="J49" s="65"/>
      <c r="K49" s="65"/>
      <c r="L49" s="65"/>
      <c r="M49" s="65"/>
      <c r="N49" s="65"/>
      <c r="O49" s="69"/>
      <c r="P49" s="69"/>
    </row>
    <row r="50" spans="1:16" s="18" customFormat="1" hidden="1">
      <c r="A50" s="4"/>
      <c r="B50" s="525" t="s">
        <v>512</v>
      </c>
      <c r="C50" s="828"/>
      <c r="D50" s="65"/>
      <c r="E50" s="65"/>
      <c r="F50" s="65"/>
      <c r="G50" s="65"/>
      <c r="H50" s="65"/>
      <c r="I50" s="65"/>
      <c r="J50" s="65"/>
      <c r="K50" s="65"/>
      <c r="L50" s="65"/>
      <c r="M50" s="65"/>
      <c r="N50" s="65"/>
      <c r="O50" s="69"/>
      <c r="P50" s="69"/>
    </row>
    <row r="51" spans="1:16" s="14" customFormat="1" hidden="1">
      <c r="A51" s="72"/>
      <c r="B51" s="481" t="s">
        <v>513</v>
      </c>
      <c r="C51" s="477"/>
      <c r="D51" s="71"/>
      <c r="E51" s="474"/>
      <c r="F51" s="474"/>
      <c r="G51" s="474"/>
      <c r="H51" s="474"/>
      <c r="I51" s="474"/>
      <c r="J51" s="474"/>
      <c r="K51" s="474"/>
      <c r="L51" s="474"/>
      <c r="M51" s="474"/>
      <c r="N51" s="474"/>
      <c r="O51" s="69"/>
      <c r="P51" s="69"/>
    </row>
    <row r="52" spans="1:16" s="70" customFormat="1" ht="14.25" hidden="1">
      <c r="A52" s="72"/>
      <c r="B52" s="481"/>
      <c r="C52" s="477"/>
      <c r="D52" s="71"/>
      <c r="E52" s="71"/>
      <c r="F52" s="71"/>
      <c r="G52" s="71"/>
      <c r="H52" s="71"/>
      <c r="I52" s="71"/>
      <c r="J52" s="71"/>
      <c r="K52" s="71"/>
      <c r="L52" s="483"/>
      <c r="M52" s="483"/>
      <c r="N52" s="483"/>
      <c r="O52" s="482"/>
      <c r="P52" s="482"/>
    </row>
    <row r="53" spans="1:16" s="64" customFormat="1" hidden="1">
      <c r="A53" s="62"/>
      <c r="B53" s="593">
        <f>'1.  LRAMVA Summary'!B34</f>
        <v>0</v>
      </c>
      <c r="C53" s="826"/>
      <c r="D53" s="46"/>
      <c r="E53" s="46"/>
      <c r="F53" s="46"/>
      <c r="G53" s="46"/>
      <c r="H53" s="65"/>
      <c r="I53" s="65"/>
      <c r="J53" s="65"/>
      <c r="K53" s="65"/>
      <c r="L53" s="65"/>
      <c r="M53" s="65"/>
      <c r="N53" s="65"/>
      <c r="O53" s="69"/>
      <c r="P53" s="69"/>
    </row>
    <row r="54" spans="1:16" s="18" customFormat="1" hidden="1" outlineLevel="1">
      <c r="A54" s="4"/>
      <c r="B54" s="525" t="s">
        <v>510</v>
      </c>
      <c r="C54" s="827"/>
      <c r="D54" s="46"/>
      <c r="E54" s="46"/>
      <c r="F54" s="46"/>
      <c r="G54" s="46"/>
      <c r="H54" s="65"/>
      <c r="I54" s="65"/>
      <c r="J54" s="65"/>
      <c r="K54" s="65"/>
      <c r="L54" s="65"/>
      <c r="M54" s="65"/>
      <c r="N54" s="65"/>
      <c r="O54" s="69"/>
      <c r="P54" s="69"/>
    </row>
    <row r="55" spans="1:16" s="18" customFormat="1" hidden="1" outlineLevel="1">
      <c r="A55" s="4"/>
      <c r="B55" s="525" t="s">
        <v>511</v>
      </c>
      <c r="C55" s="827"/>
      <c r="D55" s="46"/>
      <c r="E55" s="46"/>
      <c r="F55" s="46"/>
      <c r="G55" s="46"/>
      <c r="H55" s="65"/>
      <c r="I55" s="65"/>
      <c r="J55" s="65"/>
      <c r="K55" s="65"/>
      <c r="L55" s="65"/>
      <c r="M55" s="65"/>
      <c r="N55" s="65"/>
      <c r="O55" s="69"/>
      <c r="P55" s="69"/>
    </row>
    <row r="56" spans="1:16" s="18" customFormat="1" hidden="1" outlineLevel="1">
      <c r="A56" s="4"/>
      <c r="B56" s="525" t="s">
        <v>489</v>
      </c>
      <c r="C56" s="827"/>
      <c r="D56" s="46"/>
      <c r="E56" s="46"/>
      <c r="F56" s="46"/>
      <c r="G56" s="46"/>
      <c r="H56" s="65"/>
      <c r="I56" s="65"/>
      <c r="J56" s="65"/>
      <c r="K56" s="65"/>
      <c r="L56" s="65"/>
      <c r="M56" s="65"/>
      <c r="N56" s="65"/>
      <c r="O56" s="69"/>
      <c r="P56" s="69"/>
    </row>
    <row r="57" spans="1:16" s="18" customFormat="1" hidden="1">
      <c r="A57" s="4"/>
      <c r="B57" s="525" t="s">
        <v>512</v>
      </c>
      <c r="C57" s="828"/>
      <c r="D57" s="65"/>
      <c r="E57" s="65"/>
      <c r="F57" s="65"/>
      <c r="G57" s="65"/>
      <c r="H57" s="65"/>
      <c r="I57" s="65"/>
      <c r="J57" s="65"/>
      <c r="K57" s="65"/>
      <c r="L57" s="65"/>
      <c r="M57" s="65"/>
      <c r="N57" s="65"/>
      <c r="O57" s="69"/>
      <c r="P57" s="69"/>
    </row>
    <row r="58" spans="1:16" s="14" customFormat="1" hidden="1">
      <c r="A58" s="72"/>
      <c r="B58" s="481" t="s">
        <v>513</v>
      </c>
      <c r="C58" s="477"/>
      <c r="D58" s="71"/>
      <c r="E58" s="474"/>
      <c r="F58" s="474"/>
      <c r="G58" s="474"/>
      <c r="H58" s="474"/>
      <c r="I58" s="474"/>
      <c r="J58" s="474"/>
      <c r="K58" s="474"/>
      <c r="L58" s="474"/>
      <c r="M58" s="474"/>
      <c r="N58" s="474"/>
      <c r="O58" s="69"/>
      <c r="P58" s="69"/>
    </row>
    <row r="59" spans="1:16" s="70" customFormat="1" ht="14.25" hidden="1">
      <c r="A59" s="72"/>
      <c r="B59" s="481"/>
      <c r="C59" s="477"/>
      <c r="D59" s="71"/>
      <c r="E59" s="71"/>
      <c r="F59" s="71"/>
      <c r="G59" s="71"/>
      <c r="H59" s="71"/>
      <c r="I59" s="71"/>
      <c r="J59" s="71"/>
      <c r="K59" s="71"/>
      <c r="L59" s="483"/>
      <c r="M59" s="483"/>
      <c r="N59" s="483"/>
      <c r="O59" s="482"/>
      <c r="P59" s="482"/>
    </row>
    <row r="60" spans="1:16" s="64" customFormat="1" hidden="1">
      <c r="A60" s="62"/>
      <c r="B60" s="593">
        <f>'1.  LRAMVA Summary'!B35</f>
        <v>0</v>
      </c>
      <c r="C60" s="826">
        <f>'2. LRAMVA Threshold'!J43</f>
        <v>0</v>
      </c>
      <c r="D60" s="46"/>
      <c r="E60" s="46"/>
      <c r="F60" s="46"/>
      <c r="G60" s="46"/>
      <c r="H60" s="46"/>
      <c r="I60" s="46"/>
      <c r="J60" s="46"/>
      <c r="K60" s="46"/>
      <c r="L60" s="46"/>
      <c r="M60" s="46"/>
      <c r="N60" s="46"/>
      <c r="O60" s="69"/>
      <c r="P60" s="69"/>
    </row>
    <row r="61" spans="1:16" s="18" customFormat="1" hidden="1" outlineLevel="1">
      <c r="A61" s="4"/>
      <c r="B61" s="525" t="s">
        <v>510</v>
      </c>
      <c r="C61" s="827"/>
      <c r="D61" s="46"/>
      <c r="E61" s="46"/>
      <c r="F61" s="46"/>
      <c r="G61" s="46"/>
      <c r="H61" s="46"/>
      <c r="I61" s="46"/>
      <c r="J61" s="46"/>
      <c r="K61" s="46"/>
      <c r="L61" s="46"/>
      <c r="M61" s="46"/>
      <c r="N61" s="46"/>
      <c r="O61" s="69"/>
      <c r="P61" s="69"/>
    </row>
    <row r="62" spans="1:16" s="18" customFormat="1" hidden="1" outlineLevel="1">
      <c r="A62" s="4"/>
      <c r="B62" s="525" t="s">
        <v>511</v>
      </c>
      <c r="C62" s="827"/>
      <c r="D62" s="46"/>
      <c r="E62" s="46"/>
      <c r="F62" s="46"/>
      <c r="G62" s="46"/>
      <c r="H62" s="46"/>
      <c r="I62" s="46"/>
      <c r="J62" s="46"/>
      <c r="K62" s="46"/>
      <c r="L62" s="46"/>
      <c r="M62" s="46"/>
      <c r="N62" s="46"/>
      <c r="O62" s="69"/>
      <c r="P62" s="69"/>
    </row>
    <row r="63" spans="1:16" s="18" customFormat="1" hidden="1" outlineLevel="1">
      <c r="A63" s="4"/>
      <c r="B63" s="525" t="s">
        <v>489</v>
      </c>
      <c r="C63" s="827"/>
      <c r="D63" s="46"/>
      <c r="E63" s="46"/>
      <c r="F63" s="46"/>
      <c r="G63" s="46"/>
      <c r="H63" s="46"/>
      <c r="I63" s="46"/>
      <c r="J63" s="46"/>
      <c r="K63" s="46"/>
      <c r="L63" s="46"/>
      <c r="M63" s="46"/>
      <c r="N63" s="46"/>
      <c r="O63" s="69"/>
      <c r="P63" s="69"/>
    </row>
    <row r="64" spans="1:16" s="18" customFormat="1" hidden="1">
      <c r="A64" s="4"/>
      <c r="B64" s="525" t="s">
        <v>512</v>
      </c>
      <c r="C64" s="828"/>
      <c r="D64" s="65">
        <f>SUM(D60:D63)</f>
        <v>0</v>
      </c>
      <c r="E64" s="65">
        <f t="shared" ref="E64:N64" si="21">SUM(E60:E63)</f>
        <v>0</v>
      </c>
      <c r="F64" s="65">
        <f t="shared" si="21"/>
        <v>0</v>
      </c>
      <c r="G64" s="65">
        <f t="shared" si="21"/>
        <v>0</v>
      </c>
      <c r="H64" s="65">
        <f t="shared" si="21"/>
        <v>0</v>
      </c>
      <c r="I64" s="65">
        <f t="shared" si="21"/>
        <v>0</v>
      </c>
      <c r="J64" s="65">
        <f t="shared" si="21"/>
        <v>0</v>
      </c>
      <c r="K64" s="65">
        <f t="shared" si="21"/>
        <v>0</v>
      </c>
      <c r="L64" s="65">
        <f t="shared" si="21"/>
        <v>0</v>
      </c>
      <c r="M64" s="65">
        <f t="shared" si="21"/>
        <v>0</v>
      </c>
      <c r="N64" s="65">
        <f t="shared" si="21"/>
        <v>0</v>
      </c>
      <c r="O64" s="76"/>
      <c r="P64" s="76"/>
    </row>
    <row r="65" spans="1:16" s="14" customFormat="1" hidden="1">
      <c r="A65" s="72"/>
      <c r="B65" s="481" t="s">
        <v>513</v>
      </c>
      <c r="C65" s="477"/>
      <c r="D65" s="71"/>
      <c r="E65" s="474">
        <f t="shared" ref="E65:M65" si="22">ROUND(SUM(D64*E16+E64*E17)/12,4)</f>
        <v>0</v>
      </c>
      <c r="F65" s="474">
        <f t="shared" si="22"/>
        <v>0</v>
      </c>
      <c r="G65" s="474">
        <f t="shared" si="22"/>
        <v>0</v>
      </c>
      <c r="H65" s="474">
        <f t="shared" si="22"/>
        <v>0</v>
      </c>
      <c r="I65" s="474">
        <f>ROUND(SUM(H64*I16+I64*I17)/12,4)</f>
        <v>0</v>
      </c>
      <c r="J65" s="474">
        <f t="shared" si="22"/>
        <v>0</v>
      </c>
      <c r="K65" s="474">
        <f t="shared" si="22"/>
        <v>0</v>
      </c>
      <c r="L65" s="474">
        <f t="shared" si="22"/>
        <v>0</v>
      </c>
      <c r="M65" s="474">
        <f t="shared" si="22"/>
        <v>0</v>
      </c>
      <c r="N65" s="474">
        <f>ROUND(SUM(M64*N16+N64*N17)/12,4)</f>
        <v>0</v>
      </c>
      <c r="O65" s="478"/>
      <c r="P65" s="478"/>
    </row>
    <row r="66" spans="1:16" s="14" customFormat="1" hidden="1">
      <c r="A66" s="72"/>
      <c r="B66" s="73"/>
      <c r="C66" s="79"/>
      <c r="D66" s="71"/>
      <c r="E66" s="71"/>
      <c r="F66" s="71"/>
      <c r="G66" s="71"/>
      <c r="H66" s="71"/>
      <c r="I66" s="71"/>
      <c r="J66" s="71"/>
      <c r="K66" s="71"/>
      <c r="L66" s="476"/>
      <c r="M66" s="476"/>
      <c r="N66" s="476"/>
      <c r="O66" s="478"/>
      <c r="P66" s="478"/>
    </row>
    <row r="67" spans="1:16" s="64" customFormat="1" hidden="1">
      <c r="A67" s="62"/>
      <c r="B67" s="593">
        <f>'1.  LRAMVA Summary'!B36</f>
        <v>0</v>
      </c>
      <c r="C67" s="826">
        <f>'2. LRAMVA Threshold'!K43</f>
        <v>0</v>
      </c>
      <c r="D67" s="46"/>
      <c r="E67" s="46"/>
      <c r="F67" s="46"/>
      <c r="G67" s="46"/>
      <c r="H67" s="46"/>
      <c r="I67" s="46"/>
      <c r="J67" s="46"/>
      <c r="K67" s="46"/>
      <c r="L67" s="46"/>
      <c r="M67" s="46"/>
      <c r="N67" s="46"/>
      <c r="O67" s="69"/>
      <c r="P67" s="69"/>
    </row>
    <row r="68" spans="1:16" s="18" customFormat="1" hidden="1" outlineLevel="1">
      <c r="A68" s="4"/>
      <c r="B68" s="525" t="s">
        <v>510</v>
      </c>
      <c r="C68" s="827"/>
      <c r="D68" s="46"/>
      <c r="E68" s="46"/>
      <c r="F68" s="46"/>
      <c r="G68" s="46"/>
      <c r="H68" s="46"/>
      <c r="I68" s="46"/>
      <c r="J68" s="46"/>
      <c r="K68" s="46"/>
      <c r="L68" s="46"/>
      <c r="M68" s="46"/>
      <c r="N68" s="46"/>
      <c r="O68" s="69"/>
      <c r="P68" s="69"/>
    </row>
    <row r="69" spans="1:16" s="18" customFormat="1" hidden="1" outlineLevel="1">
      <c r="A69" s="4"/>
      <c r="B69" s="525" t="s">
        <v>511</v>
      </c>
      <c r="C69" s="827"/>
      <c r="D69" s="46"/>
      <c r="E69" s="46"/>
      <c r="F69" s="46"/>
      <c r="G69" s="46"/>
      <c r="H69" s="46"/>
      <c r="I69" s="46"/>
      <c r="J69" s="46"/>
      <c r="K69" s="46"/>
      <c r="L69" s="46"/>
      <c r="M69" s="46"/>
      <c r="N69" s="46"/>
      <c r="O69" s="69"/>
      <c r="P69" s="69"/>
    </row>
    <row r="70" spans="1:16" s="18" customFormat="1" hidden="1" outlineLevel="1">
      <c r="A70" s="4"/>
      <c r="B70" s="525" t="s">
        <v>489</v>
      </c>
      <c r="C70" s="827"/>
      <c r="D70" s="46"/>
      <c r="E70" s="46"/>
      <c r="F70" s="46"/>
      <c r="G70" s="46"/>
      <c r="H70" s="46"/>
      <c r="I70" s="46"/>
      <c r="J70" s="46"/>
      <c r="K70" s="46"/>
      <c r="L70" s="46"/>
      <c r="M70" s="46"/>
      <c r="N70" s="46"/>
      <c r="O70" s="69"/>
      <c r="P70" s="69"/>
    </row>
    <row r="71" spans="1:16" s="18" customFormat="1" hidden="1">
      <c r="A71" s="4"/>
      <c r="B71" s="525" t="s">
        <v>512</v>
      </c>
      <c r="C71" s="828"/>
      <c r="D71" s="65">
        <f>SUM(D67:D70)</f>
        <v>0</v>
      </c>
      <c r="E71" s="65">
        <f t="shared" ref="E71:N71" si="23">SUM(E67:E70)</f>
        <v>0</v>
      </c>
      <c r="F71" s="65">
        <f>SUM(F67:F70)</f>
        <v>0</v>
      </c>
      <c r="G71" s="65">
        <f t="shared" si="23"/>
        <v>0</v>
      </c>
      <c r="H71" s="65">
        <f t="shared" si="23"/>
        <v>0</v>
      </c>
      <c r="I71" s="65">
        <f t="shared" si="23"/>
        <v>0</v>
      </c>
      <c r="J71" s="65">
        <f t="shared" si="23"/>
        <v>0</v>
      </c>
      <c r="K71" s="65">
        <f t="shared" si="23"/>
        <v>0</v>
      </c>
      <c r="L71" s="65">
        <f t="shared" si="23"/>
        <v>0</v>
      </c>
      <c r="M71" s="65">
        <f t="shared" si="23"/>
        <v>0</v>
      </c>
      <c r="N71" s="65">
        <f t="shared" si="23"/>
        <v>0</v>
      </c>
      <c r="O71" s="76"/>
      <c r="P71" s="76"/>
    </row>
    <row r="72" spans="1:16" s="14" customFormat="1" hidden="1">
      <c r="A72" s="72"/>
      <c r="B72" s="481" t="s">
        <v>513</v>
      </c>
      <c r="C72" s="477"/>
      <c r="D72" s="71"/>
      <c r="E72" s="474">
        <f t="shared" ref="E72:N72" si="24">ROUND(SUM(D71*E16+E71*E17)/12,4)</f>
        <v>0</v>
      </c>
      <c r="F72" s="474">
        <f t="shared" si="24"/>
        <v>0</v>
      </c>
      <c r="G72" s="474">
        <f t="shared" si="24"/>
        <v>0</v>
      </c>
      <c r="H72" s="474">
        <f t="shared" si="24"/>
        <v>0</v>
      </c>
      <c r="I72" s="474">
        <f t="shared" si="24"/>
        <v>0</v>
      </c>
      <c r="J72" s="474">
        <f t="shared" si="24"/>
        <v>0</v>
      </c>
      <c r="K72" s="474">
        <f t="shared" si="24"/>
        <v>0</v>
      </c>
      <c r="L72" s="474">
        <f t="shared" si="24"/>
        <v>0</v>
      </c>
      <c r="M72" s="474">
        <f t="shared" si="24"/>
        <v>0</v>
      </c>
      <c r="N72" s="474">
        <f t="shared" si="24"/>
        <v>0</v>
      </c>
      <c r="O72" s="478"/>
      <c r="P72" s="478"/>
    </row>
    <row r="73" spans="1:16" s="14" customFormat="1" hidden="1">
      <c r="A73" s="72"/>
      <c r="B73" s="471"/>
      <c r="C73" s="477"/>
      <c r="D73" s="71"/>
      <c r="E73" s="474"/>
      <c r="F73" s="474"/>
      <c r="G73" s="474"/>
      <c r="H73" s="474"/>
      <c r="I73" s="474"/>
      <c r="J73" s="474"/>
      <c r="K73" s="474"/>
      <c r="L73" s="474"/>
      <c r="M73" s="474"/>
      <c r="N73" s="474"/>
      <c r="O73" s="478"/>
      <c r="P73" s="478"/>
    </row>
    <row r="74" spans="1:16" s="64" customFormat="1" hidden="1">
      <c r="A74" s="62"/>
      <c r="B74" s="593">
        <f>'1.  LRAMVA Summary'!B37</f>
        <v>0</v>
      </c>
      <c r="C74" s="826">
        <f>'2. LRAMVA Threshold'!L43</f>
        <v>0</v>
      </c>
      <c r="D74" s="46"/>
      <c r="E74" s="46"/>
      <c r="F74" s="46"/>
      <c r="G74" s="46"/>
      <c r="H74" s="46"/>
      <c r="I74" s="46"/>
      <c r="J74" s="46"/>
      <c r="K74" s="46"/>
      <c r="L74" s="46"/>
      <c r="M74" s="46"/>
      <c r="N74" s="46"/>
      <c r="O74" s="69"/>
      <c r="P74" s="69"/>
    </row>
    <row r="75" spans="1:16" s="18" customFormat="1" hidden="1" outlineLevel="1">
      <c r="A75" s="4"/>
      <c r="B75" s="525" t="s">
        <v>510</v>
      </c>
      <c r="C75" s="827"/>
      <c r="D75" s="46"/>
      <c r="E75" s="46"/>
      <c r="F75" s="46"/>
      <c r="G75" s="46"/>
      <c r="H75" s="46"/>
      <c r="I75" s="46"/>
      <c r="J75" s="46"/>
      <c r="K75" s="46"/>
      <c r="L75" s="46"/>
      <c r="M75" s="46"/>
      <c r="N75" s="46"/>
      <c r="O75" s="69"/>
      <c r="P75" s="69"/>
    </row>
    <row r="76" spans="1:16" s="18" customFormat="1" hidden="1" outlineLevel="1">
      <c r="A76" s="4"/>
      <c r="B76" s="525" t="s">
        <v>511</v>
      </c>
      <c r="C76" s="827"/>
      <c r="D76" s="46"/>
      <c r="E76" s="46"/>
      <c r="F76" s="46"/>
      <c r="G76" s="46"/>
      <c r="H76" s="46"/>
      <c r="I76" s="46"/>
      <c r="J76" s="46"/>
      <c r="K76" s="46"/>
      <c r="L76" s="46"/>
      <c r="M76" s="46"/>
      <c r="N76" s="46"/>
      <c r="O76" s="69"/>
      <c r="P76" s="69"/>
    </row>
    <row r="77" spans="1:16" s="18" customFormat="1" hidden="1" outlineLevel="1">
      <c r="A77" s="4"/>
      <c r="B77" s="525" t="s">
        <v>489</v>
      </c>
      <c r="C77" s="827"/>
      <c r="D77" s="46"/>
      <c r="E77" s="46"/>
      <c r="F77" s="46"/>
      <c r="G77" s="46"/>
      <c r="H77" s="46"/>
      <c r="I77" s="46"/>
      <c r="J77" s="46"/>
      <c r="K77" s="46"/>
      <c r="L77" s="46"/>
      <c r="M77" s="46"/>
      <c r="N77" s="46"/>
      <c r="O77" s="69"/>
      <c r="P77" s="69"/>
    </row>
    <row r="78" spans="1:16" s="18" customFormat="1" hidden="1">
      <c r="A78" s="4"/>
      <c r="B78" s="525" t="s">
        <v>512</v>
      </c>
      <c r="C78" s="828"/>
      <c r="D78" s="65">
        <f>SUM(D74:D77)</f>
        <v>0</v>
      </c>
      <c r="E78" s="65">
        <f>SUM(E74:E77)</f>
        <v>0</v>
      </c>
      <c r="F78" s="65">
        <f t="shared" ref="F78:N78" si="25">SUM(F74:F77)</f>
        <v>0</v>
      </c>
      <c r="G78" s="65">
        <f t="shared" si="25"/>
        <v>0</v>
      </c>
      <c r="H78" s="65">
        <f t="shared" si="25"/>
        <v>0</v>
      </c>
      <c r="I78" s="65">
        <f t="shared" si="25"/>
        <v>0</v>
      </c>
      <c r="J78" s="65">
        <f t="shared" si="25"/>
        <v>0</v>
      </c>
      <c r="K78" s="65">
        <f t="shared" si="25"/>
        <v>0</v>
      </c>
      <c r="L78" s="65">
        <f t="shared" si="25"/>
        <v>0</v>
      </c>
      <c r="M78" s="65">
        <f t="shared" si="25"/>
        <v>0</v>
      </c>
      <c r="N78" s="65">
        <f t="shared" si="25"/>
        <v>0</v>
      </c>
      <c r="O78" s="76"/>
      <c r="P78" s="76"/>
    </row>
    <row r="79" spans="1:16" s="14" customFormat="1" hidden="1">
      <c r="A79" s="72"/>
      <c r="B79" s="481" t="s">
        <v>513</v>
      </c>
      <c r="C79" s="477"/>
      <c r="D79" s="71"/>
      <c r="E79" s="474">
        <f t="shared" ref="E79:M79" si="26">ROUND(SUM(D78*E16+E78*E17)/12,4)</f>
        <v>0</v>
      </c>
      <c r="F79" s="474">
        <f t="shared" si="26"/>
        <v>0</v>
      </c>
      <c r="G79" s="474">
        <f t="shared" si="26"/>
        <v>0</v>
      </c>
      <c r="H79" s="474">
        <f t="shared" si="26"/>
        <v>0</v>
      </c>
      <c r="I79" s="474">
        <f t="shared" si="26"/>
        <v>0</v>
      </c>
      <c r="J79" s="474">
        <f t="shared" si="26"/>
        <v>0</v>
      </c>
      <c r="K79" s="474">
        <f t="shared" si="26"/>
        <v>0</v>
      </c>
      <c r="L79" s="474">
        <f t="shared" si="26"/>
        <v>0</v>
      </c>
      <c r="M79" s="474">
        <f t="shared" si="26"/>
        <v>0</v>
      </c>
      <c r="N79" s="474">
        <f>ROUND(SUM(M78*N16+N78*N17)/12,4)</f>
        <v>0</v>
      </c>
      <c r="O79" s="478"/>
      <c r="P79" s="478"/>
    </row>
    <row r="80" spans="1:16" s="14" customFormat="1" hidden="1">
      <c r="A80" s="72"/>
      <c r="B80" s="471"/>
      <c r="C80" s="477"/>
      <c r="D80" s="71"/>
      <c r="E80" s="474"/>
      <c r="F80" s="474"/>
      <c r="G80" s="474"/>
      <c r="H80" s="474"/>
      <c r="I80" s="474"/>
      <c r="J80" s="474"/>
      <c r="K80" s="474"/>
      <c r="L80" s="474"/>
      <c r="M80" s="474"/>
      <c r="N80" s="474"/>
      <c r="O80" s="478"/>
      <c r="P80" s="478"/>
    </row>
    <row r="81" spans="1:16" s="64" customFormat="1" hidden="1">
      <c r="A81" s="62"/>
      <c r="B81" s="593">
        <f>'1.  LRAMVA Summary'!B38</f>
        <v>0</v>
      </c>
      <c r="C81" s="826">
        <f>'2. LRAMVA Threshold'!M43</f>
        <v>0</v>
      </c>
      <c r="D81" s="46"/>
      <c r="E81" s="46"/>
      <c r="F81" s="46"/>
      <c r="G81" s="46"/>
      <c r="H81" s="46"/>
      <c r="I81" s="46"/>
      <c r="J81" s="46"/>
      <c r="K81" s="46"/>
      <c r="L81" s="46"/>
      <c r="M81" s="46"/>
      <c r="N81" s="46"/>
      <c r="O81" s="69"/>
      <c r="P81" s="69"/>
    </row>
    <row r="82" spans="1:16" s="18" customFormat="1" hidden="1" outlineLevel="1">
      <c r="A82" s="4"/>
      <c r="B82" s="525" t="s">
        <v>510</v>
      </c>
      <c r="C82" s="827"/>
      <c r="D82" s="46"/>
      <c r="E82" s="46"/>
      <c r="F82" s="46"/>
      <c r="G82" s="46"/>
      <c r="H82" s="46"/>
      <c r="I82" s="46"/>
      <c r="J82" s="46"/>
      <c r="K82" s="46"/>
      <c r="L82" s="46"/>
      <c r="M82" s="46"/>
      <c r="N82" s="46"/>
      <c r="O82" s="69"/>
      <c r="P82" s="69"/>
    </row>
    <row r="83" spans="1:16" s="18" customFormat="1" hidden="1" outlineLevel="1">
      <c r="A83" s="4"/>
      <c r="B83" s="525" t="s">
        <v>511</v>
      </c>
      <c r="C83" s="827"/>
      <c r="D83" s="46"/>
      <c r="E83" s="46"/>
      <c r="F83" s="46"/>
      <c r="G83" s="46"/>
      <c r="H83" s="46"/>
      <c r="I83" s="46"/>
      <c r="J83" s="46"/>
      <c r="K83" s="46"/>
      <c r="L83" s="46"/>
      <c r="M83" s="46"/>
      <c r="N83" s="46"/>
      <c r="O83" s="69"/>
      <c r="P83" s="69"/>
    </row>
    <row r="84" spans="1:16" s="18" customFormat="1" hidden="1" outlineLevel="1">
      <c r="A84" s="4"/>
      <c r="B84" s="525" t="s">
        <v>489</v>
      </c>
      <c r="C84" s="827"/>
      <c r="D84" s="46"/>
      <c r="E84" s="46"/>
      <c r="F84" s="46"/>
      <c r="G84" s="46"/>
      <c r="H84" s="46"/>
      <c r="I84" s="46"/>
      <c r="J84" s="46"/>
      <c r="K84" s="46"/>
      <c r="L84" s="46"/>
      <c r="M84" s="46"/>
      <c r="N84" s="46"/>
      <c r="O84" s="69"/>
      <c r="P84" s="69"/>
    </row>
    <row r="85" spans="1:16" s="18" customFormat="1" hidden="1">
      <c r="A85" s="4"/>
      <c r="B85" s="525" t="s">
        <v>512</v>
      </c>
      <c r="C85" s="828"/>
      <c r="D85" s="65">
        <f>SUM(D81:D84)</f>
        <v>0</v>
      </c>
      <c r="E85" s="65">
        <f>SUM(E81:E84)</f>
        <v>0</v>
      </c>
      <c r="F85" s="65">
        <f t="shared" ref="F85:N85" si="27">SUM(F81:F84)</f>
        <v>0</v>
      </c>
      <c r="G85" s="65">
        <f t="shared" si="27"/>
        <v>0</v>
      </c>
      <c r="H85" s="65">
        <f t="shared" si="27"/>
        <v>0</v>
      </c>
      <c r="I85" s="65">
        <f t="shared" si="27"/>
        <v>0</v>
      </c>
      <c r="J85" s="65">
        <f t="shared" si="27"/>
        <v>0</v>
      </c>
      <c r="K85" s="65">
        <f t="shared" si="27"/>
        <v>0</v>
      </c>
      <c r="L85" s="65">
        <f t="shared" si="27"/>
        <v>0</v>
      </c>
      <c r="M85" s="65">
        <f t="shared" si="27"/>
        <v>0</v>
      </c>
      <c r="N85" s="65">
        <f t="shared" si="27"/>
        <v>0</v>
      </c>
      <c r="O85" s="76"/>
      <c r="P85" s="76"/>
    </row>
    <row r="86" spans="1:16" s="14" customFormat="1" hidden="1">
      <c r="A86" s="72"/>
      <c r="B86" s="481" t="s">
        <v>513</v>
      </c>
      <c r="C86" s="477"/>
      <c r="D86" s="71"/>
      <c r="E86" s="474">
        <f t="shared" ref="E86:N86" si="28">ROUND(SUM(D85*E16+E85*E17)/12,4)</f>
        <v>0</v>
      </c>
      <c r="F86" s="474">
        <f t="shared" si="28"/>
        <v>0</v>
      </c>
      <c r="G86" s="474">
        <f t="shared" si="28"/>
        <v>0</v>
      </c>
      <c r="H86" s="474">
        <f t="shared" si="28"/>
        <v>0</v>
      </c>
      <c r="I86" s="474">
        <f t="shared" si="28"/>
        <v>0</v>
      </c>
      <c r="J86" s="474">
        <f t="shared" si="28"/>
        <v>0</v>
      </c>
      <c r="K86" s="474">
        <f t="shared" si="28"/>
        <v>0</v>
      </c>
      <c r="L86" s="474">
        <f t="shared" si="28"/>
        <v>0</v>
      </c>
      <c r="M86" s="474">
        <f t="shared" si="28"/>
        <v>0</v>
      </c>
      <c r="N86" s="474">
        <f t="shared" si="28"/>
        <v>0</v>
      </c>
      <c r="O86" s="478"/>
      <c r="P86" s="478"/>
    </row>
    <row r="87" spans="1:16" s="14" customFormat="1" hidden="1">
      <c r="A87" s="72"/>
      <c r="B87" s="471"/>
      <c r="C87" s="477"/>
      <c r="D87" s="71"/>
      <c r="E87" s="474"/>
      <c r="F87" s="474"/>
      <c r="G87" s="474"/>
      <c r="H87" s="474"/>
      <c r="I87" s="474"/>
      <c r="J87" s="474"/>
      <c r="K87" s="474"/>
      <c r="L87" s="474"/>
      <c r="M87" s="474"/>
      <c r="N87" s="474"/>
      <c r="O87" s="478"/>
      <c r="P87" s="478"/>
    </row>
    <row r="88" spans="1:16" s="64" customFormat="1" hidden="1">
      <c r="A88" s="62"/>
      <c r="B88" s="593">
        <f>'1.  LRAMVA Summary'!B39</f>
        <v>0</v>
      </c>
      <c r="C88" s="826">
        <f>'2. LRAMVA Threshold'!N43</f>
        <v>0</v>
      </c>
      <c r="D88" s="46"/>
      <c r="E88" s="46"/>
      <c r="F88" s="46"/>
      <c r="G88" s="46"/>
      <c r="H88" s="46"/>
      <c r="I88" s="46"/>
      <c r="J88" s="46"/>
      <c r="K88" s="46"/>
      <c r="L88" s="46"/>
      <c r="M88" s="46"/>
      <c r="N88" s="46"/>
      <c r="O88" s="69"/>
      <c r="P88" s="69"/>
    </row>
    <row r="89" spans="1:16" s="18" customFormat="1" hidden="1" outlineLevel="1">
      <c r="A89" s="4"/>
      <c r="B89" s="525" t="s">
        <v>510</v>
      </c>
      <c r="C89" s="827"/>
      <c r="D89" s="46"/>
      <c r="E89" s="46"/>
      <c r="F89" s="46"/>
      <c r="G89" s="46"/>
      <c r="H89" s="46"/>
      <c r="I89" s="46"/>
      <c r="J89" s="46"/>
      <c r="K89" s="46"/>
      <c r="L89" s="46"/>
      <c r="M89" s="46"/>
      <c r="N89" s="46"/>
      <c r="O89" s="69"/>
      <c r="P89" s="69"/>
    </row>
    <row r="90" spans="1:16" s="18" customFormat="1" hidden="1" outlineLevel="1">
      <c r="A90" s="4"/>
      <c r="B90" s="525" t="s">
        <v>511</v>
      </c>
      <c r="C90" s="827"/>
      <c r="D90" s="46"/>
      <c r="E90" s="46"/>
      <c r="F90" s="46"/>
      <c r="G90" s="46"/>
      <c r="H90" s="46"/>
      <c r="I90" s="46"/>
      <c r="J90" s="46"/>
      <c r="K90" s="46"/>
      <c r="L90" s="46"/>
      <c r="M90" s="46"/>
      <c r="N90" s="46"/>
      <c r="O90" s="69"/>
      <c r="P90" s="69"/>
    </row>
    <row r="91" spans="1:16" s="18" customFormat="1" hidden="1" outlineLevel="1">
      <c r="A91" s="4"/>
      <c r="B91" s="525" t="s">
        <v>489</v>
      </c>
      <c r="C91" s="827"/>
      <c r="D91" s="46"/>
      <c r="E91" s="46"/>
      <c r="F91" s="46"/>
      <c r="G91" s="46"/>
      <c r="H91" s="46"/>
      <c r="I91" s="46"/>
      <c r="J91" s="46"/>
      <c r="K91" s="46"/>
      <c r="L91" s="46"/>
      <c r="M91" s="46"/>
      <c r="N91" s="46"/>
      <c r="O91" s="69"/>
      <c r="P91" s="69"/>
    </row>
    <row r="92" spans="1:16" s="18" customFormat="1" hidden="1">
      <c r="A92" s="4"/>
      <c r="B92" s="525" t="s">
        <v>512</v>
      </c>
      <c r="C92" s="828"/>
      <c r="D92" s="65">
        <f>SUM(D88:D91)</f>
        <v>0</v>
      </c>
      <c r="E92" s="65">
        <f>SUM(E88:E91)</f>
        <v>0</v>
      </c>
      <c r="F92" s="65">
        <f t="shared" ref="F92:N92" si="29">SUM(F88:F91)</f>
        <v>0</v>
      </c>
      <c r="G92" s="65">
        <f t="shared" si="29"/>
        <v>0</v>
      </c>
      <c r="H92" s="65">
        <f t="shared" si="29"/>
        <v>0</v>
      </c>
      <c r="I92" s="65">
        <f t="shared" si="29"/>
        <v>0</v>
      </c>
      <c r="J92" s="65">
        <f t="shared" si="29"/>
        <v>0</v>
      </c>
      <c r="K92" s="65">
        <f t="shared" si="29"/>
        <v>0</v>
      </c>
      <c r="L92" s="65">
        <f t="shared" si="29"/>
        <v>0</v>
      </c>
      <c r="M92" s="65">
        <f t="shared" si="29"/>
        <v>0</v>
      </c>
      <c r="N92" s="65">
        <f t="shared" si="29"/>
        <v>0</v>
      </c>
      <c r="O92" s="76"/>
      <c r="P92" s="76"/>
    </row>
    <row r="93" spans="1:16" s="14" customFormat="1" hidden="1">
      <c r="A93" s="72"/>
      <c r="B93" s="481" t="s">
        <v>513</v>
      </c>
      <c r="C93" s="477"/>
      <c r="D93" s="71"/>
      <c r="E93" s="474">
        <f t="shared" ref="E93:M93" si="30">ROUND(SUM(D92*E16+E92*E17)/12,4)</f>
        <v>0</v>
      </c>
      <c r="F93" s="474">
        <f t="shared" si="30"/>
        <v>0</v>
      </c>
      <c r="G93" s="474">
        <f t="shared" si="30"/>
        <v>0</v>
      </c>
      <c r="H93" s="474">
        <f t="shared" si="30"/>
        <v>0</v>
      </c>
      <c r="I93" s="474">
        <f t="shared" si="30"/>
        <v>0</v>
      </c>
      <c r="J93" s="474">
        <f t="shared" si="30"/>
        <v>0</v>
      </c>
      <c r="K93" s="474">
        <f t="shared" si="30"/>
        <v>0</v>
      </c>
      <c r="L93" s="474">
        <f t="shared" si="30"/>
        <v>0</v>
      </c>
      <c r="M93" s="474">
        <f t="shared" si="30"/>
        <v>0</v>
      </c>
      <c r="N93" s="474">
        <f>ROUND(SUM(M92*N16+N92*N17)/12,4)</f>
        <v>0</v>
      </c>
      <c r="O93" s="478"/>
      <c r="P93" s="478"/>
    </row>
    <row r="94" spans="1:16" s="14" customFormat="1" hidden="1">
      <c r="A94" s="72"/>
      <c r="B94" s="471"/>
      <c r="C94" s="477"/>
      <c r="D94" s="71"/>
      <c r="E94" s="474"/>
      <c r="F94" s="474"/>
      <c r="G94" s="474"/>
      <c r="H94" s="474"/>
      <c r="I94" s="474"/>
      <c r="J94" s="474"/>
      <c r="K94" s="474"/>
      <c r="L94" s="474"/>
      <c r="M94" s="474"/>
      <c r="N94" s="474"/>
      <c r="O94" s="478"/>
      <c r="P94" s="478"/>
    </row>
    <row r="95" spans="1:16" s="64" customFormat="1" hidden="1">
      <c r="A95" s="62"/>
      <c r="B95" s="593">
        <f>'1.  LRAMVA Summary'!B40</f>
        <v>0</v>
      </c>
      <c r="C95" s="826">
        <f>'2. LRAMVA Threshold'!O43</f>
        <v>0</v>
      </c>
      <c r="D95" s="46"/>
      <c r="E95" s="46"/>
      <c r="F95" s="46"/>
      <c r="G95" s="46"/>
      <c r="H95" s="46"/>
      <c r="I95" s="46"/>
      <c r="J95" s="46"/>
      <c r="K95" s="46"/>
      <c r="L95" s="46"/>
      <c r="M95" s="46"/>
      <c r="N95" s="46"/>
      <c r="O95" s="69"/>
      <c r="P95" s="69"/>
    </row>
    <row r="96" spans="1:16" s="18" customFormat="1" hidden="1" outlineLevel="1">
      <c r="A96" s="4"/>
      <c r="B96" s="525" t="s">
        <v>510</v>
      </c>
      <c r="C96" s="827"/>
      <c r="D96" s="46"/>
      <c r="E96" s="46"/>
      <c r="F96" s="46"/>
      <c r="G96" s="46"/>
      <c r="H96" s="46"/>
      <c r="I96" s="46"/>
      <c r="J96" s="46"/>
      <c r="K96" s="46"/>
      <c r="L96" s="46"/>
      <c r="M96" s="46"/>
      <c r="N96" s="46"/>
      <c r="O96" s="69"/>
      <c r="P96" s="69"/>
    </row>
    <row r="97" spans="1:16" s="18" customFormat="1" hidden="1" outlineLevel="1">
      <c r="A97" s="4"/>
      <c r="B97" s="525" t="s">
        <v>511</v>
      </c>
      <c r="C97" s="827"/>
      <c r="D97" s="46"/>
      <c r="E97" s="46"/>
      <c r="F97" s="46"/>
      <c r="G97" s="46"/>
      <c r="H97" s="46"/>
      <c r="I97" s="46"/>
      <c r="J97" s="46"/>
      <c r="K97" s="46"/>
      <c r="L97" s="46"/>
      <c r="M97" s="46"/>
      <c r="N97" s="46"/>
      <c r="O97" s="69"/>
      <c r="P97" s="69"/>
    </row>
    <row r="98" spans="1:16" s="18" customFormat="1" hidden="1" outlineLevel="1">
      <c r="A98" s="4"/>
      <c r="B98" s="525" t="s">
        <v>489</v>
      </c>
      <c r="C98" s="827"/>
      <c r="D98" s="46"/>
      <c r="E98" s="46"/>
      <c r="F98" s="46"/>
      <c r="G98" s="46"/>
      <c r="H98" s="46"/>
      <c r="I98" s="46"/>
      <c r="J98" s="46"/>
      <c r="K98" s="46"/>
      <c r="L98" s="46"/>
      <c r="M98" s="46"/>
      <c r="N98" s="46"/>
      <c r="O98" s="69"/>
      <c r="P98" s="69"/>
    </row>
    <row r="99" spans="1:16" s="18" customFormat="1" hidden="1">
      <c r="A99" s="4"/>
      <c r="B99" s="525" t="s">
        <v>512</v>
      </c>
      <c r="C99" s="828"/>
      <c r="D99" s="65">
        <f>SUM(D95:D98)</f>
        <v>0</v>
      </c>
      <c r="E99" s="65">
        <f>SUM(E95:E98)</f>
        <v>0</v>
      </c>
      <c r="F99" s="65">
        <f t="shared" ref="F99:N99" si="31">SUM(F95:F98)</f>
        <v>0</v>
      </c>
      <c r="G99" s="65">
        <f t="shared" si="31"/>
        <v>0</v>
      </c>
      <c r="H99" s="65">
        <f t="shared" si="31"/>
        <v>0</v>
      </c>
      <c r="I99" s="65">
        <f t="shared" si="31"/>
        <v>0</v>
      </c>
      <c r="J99" s="65">
        <f t="shared" si="31"/>
        <v>0</v>
      </c>
      <c r="K99" s="65">
        <f t="shared" si="31"/>
        <v>0</v>
      </c>
      <c r="L99" s="65">
        <f t="shared" si="31"/>
        <v>0</v>
      </c>
      <c r="M99" s="65">
        <f t="shared" si="31"/>
        <v>0</v>
      </c>
      <c r="N99" s="65">
        <f t="shared" si="31"/>
        <v>0</v>
      </c>
      <c r="O99" s="76"/>
      <c r="P99" s="76"/>
    </row>
    <row r="100" spans="1:16" s="14" customFormat="1" hidden="1">
      <c r="A100" s="72"/>
      <c r="B100" s="481" t="s">
        <v>513</v>
      </c>
      <c r="C100" s="477"/>
      <c r="D100" s="71"/>
      <c r="E100" s="474">
        <f t="shared" ref="E100:M100" si="32">ROUND(SUM(D99*E16+E99*E17)/12,4)</f>
        <v>0</v>
      </c>
      <c r="F100" s="474">
        <f t="shared" si="32"/>
        <v>0</v>
      </c>
      <c r="G100" s="474">
        <f t="shared" si="32"/>
        <v>0</v>
      </c>
      <c r="H100" s="474">
        <f t="shared" si="32"/>
        <v>0</v>
      </c>
      <c r="I100" s="474">
        <f t="shared" si="32"/>
        <v>0</v>
      </c>
      <c r="J100" s="474">
        <f t="shared" si="32"/>
        <v>0</v>
      </c>
      <c r="K100" s="474">
        <f t="shared" si="32"/>
        <v>0</v>
      </c>
      <c r="L100" s="474">
        <f t="shared" si="32"/>
        <v>0</v>
      </c>
      <c r="M100" s="474">
        <f t="shared" si="32"/>
        <v>0</v>
      </c>
      <c r="N100" s="474">
        <f>ROUND(SUM(M99*N16+N99*N17)/12,4)</f>
        <v>0</v>
      </c>
      <c r="O100" s="478"/>
      <c r="P100" s="478"/>
    </row>
    <row r="101" spans="1:16" s="14" customFormat="1" hidden="1">
      <c r="A101" s="72"/>
      <c r="B101" s="471"/>
      <c r="C101" s="477"/>
      <c r="D101" s="71"/>
      <c r="E101" s="474"/>
      <c r="F101" s="474"/>
      <c r="G101" s="474"/>
      <c r="H101" s="474"/>
      <c r="I101" s="474"/>
      <c r="J101" s="474"/>
      <c r="K101" s="474"/>
      <c r="L101" s="474"/>
      <c r="M101" s="474"/>
      <c r="N101" s="474"/>
      <c r="O101" s="478"/>
      <c r="P101" s="478"/>
    </row>
    <row r="102" spans="1:16" s="64" customFormat="1" hidden="1">
      <c r="A102" s="62"/>
      <c r="B102" s="593">
        <f>'1.  LRAMVA Summary'!B41</f>
        <v>0</v>
      </c>
      <c r="C102" s="826">
        <f>'2. LRAMVA Threshold'!P43</f>
        <v>0</v>
      </c>
      <c r="D102" s="46"/>
      <c r="E102" s="46"/>
      <c r="F102" s="46"/>
      <c r="G102" s="46"/>
      <c r="H102" s="46"/>
      <c r="I102" s="46"/>
      <c r="J102" s="46"/>
      <c r="K102" s="46"/>
      <c r="L102" s="46"/>
      <c r="M102" s="46"/>
      <c r="N102" s="46"/>
      <c r="O102" s="69"/>
      <c r="P102" s="69"/>
    </row>
    <row r="103" spans="1:16" s="18" customFormat="1" hidden="1" outlineLevel="1">
      <c r="A103" s="4"/>
      <c r="B103" s="525" t="s">
        <v>510</v>
      </c>
      <c r="C103" s="827"/>
      <c r="D103" s="46"/>
      <c r="E103" s="46"/>
      <c r="F103" s="46"/>
      <c r="G103" s="46"/>
      <c r="H103" s="46"/>
      <c r="I103" s="46"/>
      <c r="J103" s="46"/>
      <c r="K103" s="46"/>
      <c r="L103" s="46"/>
      <c r="M103" s="46"/>
      <c r="N103" s="46"/>
      <c r="O103" s="69"/>
      <c r="P103" s="69"/>
    </row>
    <row r="104" spans="1:16" s="18" customFormat="1" hidden="1" outlineLevel="1">
      <c r="A104" s="4"/>
      <c r="B104" s="525" t="s">
        <v>511</v>
      </c>
      <c r="C104" s="827"/>
      <c r="D104" s="46"/>
      <c r="E104" s="46"/>
      <c r="F104" s="46"/>
      <c r="G104" s="46"/>
      <c r="H104" s="46"/>
      <c r="I104" s="46"/>
      <c r="J104" s="46"/>
      <c r="K104" s="46"/>
      <c r="L104" s="46"/>
      <c r="M104" s="46"/>
      <c r="N104" s="46"/>
      <c r="O104" s="69"/>
      <c r="P104" s="69"/>
    </row>
    <row r="105" spans="1:16" s="18" customFormat="1" hidden="1" outlineLevel="1">
      <c r="A105" s="4"/>
      <c r="B105" s="525" t="s">
        <v>489</v>
      </c>
      <c r="C105" s="827"/>
      <c r="D105" s="46"/>
      <c r="E105" s="46"/>
      <c r="F105" s="46"/>
      <c r="G105" s="46"/>
      <c r="H105" s="46"/>
      <c r="I105" s="46"/>
      <c r="J105" s="46"/>
      <c r="K105" s="46"/>
      <c r="L105" s="46"/>
      <c r="M105" s="46"/>
      <c r="N105" s="46"/>
      <c r="O105" s="69"/>
      <c r="P105" s="69"/>
    </row>
    <row r="106" spans="1:16" s="18" customFormat="1" hidden="1">
      <c r="A106" s="4"/>
      <c r="B106" s="525" t="s">
        <v>512</v>
      </c>
      <c r="C106" s="828"/>
      <c r="D106" s="65">
        <f>SUM(D102:D105)</f>
        <v>0</v>
      </c>
      <c r="E106" s="65">
        <f>SUM(E102:E105)</f>
        <v>0</v>
      </c>
      <c r="F106" s="65">
        <f>SUM(F102:F105)</f>
        <v>0</v>
      </c>
      <c r="G106" s="65">
        <f t="shared" ref="G106:N106" si="33">SUM(G102:G105)</f>
        <v>0</v>
      </c>
      <c r="H106" s="65">
        <f t="shared" si="33"/>
        <v>0</v>
      </c>
      <c r="I106" s="65">
        <f t="shared" si="33"/>
        <v>0</v>
      </c>
      <c r="J106" s="65">
        <f t="shared" si="33"/>
        <v>0</v>
      </c>
      <c r="K106" s="65">
        <f t="shared" si="33"/>
        <v>0</v>
      </c>
      <c r="L106" s="65">
        <f t="shared" si="33"/>
        <v>0</v>
      </c>
      <c r="M106" s="65">
        <f t="shared" si="33"/>
        <v>0</v>
      </c>
      <c r="N106" s="65">
        <f t="shared" si="33"/>
        <v>0</v>
      </c>
      <c r="O106" s="76"/>
      <c r="P106" s="76"/>
    </row>
    <row r="107" spans="1:16" s="14" customFormat="1" hidden="1">
      <c r="A107" s="72"/>
      <c r="B107" s="481" t="s">
        <v>513</v>
      </c>
      <c r="C107" s="477"/>
      <c r="D107" s="71"/>
      <c r="E107" s="474">
        <f t="shared" ref="E107:M107" si="34">ROUND(SUM(D106*E16+E106*E17)/12,4)</f>
        <v>0</v>
      </c>
      <c r="F107" s="474">
        <f t="shared" si="34"/>
        <v>0</v>
      </c>
      <c r="G107" s="474">
        <f t="shared" si="34"/>
        <v>0</v>
      </c>
      <c r="H107" s="474">
        <f t="shared" si="34"/>
        <v>0</v>
      </c>
      <c r="I107" s="474">
        <f t="shared" si="34"/>
        <v>0</v>
      </c>
      <c r="J107" s="474">
        <f t="shared" si="34"/>
        <v>0</v>
      </c>
      <c r="K107" s="474">
        <f t="shared" si="34"/>
        <v>0</v>
      </c>
      <c r="L107" s="474">
        <f t="shared" si="34"/>
        <v>0</v>
      </c>
      <c r="M107" s="474">
        <f t="shared" si="34"/>
        <v>0</v>
      </c>
      <c r="N107" s="474">
        <f>ROUND(SUM(M106*N16+N106*N17)/12,4)</f>
        <v>0</v>
      </c>
      <c r="O107" s="478"/>
      <c r="P107" s="478"/>
    </row>
    <row r="108" spans="1:16" s="14" customFormat="1" hidden="1">
      <c r="A108" s="72"/>
      <c r="B108" s="471"/>
      <c r="C108" s="477"/>
      <c r="D108" s="71"/>
      <c r="E108" s="474"/>
      <c r="F108" s="474"/>
      <c r="G108" s="474"/>
      <c r="H108" s="474"/>
      <c r="I108" s="474"/>
      <c r="J108" s="474"/>
      <c r="K108" s="474"/>
      <c r="L108" s="474"/>
      <c r="M108" s="474"/>
      <c r="N108" s="474"/>
      <c r="O108" s="478"/>
      <c r="P108" s="478"/>
    </row>
    <row r="109" spans="1:16" s="64" customFormat="1" hidden="1">
      <c r="A109" s="62"/>
      <c r="B109" s="593">
        <f>'1.  LRAMVA Summary'!B42</f>
        <v>0</v>
      </c>
      <c r="C109" s="826">
        <f>'2. LRAMVA Threshold'!Q43</f>
        <v>0</v>
      </c>
      <c r="D109" s="46"/>
      <c r="E109" s="46"/>
      <c r="F109" s="46"/>
      <c r="G109" s="46"/>
      <c r="H109" s="46"/>
      <c r="I109" s="46"/>
      <c r="J109" s="46"/>
      <c r="K109" s="46"/>
      <c r="L109" s="46"/>
      <c r="M109" s="46"/>
      <c r="N109" s="46"/>
      <c r="O109" s="69"/>
      <c r="P109" s="69"/>
    </row>
    <row r="110" spans="1:16" s="18" customFormat="1" hidden="1" outlineLevel="1">
      <c r="A110" s="4"/>
      <c r="B110" s="525" t="s">
        <v>510</v>
      </c>
      <c r="C110" s="827"/>
      <c r="D110" s="46"/>
      <c r="E110" s="46"/>
      <c r="F110" s="46"/>
      <c r="G110" s="46"/>
      <c r="H110" s="46"/>
      <c r="I110" s="46"/>
      <c r="J110" s="46"/>
      <c r="K110" s="46"/>
      <c r="L110" s="46"/>
      <c r="M110" s="46"/>
      <c r="N110" s="46"/>
      <c r="O110" s="69"/>
      <c r="P110" s="69"/>
    </row>
    <row r="111" spans="1:16" s="18" customFormat="1" hidden="1" outlineLevel="1">
      <c r="A111" s="4"/>
      <c r="B111" s="525" t="s">
        <v>511</v>
      </c>
      <c r="C111" s="827"/>
      <c r="D111" s="46"/>
      <c r="E111" s="46"/>
      <c r="F111" s="46"/>
      <c r="G111" s="46"/>
      <c r="H111" s="46"/>
      <c r="I111" s="46"/>
      <c r="J111" s="46"/>
      <c r="K111" s="46"/>
      <c r="L111" s="46"/>
      <c r="M111" s="46"/>
      <c r="N111" s="46"/>
      <c r="O111" s="69"/>
      <c r="P111" s="69"/>
    </row>
    <row r="112" spans="1:16" s="18" customFormat="1" hidden="1" outlineLevel="1">
      <c r="A112" s="4"/>
      <c r="B112" s="525" t="s">
        <v>489</v>
      </c>
      <c r="C112" s="827"/>
      <c r="D112" s="46"/>
      <c r="E112" s="46"/>
      <c r="F112" s="46"/>
      <c r="G112" s="46"/>
      <c r="H112" s="46"/>
      <c r="I112" s="46"/>
      <c r="J112" s="46"/>
      <c r="K112" s="46"/>
      <c r="L112" s="46"/>
      <c r="M112" s="46"/>
      <c r="N112" s="46"/>
      <c r="O112" s="69"/>
      <c r="P112" s="69"/>
    </row>
    <row r="113" spans="1:17" s="18" customFormat="1" hidden="1">
      <c r="A113" s="4"/>
      <c r="B113" s="525" t="s">
        <v>512</v>
      </c>
      <c r="C113" s="828"/>
      <c r="D113" s="65">
        <f>SUM(D109:D112)</f>
        <v>0</v>
      </c>
      <c r="E113" s="65">
        <f>SUM(E109:E112)</f>
        <v>0</v>
      </c>
      <c r="F113" s="65">
        <f>SUM(F109:F112)</f>
        <v>0</v>
      </c>
      <c r="G113" s="65">
        <f>SUM(G109:G112)</f>
        <v>0</v>
      </c>
      <c r="H113" s="65">
        <f t="shared" ref="H113:N113" si="35">SUM(H109:H112)</f>
        <v>0</v>
      </c>
      <c r="I113" s="65">
        <f t="shared" si="35"/>
        <v>0</v>
      </c>
      <c r="J113" s="65">
        <f t="shared" si="35"/>
        <v>0</v>
      </c>
      <c r="K113" s="65">
        <f t="shared" si="35"/>
        <v>0</v>
      </c>
      <c r="L113" s="65">
        <f t="shared" si="35"/>
        <v>0</v>
      </c>
      <c r="M113" s="65">
        <f t="shared" si="35"/>
        <v>0</v>
      </c>
      <c r="N113" s="65">
        <f t="shared" si="35"/>
        <v>0</v>
      </c>
      <c r="O113" s="76"/>
      <c r="P113" s="76"/>
    </row>
    <row r="114" spans="1:17" s="14" customFormat="1" hidden="1">
      <c r="A114" s="72"/>
      <c r="B114" s="481" t="s">
        <v>513</v>
      </c>
      <c r="C114" s="477"/>
      <c r="D114" s="71"/>
      <c r="E114" s="474">
        <f t="shared" ref="E114:M114" si="36">ROUND(SUM(D113*E16+E113*E17)/12,4)</f>
        <v>0</v>
      </c>
      <c r="F114" s="474">
        <f t="shared" si="36"/>
        <v>0</v>
      </c>
      <c r="G114" s="474">
        <f t="shared" si="36"/>
        <v>0</v>
      </c>
      <c r="H114" s="474">
        <f t="shared" si="36"/>
        <v>0</v>
      </c>
      <c r="I114" s="474">
        <f t="shared" si="36"/>
        <v>0</v>
      </c>
      <c r="J114" s="474">
        <f t="shared" si="36"/>
        <v>0</v>
      </c>
      <c r="K114" s="474">
        <f t="shared" si="36"/>
        <v>0</v>
      </c>
      <c r="L114" s="474">
        <f t="shared" si="36"/>
        <v>0</v>
      </c>
      <c r="M114" s="474">
        <f t="shared" si="36"/>
        <v>0</v>
      </c>
      <c r="N114" s="474">
        <f>ROUND(SUM(M113*N16+N113*N17)/12,4)</f>
        <v>0</v>
      </c>
      <c r="O114" s="478"/>
      <c r="P114" s="478"/>
    </row>
    <row r="115" spans="1:17" s="70" customFormat="1" ht="14.25" hidden="1">
      <c r="A115" s="72"/>
      <c r="B115" s="74"/>
      <c r="C115" s="80"/>
      <c r="D115" s="75"/>
      <c r="E115" s="75"/>
      <c r="F115" s="75"/>
      <c r="G115" s="75"/>
      <c r="H115" s="75"/>
      <c r="I115" s="75"/>
      <c r="J115" s="75"/>
      <c r="K115" s="484"/>
      <c r="L115" s="485"/>
      <c r="M115" s="485"/>
      <c r="N115" s="485"/>
      <c r="O115" s="486"/>
      <c r="P115" s="486"/>
    </row>
    <row r="116" spans="1:17" s="3" customFormat="1" ht="21" customHeight="1">
      <c r="A116" s="4"/>
      <c r="B116" s="487" t="s">
        <v>605</v>
      </c>
      <c r="C116" s="97"/>
      <c r="D116" s="488"/>
      <c r="E116" s="488"/>
      <c r="F116" s="488"/>
      <c r="G116" s="488"/>
      <c r="H116" s="488"/>
      <c r="I116" s="488"/>
      <c r="J116" s="488"/>
      <c r="K116" s="488"/>
      <c r="L116" s="488"/>
      <c r="M116" s="488"/>
      <c r="N116" s="488"/>
      <c r="O116" s="488"/>
      <c r="P116" s="488"/>
    </row>
    <row r="119" spans="1:17" ht="15.75">
      <c r="B119" s="116" t="s">
        <v>483</v>
      </c>
      <c r="J119" s="18"/>
    </row>
    <row r="120" spans="1:17" s="14" customFormat="1" ht="75.75" customHeight="1">
      <c r="A120" s="72"/>
      <c r="B120" s="830" t="s">
        <v>662</v>
      </c>
      <c r="C120" s="830"/>
      <c r="D120" s="830"/>
      <c r="E120" s="830"/>
      <c r="F120" s="830"/>
      <c r="G120" s="830"/>
      <c r="H120" s="830"/>
      <c r="I120" s="830"/>
      <c r="J120" s="830"/>
      <c r="K120" s="830"/>
      <c r="L120" s="830"/>
      <c r="M120" s="830"/>
      <c r="N120" s="830"/>
      <c r="O120" s="830"/>
      <c r="P120" s="830"/>
    </row>
    <row r="121" spans="1:17" s="18" customFormat="1" ht="9" customHeight="1">
      <c r="A121" s="4"/>
      <c r="B121" s="116"/>
      <c r="C121" s="77"/>
    </row>
    <row r="122" spans="1:17" ht="63.75" customHeight="1">
      <c r="B122" s="238" t="s">
        <v>234</v>
      </c>
      <c r="C122" s="238" t="str">
        <f>'1.  LRAMVA Summary'!D52</f>
        <v>Residential</v>
      </c>
      <c r="D122" s="238" t="str">
        <f>'1.  LRAMVA Summary'!E52</f>
        <v>GS&lt;50 kW</v>
      </c>
      <c r="E122" s="238" t="str">
        <f>'1.  LRAMVA Summary'!F52</f>
        <v>GS 50 to 4,999 kW</v>
      </c>
      <c r="F122" s="238" t="str">
        <f>'1.  LRAMVA Summary'!G52</f>
        <v/>
      </c>
      <c r="G122" s="238" t="str">
        <f>'1.  LRAMVA Summary'!H52</f>
        <v/>
      </c>
      <c r="H122" s="238" t="str">
        <f>'1.  LRAMVA Summary'!I52</f>
        <v/>
      </c>
      <c r="I122" s="238" t="str">
        <f>'1.  LRAMVA Summary'!J52</f>
        <v/>
      </c>
      <c r="J122" s="238" t="str">
        <f>'1.  LRAMVA Summary'!K52</f>
        <v/>
      </c>
      <c r="K122" s="238" t="str">
        <f>'1.  LRAMVA Summary'!L52</f>
        <v/>
      </c>
      <c r="L122" s="238" t="str">
        <f>'1.  LRAMVA Summary'!M52</f>
        <v/>
      </c>
      <c r="M122" s="238" t="str">
        <f>'1.  LRAMVA Summary'!N52</f>
        <v/>
      </c>
      <c r="N122" s="238" t="str">
        <f>'1.  LRAMVA Summary'!O52</f>
        <v/>
      </c>
      <c r="O122" s="238" t="str">
        <f>'1.  LRAMVA Summary'!P52</f>
        <v/>
      </c>
      <c r="P122" s="238" t="str">
        <f>'1.  LRAMVA Summary'!Q52</f>
        <v/>
      </c>
      <c r="Q122" s="18"/>
    </row>
    <row r="123" spans="1:17" s="18" customFormat="1">
      <c r="A123" s="90"/>
      <c r="B123" s="574"/>
      <c r="C123" s="575" t="str">
        <f>'1.  LRAMVA Summary'!D53</f>
        <v>kWh</v>
      </c>
      <c r="D123" s="575" t="str">
        <f>'1.  LRAMVA Summary'!E53</f>
        <v>kWh</v>
      </c>
      <c r="E123" s="575" t="str">
        <f>'1.  LRAMVA Summary'!F53</f>
        <v>kW</v>
      </c>
      <c r="F123" s="575">
        <f>'1.  LRAMVA Summary'!G53</f>
        <v>0</v>
      </c>
      <c r="G123" s="575">
        <f>'1.  LRAMVA Summary'!H53</f>
        <v>0</v>
      </c>
      <c r="H123" s="575">
        <f>'1.  LRAMVA Summary'!I53</f>
        <v>0</v>
      </c>
      <c r="I123" s="575">
        <f>'1.  LRAMVA Summary'!J53</f>
        <v>0</v>
      </c>
      <c r="J123" s="575">
        <f>'1.  LRAMVA Summary'!K53</f>
        <v>0</v>
      </c>
      <c r="K123" s="575">
        <f>'1.  LRAMVA Summary'!L53</f>
        <v>0</v>
      </c>
      <c r="L123" s="575">
        <f>'1.  LRAMVA Summary'!M53</f>
        <v>0</v>
      </c>
      <c r="M123" s="575">
        <f>'1.  LRAMVA Summary'!N53</f>
        <v>0</v>
      </c>
      <c r="N123" s="575">
        <f>'1.  LRAMVA Summary'!O53</f>
        <v>0</v>
      </c>
      <c r="O123" s="575">
        <f>'1.  LRAMVA Summary'!P53</f>
        <v>0</v>
      </c>
      <c r="P123" s="576">
        <f>'1.  LRAMVA Summary'!Q53</f>
        <v>0</v>
      </c>
    </row>
    <row r="124" spans="1:17">
      <c r="B124" s="489">
        <v>2011</v>
      </c>
      <c r="C124" s="670">
        <f t="shared" ref="C124:C129" si="37">HLOOKUP(B124,$E$15:$O$114,9,FALSE)</f>
        <v>2.07E-2</v>
      </c>
      <c r="D124" s="671">
        <f>HLOOKUP(B124,$E$15:$O$114,16,FALSE)</f>
        <v>1.35E-2</v>
      </c>
      <c r="E124" s="672">
        <f>HLOOKUP(B124,$E$15:$O$114,23,FALSE)</f>
        <v>3.1757</v>
      </c>
      <c r="F124" s="671">
        <f>HLOOKUP(B124,$E$15:$O$114,30,FALSE)</f>
        <v>0</v>
      </c>
      <c r="G124" s="672">
        <f>HLOOKUP(B124,$E$15:$O$114,37,FALSE)</f>
        <v>0</v>
      </c>
      <c r="H124" s="671">
        <f>HLOOKUP(B124,$E$15:$O$114,44,FALSE)</f>
        <v>0</v>
      </c>
      <c r="I124" s="672">
        <f>HLOOKUP(B124,$E$15:$O$114,51,FALSE)</f>
        <v>0</v>
      </c>
      <c r="J124" s="672">
        <f>HLOOKUP(B124,$E$15:$O$114,58,FALSE)</f>
        <v>0</v>
      </c>
      <c r="K124" s="672">
        <f>HLOOKUP(B124,$E$15:$O$114,65,FALSE)</f>
        <v>0</v>
      </c>
      <c r="L124" s="672">
        <f>HLOOKUP(B124,$E$15:$O$114,72,FALSE)</f>
        <v>0</v>
      </c>
      <c r="M124" s="672">
        <f>HLOOKUP(B124,$E$15:$O$114,79,FALSE)</f>
        <v>0</v>
      </c>
      <c r="N124" s="672">
        <f>HLOOKUP(B124,$E$15:$O$114,86,FALSE)</f>
        <v>0</v>
      </c>
      <c r="O124" s="672">
        <f>HLOOKUP(B124,$E$15:$O$114,93,FALSE)</f>
        <v>0</v>
      </c>
      <c r="P124" s="672">
        <f>HLOOKUP(B124,$E$15:$O$114,100,FALSE)</f>
        <v>0</v>
      </c>
    </row>
    <row r="125" spans="1:17">
      <c r="B125" s="490">
        <v>2012</v>
      </c>
      <c r="C125" s="673">
        <f t="shared" si="37"/>
        <v>2.9600000000000001E-2</v>
      </c>
      <c r="D125" s="674">
        <f>HLOOKUP(B125,$E$15:$O$114,16,FALSE)</f>
        <v>2.0299999999999999E-2</v>
      </c>
      <c r="E125" s="675">
        <f>HLOOKUP(B125,$E$15:$O$114,23,FALSE)</f>
        <v>4.7915000000000001</v>
      </c>
      <c r="F125" s="674">
        <f>HLOOKUP(B125,$E$15:$O$114,30,FALSE)</f>
        <v>0</v>
      </c>
      <c r="G125" s="675">
        <f>HLOOKUP(B125,$E$15:$O$114,37,FALSE)</f>
        <v>0</v>
      </c>
      <c r="H125" s="674">
        <f>HLOOKUP(B125,$E$15:$O$114,44,FALSE)</f>
        <v>0</v>
      </c>
      <c r="I125" s="675">
        <f>HLOOKUP(B125,$E$15:$O$114,51,FALSE)</f>
        <v>0</v>
      </c>
      <c r="J125" s="675">
        <f>HLOOKUP(B125,$E$15:$O$114,58,FALSE)</f>
        <v>0</v>
      </c>
      <c r="K125" s="675">
        <f>HLOOKUP(B125,$E$15:$O$114,65,FALSE)</f>
        <v>0</v>
      </c>
      <c r="L125" s="675">
        <f>HLOOKUP(B125,$E$15:$O$114,72,FALSE)</f>
        <v>0</v>
      </c>
      <c r="M125" s="675">
        <f>HLOOKUP(B125,$E$15:$O$114,79,FALSE)</f>
        <v>0</v>
      </c>
      <c r="N125" s="675">
        <f>HLOOKUP(B125,$E$15:$O$114,86,FALSE)</f>
        <v>0</v>
      </c>
      <c r="O125" s="675">
        <f>HLOOKUP(B125,$E$15:$O$114,93,FALSE)</f>
        <v>0</v>
      </c>
      <c r="P125" s="675">
        <f t="shared" ref="P125:P133" si="38">HLOOKUP(B125,$E$15:$O$114,100,FALSE)</f>
        <v>0</v>
      </c>
    </row>
    <row r="126" spans="1:17">
      <c r="B126" s="490">
        <v>2013</v>
      </c>
      <c r="C126" s="673">
        <f t="shared" si="37"/>
        <v>2.7300000000000001E-2</v>
      </c>
      <c r="D126" s="674">
        <f t="shared" ref="D126:D133" si="39">HLOOKUP(B126,$E$15:$O$114,16,FALSE)</f>
        <v>2.0500000000000001E-2</v>
      </c>
      <c r="E126" s="675">
        <f t="shared" ref="E126:E133" si="40">HLOOKUP(B126,$E$15:$O$114,23,FALSE)</f>
        <v>4.8209</v>
      </c>
      <c r="F126" s="674">
        <f t="shared" ref="F126:F133" si="41">HLOOKUP(B126,$E$15:$O$114,30,FALSE)</f>
        <v>0</v>
      </c>
      <c r="G126" s="675">
        <f t="shared" ref="G126:G132" si="42">HLOOKUP(B126,$E$15:$O$114,37,FALSE)</f>
        <v>0</v>
      </c>
      <c r="H126" s="674">
        <f t="shared" ref="H126:H133" si="43">HLOOKUP(B126,$E$15:$O$114,44,FALSE)</f>
        <v>0</v>
      </c>
      <c r="I126" s="675">
        <f t="shared" ref="I126:I133" si="44">HLOOKUP(B126,$E$15:$O$114,51,FALSE)</f>
        <v>0</v>
      </c>
      <c r="J126" s="675">
        <f t="shared" ref="J126:J133" si="45">HLOOKUP(B126,$E$15:$O$114,58,FALSE)</f>
        <v>0</v>
      </c>
      <c r="K126" s="675">
        <f t="shared" ref="K126:K133" si="46">HLOOKUP(B126,$E$15:$O$114,65,FALSE)</f>
        <v>0</v>
      </c>
      <c r="L126" s="675">
        <f>HLOOKUP(B126,$E$15:$O$114,72,FALSE)</f>
        <v>0</v>
      </c>
      <c r="M126" s="675">
        <f t="shared" ref="M126:M133" si="47">HLOOKUP(B126,$E$15:$O$114,79,FALSE)</f>
        <v>0</v>
      </c>
      <c r="N126" s="675">
        <f t="shared" ref="N126:N133" si="48">HLOOKUP(B126,$E$15:$O$114,86,FALSE)</f>
        <v>0</v>
      </c>
      <c r="O126" s="675">
        <f t="shared" ref="O126:O133" si="49">HLOOKUP(B126,$E$15:$O$114,93,FALSE)</f>
        <v>0</v>
      </c>
      <c r="P126" s="675">
        <f t="shared" si="38"/>
        <v>0</v>
      </c>
    </row>
    <row r="127" spans="1:17">
      <c r="B127" s="490">
        <v>2014</v>
      </c>
      <c r="C127" s="673">
        <f t="shared" si="37"/>
        <v>2.5399999999999999E-2</v>
      </c>
      <c r="D127" s="674">
        <f>HLOOKUP(B127,$E$15:$O$114,16,FALSE)</f>
        <v>1.95E-2</v>
      </c>
      <c r="E127" s="675">
        <f>HLOOKUP(B127,$E$15:$O$114,23,FALSE)</f>
        <v>4.2321</v>
      </c>
      <c r="F127" s="674">
        <f>HLOOKUP(B127,$E$15:$O$114,30,FALSE)</f>
        <v>0</v>
      </c>
      <c r="G127" s="675">
        <f>HLOOKUP(B127,$E$15:$O$114,37,FALSE)</f>
        <v>0</v>
      </c>
      <c r="H127" s="674">
        <f>HLOOKUP(B127,$E$15:$O$114,44,FALSE)</f>
        <v>0</v>
      </c>
      <c r="I127" s="675">
        <f>HLOOKUP(B127,$E$15:$O$114,51,FALSE)</f>
        <v>0</v>
      </c>
      <c r="J127" s="675">
        <f>HLOOKUP(B127,$E$15:$O$114,58,FALSE)</f>
        <v>0</v>
      </c>
      <c r="K127" s="675">
        <f>HLOOKUP(B127,$E$15:$O$114,65,FALSE)</f>
        <v>0</v>
      </c>
      <c r="L127" s="675">
        <f>HLOOKUP(B127,$E$15:$O$114,72,FALSE)</f>
        <v>0</v>
      </c>
      <c r="M127" s="675">
        <f>HLOOKUP(B127,$E$15:$O$114,79,FALSE)</f>
        <v>0</v>
      </c>
      <c r="N127" s="675">
        <f>HLOOKUP(B127,$E$15:$O$114,86,FALSE)</f>
        <v>0</v>
      </c>
      <c r="O127" s="675">
        <f>HLOOKUP(B127,$E$15:$O$114,93,FALSE)</f>
        <v>0</v>
      </c>
      <c r="P127" s="675">
        <f>HLOOKUP(B127,$E$15:$O$114,100,FALSE)</f>
        <v>0</v>
      </c>
    </row>
    <row r="128" spans="1:17">
      <c r="B128" s="490">
        <v>2015</v>
      </c>
      <c r="C128" s="673">
        <f t="shared" si="37"/>
        <v>2.47E-2</v>
      </c>
      <c r="D128" s="674">
        <f t="shared" si="39"/>
        <v>1.89E-2</v>
      </c>
      <c r="E128" s="675">
        <f t="shared" si="40"/>
        <v>3.9142999999999999</v>
      </c>
      <c r="F128" s="674">
        <f t="shared" si="41"/>
        <v>0</v>
      </c>
      <c r="G128" s="675">
        <f t="shared" si="42"/>
        <v>0</v>
      </c>
      <c r="H128" s="674">
        <f t="shared" si="43"/>
        <v>0</v>
      </c>
      <c r="I128" s="675">
        <f t="shared" si="44"/>
        <v>0</v>
      </c>
      <c r="J128" s="675">
        <f t="shared" si="45"/>
        <v>0</v>
      </c>
      <c r="K128" s="675">
        <f t="shared" si="46"/>
        <v>0</v>
      </c>
      <c r="L128" s="675">
        <f t="shared" ref="L128:L133" si="50">HLOOKUP(B128,$E$15:$O$114,72,FALSE)</f>
        <v>0</v>
      </c>
      <c r="M128" s="675">
        <f t="shared" si="47"/>
        <v>0</v>
      </c>
      <c r="N128" s="675">
        <f t="shared" si="48"/>
        <v>0</v>
      </c>
      <c r="O128" s="675">
        <f t="shared" si="49"/>
        <v>0</v>
      </c>
      <c r="P128" s="675">
        <f t="shared" si="38"/>
        <v>0</v>
      </c>
    </row>
    <row r="129" spans="2:16">
      <c r="B129" s="490">
        <v>2016</v>
      </c>
      <c r="C129" s="673">
        <f t="shared" si="37"/>
        <v>0.02</v>
      </c>
      <c r="D129" s="674">
        <f t="shared" si="39"/>
        <v>1.8800000000000001E-2</v>
      </c>
      <c r="E129" s="675">
        <f t="shared" si="40"/>
        <v>3.8946000000000001</v>
      </c>
      <c r="F129" s="674">
        <f t="shared" si="41"/>
        <v>0</v>
      </c>
      <c r="G129" s="675">
        <f t="shared" si="42"/>
        <v>0</v>
      </c>
      <c r="H129" s="674">
        <f t="shared" si="43"/>
        <v>0</v>
      </c>
      <c r="I129" s="675">
        <f t="shared" si="44"/>
        <v>0</v>
      </c>
      <c r="J129" s="675">
        <f t="shared" si="45"/>
        <v>0</v>
      </c>
      <c r="K129" s="675">
        <f t="shared" si="46"/>
        <v>0</v>
      </c>
      <c r="L129" s="675">
        <f t="shared" si="50"/>
        <v>0</v>
      </c>
      <c r="M129" s="675">
        <f t="shared" si="47"/>
        <v>0</v>
      </c>
      <c r="N129" s="675">
        <f t="shared" si="48"/>
        <v>0</v>
      </c>
      <c r="O129" s="675">
        <f t="shared" si="49"/>
        <v>0</v>
      </c>
      <c r="P129" s="675">
        <f t="shared" si="38"/>
        <v>0</v>
      </c>
    </row>
    <row r="130" spans="2:16">
      <c r="B130" s="490">
        <v>2017</v>
      </c>
      <c r="C130" s="673">
        <f>HLOOKUP(B130,$E$15:$O$114,9,FALSE)</f>
        <v>1.47E-2</v>
      </c>
      <c r="D130" s="674">
        <f t="shared" si="39"/>
        <v>1.8800000000000001E-2</v>
      </c>
      <c r="E130" s="675">
        <f t="shared" si="40"/>
        <v>3.8946000000000001</v>
      </c>
      <c r="F130" s="674">
        <f t="shared" si="41"/>
        <v>0</v>
      </c>
      <c r="G130" s="675">
        <f t="shared" si="42"/>
        <v>0</v>
      </c>
      <c r="H130" s="674">
        <f t="shared" si="43"/>
        <v>0</v>
      </c>
      <c r="I130" s="675">
        <f t="shared" si="44"/>
        <v>0</v>
      </c>
      <c r="J130" s="675">
        <f t="shared" si="45"/>
        <v>0</v>
      </c>
      <c r="K130" s="675">
        <f t="shared" si="46"/>
        <v>0</v>
      </c>
      <c r="L130" s="675">
        <f t="shared" si="50"/>
        <v>0</v>
      </c>
      <c r="M130" s="675">
        <f t="shared" si="47"/>
        <v>0</v>
      </c>
      <c r="N130" s="675">
        <f t="shared" si="48"/>
        <v>0</v>
      </c>
      <c r="O130" s="675">
        <f t="shared" si="49"/>
        <v>0</v>
      </c>
      <c r="P130" s="675">
        <f t="shared" si="38"/>
        <v>0</v>
      </c>
    </row>
    <row r="131" spans="2:16">
      <c r="B131" s="490">
        <v>2018</v>
      </c>
      <c r="C131" s="673">
        <f t="shared" ref="C131:C132" si="51">HLOOKUP(B131,$E$15:$O$114,9,FALSE)</f>
        <v>9.7999999999999997E-3</v>
      </c>
      <c r="D131" s="674">
        <f t="shared" si="39"/>
        <v>1.8800000000000001E-2</v>
      </c>
      <c r="E131" s="675">
        <f t="shared" si="40"/>
        <v>3.8946000000000001</v>
      </c>
      <c r="F131" s="674">
        <f t="shared" si="41"/>
        <v>0</v>
      </c>
      <c r="G131" s="675">
        <f t="shared" si="42"/>
        <v>0</v>
      </c>
      <c r="H131" s="674">
        <f t="shared" si="43"/>
        <v>0</v>
      </c>
      <c r="I131" s="675">
        <f t="shared" si="44"/>
        <v>0</v>
      </c>
      <c r="J131" s="675">
        <f t="shared" si="45"/>
        <v>0</v>
      </c>
      <c r="K131" s="675">
        <f t="shared" si="46"/>
        <v>0</v>
      </c>
      <c r="L131" s="675">
        <f t="shared" si="50"/>
        <v>0</v>
      </c>
      <c r="M131" s="675">
        <f t="shared" si="47"/>
        <v>0</v>
      </c>
      <c r="N131" s="675">
        <f t="shared" si="48"/>
        <v>0</v>
      </c>
      <c r="O131" s="675">
        <f t="shared" si="49"/>
        <v>0</v>
      </c>
      <c r="P131" s="675">
        <f t="shared" si="38"/>
        <v>0</v>
      </c>
    </row>
    <row r="132" spans="2:16">
      <c r="B132" s="490">
        <v>2019</v>
      </c>
      <c r="C132" s="673">
        <f t="shared" si="51"/>
        <v>4.8999999999999998E-3</v>
      </c>
      <c r="D132" s="674">
        <f t="shared" si="39"/>
        <v>1.8800000000000001E-2</v>
      </c>
      <c r="E132" s="675">
        <f t="shared" si="40"/>
        <v>3.8946000000000001</v>
      </c>
      <c r="F132" s="674">
        <f t="shared" si="41"/>
        <v>0</v>
      </c>
      <c r="G132" s="675">
        <f t="shared" si="42"/>
        <v>0</v>
      </c>
      <c r="H132" s="674">
        <f t="shared" si="43"/>
        <v>0</v>
      </c>
      <c r="I132" s="675">
        <f t="shared" si="44"/>
        <v>0</v>
      </c>
      <c r="J132" s="675">
        <f t="shared" si="45"/>
        <v>0</v>
      </c>
      <c r="K132" s="675">
        <f t="shared" si="46"/>
        <v>0</v>
      </c>
      <c r="L132" s="675">
        <f t="shared" si="50"/>
        <v>0</v>
      </c>
      <c r="M132" s="675">
        <f t="shared" si="47"/>
        <v>0</v>
      </c>
      <c r="N132" s="675">
        <f t="shared" si="48"/>
        <v>0</v>
      </c>
      <c r="O132" s="675">
        <f t="shared" si="49"/>
        <v>0</v>
      </c>
      <c r="P132" s="675">
        <f t="shared" si="38"/>
        <v>0</v>
      </c>
    </row>
    <row r="133" spans="2:16">
      <c r="B133" s="491">
        <v>2020</v>
      </c>
      <c r="C133" s="676">
        <f>HLOOKUP(B133,$E$15:$O$114,9,FALSE)</f>
        <v>0</v>
      </c>
      <c r="D133" s="677">
        <f t="shared" si="39"/>
        <v>1.9E-2</v>
      </c>
      <c r="E133" s="678">
        <f t="shared" si="40"/>
        <v>3.9339</v>
      </c>
      <c r="F133" s="677">
        <f t="shared" si="41"/>
        <v>0</v>
      </c>
      <c r="G133" s="678">
        <f>HLOOKUP(B133,$E$15:$O$114,37,FALSE)</f>
        <v>0</v>
      </c>
      <c r="H133" s="677">
        <f t="shared" si="43"/>
        <v>0</v>
      </c>
      <c r="I133" s="678">
        <f t="shared" si="44"/>
        <v>0</v>
      </c>
      <c r="J133" s="678">
        <f t="shared" si="45"/>
        <v>0</v>
      </c>
      <c r="K133" s="678">
        <f t="shared" si="46"/>
        <v>0</v>
      </c>
      <c r="L133" s="678">
        <f t="shared" si="50"/>
        <v>0</v>
      </c>
      <c r="M133" s="678">
        <f t="shared" si="47"/>
        <v>0</v>
      </c>
      <c r="N133" s="678">
        <f t="shared" si="48"/>
        <v>0</v>
      </c>
      <c r="O133" s="678">
        <f t="shared" si="49"/>
        <v>0</v>
      </c>
      <c r="P133" s="678">
        <f t="shared" si="38"/>
        <v>0</v>
      </c>
    </row>
    <row r="134" spans="2:16" ht="18.75" customHeight="1">
      <c r="B134" s="487" t="s">
        <v>621</v>
      </c>
      <c r="C134" s="587"/>
      <c r="D134" s="588"/>
      <c r="E134" s="589"/>
      <c r="F134" s="588"/>
      <c r="G134" s="588"/>
      <c r="H134" s="588"/>
      <c r="I134" s="588"/>
      <c r="J134" s="588"/>
      <c r="K134" s="588"/>
      <c r="L134" s="588"/>
      <c r="M134" s="588"/>
      <c r="N134" s="588"/>
      <c r="O134" s="588"/>
      <c r="P134" s="588"/>
    </row>
    <row r="136" spans="2:16">
      <c r="B136" s="581"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T542"/>
  <sheetViews>
    <sheetView topLeftCell="A21" zoomScale="90" zoomScaleNormal="90" zoomScaleSheetLayoutView="80" zoomScalePageLayoutView="85" workbookViewId="0">
      <selection activeCell="AT146" sqref="AT146"/>
    </sheetView>
  </sheetViews>
  <sheetFormatPr defaultColWidth="9" defaultRowHeight="14.25" outlineLevelRow="1" outlineLevelCol="1"/>
  <cols>
    <col min="1" max="1" width="4.5703125" style="498" customWidth="1"/>
    <col min="2" max="2" width="43.5703125" style="248" customWidth="1"/>
    <col min="3" max="3" width="14" style="248" customWidth="1"/>
    <col min="4" max="4" width="18" style="247" customWidth="1"/>
    <col min="5" max="8" width="10.42578125" style="247" hidden="1" customWidth="1" outlineLevel="1"/>
    <col min="9" max="15" width="9" style="247" hidden="1" customWidth="1" outlineLevel="1"/>
    <col min="16" max="16" width="12.42578125" style="247" hidden="1" customWidth="1" outlineLevel="1"/>
    <col min="17" max="17" width="17.5703125" style="247" customWidth="1" collapsed="1"/>
    <col min="18" max="28" width="9.42578125" style="247" hidden="1" customWidth="1" outlineLevel="1"/>
    <col min="29" max="29" width="14" style="249" customWidth="1" collapsed="1"/>
    <col min="30" max="30" width="14.5703125" style="249" customWidth="1"/>
    <col min="31" max="31" width="17" style="249" customWidth="1"/>
    <col min="32" max="32" width="17.5703125" style="249" customWidth="1"/>
    <col min="33" max="34" width="14.5703125" style="249" customWidth="1"/>
    <col min="35" max="39" width="14.5703125" style="249" hidden="1" customWidth="1"/>
    <col min="40" max="42" width="15" style="249" hidden="1" customWidth="1"/>
    <col min="43" max="43" width="14.28515625" style="250" customWidth="1"/>
    <col min="44" max="44" width="14.5703125" style="247" customWidth="1"/>
    <col min="45" max="45" width="15" style="247" customWidth="1"/>
    <col min="46" max="46" width="14" style="247" customWidth="1"/>
    <col min="47" max="47" width="9.5703125" style="247" customWidth="1"/>
    <col min="48" max="48" width="11" style="247" customWidth="1"/>
    <col min="49" max="49" width="12" style="247" customWidth="1"/>
    <col min="50" max="50" width="6.42578125" style="247" bestFit="1" customWidth="1"/>
    <col min="51" max="55" width="9" style="247"/>
    <col min="56" max="56" width="6.42578125" style="247" bestFit="1" customWidth="1"/>
    <col min="57" max="16384" width="9" style="247"/>
  </cols>
  <sheetData>
    <row r="1" spans="1:43" ht="164.25" customHeight="1"/>
    <row r="2" spans="1:43" ht="23.25" customHeight="1" thickBot="1"/>
    <row r="3" spans="1:43" ht="25.5" customHeight="1" thickBot="1">
      <c r="B3" s="836" t="s">
        <v>171</v>
      </c>
      <c r="C3" s="251" t="s">
        <v>175</v>
      </c>
      <c r="D3" s="496"/>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4"/>
    </row>
    <row r="4" spans="1:43" ht="24" customHeight="1" thickBot="1">
      <c r="B4" s="836"/>
      <c r="C4" s="255" t="s">
        <v>172</v>
      </c>
      <c r="D4" s="256"/>
      <c r="E4" s="257"/>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4"/>
    </row>
    <row r="5" spans="1:43" ht="29.25" customHeight="1" thickBot="1">
      <c r="B5" s="554"/>
      <c r="C5" s="834" t="s">
        <v>550</v>
      </c>
      <c r="D5" s="835"/>
      <c r="E5" s="257"/>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4"/>
    </row>
    <row r="6" spans="1:43" ht="20.25" customHeight="1">
      <c r="B6" s="258"/>
      <c r="C6" s="259"/>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1"/>
      <c r="AD6" s="261"/>
      <c r="AE6" s="261"/>
      <c r="AF6" s="261"/>
      <c r="AG6" s="261"/>
      <c r="AH6" s="261"/>
      <c r="AI6" s="261"/>
      <c r="AJ6" s="262"/>
      <c r="AK6" s="262"/>
      <c r="AL6" s="262"/>
      <c r="AM6" s="262"/>
      <c r="AN6" s="262"/>
      <c r="AO6" s="262"/>
      <c r="AP6" s="262"/>
      <c r="AQ6" s="263"/>
    </row>
    <row r="7" spans="1:43" ht="70.5" customHeight="1">
      <c r="B7" s="836" t="s">
        <v>504</v>
      </c>
      <c r="C7" s="837" t="s">
        <v>622</v>
      </c>
      <c r="D7" s="837"/>
      <c r="E7" s="837"/>
      <c r="F7" s="837"/>
      <c r="G7" s="837"/>
      <c r="H7" s="837"/>
      <c r="I7" s="837"/>
      <c r="J7" s="837"/>
      <c r="K7" s="837"/>
      <c r="L7" s="837"/>
      <c r="M7" s="837"/>
      <c r="N7" s="837"/>
      <c r="O7" s="837"/>
      <c r="P7" s="837"/>
      <c r="Q7" s="837"/>
      <c r="R7" s="837"/>
      <c r="S7" s="837"/>
      <c r="T7" s="837"/>
      <c r="U7" s="837"/>
      <c r="V7" s="837"/>
      <c r="W7" s="837"/>
      <c r="X7" s="837"/>
      <c r="Y7" s="837"/>
      <c r="Z7" s="837"/>
      <c r="AA7" s="776"/>
      <c r="AB7" s="776"/>
      <c r="AC7" s="595"/>
      <c r="AD7" s="595"/>
      <c r="AE7" s="595"/>
      <c r="AF7" s="595"/>
      <c r="AG7" s="595"/>
      <c r="AH7" s="595"/>
      <c r="AI7" s="264"/>
      <c r="AJ7" s="264"/>
      <c r="AK7" s="264"/>
      <c r="AL7" s="264"/>
      <c r="AM7" s="264"/>
      <c r="AN7" s="264"/>
      <c r="AO7" s="264"/>
      <c r="AP7" s="264"/>
    </row>
    <row r="8" spans="1:43" s="265" customFormat="1" ht="58.5" customHeight="1">
      <c r="A8" s="498"/>
      <c r="B8" s="836"/>
      <c r="C8" s="837" t="s">
        <v>563</v>
      </c>
      <c r="D8" s="837"/>
      <c r="E8" s="837"/>
      <c r="F8" s="837"/>
      <c r="G8" s="837"/>
      <c r="H8" s="837"/>
      <c r="I8" s="837"/>
      <c r="J8" s="837"/>
      <c r="K8" s="837"/>
      <c r="L8" s="837"/>
      <c r="M8" s="837"/>
      <c r="N8" s="837"/>
      <c r="O8" s="837"/>
      <c r="P8" s="837"/>
      <c r="Q8" s="837"/>
      <c r="R8" s="837"/>
      <c r="S8" s="837"/>
      <c r="T8" s="837"/>
      <c r="U8" s="837"/>
      <c r="V8" s="837"/>
      <c r="W8" s="837"/>
      <c r="X8" s="837"/>
      <c r="Y8" s="837"/>
      <c r="Z8" s="837"/>
      <c r="AA8" s="776"/>
      <c r="AB8" s="776"/>
      <c r="AC8" s="595"/>
      <c r="AD8" s="595"/>
      <c r="AE8" s="595"/>
      <c r="AF8" s="595"/>
      <c r="AG8" s="595"/>
      <c r="AH8" s="595"/>
      <c r="AI8" s="266"/>
      <c r="AJ8" s="249"/>
      <c r="AK8" s="249"/>
      <c r="AL8" s="249"/>
      <c r="AM8" s="249"/>
      <c r="AN8" s="249"/>
      <c r="AO8" s="249"/>
      <c r="AP8" s="249"/>
      <c r="AQ8" s="250"/>
    </row>
    <row r="9" spans="1:43" s="265" customFormat="1" ht="57.75" customHeight="1">
      <c r="A9" s="498"/>
      <c r="B9" s="267"/>
      <c r="C9" s="837" t="s">
        <v>562</v>
      </c>
      <c r="D9" s="837"/>
      <c r="E9" s="837"/>
      <c r="F9" s="837"/>
      <c r="G9" s="837"/>
      <c r="H9" s="837"/>
      <c r="I9" s="837"/>
      <c r="J9" s="837"/>
      <c r="K9" s="837"/>
      <c r="L9" s="837"/>
      <c r="M9" s="837"/>
      <c r="N9" s="837"/>
      <c r="O9" s="837"/>
      <c r="P9" s="837"/>
      <c r="Q9" s="837"/>
      <c r="R9" s="837"/>
      <c r="S9" s="837"/>
      <c r="T9" s="837"/>
      <c r="U9" s="837"/>
      <c r="V9" s="837"/>
      <c r="W9" s="837"/>
      <c r="X9" s="837"/>
      <c r="Y9" s="837"/>
      <c r="Z9" s="837"/>
      <c r="AA9" s="776"/>
      <c r="AB9" s="776"/>
      <c r="AC9" s="595"/>
      <c r="AD9" s="595"/>
      <c r="AE9" s="595"/>
      <c r="AF9" s="595"/>
      <c r="AG9" s="595"/>
      <c r="AH9" s="595"/>
      <c r="AI9" s="266"/>
      <c r="AJ9" s="249"/>
      <c r="AK9" s="249"/>
      <c r="AL9" s="249"/>
      <c r="AM9" s="249"/>
      <c r="AN9" s="249"/>
      <c r="AO9" s="249"/>
      <c r="AP9" s="249"/>
      <c r="AQ9" s="250"/>
    </row>
    <row r="10" spans="1:43" ht="41.25" customHeight="1">
      <c r="B10" s="269"/>
      <c r="C10" s="837" t="s">
        <v>624</v>
      </c>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776"/>
      <c r="AB10" s="776"/>
      <c r="AC10" s="595"/>
      <c r="AD10" s="595"/>
      <c r="AE10" s="595"/>
      <c r="AF10" s="595"/>
      <c r="AG10" s="595"/>
      <c r="AH10" s="595"/>
      <c r="AI10" s="266"/>
      <c r="AJ10" s="270"/>
      <c r="AK10" s="270"/>
      <c r="AL10" s="270"/>
      <c r="AM10" s="270"/>
      <c r="AN10" s="270"/>
      <c r="AO10" s="270"/>
      <c r="AP10" s="270"/>
    </row>
    <row r="11" spans="1:43" ht="53.25" customHeight="1">
      <c r="C11" s="837" t="s">
        <v>611</v>
      </c>
      <c r="D11" s="837"/>
      <c r="E11" s="837"/>
      <c r="F11" s="837"/>
      <c r="G11" s="837"/>
      <c r="H11" s="837"/>
      <c r="I11" s="837"/>
      <c r="J11" s="837"/>
      <c r="K11" s="837"/>
      <c r="L11" s="837"/>
      <c r="M11" s="837"/>
      <c r="N11" s="837"/>
      <c r="O11" s="837"/>
      <c r="P11" s="837"/>
      <c r="Q11" s="837"/>
      <c r="R11" s="837"/>
      <c r="S11" s="837"/>
      <c r="T11" s="837"/>
      <c r="U11" s="837"/>
      <c r="V11" s="837"/>
      <c r="W11" s="837"/>
      <c r="X11" s="837"/>
      <c r="Y11" s="837"/>
      <c r="Z11" s="837"/>
      <c r="AA11" s="776"/>
      <c r="AB11" s="776"/>
      <c r="AC11" s="595"/>
      <c r="AD11" s="595"/>
      <c r="AE11" s="595"/>
      <c r="AF11" s="595"/>
      <c r="AG11" s="595"/>
      <c r="AH11" s="595"/>
      <c r="AI11" s="266"/>
      <c r="AJ11" s="270"/>
      <c r="AK11" s="270"/>
      <c r="AL11" s="270"/>
      <c r="AM11" s="270"/>
      <c r="AN11" s="270"/>
      <c r="AO11" s="270"/>
      <c r="AP11" s="270"/>
      <c r="AQ11" s="247"/>
    </row>
    <row r="12" spans="1:43" ht="20.25" customHeight="1">
      <c r="C12" s="268"/>
      <c r="D12" s="268"/>
      <c r="E12" s="268"/>
      <c r="F12" s="268"/>
      <c r="G12" s="268"/>
      <c r="H12" s="268"/>
      <c r="I12" s="268"/>
      <c r="J12" s="268"/>
      <c r="K12" s="268"/>
      <c r="L12" s="268"/>
      <c r="M12" s="268"/>
      <c r="N12" s="530"/>
      <c r="O12" s="530"/>
      <c r="P12" s="268"/>
      <c r="Q12" s="268"/>
      <c r="R12" s="268"/>
      <c r="S12" s="268"/>
      <c r="T12" s="268"/>
      <c r="U12" s="268"/>
      <c r="V12" s="268"/>
      <c r="W12" s="268"/>
      <c r="X12" s="268"/>
      <c r="Y12" s="268"/>
      <c r="Z12" s="268"/>
      <c r="AA12" s="530"/>
      <c r="AB12" s="530"/>
      <c r="AC12" s="268"/>
      <c r="AD12" s="268"/>
      <c r="AE12" s="268"/>
      <c r="AF12" s="268"/>
      <c r="AG12" s="268"/>
      <c r="AH12" s="268"/>
      <c r="AI12" s="266"/>
      <c r="AJ12" s="270"/>
      <c r="AK12" s="270"/>
      <c r="AL12" s="270"/>
      <c r="AM12" s="270"/>
      <c r="AN12" s="270"/>
      <c r="AO12" s="270"/>
      <c r="AP12" s="270"/>
      <c r="AQ12" s="247"/>
    </row>
    <row r="13" spans="1:43" ht="20.25" customHeight="1">
      <c r="B13" s="836" t="s">
        <v>526</v>
      </c>
      <c r="C13" s="580" t="s">
        <v>521</v>
      </c>
      <c r="D13" s="530"/>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266"/>
      <c r="AJ13" s="270"/>
      <c r="AK13" s="270"/>
      <c r="AL13" s="270"/>
      <c r="AM13" s="270"/>
      <c r="AN13" s="270"/>
      <c r="AO13" s="270"/>
      <c r="AP13" s="270"/>
      <c r="AQ13" s="247"/>
    </row>
    <row r="14" spans="1:43" ht="20.25" customHeight="1">
      <c r="B14" s="836"/>
      <c r="C14" s="580" t="s">
        <v>522</v>
      </c>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266"/>
      <c r="AJ14" s="270"/>
      <c r="AK14" s="270"/>
      <c r="AL14" s="270"/>
      <c r="AM14" s="270"/>
      <c r="AN14" s="270"/>
      <c r="AO14" s="270"/>
      <c r="AP14" s="270"/>
      <c r="AQ14" s="247"/>
    </row>
    <row r="15" spans="1:43" ht="20.25" customHeight="1">
      <c r="C15" s="580" t="s">
        <v>523</v>
      </c>
      <c r="D15" s="530"/>
      <c r="E15" s="530"/>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266"/>
      <c r="AJ15" s="270"/>
      <c r="AK15" s="270"/>
      <c r="AL15" s="270"/>
      <c r="AM15" s="270"/>
      <c r="AN15" s="270"/>
      <c r="AO15" s="270"/>
      <c r="AP15" s="270"/>
      <c r="AQ15" s="247"/>
    </row>
    <row r="16" spans="1:43" ht="20.25" customHeight="1">
      <c r="C16" s="580" t="s">
        <v>524</v>
      </c>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266"/>
      <c r="AJ16" s="270"/>
      <c r="AK16" s="270"/>
      <c r="AL16" s="270"/>
      <c r="AM16" s="270"/>
      <c r="AN16" s="270"/>
      <c r="AO16" s="270"/>
      <c r="AP16" s="270"/>
      <c r="AQ16" s="247"/>
    </row>
    <row r="17" spans="1:43" ht="23.25" customHeight="1">
      <c r="B17" s="271"/>
      <c r="C17" s="272"/>
      <c r="D17" s="273"/>
      <c r="E17" s="273"/>
      <c r="F17" s="273"/>
      <c r="G17" s="273"/>
      <c r="H17" s="273"/>
      <c r="I17" s="273"/>
      <c r="J17" s="273"/>
      <c r="K17" s="273"/>
      <c r="L17" s="273"/>
      <c r="M17" s="273"/>
      <c r="N17" s="273"/>
      <c r="O17" s="273"/>
      <c r="P17" s="273"/>
      <c r="R17" s="273"/>
      <c r="S17" s="273"/>
      <c r="T17" s="273"/>
      <c r="U17" s="273"/>
      <c r="V17" s="273"/>
      <c r="W17" s="273"/>
      <c r="X17" s="273"/>
      <c r="Y17" s="273"/>
      <c r="Z17" s="273"/>
      <c r="AA17" s="273"/>
      <c r="AB17" s="273"/>
      <c r="AC17" s="264"/>
    </row>
    <row r="18" spans="1:43" ht="15.75">
      <c r="B18" s="274" t="s">
        <v>241</v>
      </c>
      <c r="C18" s="275"/>
      <c r="E18" s="579"/>
      <c r="Q18" s="275"/>
      <c r="AC18" s="264"/>
      <c r="AD18" s="261"/>
      <c r="AE18" s="261"/>
      <c r="AF18" s="261"/>
      <c r="AG18" s="261"/>
      <c r="AH18" s="261"/>
      <c r="AI18" s="261"/>
      <c r="AJ18" s="261"/>
      <c r="AK18" s="261"/>
      <c r="AL18" s="261"/>
      <c r="AM18" s="261"/>
      <c r="AN18" s="261"/>
      <c r="AO18" s="261"/>
      <c r="AP18" s="261"/>
      <c r="AQ18" s="276"/>
    </row>
    <row r="19" spans="1:43" s="277" customFormat="1" ht="36" customHeight="1">
      <c r="A19" s="498"/>
      <c r="B19" s="838" t="s">
        <v>211</v>
      </c>
      <c r="C19" s="840" t="s">
        <v>33</v>
      </c>
      <c r="D19" s="278" t="s">
        <v>421</v>
      </c>
      <c r="E19" s="842" t="s">
        <v>209</v>
      </c>
      <c r="F19" s="843"/>
      <c r="G19" s="843"/>
      <c r="H19" s="843"/>
      <c r="I19" s="843"/>
      <c r="J19" s="843"/>
      <c r="K19" s="843"/>
      <c r="L19" s="843"/>
      <c r="M19" s="844"/>
      <c r="N19" s="777"/>
      <c r="O19" s="777"/>
      <c r="P19" s="848" t="s">
        <v>213</v>
      </c>
      <c r="Q19" s="278" t="s">
        <v>422</v>
      </c>
      <c r="R19" s="842" t="s">
        <v>212</v>
      </c>
      <c r="S19" s="843"/>
      <c r="T19" s="843"/>
      <c r="U19" s="843"/>
      <c r="V19" s="843"/>
      <c r="W19" s="843"/>
      <c r="X19" s="843"/>
      <c r="Y19" s="843"/>
      <c r="Z19" s="844"/>
      <c r="AA19" s="775"/>
      <c r="AB19" s="775"/>
      <c r="AC19" s="845" t="s">
        <v>243</v>
      </c>
      <c r="AD19" s="846"/>
      <c r="AE19" s="846"/>
      <c r="AF19" s="846"/>
      <c r="AG19" s="846"/>
      <c r="AH19" s="846"/>
      <c r="AI19" s="846"/>
      <c r="AJ19" s="846"/>
      <c r="AK19" s="846"/>
      <c r="AL19" s="846"/>
      <c r="AM19" s="846"/>
      <c r="AN19" s="846"/>
      <c r="AO19" s="846"/>
      <c r="AP19" s="846"/>
      <c r="AQ19" s="847"/>
    </row>
    <row r="20" spans="1:43" s="277" customFormat="1" ht="59.25" customHeight="1">
      <c r="A20" s="498"/>
      <c r="B20" s="839"/>
      <c r="C20" s="841"/>
      <c r="D20" s="279">
        <v>2011</v>
      </c>
      <c r="E20" s="279">
        <v>2012</v>
      </c>
      <c r="F20" s="279">
        <v>2013</v>
      </c>
      <c r="G20" s="279">
        <v>2014</v>
      </c>
      <c r="H20" s="279">
        <v>2015</v>
      </c>
      <c r="I20" s="279">
        <v>2016</v>
      </c>
      <c r="J20" s="279">
        <v>2017</v>
      </c>
      <c r="K20" s="279">
        <v>2018</v>
      </c>
      <c r="L20" s="279">
        <v>2019</v>
      </c>
      <c r="M20" s="279">
        <v>2020</v>
      </c>
      <c r="N20" s="423">
        <v>2021</v>
      </c>
      <c r="O20" s="423">
        <v>2022</v>
      </c>
      <c r="P20" s="849"/>
      <c r="Q20" s="279">
        <v>2011</v>
      </c>
      <c r="R20" s="279">
        <v>2012</v>
      </c>
      <c r="S20" s="279">
        <v>2013</v>
      </c>
      <c r="T20" s="279">
        <v>2014</v>
      </c>
      <c r="U20" s="279">
        <v>2015</v>
      </c>
      <c r="V20" s="279">
        <v>2016</v>
      </c>
      <c r="W20" s="279">
        <v>2017</v>
      </c>
      <c r="X20" s="279">
        <v>2018</v>
      </c>
      <c r="Y20" s="279">
        <v>2019</v>
      </c>
      <c r="Z20" s="279">
        <v>2020</v>
      </c>
      <c r="AA20" s="279">
        <v>2021</v>
      </c>
      <c r="AB20" s="279">
        <v>2022</v>
      </c>
      <c r="AC20" s="279" t="str">
        <f>'1.  LRAMVA Summary'!D52</f>
        <v>Residential</v>
      </c>
      <c r="AD20" s="280" t="str">
        <f>'1.  LRAMVA Summary'!E52</f>
        <v>GS&lt;50 kW</v>
      </c>
      <c r="AE20" s="280" t="str">
        <f>'1.  LRAMVA Summary'!F52</f>
        <v>GS 50 to 4,999 kW</v>
      </c>
      <c r="AF20" s="280" t="str">
        <f>'1.  LRAMVA Summary'!G52</f>
        <v/>
      </c>
      <c r="AG20" s="280" t="str">
        <f>'1.  LRAMVA Summary'!H52</f>
        <v/>
      </c>
      <c r="AH20" s="280" t="str">
        <f>'1.  LRAMVA Summary'!I52</f>
        <v/>
      </c>
      <c r="AI20" s="280" t="str">
        <f>'1.  LRAMVA Summary'!J52</f>
        <v/>
      </c>
      <c r="AJ20" s="280" t="str">
        <f>'1.  LRAMVA Summary'!K52</f>
        <v/>
      </c>
      <c r="AK20" s="280" t="str">
        <f>'1.  LRAMVA Summary'!L52</f>
        <v/>
      </c>
      <c r="AL20" s="280" t="str">
        <f>'1.  LRAMVA Summary'!M52</f>
        <v/>
      </c>
      <c r="AM20" s="280" t="str">
        <f>'1.  LRAMVA Summary'!N52</f>
        <v/>
      </c>
      <c r="AN20" s="280" t="str">
        <f>'1.  LRAMVA Summary'!O52</f>
        <v/>
      </c>
      <c r="AO20" s="280" t="str">
        <f>'1.  LRAMVA Summary'!P52</f>
        <v/>
      </c>
      <c r="AP20" s="280" t="str">
        <f>'1.  LRAMVA Summary'!Q52</f>
        <v/>
      </c>
      <c r="AQ20" s="281" t="str">
        <f>'1.  LRAMVA Summary'!R52</f>
        <v>Total</v>
      </c>
    </row>
    <row r="21" spans="1:43" s="287" customFormat="1" ht="15.75" customHeight="1">
      <c r="A21" s="499"/>
      <c r="B21" s="282" t="s">
        <v>0</v>
      </c>
      <c r="C21" s="283"/>
      <c r="D21" s="283"/>
      <c r="E21" s="283"/>
      <c r="F21" s="283"/>
      <c r="G21" s="283"/>
      <c r="H21" s="283"/>
      <c r="I21" s="283"/>
      <c r="J21" s="283"/>
      <c r="K21" s="283"/>
      <c r="L21" s="283"/>
      <c r="M21" s="283"/>
      <c r="N21" s="283"/>
      <c r="O21" s="283"/>
      <c r="P21" s="284"/>
      <c r="Q21" s="283"/>
      <c r="R21" s="283"/>
      <c r="S21" s="283"/>
      <c r="T21" s="283"/>
      <c r="U21" s="283"/>
      <c r="V21" s="283"/>
      <c r="W21" s="283"/>
      <c r="X21" s="283"/>
      <c r="Y21" s="283"/>
      <c r="Z21" s="283"/>
      <c r="AA21" s="283"/>
      <c r="AB21" s="283"/>
      <c r="AC21" s="285" t="str">
        <f>'1.  LRAMVA Summary'!D53</f>
        <v>kWh</v>
      </c>
      <c r="AD21" s="285" t="str">
        <f>'1.  LRAMVA Summary'!E53</f>
        <v>kWh</v>
      </c>
      <c r="AE21" s="285" t="str">
        <f>'1.  LRAMVA Summary'!F53</f>
        <v>kW</v>
      </c>
      <c r="AF21" s="285">
        <f>'1.  LRAMVA Summary'!G53</f>
        <v>0</v>
      </c>
      <c r="AG21" s="285">
        <f>'1.  LRAMVA Summary'!H53</f>
        <v>0</v>
      </c>
      <c r="AH21" s="285">
        <f>'1.  LRAMVA Summary'!I53</f>
        <v>0</v>
      </c>
      <c r="AI21" s="285">
        <f>'1.  LRAMVA Summary'!J53</f>
        <v>0</v>
      </c>
      <c r="AJ21" s="285">
        <f>'1.  LRAMVA Summary'!K53</f>
        <v>0</v>
      </c>
      <c r="AK21" s="285">
        <f>'1.  LRAMVA Summary'!L53</f>
        <v>0</v>
      </c>
      <c r="AL21" s="285">
        <f>'1.  LRAMVA Summary'!M53</f>
        <v>0</v>
      </c>
      <c r="AM21" s="285">
        <f>'1.  LRAMVA Summary'!N53</f>
        <v>0</v>
      </c>
      <c r="AN21" s="285">
        <f>'1.  LRAMVA Summary'!O53</f>
        <v>0</v>
      </c>
      <c r="AO21" s="285">
        <f>'1.  LRAMVA Summary'!P53</f>
        <v>0</v>
      </c>
      <c r="AP21" s="285">
        <f>'1.  LRAMVA Summary'!Q53</f>
        <v>0</v>
      </c>
      <c r="AQ21" s="286"/>
    </row>
    <row r="22" spans="1:43" s="277" customFormat="1" ht="15" hidden="1" customHeight="1" outlineLevel="1">
      <c r="A22" s="498">
        <v>1</v>
      </c>
      <c r="B22" s="288" t="s">
        <v>1</v>
      </c>
      <c r="C22" s="285" t="s">
        <v>25</v>
      </c>
      <c r="D22" s="289">
        <v>115815.17828439985</v>
      </c>
      <c r="E22" s="289">
        <v>115815.17828439985</v>
      </c>
      <c r="F22" s="289">
        <v>115815.17828439985</v>
      </c>
      <c r="G22" s="289">
        <v>115814.32200133798</v>
      </c>
      <c r="H22" s="289">
        <v>84865.581038689328</v>
      </c>
      <c r="I22" s="289">
        <v>0</v>
      </c>
      <c r="J22" s="289">
        <v>0</v>
      </c>
      <c r="K22" s="289">
        <v>0</v>
      </c>
      <c r="L22" s="289">
        <v>0</v>
      </c>
      <c r="M22" s="289">
        <v>0</v>
      </c>
      <c r="N22" s="289">
        <v>0</v>
      </c>
      <c r="O22" s="289">
        <v>0</v>
      </c>
      <c r="P22" s="285"/>
      <c r="Q22" s="289"/>
      <c r="R22" s="289"/>
      <c r="S22" s="289"/>
      <c r="T22" s="289"/>
      <c r="U22" s="289"/>
      <c r="V22" s="289"/>
      <c r="W22" s="289"/>
      <c r="X22" s="289"/>
      <c r="Y22" s="289"/>
      <c r="Z22" s="289"/>
      <c r="AA22" s="289"/>
      <c r="AB22" s="289"/>
      <c r="AC22" s="404">
        <v>1</v>
      </c>
      <c r="AD22" s="404"/>
      <c r="AE22" s="404"/>
      <c r="AF22" s="404"/>
      <c r="AG22" s="404"/>
      <c r="AH22" s="404"/>
      <c r="AI22" s="404"/>
      <c r="AJ22" s="404"/>
      <c r="AK22" s="404"/>
      <c r="AL22" s="404"/>
      <c r="AM22" s="404"/>
      <c r="AN22" s="404"/>
      <c r="AO22" s="404"/>
      <c r="AP22" s="404"/>
      <c r="AQ22" s="290">
        <f>SUM(AC22:AP22)</f>
        <v>1</v>
      </c>
    </row>
    <row r="23" spans="1:43" s="277" customFormat="1" ht="15" hidden="1" outlineLevel="1">
      <c r="A23" s="498"/>
      <c r="B23" s="288" t="s">
        <v>214</v>
      </c>
      <c r="C23" s="285" t="s">
        <v>163</v>
      </c>
      <c r="D23" s="289"/>
      <c r="E23" s="289"/>
      <c r="F23" s="289"/>
      <c r="G23" s="289"/>
      <c r="H23" s="289"/>
      <c r="I23" s="289"/>
      <c r="J23" s="289"/>
      <c r="K23" s="289"/>
      <c r="L23" s="289"/>
      <c r="M23" s="289"/>
      <c r="N23" s="289"/>
      <c r="O23" s="289"/>
      <c r="P23" s="462"/>
      <c r="Q23" s="289"/>
      <c r="R23" s="289"/>
      <c r="S23" s="289"/>
      <c r="T23" s="289"/>
      <c r="U23" s="289"/>
      <c r="V23" s="289"/>
      <c r="W23" s="289"/>
      <c r="X23" s="289"/>
      <c r="Y23" s="289"/>
      <c r="Z23" s="289"/>
      <c r="AA23" s="289"/>
      <c r="AB23" s="289"/>
      <c r="AC23" s="405">
        <f>AC22</f>
        <v>1</v>
      </c>
      <c r="AD23" s="405">
        <f>AD22</f>
        <v>0</v>
      </c>
      <c r="AE23" s="405">
        <f t="shared" ref="AE23:AH23" si="0">AE22</f>
        <v>0</v>
      </c>
      <c r="AF23" s="405">
        <f t="shared" si="0"/>
        <v>0</v>
      </c>
      <c r="AG23" s="405">
        <f t="shared" si="0"/>
        <v>0</v>
      </c>
      <c r="AH23" s="405">
        <f t="shared" si="0"/>
        <v>0</v>
      </c>
      <c r="AI23" s="405">
        <f t="shared" ref="AI23:AP23" si="1">AI22</f>
        <v>0</v>
      </c>
      <c r="AJ23" s="405">
        <f t="shared" si="1"/>
        <v>0</v>
      </c>
      <c r="AK23" s="405">
        <f t="shared" si="1"/>
        <v>0</v>
      </c>
      <c r="AL23" s="405">
        <f t="shared" si="1"/>
        <v>0</v>
      </c>
      <c r="AM23" s="405">
        <f t="shared" si="1"/>
        <v>0</v>
      </c>
      <c r="AN23" s="405">
        <f t="shared" si="1"/>
        <v>0</v>
      </c>
      <c r="AO23" s="405">
        <f t="shared" si="1"/>
        <v>0</v>
      </c>
      <c r="AP23" s="405">
        <f t="shared" si="1"/>
        <v>0</v>
      </c>
      <c r="AQ23" s="291"/>
    </row>
    <row r="24" spans="1:43" s="297" customFormat="1" ht="15.75" hidden="1" outlineLevel="1">
      <c r="A24" s="500"/>
      <c r="B24" s="292"/>
      <c r="C24" s="293"/>
      <c r="D24" s="293"/>
      <c r="E24" s="293"/>
      <c r="F24" s="293"/>
      <c r="G24" s="293"/>
      <c r="H24" s="293"/>
      <c r="I24" s="293"/>
      <c r="J24" s="293"/>
      <c r="K24" s="293"/>
      <c r="L24" s="293"/>
      <c r="M24" s="293"/>
      <c r="N24" s="293"/>
      <c r="O24" s="293"/>
      <c r="Q24" s="293"/>
      <c r="R24" s="293"/>
      <c r="S24" s="293"/>
      <c r="T24" s="293"/>
      <c r="U24" s="293"/>
      <c r="V24" s="293"/>
      <c r="W24" s="293"/>
      <c r="X24" s="293"/>
      <c r="Y24" s="293"/>
      <c r="Z24" s="293"/>
      <c r="AA24" s="293"/>
      <c r="AB24" s="293"/>
      <c r="AC24" s="406"/>
      <c r="AD24" s="407"/>
      <c r="AE24" s="407"/>
      <c r="AF24" s="407"/>
      <c r="AG24" s="407"/>
      <c r="AH24" s="407"/>
      <c r="AI24" s="407"/>
      <c r="AJ24" s="407"/>
      <c r="AK24" s="407"/>
      <c r="AL24" s="407"/>
      <c r="AM24" s="407"/>
      <c r="AN24" s="407"/>
      <c r="AO24" s="407"/>
      <c r="AP24" s="407"/>
      <c r="AQ24" s="296"/>
    </row>
    <row r="25" spans="1:43" s="277" customFormat="1" ht="15" hidden="1" outlineLevel="1">
      <c r="A25" s="498">
        <v>2</v>
      </c>
      <c r="B25" s="288" t="s">
        <v>2</v>
      </c>
      <c r="C25" s="285" t="s">
        <v>25</v>
      </c>
      <c r="D25" s="289">
        <v>2618.1906103029087</v>
      </c>
      <c r="E25" s="289">
        <v>2618.1906103029087</v>
      </c>
      <c r="F25" s="289">
        <v>2618.1906103029087</v>
      </c>
      <c r="G25" s="289">
        <v>1301.0762346842819</v>
      </c>
      <c r="H25" s="289">
        <v>0</v>
      </c>
      <c r="I25" s="289">
        <v>0</v>
      </c>
      <c r="J25" s="289">
        <v>0</v>
      </c>
      <c r="K25" s="289">
        <v>0</v>
      </c>
      <c r="L25" s="289">
        <v>0</v>
      </c>
      <c r="M25" s="289">
        <v>0</v>
      </c>
      <c r="N25" s="289">
        <v>0</v>
      </c>
      <c r="O25" s="289">
        <v>0</v>
      </c>
      <c r="P25" s="285"/>
      <c r="Q25" s="289"/>
      <c r="R25" s="289"/>
      <c r="S25" s="289"/>
      <c r="T25" s="289"/>
      <c r="U25" s="289"/>
      <c r="V25" s="289"/>
      <c r="W25" s="289"/>
      <c r="X25" s="289"/>
      <c r="Y25" s="289"/>
      <c r="Z25" s="289"/>
      <c r="AA25" s="289"/>
      <c r="AB25" s="289"/>
      <c r="AC25" s="404">
        <v>1</v>
      </c>
      <c r="AD25" s="404"/>
      <c r="AE25" s="404"/>
      <c r="AF25" s="404"/>
      <c r="AG25" s="404"/>
      <c r="AH25" s="404"/>
      <c r="AI25" s="404"/>
      <c r="AJ25" s="404"/>
      <c r="AK25" s="404"/>
      <c r="AL25" s="404"/>
      <c r="AM25" s="404"/>
      <c r="AN25" s="404"/>
      <c r="AO25" s="404"/>
      <c r="AP25" s="404"/>
      <c r="AQ25" s="290">
        <f>SUM(AC25:AP25)</f>
        <v>1</v>
      </c>
    </row>
    <row r="26" spans="1:43" s="277" customFormat="1" ht="15" hidden="1" outlineLevel="1">
      <c r="A26" s="498"/>
      <c r="B26" s="288" t="s">
        <v>214</v>
      </c>
      <c r="C26" s="285" t="s">
        <v>163</v>
      </c>
      <c r="D26" s="289"/>
      <c r="E26" s="289"/>
      <c r="F26" s="289"/>
      <c r="G26" s="289"/>
      <c r="H26" s="289"/>
      <c r="I26" s="289"/>
      <c r="J26" s="289"/>
      <c r="K26" s="289"/>
      <c r="L26" s="289"/>
      <c r="M26" s="289"/>
      <c r="N26" s="289"/>
      <c r="O26" s="289"/>
      <c r="P26" s="462"/>
      <c r="Q26" s="289"/>
      <c r="R26" s="289"/>
      <c r="S26" s="289"/>
      <c r="T26" s="289"/>
      <c r="U26" s="289"/>
      <c r="V26" s="289"/>
      <c r="W26" s="289"/>
      <c r="X26" s="289"/>
      <c r="Y26" s="289"/>
      <c r="Z26" s="289"/>
      <c r="AA26" s="289"/>
      <c r="AB26" s="289"/>
      <c r="AC26" s="405">
        <f>AC25</f>
        <v>1</v>
      </c>
      <c r="AD26" s="405">
        <f>AD25</f>
        <v>0</v>
      </c>
      <c r="AE26" s="405">
        <f t="shared" ref="AE26:AH26" si="2">AE25</f>
        <v>0</v>
      </c>
      <c r="AF26" s="405">
        <f t="shared" si="2"/>
        <v>0</v>
      </c>
      <c r="AG26" s="405">
        <f t="shared" si="2"/>
        <v>0</v>
      </c>
      <c r="AH26" s="405">
        <f t="shared" si="2"/>
        <v>0</v>
      </c>
      <c r="AI26" s="405">
        <f t="shared" ref="AI26:AP26" si="3">AI25</f>
        <v>0</v>
      </c>
      <c r="AJ26" s="405">
        <f t="shared" si="3"/>
        <v>0</v>
      </c>
      <c r="AK26" s="405">
        <f t="shared" si="3"/>
        <v>0</v>
      </c>
      <c r="AL26" s="405">
        <f t="shared" si="3"/>
        <v>0</v>
      </c>
      <c r="AM26" s="405">
        <f t="shared" si="3"/>
        <v>0</v>
      </c>
      <c r="AN26" s="405">
        <f t="shared" si="3"/>
        <v>0</v>
      </c>
      <c r="AO26" s="405">
        <f t="shared" si="3"/>
        <v>0</v>
      </c>
      <c r="AP26" s="405">
        <f t="shared" si="3"/>
        <v>0</v>
      </c>
      <c r="AQ26" s="291"/>
    </row>
    <row r="27" spans="1:43" s="297" customFormat="1" ht="15.75" hidden="1" outlineLevel="1">
      <c r="A27" s="500"/>
      <c r="B27" s="292"/>
      <c r="C27" s="293"/>
      <c r="D27" s="298"/>
      <c r="E27" s="298"/>
      <c r="F27" s="298"/>
      <c r="G27" s="298"/>
      <c r="H27" s="298"/>
      <c r="I27" s="298"/>
      <c r="J27" s="298"/>
      <c r="K27" s="298"/>
      <c r="L27" s="298"/>
      <c r="M27" s="298"/>
      <c r="N27" s="298"/>
      <c r="O27" s="298"/>
      <c r="Q27" s="298"/>
      <c r="R27" s="298"/>
      <c r="S27" s="298"/>
      <c r="T27" s="298"/>
      <c r="U27" s="298"/>
      <c r="V27" s="298"/>
      <c r="W27" s="298"/>
      <c r="X27" s="298"/>
      <c r="Y27" s="298"/>
      <c r="Z27" s="298"/>
      <c r="AA27" s="298"/>
      <c r="AB27" s="298"/>
      <c r="AC27" s="406"/>
      <c r="AD27" s="407"/>
      <c r="AE27" s="407"/>
      <c r="AF27" s="407"/>
      <c r="AG27" s="407"/>
      <c r="AH27" s="407"/>
      <c r="AI27" s="407"/>
      <c r="AJ27" s="407"/>
      <c r="AK27" s="407"/>
      <c r="AL27" s="407"/>
      <c r="AM27" s="407"/>
      <c r="AN27" s="407"/>
      <c r="AO27" s="407"/>
      <c r="AP27" s="407"/>
      <c r="AQ27" s="296"/>
    </row>
    <row r="28" spans="1:43" s="277" customFormat="1" ht="15" hidden="1" outlineLevel="1">
      <c r="A28" s="498">
        <v>3</v>
      </c>
      <c r="B28" s="288" t="s">
        <v>3</v>
      </c>
      <c r="C28" s="285" t="s">
        <v>25</v>
      </c>
      <c r="D28" s="289">
        <v>186931.04838430189</v>
      </c>
      <c r="E28" s="289">
        <v>186931.04838430189</v>
      </c>
      <c r="F28" s="289">
        <v>186931.04838430189</v>
      </c>
      <c r="G28" s="289">
        <v>186931.04838430189</v>
      </c>
      <c r="H28" s="289">
        <v>186931.04838430189</v>
      </c>
      <c r="I28" s="289">
        <v>186931.04838430189</v>
      </c>
      <c r="J28" s="289">
        <v>186931.04838430189</v>
      </c>
      <c r="K28" s="289">
        <v>186931.04838430189</v>
      </c>
      <c r="L28" s="289">
        <v>186931.04838430189</v>
      </c>
      <c r="M28" s="289">
        <v>186931.04838430189</v>
      </c>
      <c r="N28" s="289">
        <v>186931.04838430189</v>
      </c>
      <c r="O28" s="289">
        <v>186931.04838430189</v>
      </c>
      <c r="P28" s="285"/>
      <c r="Q28" s="289"/>
      <c r="R28" s="289"/>
      <c r="S28" s="289"/>
      <c r="T28" s="289"/>
      <c r="U28" s="289"/>
      <c r="V28" s="289"/>
      <c r="W28" s="289"/>
      <c r="X28" s="289"/>
      <c r="Y28" s="289"/>
      <c r="Z28" s="289"/>
      <c r="AA28" s="289"/>
      <c r="AB28" s="289"/>
      <c r="AC28" s="404">
        <v>1</v>
      </c>
      <c r="AD28" s="404"/>
      <c r="AE28" s="404"/>
      <c r="AF28" s="404"/>
      <c r="AG28" s="404"/>
      <c r="AH28" s="404"/>
      <c r="AI28" s="404"/>
      <c r="AJ28" s="404"/>
      <c r="AK28" s="404"/>
      <c r="AL28" s="404"/>
      <c r="AM28" s="404"/>
      <c r="AN28" s="404"/>
      <c r="AO28" s="404"/>
      <c r="AP28" s="404"/>
      <c r="AQ28" s="290">
        <f>SUM(AC28:AP28)</f>
        <v>1</v>
      </c>
    </row>
    <row r="29" spans="1:43" s="277" customFormat="1" ht="15" hidden="1" outlineLevel="1">
      <c r="A29" s="498"/>
      <c r="B29" s="288" t="s">
        <v>214</v>
      </c>
      <c r="C29" s="285" t="s">
        <v>163</v>
      </c>
      <c r="D29" s="289">
        <v>-25122.306582741374</v>
      </c>
      <c r="E29" s="289">
        <v>-25122.306582741374</v>
      </c>
      <c r="F29" s="289">
        <v>-25122.306582741374</v>
      </c>
      <c r="G29" s="289">
        <v>-25122.306582741374</v>
      </c>
      <c r="H29" s="289">
        <v>-25122.306582741374</v>
      </c>
      <c r="I29" s="289">
        <v>-25122.306582741374</v>
      </c>
      <c r="J29" s="289">
        <v>-25122.306582741374</v>
      </c>
      <c r="K29" s="289">
        <v>-25122.306582741374</v>
      </c>
      <c r="L29" s="289">
        <v>-25122.306582741374</v>
      </c>
      <c r="M29" s="289">
        <v>-25122.306582741374</v>
      </c>
      <c r="N29" s="289">
        <v>-25122.306582741374</v>
      </c>
      <c r="O29" s="289">
        <v>-25122.306582741374</v>
      </c>
      <c r="P29" s="462"/>
      <c r="Q29" s="289"/>
      <c r="R29" s="289"/>
      <c r="S29" s="289"/>
      <c r="T29" s="289"/>
      <c r="U29" s="289"/>
      <c r="V29" s="289"/>
      <c r="W29" s="289"/>
      <c r="X29" s="289"/>
      <c r="Y29" s="289"/>
      <c r="Z29" s="289"/>
      <c r="AA29" s="289"/>
      <c r="AB29" s="289"/>
      <c r="AC29" s="405">
        <f>AC28</f>
        <v>1</v>
      </c>
      <c r="AD29" s="405">
        <f>AD28</f>
        <v>0</v>
      </c>
      <c r="AE29" s="405">
        <f t="shared" ref="AE29:AH29" si="4">AE28</f>
        <v>0</v>
      </c>
      <c r="AF29" s="405">
        <f t="shared" si="4"/>
        <v>0</v>
      </c>
      <c r="AG29" s="405">
        <f t="shared" si="4"/>
        <v>0</v>
      </c>
      <c r="AH29" s="405">
        <f t="shared" si="4"/>
        <v>0</v>
      </c>
      <c r="AI29" s="405">
        <f t="shared" ref="AI29:AP29" si="5">AI28</f>
        <v>0</v>
      </c>
      <c r="AJ29" s="405">
        <f t="shared" si="5"/>
        <v>0</v>
      </c>
      <c r="AK29" s="405">
        <f t="shared" si="5"/>
        <v>0</v>
      </c>
      <c r="AL29" s="405">
        <f t="shared" si="5"/>
        <v>0</v>
      </c>
      <c r="AM29" s="405">
        <f t="shared" si="5"/>
        <v>0</v>
      </c>
      <c r="AN29" s="405">
        <f t="shared" si="5"/>
        <v>0</v>
      </c>
      <c r="AO29" s="405">
        <f t="shared" si="5"/>
        <v>0</v>
      </c>
      <c r="AP29" s="405">
        <f t="shared" si="5"/>
        <v>0</v>
      </c>
      <c r="AQ29" s="291"/>
    </row>
    <row r="30" spans="1:43" s="277" customFormat="1" ht="15" hidden="1" outlineLevel="1">
      <c r="A30" s="498"/>
      <c r="B30" s="288"/>
      <c r="C30" s="299"/>
      <c r="D30" s="285"/>
      <c r="E30" s="285"/>
      <c r="F30" s="285"/>
      <c r="G30" s="285"/>
      <c r="H30" s="285"/>
      <c r="I30" s="285"/>
      <c r="J30" s="285"/>
      <c r="K30" s="285"/>
      <c r="L30" s="285"/>
      <c r="M30" s="285"/>
      <c r="N30" s="285"/>
      <c r="O30" s="285"/>
      <c r="Q30" s="285"/>
      <c r="R30" s="285"/>
      <c r="S30" s="285"/>
      <c r="T30" s="285"/>
      <c r="U30" s="285"/>
      <c r="V30" s="285"/>
      <c r="W30" s="285"/>
      <c r="X30" s="285"/>
      <c r="Y30" s="285"/>
      <c r="Z30" s="285"/>
      <c r="AA30" s="285"/>
      <c r="AB30" s="285"/>
      <c r="AC30" s="406"/>
      <c r="AD30" s="406"/>
      <c r="AE30" s="406"/>
      <c r="AF30" s="406"/>
      <c r="AG30" s="406"/>
      <c r="AH30" s="406"/>
      <c r="AI30" s="406"/>
      <c r="AJ30" s="406"/>
      <c r="AK30" s="406"/>
      <c r="AL30" s="406"/>
      <c r="AM30" s="406"/>
      <c r="AN30" s="406"/>
      <c r="AO30" s="406"/>
      <c r="AP30" s="406"/>
      <c r="AQ30" s="300"/>
    </row>
    <row r="31" spans="1:43" s="277" customFormat="1" ht="15" hidden="1" outlineLevel="1">
      <c r="A31" s="498">
        <v>4</v>
      </c>
      <c r="B31" s="288" t="s">
        <v>4</v>
      </c>
      <c r="C31" s="285" t="s">
        <v>25</v>
      </c>
      <c r="D31" s="289">
        <v>81297.350670936139</v>
      </c>
      <c r="E31" s="289">
        <v>81297.350670936139</v>
      </c>
      <c r="F31" s="289">
        <v>81297.350670936139</v>
      </c>
      <c r="G31" s="289">
        <v>81297.350670936139</v>
      </c>
      <c r="H31" s="289">
        <v>74873.475359082877</v>
      </c>
      <c r="I31" s="289">
        <v>67855.662173440898</v>
      </c>
      <c r="J31" s="289">
        <v>53132.666717007218</v>
      </c>
      <c r="K31" s="289">
        <v>52799.63364326553</v>
      </c>
      <c r="L31" s="289">
        <v>66241.322140760763</v>
      </c>
      <c r="M31" s="289">
        <v>25897.357779921313</v>
      </c>
      <c r="N31" s="289">
        <v>8009.9073381953121</v>
      </c>
      <c r="O31" s="289">
        <v>6539.8689119748369</v>
      </c>
      <c r="P31" s="285"/>
      <c r="Q31" s="289"/>
      <c r="R31" s="289"/>
      <c r="S31" s="289"/>
      <c r="T31" s="289"/>
      <c r="U31" s="289"/>
      <c r="V31" s="289"/>
      <c r="W31" s="289"/>
      <c r="X31" s="289"/>
      <c r="Y31" s="289"/>
      <c r="Z31" s="289"/>
      <c r="AA31" s="289"/>
      <c r="AB31" s="289"/>
      <c r="AC31" s="404">
        <v>1</v>
      </c>
      <c r="AD31" s="404"/>
      <c r="AE31" s="404"/>
      <c r="AF31" s="404"/>
      <c r="AG31" s="404"/>
      <c r="AH31" s="404"/>
      <c r="AI31" s="404"/>
      <c r="AJ31" s="404"/>
      <c r="AK31" s="404"/>
      <c r="AL31" s="404"/>
      <c r="AM31" s="404"/>
      <c r="AN31" s="404"/>
      <c r="AO31" s="404"/>
      <c r="AP31" s="404"/>
      <c r="AQ31" s="290">
        <f>SUM(AC31:AP31)</f>
        <v>1</v>
      </c>
    </row>
    <row r="32" spans="1:43" s="277" customFormat="1" ht="15" hidden="1" outlineLevel="1">
      <c r="A32" s="498"/>
      <c r="B32" s="288" t="s">
        <v>214</v>
      </c>
      <c r="C32" s="285" t="s">
        <v>163</v>
      </c>
      <c r="D32" s="289">
        <v>1169.9042858278617</v>
      </c>
      <c r="E32" s="289">
        <v>1169.9042858278617</v>
      </c>
      <c r="F32" s="289">
        <v>1169.9042858278617</v>
      </c>
      <c r="G32" s="289">
        <v>1169.9042858278617</v>
      </c>
      <c r="H32" s="289">
        <v>1169.9042858278617</v>
      </c>
      <c r="I32" s="289">
        <v>1068.9190591660711</v>
      </c>
      <c r="J32" s="289">
        <v>655.77260225230179</v>
      </c>
      <c r="K32" s="289">
        <v>654.8797521886512</v>
      </c>
      <c r="L32" s="289">
        <v>654.8797521886512</v>
      </c>
      <c r="M32" s="289">
        <v>231.96799037955361</v>
      </c>
      <c r="N32" s="289">
        <v>104.76630787027554</v>
      </c>
      <c r="O32" s="289">
        <v>76.228169439347397</v>
      </c>
      <c r="P32" s="462"/>
      <c r="Q32" s="289"/>
      <c r="R32" s="289"/>
      <c r="S32" s="289"/>
      <c r="T32" s="289"/>
      <c r="U32" s="289"/>
      <c r="V32" s="289"/>
      <c r="W32" s="289"/>
      <c r="X32" s="289"/>
      <c r="Y32" s="289"/>
      <c r="Z32" s="289"/>
      <c r="AA32" s="289"/>
      <c r="AB32" s="289"/>
      <c r="AC32" s="405">
        <f>AC31</f>
        <v>1</v>
      </c>
      <c r="AD32" s="405">
        <f>AD31</f>
        <v>0</v>
      </c>
      <c r="AE32" s="405">
        <f t="shared" ref="AE32:AH32" si="6">AE31</f>
        <v>0</v>
      </c>
      <c r="AF32" s="405">
        <f t="shared" si="6"/>
        <v>0</v>
      </c>
      <c r="AG32" s="405">
        <f t="shared" si="6"/>
        <v>0</v>
      </c>
      <c r="AH32" s="405">
        <f t="shared" si="6"/>
        <v>0</v>
      </c>
      <c r="AI32" s="405">
        <f t="shared" ref="AI32:AP32" si="7">AI31</f>
        <v>0</v>
      </c>
      <c r="AJ32" s="405">
        <f t="shared" si="7"/>
        <v>0</v>
      </c>
      <c r="AK32" s="405">
        <f t="shared" si="7"/>
        <v>0</v>
      </c>
      <c r="AL32" s="405">
        <f t="shared" si="7"/>
        <v>0</v>
      </c>
      <c r="AM32" s="405">
        <f t="shared" si="7"/>
        <v>0</v>
      </c>
      <c r="AN32" s="405">
        <f t="shared" si="7"/>
        <v>0</v>
      </c>
      <c r="AO32" s="405">
        <f t="shared" si="7"/>
        <v>0</v>
      </c>
      <c r="AP32" s="405">
        <f t="shared" si="7"/>
        <v>0</v>
      </c>
      <c r="AQ32" s="291"/>
    </row>
    <row r="33" spans="1:43" s="277" customFormat="1" ht="15" hidden="1" outlineLevel="1">
      <c r="A33" s="498"/>
      <c r="B33" s="288"/>
      <c r="C33" s="299"/>
      <c r="D33" s="298"/>
      <c r="E33" s="298"/>
      <c r="F33" s="298"/>
      <c r="G33" s="298"/>
      <c r="H33" s="298"/>
      <c r="I33" s="298"/>
      <c r="J33" s="298"/>
      <c r="K33" s="298"/>
      <c r="L33" s="298"/>
      <c r="M33" s="298"/>
      <c r="N33" s="298"/>
      <c r="O33" s="298"/>
      <c r="P33" s="285"/>
      <c r="Q33" s="298"/>
      <c r="R33" s="298"/>
      <c r="S33" s="298"/>
      <c r="T33" s="298"/>
      <c r="U33" s="298"/>
      <c r="V33" s="298"/>
      <c r="W33" s="298"/>
      <c r="X33" s="298"/>
      <c r="Y33" s="298"/>
      <c r="Z33" s="298"/>
      <c r="AA33" s="298"/>
      <c r="AB33" s="298"/>
      <c r="AC33" s="406"/>
      <c r="AD33" s="406"/>
      <c r="AE33" s="406"/>
      <c r="AF33" s="406"/>
      <c r="AG33" s="406"/>
      <c r="AH33" s="406"/>
      <c r="AI33" s="406"/>
      <c r="AJ33" s="406"/>
      <c r="AK33" s="406"/>
      <c r="AL33" s="406"/>
      <c r="AM33" s="406"/>
      <c r="AN33" s="406"/>
      <c r="AO33" s="406"/>
      <c r="AP33" s="406"/>
      <c r="AQ33" s="300"/>
    </row>
    <row r="34" spans="1:43" s="277" customFormat="1" ht="15" hidden="1" outlineLevel="1">
      <c r="A34" s="498">
        <v>5</v>
      </c>
      <c r="B34" s="288" t="s">
        <v>5</v>
      </c>
      <c r="C34" s="285" t="s">
        <v>25</v>
      </c>
      <c r="D34" s="289">
        <v>124722.96289558228</v>
      </c>
      <c r="E34" s="289">
        <v>124722.96289558228</v>
      </c>
      <c r="F34" s="289">
        <v>124722.96289558228</v>
      </c>
      <c r="G34" s="289">
        <v>124722.96289558228</v>
      </c>
      <c r="H34" s="289">
        <v>113987.60288718044</v>
      </c>
      <c r="I34" s="289">
        <v>102259.67428299946</v>
      </c>
      <c r="J34" s="289">
        <v>77097.275517865506</v>
      </c>
      <c r="K34" s="289">
        <v>76816.027747815562</v>
      </c>
      <c r="L34" s="289">
        <v>99279.316360398414</v>
      </c>
      <c r="M34" s="289">
        <v>31857.867382305514</v>
      </c>
      <c r="N34" s="289">
        <v>11470.98736991224</v>
      </c>
      <c r="O34" s="289">
        <v>10097.589457923777</v>
      </c>
      <c r="P34" s="285"/>
      <c r="Q34" s="289"/>
      <c r="R34" s="289"/>
      <c r="S34" s="289"/>
      <c r="T34" s="289"/>
      <c r="U34" s="289"/>
      <c r="V34" s="289"/>
      <c r="W34" s="289"/>
      <c r="X34" s="289"/>
      <c r="Y34" s="289"/>
      <c r="Z34" s="289"/>
      <c r="AA34" s="289"/>
      <c r="AB34" s="289"/>
      <c r="AC34" s="404">
        <v>1</v>
      </c>
      <c r="AD34" s="404"/>
      <c r="AE34" s="404"/>
      <c r="AF34" s="404"/>
      <c r="AG34" s="404"/>
      <c r="AH34" s="404"/>
      <c r="AI34" s="404"/>
      <c r="AJ34" s="404"/>
      <c r="AK34" s="404"/>
      <c r="AL34" s="404"/>
      <c r="AM34" s="404"/>
      <c r="AN34" s="404"/>
      <c r="AO34" s="404"/>
      <c r="AP34" s="404"/>
      <c r="AQ34" s="290">
        <f>SUM(AC34:AP34)</f>
        <v>1</v>
      </c>
    </row>
    <row r="35" spans="1:43" s="277" customFormat="1" ht="15" hidden="1" outlineLevel="1">
      <c r="A35" s="498"/>
      <c r="B35" s="288" t="s">
        <v>214</v>
      </c>
      <c r="C35" s="285" t="s">
        <v>163</v>
      </c>
      <c r="D35" s="289">
        <v>9266.4996529188011</v>
      </c>
      <c r="E35" s="289">
        <v>9266.4996529188011</v>
      </c>
      <c r="F35" s="289">
        <v>9266.4996529188011</v>
      </c>
      <c r="G35" s="289">
        <v>9266.4996529188011</v>
      </c>
      <c r="H35" s="289">
        <v>9266.4996529188011</v>
      </c>
      <c r="I35" s="289">
        <v>8420.5920720554477</v>
      </c>
      <c r="J35" s="289">
        <v>4546.186341867583</v>
      </c>
      <c r="K35" s="289">
        <v>4545.2601713058648</v>
      </c>
      <c r="L35" s="289">
        <v>4545.2601713058648</v>
      </c>
      <c r="M35" s="289">
        <v>1002.7195722862301</v>
      </c>
      <c r="N35" s="289">
        <v>842.39611801734452</v>
      </c>
      <c r="O35" s="289">
        <v>773.57397327289914</v>
      </c>
      <c r="P35" s="462"/>
      <c r="Q35" s="289"/>
      <c r="R35" s="289"/>
      <c r="S35" s="289"/>
      <c r="T35" s="289"/>
      <c r="U35" s="289"/>
      <c r="V35" s="289"/>
      <c r="W35" s="289"/>
      <c r="X35" s="289"/>
      <c r="Y35" s="289"/>
      <c r="Z35" s="289"/>
      <c r="AA35" s="289"/>
      <c r="AB35" s="289"/>
      <c r="AC35" s="405">
        <f>AC34</f>
        <v>1</v>
      </c>
      <c r="AD35" s="405">
        <f>AD34</f>
        <v>0</v>
      </c>
      <c r="AE35" s="405">
        <f t="shared" ref="AE35:AH35" si="8">AE34</f>
        <v>0</v>
      </c>
      <c r="AF35" s="405">
        <f t="shared" si="8"/>
        <v>0</v>
      </c>
      <c r="AG35" s="405">
        <f t="shared" si="8"/>
        <v>0</v>
      </c>
      <c r="AH35" s="405">
        <f t="shared" si="8"/>
        <v>0</v>
      </c>
      <c r="AI35" s="405">
        <f t="shared" ref="AI35:AP35" si="9">AI34</f>
        <v>0</v>
      </c>
      <c r="AJ35" s="405">
        <f t="shared" si="9"/>
        <v>0</v>
      </c>
      <c r="AK35" s="405">
        <f t="shared" si="9"/>
        <v>0</v>
      </c>
      <c r="AL35" s="405">
        <f t="shared" si="9"/>
        <v>0</v>
      </c>
      <c r="AM35" s="405">
        <f t="shared" si="9"/>
        <v>0</v>
      </c>
      <c r="AN35" s="405">
        <f t="shared" si="9"/>
        <v>0</v>
      </c>
      <c r="AO35" s="405">
        <f t="shared" si="9"/>
        <v>0</v>
      </c>
      <c r="AP35" s="405">
        <f t="shared" si="9"/>
        <v>0</v>
      </c>
      <c r="AQ35" s="291"/>
    </row>
    <row r="36" spans="1:43" s="277" customFormat="1" ht="15" hidden="1" outlineLevel="1">
      <c r="A36" s="498"/>
      <c r="B36" s="288"/>
      <c r="C36" s="299"/>
      <c r="D36" s="298"/>
      <c r="E36" s="298"/>
      <c r="F36" s="298"/>
      <c r="G36" s="298"/>
      <c r="H36" s="298"/>
      <c r="I36" s="298"/>
      <c r="J36" s="298"/>
      <c r="K36" s="298"/>
      <c r="L36" s="298"/>
      <c r="M36" s="298"/>
      <c r="N36" s="298"/>
      <c r="O36" s="298"/>
      <c r="P36" s="285"/>
      <c r="Q36" s="298"/>
      <c r="R36" s="298"/>
      <c r="S36" s="298"/>
      <c r="T36" s="298"/>
      <c r="U36" s="298"/>
      <c r="V36" s="298"/>
      <c r="W36" s="298"/>
      <c r="X36" s="298"/>
      <c r="Y36" s="298"/>
      <c r="Z36" s="298"/>
      <c r="AA36" s="298"/>
      <c r="AB36" s="298"/>
      <c r="AC36" s="406"/>
      <c r="AD36" s="406"/>
      <c r="AE36" s="406"/>
      <c r="AF36" s="406"/>
      <c r="AG36" s="406"/>
      <c r="AH36" s="406"/>
      <c r="AI36" s="406"/>
      <c r="AJ36" s="406"/>
      <c r="AK36" s="406"/>
      <c r="AL36" s="406"/>
      <c r="AM36" s="406"/>
      <c r="AN36" s="406"/>
      <c r="AO36" s="406"/>
      <c r="AP36" s="406"/>
      <c r="AQ36" s="300"/>
    </row>
    <row r="37" spans="1:43" s="277" customFormat="1" ht="15" hidden="1" outlineLevel="1">
      <c r="A37" s="498">
        <v>6</v>
      </c>
      <c r="B37" s="288" t="s">
        <v>6</v>
      </c>
      <c r="C37" s="285" t="s">
        <v>25</v>
      </c>
      <c r="D37" s="289">
        <v>0</v>
      </c>
      <c r="E37" s="289">
        <v>0</v>
      </c>
      <c r="F37" s="289">
        <v>0</v>
      </c>
      <c r="G37" s="289">
        <v>0</v>
      </c>
      <c r="H37" s="289">
        <v>0</v>
      </c>
      <c r="I37" s="289">
        <v>0</v>
      </c>
      <c r="J37" s="289">
        <v>0</v>
      </c>
      <c r="K37" s="289">
        <v>0</v>
      </c>
      <c r="L37" s="289">
        <v>0</v>
      </c>
      <c r="M37" s="289">
        <v>0</v>
      </c>
      <c r="N37" s="289">
        <v>0</v>
      </c>
      <c r="O37" s="289">
        <v>0</v>
      </c>
      <c r="P37" s="285"/>
      <c r="Q37" s="289"/>
      <c r="R37" s="289"/>
      <c r="S37" s="289"/>
      <c r="T37" s="289"/>
      <c r="U37" s="289"/>
      <c r="V37" s="289"/>
      <c r="W37" s="289"/>
      <c r="X37" s="289"/>
      <c r="Y37" s="289"/>
      <c r="Z37" s="289"/>
      <c r="AA37" s="289"/>
      <c r="AB37" s="289"/>
      <c r="AC37" s="404"/>
      <c r="AD37" s="404"/>
      <c r="AE37" s="404"/>
      <c r="AF37" s="404"/>
      <c r="AG37" s="404"/>
      <c r="AH37" s="404"/>
      <c r="AI37" s="404"/>
      <c r="AJ37" s="404"/>
      <c r="AK37" s="404"/>
      <c r="AL37" s="404"/>
      <c r="AM37" s="404"/>
      <c r="AN37" s="404"/>
      <c r="AO37" s="404"/>
      <c r="AP37" s="404"/>
      <c r="AQ37" s="290">
        <f>SUM(AC37:AP37)</f>
        <v>0</v>
      </c>
    </row>
    <row r="38" spans="1:43" s="277" customFormat="1" ht="15" hidden="1" outlineLevel="1">
      <c r="A38" s="498"/>
      <c r="B38" s="288" t="s">
        <v>214</v>
      </c>
      <c r="C38" s="285" t="s">
        <v>163</v>
      </c>
      <c r="D38" s="289"/>
      <c r="E38" s="289"/>
      <c r="F38" s="289"/>
      <c r="G38" s="289"/>
      <c r="H38" s="289"/>
      <c r="I38" s="289"/>
      <c r="J38" s="289"/>
      <c r="K38" s="289"/>
      <c r="L38" s="289"/>
      <c r="M38" s="289"/>
      <c r="N38" s="289"/>
      <c r="O38" s="289"/>
      <c r="P38" s="462"/>
      <c r="Q38" s="289"/>
      <c r="R38" s="289"/>
      <c r="S38" s="289"/>
      <c r="T38" s="289"/>
      <c r="U38" s="289"/>
      <c r="V38" s="289"/>
      <c r="W38" s="289"/>
      <c r="X38" s="289"/>
      <c r="Y38" s="289"/>
      <c r="Z38" s="289"/>
      <c r="AA38" s="289"/>
      <c r="AB38" s="289"/>
      <c r="AC38" s="405">
        <f>AC37</f>
        <v>0</v>
      </c>
      <c r="AD38" s="405">
        <f>AD37</f>
        <v>0</v>
      </c>
      <c r="AE38" s="405">
        <f t="shared" ref="AE38:AH38" si="10">AE37</f>
        <v>0</v>
      </c>
      <c r="AF38" s="405">
        <f t="shared" si="10"/>
        <v>0</v>
      </c>
      <c r="AG38" s="405">
        <f t="shared" si="10"/>
        <v>0</v>
      </c>
      <c r="AH38" s="405">
        <f t="shared" si="10"/>
        <v>0</v>
      </c>
      <c r="AI38" s="405">
        <f t="shared" ref="AI38:AP38" si="11">AI37</f>
        <v>0</v>
      </c>
      <c r="AJ38" s="405">
        <f t="shared" si="11"/>
        <v>0</v>
      </c>
      <c r="AK38" s="405">
        <f t="shared" si="11"/>
        <v>0</v>
      </c>
      <c r="AL38" s="405">
        <f t="shared" si="11"/>
        <v>0</v>
      </c>
      <c r="AM38" s="405">
        <f t="shared" si="11"/>
        <v>0</v>
      </c>
      <c r="AN38" s="405">
        <f t="shared" si="11"/>
        <v>0</v>
      </c>
      <c r="AO38" s="405">
        <f t="shared" si="11"/>
        <v>0</v>
      </c>
      <c r="AP38" s="405">
        <f t="shared" si="11"/>
        <v>0</v>
      </c>
      <c r="AQ38" s="291"/>
    </row>
    <row r="39" spans="1:43" s="277" customFormat="1" ht="15" hidden="1" outlineLevel="1">
      <c r="A39" s="498"/>
      <c r="B39" s="288"/>
      <c r="C39" s="299"/>
      <c r="D39" s="298"/>
      <c r="E39" s="298"/>
      <c r="F39" s="298"/>
      <c r="G39" s="298"/>
      <c r="H39" s="298"/>
      <c r="I39" s="298"/>
      <c r="J39" s="298"/>
      <c r="K39" s="298"/>
      <c r="L39" s="298"/>
      <c r="M39" s="298"/>
      <c r="N39" s="298"/>
      <c r="O39" s="298"/>
      <c r="P39" s="285"/>
      <c r="Q39" s="298"/>
      <c r="R39" s="298"/>
      <c r="S39" s="298"/>
      <c r="T39" s="298"/>
      <c r="U39" s="298"/>
      <c r="V39" s="298"/>
      <c r="W39" s="298"/>
      <c r="X39" s="298"/>
      <c r="Y39" s="298"/>
      <c r="Z39" s="298"/>
      <c r="AA39" s="298"/>
      <c r="AB39" s="298"/>
      <c r="AC39" s="406"/>
      <c r="AD39" s="406"/>
      <c r="AE39" s="406"/>
      <c r="AF39" s="406"/>
      <c r="AG39" s="406"/>
      <c r="AH39" s="406"/>
      <c r="AI39" s="406"/>
      <c r="AJ39" s="406"/>
      <c r="AK39" s="406"/>
      <c r="AL39" s="406"/>
      <c r="AM39" s="406"/>
      <c r="AN39" s="406"/>
      <c r="AO39" s="406"/>
      <c r="AP39" s="406"/>
      <c r="AQ39" s="300"/>
    </row>
    <row r="40" spans="1:43" s="277" customFormat="1" ht="15" hidden="1" outlineLevel="1">
      <c r="A40" s="498">
        <v>7</v>
      </c>
      <c r="B40" s="288" t="s">
        <v>42</v>
      </c>
      <c r="C40" s="285" t="s">
        <v>25</v>
      </c>
      <c r="D40" s="289">
        <v>0</v>
      </c>
      <c r="E40" s="289">
        <v>0</v>
      </c>
      <c r="F40" s="289">
        <v>0</v>
      </c>
      <c r="G40" s="289">
        <v>0</v>
      </c>
      <c r="H40" s="289">
        <v>0</v>
      </c>
      <c r="I40" s="289">
        <v>0</v>
      </c>
      <c r="J40" s="289">
        <v>0</v>
      </c>
      <c r="K40" s="289">
        <v>0</v>
      </c>
      <c r="L40" s="289">
        <v>0</v>
      </c>
      <c r="M40" s="289">
        <v>0</v>
      </c>
      <c r="N40" s="289">
        <v>0</v>
      </c>
      <c r="O40" s="289">
        <v>0</v>
      </c>
      <c r="P40" s="285"/>
      <c r="Q40" s="289"/>
      <c r="R40" s="289"/>
      <c r="S40" s="289"/>
      <c r="T40" s="289"/>
      <c r="U40" s="289"/>
      <c r="V40" s="289"/>
      <c r="W40" s="289"/>
      <c r="X40" s="289"/>
      <c r="Y40" s="289"/>
      <c r="Z40" s="289"/>
      <c r="AA40" s="289"/>
      <c r="AB40" s="289"/>
      <c r="AC40" s="404"/>
      <c r="AD40" s="404"/>
      <c r="AE40" s="404"/>
      <c r="AF40" s="404"/>
      <c r="AG40" s="404"/>
      <c r="AH40" s="404"/>
      <c r="AI40" s="404"/>
      <c r="AJ40" s="404"/>
      <c r="AK40" s="404"/>
      <c r="AL40" s="404"/>
      <c r="AM40" s="404"/>
      <c r="AN40" s="404"/>
      <c r="AO40" s="404"/>
      <c r="AP40" s="404"/>
      <c r="AQ40" s="290">
        <f>SUM(AC40:AP40)</f>
        <v>0</v>
      </c>
    </row>
    <row r="41" spans="1:43" s="277" customFormat="1" ht="15" hidden="1" outlineLevel="1">
      <c r="A41" s="498"/>
      <c r="B41" s="288" t="s">
        <v>214</v>
      </c>
      <c r="C41" s="285" t="s">
        <v>163</v>
      </c>
      <c r="D41" s="289">
        <v>0</v>
      </c>
      <c r="E41" s="289">
        <v>0</v>
      </c>
      <c r="F41" s="289">
        <v>42.5621656</v>
      </c>
      <c r="G41" s="289">
        <v>50.311620099999992</v>
      </c>
      <c r="H41" s="289">
        <v>0</v>
      </c>
      <c r="I41" s="289">
        <v>0</v>
      </c>
      <c r="J41" s="289">
        <v>0</v>
      </c>
      <c r="K41" s="289">
        <v>0</v>
      </c>
      <c r="L41" s="289">
        <v>0</v>
      </c>
      <c r="M41" s="289">
        <v>0</v>
      </c>
      <c r="N41" s="289"/>
      <c r="O41" s="289"/>
      <c r="P41" s="285"/>
      <c r="Q41" s="289"/>
      <c r="R41" s="289"/>
      <c r="S41" s="289"/>
      <c r="T41" s="289"/>
      <c r="U41" s="289"/>
      <c r="V41" s="289"/>
      <c r="W41" s="289"/>
      <c r="X41" s="289"/>
      <c r="Y41" s="289"/>
      <c r="Z41" s="289"/>
      <c r="AA41" s="289"/>
      <c r="AB41" s="289"/>
      <c r="AC41" s="405">
        <f>AC40</f>
        <v>0</v>
      </c>
      <c r="AD41" s="405">
        <f>AD40</f>
        <v>0</v>
      </c>
      <c r="AE41" s="405">
        <f t="shared" ref="AE41:AH41" si="12">AE40</f>
        <v>0</v>
      </c>
      <c r="AF41" s="405">
        <f t="shared" si="12"/>
        <v>0</v>
      </c>
      <c r="AG41" s="405">
        <f t="shared" si="12"/>
        <v>0</v>
      </c>
      <c r="AH41" s="405">
        <f t="shared" si="12"/>
        <v>0</v>
      </c>
      <c r="AI41" s="405">
        <f t="shared" ref="AI41:AP41" si="13">AI40</f>
        <v>0</v>
      </c>
      <c r="AJ41" s="405">
        <f t="shared" si="13"/>
        <v>0</v>
      </c>
      <c r="AK41" s="405">
        <f t="shared" si="13"/>
        <v>0</v>
      </c>
      <c r="AL41" s="405">
        <f t="shared" si="13"/>
        <v>0</v>
      </c>
      <c r="AM41" s="405">
        <f t="shared" si="13"/>
        <v>0</v>
      </c>
      <c r="AN41" s="405">
        <f t="shared" si="13"/>
        <v>0</v>
      </c>
      <c r="AO41" s="405">
        <f t="shared" si="13"/>
        <v>0</v>
      </c>
      <c r="AP41" s="405">
        <f t="shared" si="13"/>
        <v>0</v>
      </c>
      <c r="AQ41" s="291"/>
    </row>
    <row r="42" spans="1:43" s="277" customFormat="1" ht="15" hidden="1" outlineLevel="1">
      <c r="A42" s="498"/>
      <c r="B42" s="288"/>
      <c r="C42" s="299"/>
      <c r="D42" s="298"/>
      <c r="E42" s="298"/>
      <c r="F42" s="298"/>
      <c r="G42" s="298"/>
      <c r="H42" s="298"/>
      <c r="I42" s="298"/>
      <c r="J42" s="298"/>
      <c r="K42" s="298"/>
      <c r="L42" s="298"/>
      <c r="M42" s="298"/>
      <c r="N42" s="298"/>
      <c r="O42" s="298"/>
      <c r="P42" s="285"/>
      <c r="Q42" s="298"/>
      <c r="R42" s="298"/>
      <c r="S42" s="298"/>
      <c r="T42" s="298"/>
      <c r="U42" s="298"/>
      <c r="V42" s="298"/>
      <c r="W42" s="298"/>
      <c r="X42" s="298"/>
      <c r="Y42" s="298"/>
      <c r="Z42" s="298"/>
      <c r="AA42" s="298"/>
      <c r="AB42" s="298"/>
      <c r="AC42" s="406"/>
      <c r="AD42" s="406"/>
      <c r="AE42" s="406"/>
      <c r="AF42" s="406"/>
      <c r="AG42" s="406"/>
      <c r="AH42" s="406"/>
      <c r="AI42" s="406"/>
      <c r="AJ42" s="406"/>
      <c r="AK42" s="406"/>
      <c r="AL42" s="406"/>
      <c r="AM42" s="406"/>
      <c r="AN42" s="406"/>
      <c r="AO42" s="406"/>
      <c r="AP42" s="406"/>
      <c r="AQ42" s="300"/>
    </row>
    <row r="43" spans="1:43" s="277" customFormat="1" ht="15" hidden="1" outlineLevel="1">
      <c r="A43" s="498">
        <v>8</v>
      </c>
      <c r="B43" s="288" t="s">
        <v>484</v>
      </c>
      <c r="C43" s="285" t="s">
        <v>25</v>
      </c>
      <c r="D43" s="289"/>
      <c r="E43" s="289"/>
      <c r="F43" s="289"/>
      <c r="G43" s="289"/>
      <c r="H43" s="289"/>
      <c r="I43" s="289"/>
      <c r="J43" s="289"/>
      <c r="K43" s="289"/>
      <c r="L43" s="289"/>
      <c r="M43" s="289"/>
      <c r="N43" s="289"/>
      <c r="O43" s="289"/>
      <c r="P43" s="285"/>
      <c r="Q43" s="289"/>
      <c r="R43" s="289"/>
      <c r="S43" s="289"/>
      <c r="T43" s="289"/>
      <c r="U43" s="289"/>
      <c r="V43" s="289"/>
      <c r="W43" s="289"/>
      <c r="X43" s="289"/>
      <c r="Y43" s="289"/>
      <c r="Z43" s="289"/>
      <c r="AA43" s="289"/>
      <c r="AB43" s="289"/>
      <c r="AC43" s="404"/>
      <c r="AD43" s="404"/>
      <c r="AE43" s="404"/>
      <c r="AF43" s="404"/>
      <c r="AG43" s="404"/>
      <c r="AH43" s="404"/>
      <c r="AI43" s="404"/>
      <c r="AJ43" s="404"/>
      <c r="AK43" s="404"/>
      <c r="AL43" s="404"/>
      <c r="AM43" s="404"/>
      <c r="AN43" s="404"/>
      <c r="AO43" s="404"/>
      <c r="AP43" s="404"/>
      <c r="AQ43" s="290">
        <f>SUM(AC43:AP43)</f>
        <v>0</v>
      </c>
    </row>
    <row r="44" spans="1:43" s="277" customFormat="1" ht="15" hidden="1" outlineLevel="1">
      <c r="A44" s="498"/>
      <c r="B44" s="288" t="s">
        <v>214</v>
      </c>
      <c r="C44" s="285" t="s">
        <v>163</v>
      </c>
      <c r="D44" s="289"/>
      <c r="E44" s="289"/>
      <c r="F44" s="289"/>
      <c r="G44" s="289"/>
      <c r="H44" s="289"/>
      <c r="I44" s="289"/>
      <c r="J44" s="289"/>
      <c r="K44" s="289"/>
      <c r="L44" s="289"/>
      <c r="M44" s="289"/>
      <c r="N44" s="289"/>
      <c r="O44" s="289"/>
      <c r="P44" s="285"/>
      <c r="Q44" s="289"/>
      <c r="R44" s="289"/>
      <c r="S44" s="289"/>
      <c r="T44" s="289"/>
      <c r="U44" s="289"/>
      <c r="V44" s="289"/>
      <c r="W44" s="289"/>
      <c r="X44" s="289"/>
      <c r="Y44" s="289"/>
      <c r="Z44" s="289"/>
      <c r="AA44" s="289"/>
      <c r="AB44" s="289"/>
      <c r="AC44" s="405">
        <f>AC43</f>
        <v>0</v>
      </c>
      <c r="AD44" s="405">
        <f>AD43</f>
        <v>0</v>
      </c>
      <c r="AE44" s="405">
        <f t="shared" ref="AE44:AH44" si="14">AE43</f>
        <v>0</v>
      </c>
      <c r="AF44" s="405">
        <f t="shared" si="14"/>
        <v>0</v>
      </c>
      <c r="AG44" s="405">
        <f t="shared" si="14"/>
        <v>0</v>
      </c>
      <c r="AH44" s="405">
        <f t="shared" si="14"/>
        <v>0</v>
      </c>
      <c r="AI44" s="405">
        <f t="shared" ref="AI44:AP44" si="15">AI43</f>
        <v>0</v>
      </c>
      <c r="AJ44" s="405">
        <f t="shared" si="15"/>
        <v>0</v>
      </c>
      <c r="AK44" s="405">
        <f t="shared" si="15"/>
        <v>0</v>
      </c>
      <c r="AL44" s="405">
        <f t="shared" si="15"/>
        <v>0</v>
      </c>
      <c r="AM44" s="405">
        <f t="shared" si="15"/>
        <v>0</v>
      </c>
      <c r="AN44" s="405">
        <f t="shared" si="15"/>
        <v>0</v>
      </c>
      <c r="AO44" s="405">
        <f t="shared" si="15"/>
        <v>0</v>
      </c>
      <c r="AP44" s="405">
        <f t="shared" si="15"/>
        <v>0</v>
      </c>
      <c r="AQ44" s="291"/>
    </row>
    <row r="45" spans="1:43" s="277" customFormat="1" ht="15" hidden="1" outlineLevel="1">
      <c r="A45" s="498"/>
      <c r="B45" s="288"/>
      <c r="C45" s="299"/>
      <c r="D45" s="298"/>
      <c r="E45" s="298"/>
      <c r="F45" s="298"/>
      <c r="G45" s="298"/>
      <c r="H45" s="298"/>
      <c r="I45" s="298"/>
      <c r="J45" s="298"/>
      <c r="K45" s="298"/>
      <c r="L45" s="298"/>
      <c r="M45" s="298"/>
      <c r="N45" s="298"/>
      <c r="O45" s="298"/>
      <c r="P45" s="285"/>
      <c r="Q45" s="298"/>
      <c r="R45" s="298"/>
      <c r="S45" s="298"/>
      <c r="T45" s="298"/>
      <c r="U45" s="298"/>
      <c r="V45" s="298"/>
      <c r="W45" s="298"/>
      <c r="X45" s="298"/>
      <c r="Y45" s="298"/>
      <c r="Z45" s="298"/>
      <c r="AA45" s="298"/>
      <c r="AB45" s="298"/>
      <c r="AC45" s="406"/>
      <c r="AD45" s="406"/>
      <c r="AE45" s="406"/>
      <c r="AF45" s="406"/>
      <c r="AG45" s="406"/>
      <c r="AH45" s="406"/>
      <c r="AI45" s="406"/>
      <c r="AJ45" s="406"/>
      <c r="AK45" s="406"/>
      <c r="AL45" s="406"/>
      <c r="AM45" s="406"/>
      <c r="AN45" s="406"/>
      <c r="AO45" s="406"/>
      <c r="AP45" s="406"/>
      <c r="AQ45" s="300"/>
    </row>
    <row r="46" spans="1:43" s="277" customFormat="1" ht="15" hidden="1" outlineLevel="1">
      <c r="A46" s="498">
        <v>9</v>
      </c>
      <c r="B46" s="288" t="s">
        <v>7</v>
      </c>
      <c r="C46" s="285" t="s">
        <v>25</v>
      </c>
      <c r="D46" s="289"/>
      <c r="E46" s="289"/>
      <c r="F46" s="289"/>
      <c r="G46" s="289"/>
      <c r="H46" s="289"/>
      <c r="I46" s="289"/>
      <c r="J46" s="289"/>
      <c r="K46" s="289"/>
      <c r="L46" s="289"/>
      <c r="M46" s="289"/>
      <c r="N46" s="289"/>
      <c r="O46" s="289"/>
      <c r="P46" s="285"/>
      <c r="Q46" s="289"/>
      <c r="R46" s="289"/>
      <c r="S46" s="289"/>
      <c r="T46" s="289"/>
      <c r="U46" s="289"/>
      <c r="V46" s="289"/>
      <c r="W46" s="289"/>
      <c r="X46" s="289"/>
      <c r="Y46" s="289"/>
      <c r="Z46" s="289"/>
      <c r="AA46" s="289"/>
      <c r="AB46" s="289"/>
      <c r="AC46" s="404"/>
      <c r="AD46" s="404"/>
      <c r="AE46" s="404"/>
      <c r="AF46" s="404"/>
      <c r="AG46" s="404"/>
      <c r="AH46" s="404"/>
      <c r="AI46" s="404"/>
      <c r="AJ46" s="404"/>
      <c r="AK46" s="404"/>
      <c r="AL46" s="404"/>
      <c r="AM46" s="404"/>
      <c r="AN46" s="404"/>
      <c r="AO46" s="404"/>
      <c r="AP46" s="404"/>
      <c r="AQ46" s="290">
        <f>SUM(AC46:AP46)</f>
        <v>0</v>
      </c>
    </row>
    <row r="47" spans="1:43" s="277" customFormat="1" ht="15" hidden="1" outlineLevel="1">
      <c r="A47" s="498"/>
      <c r="B47" s="288" t="s">
        <v>214</v>
      </c>
      <c r="C47" s="285" t="s">
        <v>163</v>
      </c>
      <c r="D47" s="289"/>
      <c r="E47" s="289"/>
      <c r="F47" s="289"/>
      <c r="G47" s="289"/>
      <c r="H47" s="289"/>
      <c r="I47" s="289"/>
      <c r="J47" s="289"/>
      <c r="K47" s="289"/>
      <c r="L47" s="289"/>
      <c r="M47" s="289"/>
      <c r="N47" s="289"/>
      <c r="O47" s="289"/>
      <c r="P47" s="285"/>
      <c r="Q47" s="289"/>
      <c r="R47" s="289"/>
      <c r="S47" s="289"/>
      <c r="T47" s="289"/>
      <c r="U47" s="289"/>
      <c r="V47" s="289"/>
      <c r="W47" s="289"/>
      <c r="X47" s="289"/>
      <c r="Y47" s="289"/>
      <c r="Z47" s="289"/>
      <c r="AA47" s="289"/>
      <c r="AB47" s="289"/>
      <c r="AC47" s="405">
        <f>AC46</f>
        <v>0</v>
      </c>
      <c r="AD47" s="405">
        <f>AD46</f>
        <v>0</v>
      </c>
      <c r="AE47" s="405">
        <f t="shared" ref="AE47:AH47" si="16">AE46</f>
        <v>0</v>
      </c>
      <c r="AF47" s="405">
        <f t="shared" si="16"/>
        <v>0</v>
      </c>
      <c r="AG47" s="405">
        <f t="shared" si="16"/>
        <v>0</v>
      </c>
      <c r="AH47" s="405">
        <f t="shared" si="16"/>
        <v>0</v>
      </c>
      <c r="AI47" s="405">
        <f t="shared" ref="AI47:AP47" si="17">AI46</f>
        <v>0</v>
      </c>
      <c r="AJ47" s="405">
        <f t="shared" si="17"/>
        <v>0</v>
      </c>
      <c r="AK47" s="405">
        <f t="shared" si="17"/>
        <v>0</v>
      </c>
      <c r="AL47" s="405">
        <f t="shared" si="17"/>
        <v>0</v>
      </c>
      <c r="AM47" s="405">
        <f t="shared" si="17"/>
        <v>0</v>
      </c>
      <c r="AN47" s="405">
        <f t="shared" si="17"/>
        <v>0</v>
      </c>
      <c r="AO47" s="405">
        <f t="shared" si="17"/>
        <v>0</v>
      </c>
      <c r="AP47" s="405">
        <f t="shared" si="17"/>
        <v>0</v>
      </c>
      <c r="AQ47" s="291"/>
    </row>
    <row r="48" spans="1:43" s="277" customFormat="1" ht="15" hidden="1" outlineLevel="1">
      <c r="A48" s="498"/>
      <c r="B48" s="301"/>
      <c r="C48" s="302"/>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406"/>
      <c r="AD48" s="406"/>
      <c r="AE48" s="406"/>
      <c r="AF48" s="406"/>
      <c r="AG48" s="406"/>
      <c r="AH48" s="406"/>
      <c r="AI48" s="406"/>
      <c r="AJ48" s="406"/>
      <c r="AK48" s="406"/>
      <c r="AL48" s="406"/>
      <c r="AM48" s="406"/>
      <c r="AN48" s="406"/>
      <c r="AO48" s="406"/>
      <c r="AP48" s="406"/>
      <c r="AQ48" s="300"/>
    </row>
    <row r="49" spans="1:46" s="287" customFormat="1" ht="15.75" hidden="1" outlineLevel="1">
      <c r="A49" s="499"/>
      <c r="B49" s="282" t="s">
        <v>8</v>
      </c>
      <c r="C49" s="283"/>
      <c r="D49" s="283"/>
      <c r="E49" s="283"/>
      <c r="F49" s="283"/>
      <c r="G49" s="283"/>
      <c r="H49" s="283"/>
      <c r="I49" s="283"/>
      <c r="J49" s="283"/>
      <c r="K49" s="283"/>
      <c r="L49" s="283"/>
      <c r="M49" s="283"/>
      <c r="N49" s="283"/>
      <c r="O49" s="283"/>
      <c r="P49" s="285"/>
      <c r="Q49" s="283"/>
      <c r="R49" s="283"/>
      <c r="S49" s="283"/>
      <c r="T49" s="283"/>
      <c r="U49" s="283"/>
      <c r="V49" s="283"/>
      <c r="W49" s="283"/>
      <c r="X49" s="283"/>
      <c r="Y49" s="283"/>
      <c r="Z49" s="283"/>
      <c r="AA49" s="283"/>
      <c r="AB49" s="283"/>
      <c r="AC49" s="408"/>
      <c r="AD49" s="408"/>
      <c r="AE49" s="408"/>
      <c r="AF49" s="408"/>
      <c r="AG49" s="408"/>
      <c r="AH49" s="408"/>
      <c r="AI49" s="408"/>
      <c r="AJ49" s="408"/>
      <c r="AK49" s="408"/>
      <c r="AL49" s="408"/>
      <c r="AM49" s="408"/>
      <c r="AN49" s="408"/>
      <c r="AO49" s="408"/>
      <c r="AP49" s="408"/>
      <c r="AQ49" s="286"/>
      <c r="AS49" s="303"/>
      <c r="AT49" s="303"/>
    </row>
    <row r="50" spans="1:46" s="277" customFormat="1" ht="15" hidden="1" outlineLevel="1">
      <c r="A50" s="498">
        <v>10</v>
      </c>
      <c r="B50" s="304" t="s">
        <v>22</v>
      </c>
      <c r="C50" s="285" t="s">
        <v>25</v>
      </c>
      <c r="D50" s="289">
        <v>435854.56366833946</v>
      </c>
      <c r="E50" s="289">
        <v>435854.56366833946</v>
      </c>
      <c r="F50" s="289">
        <v>435854.56366833946</v>
      </c>
      <c r="G50" s="289">
        <v>435854.56366833946</v>
      </c>
      <c r="H50" s="289">
        <v>435854.56366833946</v>
      </c>
      <c r="I50" s="289">
        <v>435854.56366833946</v>
      </c>
      <c r="J50" s="289">
        <v>435854.56366833946</v>
      </c>
      <c r="K50" s="289">
        <v>435854.56366833946</v>
      </c>
      <c r="L50" s="289">
        <v>435854.56366833946</v>
      </c>
      <c r="M50" s="289">
        <v>435854.56366833946</v>
      </c>
      <c r="N50" s="289">
        <v>435854.56366833946</v>
      </c>
      <c r="O50" s="289">
        <v>435854.56366833946</v>
      </c>
      <c r="P50" s="289">
        <v>12</v>
      </c>
      <c r="Q50" s="289">
        <v>70.326392902826157</v>
      </c>
      <c r="R50" s="289">
        <v>70.326392902826157</v>
      </c>
      <c r="S50" s="289">
        <v>70.326392902826157</v>
      </c>
      <c r="T50" s="289">
        <v>70.326392902826157</v>
      </c>
      <c r="U50" s="289">
        <v>70.326392902826157</v>
      </c>
      <c r="V50" s="289">
        <v>70.326392902826157</v>
      </c>
      <c r="W50" s="289">
        <v>70.326392902826157</v>
      </c>
      <c r="X50" s="289">
        <v>70.326392902826157</v>
      </c>
      <c r="Y50" s="289">
        <v>70.326392902826157</v>
      </c>
      <c r="Z50" s="289">
        <v>70.326392902826157</v>
      </c>
      <c r="AA50" s="289">
        <v>70.326392902826157</v>
      </c>
      <c r="AB50" s="289">
        <v>70.326392902826157</v>
      </c>
      <c r="AC50" s="409"/>
      <c r="AD50" s="409">
        <v>0.5</v>
      </c>
      <c r="AE50" s="409">
        <v>0.5</v>
      </c>
      <c r="AF50" s="409"/>
      <c r="AG50" s="409"/>
      <c r="AH50" s="409"/>
      <c r="AI50" s="409"/>
      <c r="AJ50" s="409"/>
      <c r="AK50" s="409"/>
      <c r="AL50" s="409"/>
      <c r="AM50" s="409"/>
      <c r="AN50" s="409"/>
      <c r="AO50" s="409"/>
      <c r="AP50" s="409"/>
      <c r="AQ50" s="290">
        <f>SUM(AC50:AP50)</f>
        <v>1</v>
      </c>
    </row>
    <row r="51" spans="1:46" s="277" customFormat="1" ht="15" hidden="1" outlineLevel="1">
      <c r="A51" s="498"/>
      <c r="B51" s="288" t="s">
        <v>214</v>
      </c>
      <c r="C51" s="285" t="s">
        <v>163</v>
      </c>
      <c r="D51" s="289">
        <v>31595.934621121949</v>
      </c>
      <c r="E51" s="289">
        <v>31595.934621121949</v>
      </c>
      <c r="F51" s="289">
        <v>31595.934621121949</v>
      </c>
      <c r="G51" s="289">
        <v>31595.934621121949</v>
      </c>
      <c r="H51" s="289">
        <v>31595.934621121949</v>
      </c>
      <c r="I51" s="289">
        <v>31595.934621121949</v>
      </c>
      <c r="J51" s="289">
        <v>30605.990054790975</v>
      </c>
      <c r="K51" s="289">
        <v>30605.990054790975</v>
      </c>
      <c r="L51" s="289">
        <v>27716.422131446507</v>
      </c>
      <c r="M51" s="289">
        <v>27716.422131446507</v>
      </c>
      <c r="N51" s="289">
        <v>27716.422131446507</v>
      </c>
      <c r="O51" s="289">
        <v>27716.422131446507</v>
      </c>
      <c r="P51" s="289">
        <f>P50</f>
        <v>12</v>
      </c>
      <c r="Q51" s="289">
        <v>6.3339539553722286</v>
      </c>
      <c r="R51" s="289">
        <v>6.3339539553722286</v>
      </c>
      <c r="S51" s="289">
        <v>6.3339539553722286</v>
      </c>
      <c r="T51" s="289">
        <v>6.3339539553722286</v>
      </c>
      <c r="U51" s="289">
        <v>6.3339539553722286</v>
      </c>
      <c r="V51" s="289">
        <v>6.3339539553722286</v>
      </c>
      <c r="W51" s="289">
        <v>6.0781902356856934</v>
      </c>
      <c r="X51" s="289">
        <v>6.0781902356856934</v>
      </c>
      <c r="Y51" s="289">
        <v>5.3316366755195892</v>
      </c>
      <c r="Z51" s="289">
        <v>5.3316366755195892</v>
      </c>
      <c r="AA51" s="289">
        <v>5.3316366755195892</v>
      </c>
      <c r="AB51" s="289">
        <v>5.3316366755195892</v>
      </c>
      <c r="AC51" s="405">
        <f>AC50</f>
        <v>0</v>
      </c>
      <c r="AD51" s="405">
        <f>AD50</f>
        <v>0.5</v>
      </c>
      <c r="AE51" s="405">
        <f t="shared" ref="AE51:AH51" si="18">AE50</f>
        <v>0.5</v>
      </c>
      <c r="AF51" s="405">
        <f t="shared" si="18"/>
        <v>0</v>
      </c>
      <c r="AG51" s="405">
        <f t="shared" si="18"/>
        <v>0</v>
      </c>
      <c r="AH51" s="405">
        <f t="shared" si="18"/>
        <v>0</v>
      </c>
      <c r="AI51" s="405">
        <f t="shared" ref="AI51:AP51" si="19">AI50</f>
        <v>0</v>
      </c>
      <c r="AJ51" s="405">
        <f t="shared" si="19"/>
        <v>0</v>
      </c>
      <c r="AK51" s="405">
        <f t="shared" si="19"/>
        <v>0</v>
      </c>
      <c r="AL51" s="405">
        <f t="shared" si="19"/>
        <v>0</v>
      </c>
      <c r="AM51" s="405">
        <f t="shared" si="19"/>
        <v>0</v>
      </c>
      <c r="AN51" s="405">
        <f t="shared" si="19"/>
        <v>0</v>
      </c>
      <c r="AO51" s="405">
        <f t="shared" si="19"/>
        <v>0</v>
      </c>
      <c r="AP51" s="405">
        <f t="shared" si="19"/>
        <v>0</v>
      </c>
      <c r="AQ51" s="305"/>
    </row>
    <row r="52" spans="1:46" s="277" customFormat="1" ht="15" hidden="1" outlineLevel="1">
      <c r="A52" s="498"/>
      <c r="B52" s="304"/>
      <c r="C52" s="306"/>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410"/>
      <c r="AD52" s="410"/>
      <c r="AE52" s="410"/>
      <c r="AF52" s="410"/>
      <c r="AG52" s="410"/>
      <c r="AH52" s="410"/>
      <c r="AI52" s="410"/>
      <c r="AJ52" s="410"/>
      <c r="AK52" s="410"/>
      <c r="AL52" s="410"/>
      <c r="AM52" s="410"/>
      <c r="AN52" s="410"/>
      <c r="AO52" s="410"/>
      <c r="AP52" s="410"/>
      <c r="AQ52" s="307"/>
    </row>
    <row r="53" spans="1:46" s="277" customFormat="1" ht="15" hidden="1" outlineLevel="1">
      <c r="A53" s="498">
        <v>11</v>
      </c>
      <c r="B53" s="308" t="s">
        <v>21</v>
      </c>
      <c r="C53" s="285" t="s">
        <v>25</v>
      </c>
      <c r="D53" s="289">
        <v>156829.82606302784</v>
      </c>
      <c r="E53" s="289">
        <v>156829.82606302784</v>
      </c>
      <c r="F53" s="289">
        <v>156829.82606302784</v>
      </c>
      <c r="G53" s="289">
        <v>116372.20577803341</v>
      </c>
      <c r="H53" s="289">
        <v>116140.50209233962</v>
      </c>
      <c r="I53" s="289">
        <v>115141.76037194463</v>
      </c>
      <c r="J53" s="289">
        <v>21414.201621720564</v>
      </c>
      <c r="K53" s="289">
        <v>19802.121273945137</v>
      </c>
      <c r="L53" s="289">
        <v>19802.121273945137</v>
      </c>
      <c r="M53" s="289">
        <v>19802.121273945137</v>
      </c>
      <c r="N53" s="289">
        <v>14892.817704985786</v>
      </c>
      <c r="O53" s="289">
        <v>14892.817704985786</v>
      </c>
      <c r="P53" s="289">
        <v>12</v>
      </c>
      <c r="Q53" s="289">
        <v>61.143768968282551</v>
      </c>
      <c r="R53" s="289">
        <v>61.143768968282551</v>
      </c>
      <c r="S53" s="289">
        <v>61.143768968282551</v>
      </c>
      <c r="T53" s="289">
        <v>46.532126049520961</v>
      </c>
      <c r="U53" s="289">
        <v>46.449170814530355</v>
      </c>
      <c r="V53" s="289">
        <v>46.040155419785016</v>
      </c>
      <c r="W53" s="289">
        <v>8.8554713352469392</v>
      </c>
      <c r="X53" s="289">
        <v>6.7078524738235332</v>
      </c>
      <c r="Y53" s="289">
        <v>6.7078524738235332</v>
      </c>
      <c r="Z53" s="289">
        <v>6.7078524738235332</v>
      </c>
      <c r="AA53" s="289">
        <v>5.9612553589081001</v>
      </c>
      <c r="AB53" s="289">
        <v>5.9612553589081001</v>
      </c>
      <c r="AC53" s="409"/>
      <c r="AD53" s="409">
        <v>1</v>
      </c>
      <c r="AE53" s="409"/>
      <c r="AF53" s="409"/>
      <c r="AG53" s="409"/>
      <c r="AH53" s="409"/>
      <c r="AI53" s="409"/>
      <c r="AJ53" s="409"/>
      <c r="AK53" s="409"/>
      <c r="AL53" s="409"/>
      <c r="AM53" s="409"/>
      <c r="AN53" s="409"/>
      <c r="AO53" s="409"/>
      <c r="AP53" s="409"/>
      <c r="AQ53" s="290">
        <f>SUM(AC53:AP53)</f>
        <v>1</v>
      </c>
    </row>
    <row r="54" spans="1:46" s="277" customFormat="1" ht="15" hidden="1" outlineLevel="1">
      <c r="A54" s="498"/>
      <c r="B54" s="309" t="s">
        <v>214</v>
      </c>
      <c r="C54" s="285" t="s">
        <v>163</v>
      </c>
      <c r="D54" s="289"/>
      <c r="E54" s="289"/>
      <c r="F54" s="289"/>
      <c r="G54" s="289"/>
      <c r="H54" s="289"/>
      <c r="I54" s="289"/>
      <c r="J54" s="289"/>
      <c r="K54" s="289"/>
      <c r="L54" s="289"/>
      <c r="M54" s="289"/>
      <c r="N54" s="289"/>
      <c r="O54" s="289"/>
      <c r="P54" s="289">
        <f>P53</f>
        <v>12</v>
      </c>
      <c r="Q54" s="289"/>
      <c r="R54" s="289"/>
      <c r="S54" s="289"/>
      <c r="T54" s="289"/>
      <c r="U54" s="289"/>
      <c r="V54" s="289"/>
      <c r="W54" s="289"/>
      <c r="X54" s="289"/>
      <c r="Y54" s="289"/>
      <c r="Z54" s="289"/>
      <c r="AA54" s="289"/>
      <c r="AB54" s="289"/>
      <c r="AC54" s="405">
        <f>AC53</f>
        <v>0</v>
      </c>
      <c r="AD54" s="405">
        <f>AD53</f>
        <v>1</v>
      </c>
      <c r="AE54" s="405">
        <f t="shared" ref="AE54:AH54" si="20">AE53</f>
        <v>0</v>
      </c>
      <c r="AF54" s="405">
        <f t="shared" si="20"/>
        <v>0</v>
      </c>
      <c r="AG54" s="405">
        <f t="shared" si="20"/>
        <v>0</v>
      </c>
      <c r="AH54" s="405">
        <f t="shared" si="20"/>
        <v>0</v>
      </c>
      <c r="AI54" s="405">
        <f t="shared" ref="AI54:AP54" si="21">AI53</f>
        <v>0</v>
      </c>
      <c r="AJ54" s="405">
        <f t="shared" si="21"/>
        <v>0</v>
      </c>
      <c r="AK54" s="405">
        <f t="shared" si="21"/>
        <v>0</v>
      </c>
      <c r="AL54" s="405">
        <f t="shared" si="21"/>
        <v>0</v>
      </c>
      <c r="AM54" s="405">
        <f t="shared" si="21"/>
        <v>0</v>
      </c>
      <c r="AN54" s="405">
        <f t="shared" si="21"/>
        <v>0</v>
      </c>
      <c r="AO54" s="405">
        <f t="shared" si="21"/>
        <v>0</v>
      </c>
      <c r="AP54" s="405">
        <f t="shared" si="21"/>
        <v>0</v>
      </c>
      <c r="AQ54" s="305"/>
    </row>
    <row r="55" spans="1:46" s="277" customFormat="1" ht="15" hidden="1" outlineLevel="1">
      <c r="A55" s="498"/>
      <c r="B55" s="308"/>
      <c r="C55" s="306"/>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410"/>
      <c r="AD55" s="411"/>
      <c r="AE55" s="410"/>
      <c r="AF55" s="410"/>
      <c r="AG55" s="410"/>
      <c r="AH55" s="410"/>
      <c r="AI55" s="410"/>
      <c r="AJ55" s="410"/>
      <c r="AK55" s="410"/>
      <c r="AL55" s="410"/>
      <c r="AM55" s="410"/>
      <c r="AN55" s="410"/>
      <c r="AO55" s="410"/>
      <c r="AP55" s="410"/>
      <c r="AQ55" s="307"/>
    </row>
    <row r="56" spans="1:46" s="277" customFormat="1" ht="15" hidden="1" outlineLevel="1">
      <c r="A56" s="498">
        <v>12</v>
      </c>
      <c r="B56" s="308" t="s">
        <v>23</v>
      </c>
      <c r="C56" s="285" t="s">
        <v>25</v>
      </c>
      <c r="D56" s="289"/>
      <c r="E56" s="289"/>
      <c r="F56" s="289"/>
      <c r="G56" s="289"/>
      <c r="H56" s="289"/>
      <c r="I56" s="289"/>
      <c r="J56" s="289"/>
      <c r="K56" s="289"/>
      <c r="L56" s="289"/>
      <c r="M56" s="289"/>
      <c r="N56" s="289"/>
      <c r="O56" s="289"/>
      <c r="P56" s="289">
        <v>3</v>
      </c>
      <c r="Q56" s="289"/>
      <c r="R56" s="289"/>
      <c r="S56" s="289"/>
      <c r="T56" s="289"/>
      <c r="U56" s="289"/>
      <c r="V56" s="289"/>
      <c r="W56" s="289"/>
      <c r="X56" s="289"/>
      <c r="Y56" s="289"/>
      <c r="Z56" s="289"/>
      <c r="AA56" s="289"/>
      <c r="AB56" s="289"/>
      <c r="AC56" s="409"/>
      <c r="AD56" s="409"/>
      <c r="AE56" s="409"/>
      <c r="AF56" s="409"/>
      <c r="AG56" s="409"/>
      <c r="AH56" s="409"/>
      <c r="AI56" s="409"/>
      <c r="AJ56" s="409"/>
      <c r="AK56" s="409"/>
      <c r="AL56" s="409"/>
      <c r="AM56" s="409"/>
      <c r="AN56" s="409"/>
      <c r="AO56" s="409"/>
      <c r="AP56" s="409"/>
      <c r="AQ56" s="290">
        <f>SUM(AC56:AP56)</f>
        <v>0</v>
      </c>
    </row>
    <row r="57" spans="1:46" s="277" customFormat="1" ht="15" hidden="1" outlineLevel="1">
      <c r="A57" s="498"/>
      <c r="B57" s="309" t="s">
        <v>214</v>
      </c>
      <c r="C57" s="285" t="s">
        <v>163</v>
      </c>
      <c r="D57" s="289"/>
      <c r="E57" s="289"/>
      <c r="F57" s="289"/>
      <c r="G57" s="289"/>
      <c r="H57" s="289"/>
      <c r="I57" s="289"/>
      <c r="J57" s="289"/>
      <c r="K57" s="289"/>
      <c r="L57" s="289"/>
      <c r="M57" s="289"/>
      <c r="N57" s="289"/>
      <c r="O57" s="289"/>
      <c r="P57" s="289">
        <f>P56</f>
        <v>3</v>
      </c>
      <c r="Q57" s="289"/>
      <c r="R57" s="289"/>
      <c r="S57" s="289"/>
      <c r="T57" s="289"/>
      <c r="U57" s="289"/>
      <c r="V57" s="289"/>
      <c r="W57" s="289"/>
      <c r="X57" s="289"/>
      <c r="Y57" s="289"/>
      <c r="Z57" s="289"/>
      <c r="AA57" s="289"/>
      <c r="AB57" s="289"/>
      <c r="AC57" s="405">
        <f>AC56</f>
        <v>0</v>
      </c>
      <c r="AD57" s="405">
        <f>AD56</f>
        <v>0</v>
      </c>
      <c r="AE57" s="405">
        <f t="shared" ref="AE57:AH57" si="22">AE56</f>
        <v>0</v>
      </c>
      <c r="AF57" s="405">
        <f t="shared" si="22"/>
        <v>0</v>
      </c>
      <c r="AG57" s="405">
        <f t="shared" si="22"/>
        <v>0</v>
      </c>
      <c r="AH57" s="405">
        <f t="shared" si="22"/>
        <v>0</v>
      </c>
      <c r="AI57" s="405">
        <f t="shared" ref="AI57:AP57" si="23">AI56</f>
        <v>0</v>
      </c>
      <c r="AJ57" s="405">
        <f t="shared" si="23"/>
        <v>0</v>
      </c>
      <c r="AK57" s="405">
        <f t="shared" si="23"/>
        <v>0</v>
      </c>
      <c r="AL57" s="405">
        <f t="shared" si="23"/>
        <v>0</v>
      </c>
      <c r="AM57" s="405">
        <f t="shared" si="23"/>
        <v>0</v>
      </c>
      <c r="AN57" s="405">
        <f t="shared" si="23"/>
        <v>0</v>
      </c>
      <c r="AO57" s="405">
        <f t="shared" si="23"/>
        <v>0</v>
      </c>
      <c r="AP57" s="405">
        <f t="shared" si="23"/>
        <v>0</v>
      </c>
      <c r="AQ57" s="305"/>
    </row>
    <row r="58" spans="1:46" s="277" customFormat="1" ht="15" hidden="1" outlineLevel="1">
      <c r="A58" s="498"/>
      <c r="B58" s="308"/>
      <c r="C58" s="306"/>
      <c r="D58" s="310"/>
      <c r="E58" s="310"/>
      <c r="F58" s="310"/>
      <c r="G58" s="310"/>
      <c r="H58" s="310"/>
      <c r="I58" s="310"/>
      <c r="J58" s="310"/>
      <c r="K58" s="310"/>
      <c r="L58" s="310"/>
      <c r="M58" s="310"/>
      <c r="N58" s="310"/>
      <c r="O58" s="310"/>
      <c r="P58" s="285"/>
      <c r="Q58" s="310"/>
      <c r="R58" s="310"/>
      <c r="S58" s="310"/>
      <c r="T58" s="310"/>
      <c r="U58" s="310"/>
      <c r="V58" s="310"/>
      <c r="W58" s="310"/>
      <c r="X58" s="310"/>
      <c r="Y58" s="310"/>
      <c r="Z58" s="310"/>
      <c r="AA58" s="310"/>
      <c r="AB58" s="310"/>
      <c r="AC58" s="410"/>
      <c r="AD58" s="411"/>
      <c r="AE58" s="410"/>
      <c r="AF58" s="410"/>
      <c r="AG58" s="410"/>
      <c r="AH58" s="410"/>
      <c r="AI58" s="410"/>
      <c r="AJ58" s="410"/>
      <c r="AK58" s="410"/>
      <c r="AL58" s="410"/>
      <c r="AM58" s="410"/>
      <c r="AN58" s="410"/>
      <c r="AO58" s="410"/>
      <c r="AP58" s="410"/>
      <c r="AQ58" s="307"/>
    </row>
    <row r="59" spans="1:46" s="277" customFormat="1" ht="15" hidden="1" outlineLevel="1">
      <c r="A59" s="498">
        <v>13</v>
      </c>
      <c r="B59" s="308" t="s">
        <v>24</v>
      </c>
      <c r="C59" s="285" t="s">
        <v>25</v>
      </c>
      <c r="D59" s="289">
        <v>67630.8</v>
      </c>
      <c r="E59" s="289">
        <v>67630.8</v>
      </c>
      <c r="F59" s="289">
        <v>67630.8</v>
      </c>
      <c r="G59" s="289">
        <v>67630.8</v>
      </c>
      <c r="H59" s="289">
        <v>67630.8</v>
      </c>
      <c r="I59" s="289">
        <v>67630.8</v>
      </c>
      <c r="J59" s="289">
        <v>67630.8</v>
      </c>
      <c r="K59" s="289">
        <v>67630.8</v>
      </c>
      <c r="L59" s="289">
        <v>67630.8</v>
      </c>
      <c r="M59" s="289">
        <v>67630.8</v>
      </c>
      <c r="N59" s="289">
        <v>67630.8</v>
      </c>
      <c r="O59" s="289">
        <v>67630.8</v>
      </c>
      <c r="P59" s="289">
        <v>12</v>
      </c>
      <c r="Q59" s="289">
        <v>15.083500000000001</v>
      </c>
      <c r="R59" s="289">
        <v>15.083500000000001</v>
      </c>
      <c r="S59" s="289">
        <v>15.083500000000001</v>
      </c>
      <c r="T59" s="289">
        <v>15.083500000000001</v>
      </c>
      <c r="U59" s="289">
        <v>15.083500000000001</v>
      </c>
      <c r="V59" s="289">
        <v>15.083500000000001</v>
      </c>
      <c r="W59" s="289">
        <v>15.083500000000001</v>
      </c>
      <c r="X59" s="289">
        <v>15.083500000000001</v>
      </c>
      <c r="Y59" s="289">
        <v>15.083500000000001</v>
      </c>
      <c r="Z59" s="289">
        <v>15.083500000000001</v>
      </c>
      <c r="AA59" s="289">
        <v>15.083500000000001</v>
      </c>
      <c r="AB59" s="289">
        <v>15.083500000000001</v>
      </c>
      <c r="AC59" s="409"/>
      <c r="AD59" s="409"/>
      <c r="AE59" s="409">
        <v>1</v>
      </c>
      <c r="AF59" s="409"/>
      <c r="AG59" s="409"/>
      <c r="AH59" s="409"/>
      <c r="AI59" s="409"/>
      <c r="AJ59" s="409"/>
      <c r="AK59" s="409"/>
      <c r="AL59" s="409"/>
      <c r="AM59" s="409"/>
      <c r="AN59" s="409"/>
      <c r="AO59" s="409"/>
      <c r="AP59" s="409"/>
      <c r="AQ59" s="290">
        <f>SUM(AC59:AP59)</f>
        <v>1</v>
      </c>
    </row>
    <row r="60" spans="1:46" s="277" customFormat="1" ht="15" hidden="1" outlineLevel="1">
      <c r="A60" s="498"/>
      <c r="B60" s="309" t="s">
        <v>214</v>
      </c>
      <c r="C60" s="285" t="s">
        <v>163</v>
      </c>
      <c r="D60" s="289">
        <v>-21209.670000000002</v>
      </c>
      <c r="E60" s="289">
        <v>-21209.670000000002</v>
      </c>
      <c r="F60" s="289">
        <v>-21209.670000000002</v>
      </c>
      <c r="G60" s="289">
        <v>-21209.670000000002</v>
      </c>
      <c r="H60" s="289">
        <v>-21209.67</v>
      </c>
      <c r="I60" s="289">
        <v>-21209.67</v>
      </c>
      <c r="J60" s="289">
        <v>-21209.67</v>
      </c>
      <c r="K60" s="289">
        <v>-21209.67</v>
      </c>
      <c r="L60" s="289">
        <v>-21209.67</v>
      </c>
      <c r="M60" s="289">
        <v>-21209.67</v>
      </c>
      <c r="N60" s="289">
        <v>-21209.67</v>
      </c>
      <c r="O60" s="289">
        <v>-21209.67</v>
      </c>
      <c r="P60" s="289">
        <f>P59</f>
        <v>12</v>
      </c>
      <c r="Q60" s="289">
        <v>-4.0604600000000017</v>
      </c>
      <c r="R60" s="289">
        <v>-4.0604600000000017</v>
      </c>
      <c r="S60" s="289">
        <v>-4.06046</v>
      </c>
      <c r="T60" s="289">
        <v>-4.06046</v>
      </c>
      <c r="U60" s="289">
        <v>-4.06046</v>
      </c>
      <c r="V60" s="289">
        <v>-4.06046</v>
      </c>
      <c r="W60" s="289">
        <v>-4.06046</v>
      </c>
      <c r="X60" s="289">
        <v>-4.06046</v>
      </c>
      <c r="Y60" s="289">
        <v>-4.06046</v>
      </c>
      <c r="Z60" s="289">
        <v>-4.06046</v>
      </c>
      <c r="AA60" s="289">
        <v>-4.06046</v>
      </c>
      <c r="AB60" s="289">
        <v>-4.06046</v>
      </c>
      <c r="AC60" s="405">
        <f>AC59</f>
        <v>0</v>
      </c>
      <c r="AD60" s="405">
        <f>AD59</f>
        <v>0</v>
      </c>
      <c r="AE60" s="405">
        <f t="shared" ref="AE60:AH60" si="24">AE59</f>
        <v>1</v>
      </c>
      <c r="AF60" s="405">
        <f t="shared" si="24"/>
        <v>0</v>
      </c>
      <c r="AG60" s="405">
        <f t="shared" si="24"/>
        <v>0</v>
      </c>
      <c r="AH60" s="405">
        <f t="shared" si="24"/>
        <v>0</v>
      </c>
      <c r="AI60" s="405">
        <f t="shared" ref="AI60:AP60" si="25">AI59</f>
        <v>0</v>
      </c>
      <c r="AJ60" s="405">
        <f t="shared" si="25"/>
        <v>0</v>
      </c>
      <c r="AK60" s="405">
        <f t="shared" si="25"/>
        <v>0</v>
      </c>
      <c r="AL60" s="405">
        <f t="shared" si="25"/>
        <v>0</v>
      </c>
      <c r="AM60" s="405">
        <f t="shared" si="25"/>
        <v>0</v>
      </c>
      <c r="AN60" s="405">
        <f t="shared" si="25"/>
        <v>0</v>
      </c>
      <c r="AO60" s="405">
        <f t="shared" si="25"/>
        <v>0</v>
      </c>
      <c r="AP60" s="405">
        <f t="shared" si="25"/>
        <v>0</v>
      </c>
      <c r="AQ60" s="305"/>
    </row>
    <row r="61" spans="1:46" s="277" customFormat="1" ht="15" hidden="1" outlineLevel="1">
      <c r="A61" s="498"/>
      <c r="B61" s="308"/>
      <c r="C61" s="306"/>
      <c r="D61" s="310"/>
      <c r="E61" s="310"/>
      <c r="F61" s="310"/>
      <c r="G61" s="310"/>
      <c r="H61" s="310"/>
      <c r="I61" s="310"/>
      <c r="J61" s="310"/>
      <c r="K61" s="310"/>
      <c r="L61" s="310"/>
      <c r="M61" s="310"/>
      <c r="N61" s="310"/>
      <c r="O61" s="310"/>
      <c r="P61" s="285"/>
      <c r="Q61" s="310"/>
      <c r="R61" s="310"/>
      <c r="S61" s="310"/>
      <c r="T61" s="310"/>
      <c r="U61" s="310"/>
      <c r="V61" s="310"/>
      <c r="W61" s="310"/>
      <c r="X61" s="310"/>
      <c r="Y61" s="310"/>
      <c r="Z61" s="310"/>
      <c r="AA61" s="310"/>
      <c r="AB61" s="310"/>
      <c r="AC61" s="410"/>
      <c r="AD61" s="410"/>
      <c r="AE61" s="410"/>
      <c r="AF61" s="410"/>
      <c r="AG61" s="410"/>
      <c r="AH61" s="410"/>
      <c r="AI61" s="410"/>
      <c r="AJ61" s="410"/>
      <c r="AK61" s="410"/>
      <c r="AL61" s="410"/>
      <c r="AM61" s="410"/>
      <c r="AN61" s="410"/>
      <c r="AO61" s="410"/>
      <c r="AP61" s="410"/>
      <c r="AQ61" s="307"/>
    </row>
    <row r="62" spans="1:46" s="277" customFormat="1" ht="15" hidden="1" outlineLevel="1">
      <c r="A62" s="498">
        <v>14</v>
      </c>
      <c r="B62" s="308" t="s">
        <v>20</v>
      </c>
      <c r="C62" s="285" t="s">
        <v>25</v>
      </c>
      <c r="D62" s="289"/>
      <c r="E62" s="289"/>
      <c r="F62" s="289"/>
      <c r="G62" s="289"/>
      <c r="H62" s="289"/>
      <c r="I62" s="289"/>
      <c r="J62" s="289"/>
      <c r="K62" s="289"/>
      <c r="L62" s="289"/>
      <c r="M62" s="289"/>
      <c r="N62" s="289"/>
      <c r="O62" s="289"/>
      <c r="P62" s="289">
        <v>12</v>
      </c>
      <c r="Q62" s="289"/>
      <c r="R62" s="289"/>
      <c r="S62" s="289"/>
      <c r="T62" s="289"/>
      <c r="U62" s="289"/>
      <c r="V62" s="289"/>
      <c r="W62" s="289"/>
      <c r="X62" s="289"/>
      <c r="Y62" s="289"/>
      <c r="Z62" s="289"/>
      <c r="AA62" s="289"/>
      <c r="AB62" s="289"/>
      <c r="AC62" s="409"/>
      <c r="AD62" s="409"/>
      <c r="AE62" s="409"/>
      <c r="AF62" s="409"/>
      <c r="AG62" s="409"/>
      <c r="AH62" s="409"/>
      <c r="AI62" s="409"/>
      <c r="AJ62" s="409"/>
      <c r="AK62" s="409"/>
      <c r="AL62" s="409"/>
      <c r="AM62" s="409"/>
      <c r="AN62" s="409"/>
      <c r="AO62" s="409"/>
      <c r="AP62" s="409"/>
      <c r="AQ62" s="290">
        <f>SUM(AC62:AP62)</f>
        <v>0</v>
      </c>
    </row>
    <row r="63" spans="1:46" s="277" customFormat="1" ht="15" hidden="1" outlineLevel="1">
      <c r="A63" s="498"/>
      <c r="B63" s="309" t="s">
        <v>214</v>
      </c>
      <c r="C63" s="285" t="s">
        <v>163</v>
      </c>
      <c r="D63" s="289"/>
      <c r="E63" s="289"/>
      <c r="F63" s="289"/>
      <c r="G63" s="289"/>
      <c r="H63" s="289"/>
      <c r="I63" s="289"/>
      <c r="J63" s="289"/>
      <c r="K63" s="289"/>
      <c r="L63" s="289"/>
      <c r="M63" s="289"/>
      <c r="N63" s="289"/>
      <c r="O63" s="289"/>
      <c r="P63" s="289">
        <f>P62</f>
        <v>12</v>
      </c>
      <c r="Q63" s="289"/>
      <c r="R63" s="289"/>
      <c r="S63" s="289"/>
      <c r="T63" s="289"/>
      <c r="U63" s="289"/>
      <c r="V63" s="289"/>
      <c r="W63" s="289"/>
      <c r="X63" s="289"/>
      <c r="Y63" s="289"/>
      <c r="Z63" s="289"/>
      <c r="AA63" s="289"/>
      <c r="AB63" s="289"/>
      <c r="AC63" s="405">
        <f>AC62</f>
        <v>0</v>
      </c>
      <c r="AD63" s="405">
        <f>AD62</f>
        <v>0</v>
      </c>
      <c r="AE63" s="405">
        <f t="shared" ref="AE63:AH63" si="26">AE62</f>
        <v>0</v>
      </c>
      <c r="AF63" s="405">
        <f t="shared" si="26"/>
        <v>0</v>
      </c>
      <c r="AG63" s="405">
        <f t="shared" si="26"/>
        <v>0</v>
      </c>
      <c r="AH63" s="405">
        <f t="shared" si="26"/>
        <v>0</v>
      </c>
      <c r="AI63" s="405">
        <f t="shared" ref="AI63:AP63" si="27">AI62</f>
        <v>0</v>
      </c>
      <c r="AJ63" s="405">
        <f t="shared" si="27"/>
        <v>0</v>
      </c>
      <c r="AK63" s="405">
        <f t="shared" si="27"/>
        <v>0</v>
      </c>
      <c r="AL63" s="405">
        <f t="shared" si="27"/>
        <v>0</v>
      </c>
      <c r="AM63" s="405">
        <f t="shared" si="27"/>
        <v>0</v>
      </c>
      <c r="AN63" s="405">
        <f t="shared" si="27"/>
        <v>0</v>
      </c>
      <c r="AO63" s="405">
        <f t="shared" si="27"/>
        <v>0</v>
      </c>
      <c r="AP63" s="405">
        <f t="shared" si="27"/>
        <v>0</v>
      </c>
      <c r="AQ63" s="305"/>
    </row>
    <row r="64" spans="1:46" s="277" customFormat="1" ht="15" hidden="1" outlineLevel="1">
      <c r="A64" s="498"/>
      <c r="B64" s="308"/>
      <c r="C64" s="306"/>
      <c r="D64" s="310"/>
      <c r="E64" s="310"/>
      <c r="F64" s="310"/>
      <c r="G64" s="310"/>
      <c r="H64" s="310"/>
      <c r="I64" s="310"/>
      <c r="J64" s="310"/>
      <c r="K64" s="310"/>
      <c r="L64" s="310"/>
      <c r="M64" s="310"/>
      <c r="N64" s="310"/>
      <c r="O64" s="310"/>
      <c r="P64" s="285"/>
      <c r="Q64" s="310"/>
      <c r="R64" s="310"/>
      <c r="S64" s="310"/>
      <c r="T64" s="310"/>
      <c r="U64" s="310"/>
      <c r="V64" s="310"/>
      <c r="W64" s="310"/>
      <c r="X64" s="310"/>
      <c r="Y64" s="310"/>
      <c r="Z64" s="310"/>
      <c r="AA64" s="310"/>
      <c r="AB64" s="310"/>
      <c r="AC64" s="410"/>
      <c r="AD64" s="411"/>
      <c r="AE64" s="410"/>
      <c r="AF64" s="410"/>
      <c r="AG64" s="410"/>
      <c r="AH64" s="410"/>
      <c r="AI64" s="410"/>
      <c r="AJ64" s="410"/>
      <c r="AK64" s="410"/>
      <c r="AL64" s="410"/>
      <c r="AM64" s="410"/>
      <c r="AN64" s="410"/>
      <c r="AO64" s="410"/>
      <c r="AP64" s="410"/>
      <c r="AQ64" s="307"/>
    </row>
    <row r="65" spans="1:43" s="277" customFormat="1" ht="15" hidden="1" outlineLevel="1">
      <c r="A65" s="498">
        <v>15</v>
      </c>
      <c r="B65" s="308" t="s">
        <v>485</v>
      </c>
      <c r="C65" s="285" t="s">
        <v>25</v>
      </c>
      <c r="D65" s="289"/>
      <c r="E65" s="289"/>
      <c r="F65" s="289"/>
      <c r="G65" s="289"/>
      <c r="H65" s="289"/>
      <c r="I65" s="289"/>
      <c r="J65" s="289"/>
      <c r="K65" s="289"/>
      <c r="L65" s="289"/>
      <c r="M65" s="289"/>
      <c r="N65" s="778"/>
      <c r="O65" s="778"/>
      <c r="P65" s="285"/>
      <c r="Q65" s="289"/>
      <c r="R65" s="289"/>
      <c r="S65" s="289"/>
      <c r="T65" s="289"/>
      <c r="U65" s="289"/>
      <c r="V65" s="289"/>
      <c r="W65" s="289"/>
      <c r="X65" s="289"/>
      <c r="Y65" s="289"/>
      <c r="Z65" s="289"/>
      <c r="AA65" s="289"/>
      <c r="AB65" s="289"/>
      <c r="AC65" s="409"/>
      <c r="AD65" s="409"/>
      <c r="AE65" s="409"/>
      <c r="AF65" s="409"/>
      <c r="AG65" s="409"/>
      <c r="AH65" s="409"/>
      <c r="AI65" s="409"/>
      <c r="AJ65" s="409"/>
      <c r="AK65" s="409"/>
      <c r="AL65" s="409"/>
      <c r="AM65" s="409"/>
      <c r="AN65" s="409"/>
      <c r="AO65" s="409"/>
      <c r="AP65" s="409"/>
      <c r="AQ65" s="290">
        <f>SUM(AC65:AP65)</f>
        <v>0</v>
      </c>
    </row>
    <row r="66" spans="1:43" s="277" customFormat="1" ht="15" hidden="1" outlineLevel="1">
      <c r="A66" s="498"/>
      <c r="B66" s="309" t="s">
        <v>214</v>
      </c>
      <c r="C66" s="285" t="s">
        <v>163</v>
      </c>
      <c r="D66" s="289"/>
      <c r="E66" s="289"/>
      <c r="F66" s="289"/>
      <c r="G66" s="289"/>
      <c r="H66" s="289"/>
      <c r="I66" s="289"/>
      <c r="J66" s="289"/>
      <c r="K66" s="289"/>
      <c r="L66" s="289"/>
      <c r="M66" s="289"/>
      <c r="N66" s="778"/>
      <c r="O66" s="778"/>
      <c r="P66" s="285"/>
      <c r="Q66" s="289"/>
      <c r="R66" s="289"/>
      <c r="S66" s="289"/>
      <c r="T66" s="289"/>
      <c r="U66" s="289"/>
      <c r="V66" s="289"/>
      <c r="W66" s="289"/>
      <c r="X66" s="289"/>
      <c r="Y66" s="289"/>
      <c r="Z66" s="289"/>
      <c r="AA66" s="289"/>
      <c r="AB66" s="289"/>
      <c r="AC66" s="405">
        <f>AC65</f>
        <v>0</v>
      </c>
      <c r="AD66" s="405">
        <f>AD65</f>
        <v>0</v>
      </c>
      <c r="AE66" s="405">
        <f t="shared" ref="AE66:AH66" si="28">AE65</f>
        <v>0</v>
      </c>
      <c r="AF66" s="405">
        <f t="shared" si="28"/>
        <v>0</v>
      </c>
      <c r="AG66" s="405">
        <f t="shared" si="28"/>
        <v>0</v>
      </c>
      <c r="AH66" s="405">
        <f t="shared" si="28"/>
        <v>0</v>
      </c>
      <c r="AI66" s="405">
        <f t="shared" ref="AI66:AP66" si="29">AI65</f>
        <v>0</v>
      </c>
      <c r="AJ66" s="405">
        <f t="shared" si="29"/>
        <v>0</v>
      </c>
      <c r="AK66" s="405">
        <f t="shared" si="29"/>
        <v>0</v>
      </c>
      <c r="AL66" s="405">
        <f t="shared" si="29"/>
        <v>0</v>
      </c>
      <c r="AM66" s="405">
        <f t="shared" si="29"/>
        <v>0</v>
      </c>
      <c r="AN66" s="405">
        <f t="shared" si="29"/>
        <v>0</v>
      </c>
      <c r="AO66" s="405">
        <f t="shared" si="29"/>
        <v>0</v>
      </c>
      <c r="AP66" s="405">
        <f t="shared" si="29"/>
        <v>0</v>
      </c>
      <c r="AQ66" s="305"/>
    </row>
    <row r="67" spans="1:43" s="277" customFormat="1" ht="15" hidden="1" outlineLevel="1">
      <c r="A67" s="498"/>
      <c r="B67" s="308"/>
      <c r="C67" s="306"/>
      <c r="D67" s="310"/>
      <c r="E67" s="310"/>
      <c r="F67" s="310"/>
      <c r="G67" s="310"/>
      <c r="H67" s="310"/>
      <c r="I67" s="310"/>
      <c r="J67" s="310"/>
      <c r="K67" s="310"/>
      <c r="L67" s="310"/>
      <c r="M67" s="310"/>
      <c r="N67" s="310"/>
      <c r="O67" s="310"/>
      <c r="P67" s="285"/>
      <c r="Q67" s="310"/>
      <c r="R67" s="310"/>
      <c r="S67" s="310"/>
      <c r="T67" s="310"/>
      <c r="U67" s="310"/>
      <c r="V67" s="310"/>
      <c r="W67" s="310"/>
      <c r="X67" s="310"/>
      <c r="Y67" s="310"/>
      <c r="Z67" s="310"/>
      <c r="AA67" s="310"/>
      <c r="AB67" s="310"/>
      <c r="AC67" s="412"/>
      <c r="AD67" s="410"/>
      <c r="AE67" s="410"/>
      <c r="AF67" s="410"/>
      <c r="AG67" s="410"/>
      <c r="AH67" s="410"/>
      <c r="AI67" s="410"/>
      <c r="AJ67" s="410"/>
      <c r="AK67" s="410"/>
      <c r="AL67" s="410"/>
      <c r="AM67" s="410"/>
      <c r="AN67" s="410"/>
      <c r="AO67" s="410"/>
      <c r="AP67" s="410"/>
      <c r="AQ67" s="307"/>
    </row>
    <row r="68" spans="1:43" s="277" customFormat="1" ht="30" hidden="1" outlineLevel="1">
      <c r="A68" s="498">
        <v>16</v>
      </c>
      <c r="B68" s="308" t="s">
        <v>486</v>
      </c>
      <c r="C68" s="285" t="s">
        <v>25</v>
      </c>
      <c r="D68" s="289"/>
      <c r="E68" s="289"/>
      <c r="F68" s="289"/>
      <c r="G68" s="289"/>
      <c r="H68" s="289"/>
      <c r="I68" s="289"/>
      <c r="J68" s="289"/>
      <c r="K68" s="289"/>
      <c r="L68" s="289"/>
      <c r="M68" s="289"/>
      <c r="N68" s="778"/>
      <c r="O68" s="778"/>
      <c r="P68" s="285"/>
      <c r="Q68" s="289"/>
      <c r="R68" s="289"/>
      <c r="S68" s="289"/>
      <c r="T68" s="289"/>
      <c r="U68" s="289"/>
      <c r="V68" s="289"/>
      <c r="W68" s="289"/>
      <c r="X68" s="289"/>
      <c r="Y68" s="289"/>
      <c r="Z68" s="289"/>
      <c r="AA68" s="289"/>
      <c r="AB68" s="289"/>
      <c r="AC68" s="409"/>
      <c r="AD68" s="409"/>
      <c r="AE68" s="409"/>
      <c r="AF68" s="409"/>
      <c r="AG68" s="409"/>
      <c r="AH68" s="409"/>
      <c r="AI68" s="409"/>
      <c r="AJ68" s="409"/>
      <c r="AK68" s="409"/>
      <c r="AL68" s="409"/>
      <c r="AM68" s="409"/>
      <c r="AN68" s="409"/>
      <c r="AO68" s="409"/>
      <c r="AP68" s="409"/>
      <c r="AQ68" s="290">
        <f>SUM(AC68:AP68)</f>
        <v>0</v>
      </c>
    </row>
    <row r="69" spans="1:43" s="277" customFormat="1" ht="15" hidden="1" outlineLevel="1">
      <c r="A69" s="498"/>
      <c r="B69" s="309" t="s">
        <v>214</v>
      </c>
      <c r="C69" s="285" t="s">
        <v>163</v>
      </c>
      <c r="D69" s="289"/>
      <c r="E69" s="289"/>
      <c r="F69" s="289"/>
      <c r="G69" s="289"/>
      <c r="H69" s="289"/>
      <c r="I69" s="289"/>
      <c r="J69" s="289"/>
      <c r="K69" s="289"/>
      <c r="L69" s="289"/>
      <c r="M69" s="289"/>
      <c r="N69" s="778"/>
      <c r="O69" s="778"/>
      <c r="P69" s="285"/>
      <c r="Q69" s="289"/>
      <c r="R69" s="289"/>
      <c r="S69" s="289"/>
      <c r="T69" s="289"/>
      <c r="U69" s="289"/>
      <c r="V69" s="289"/>
      <c r="W69" s="289"/>
      <c r="X69" s="289"/>
      <c r="Y69" s="289"/>
      <c r="Z69" s="289"/>
      <c r="AA69" s="289"/>
      <c r="AB69" s="289"/>
      <c r="AC69" s="405">
        <f>AC68</f>
        <v>0</v>
      </c>
      <c r="AD69" s="405">
        <f>AD68</f>
        <v>0</v>
      </c>
      <c r="AE69" s="405">
        <f t="shared" ref="AE69:AH69" si="30">AE68</f>
        <v>0</v>
      </c>
      <c r="AF69" s="405">
        <f t="shared" si="30"/>
        <v>0</v>
      </c>
      <c r="AG69" s="405">
        <f t="shared" si="30"/>
        <v>0</v>
      </c>
      <c r="AH69" s="405">
        <f t="shared" si="30"/>
        <v>0</v>
      </c>
      <c r="AI69" s="405">
        <f t="shared" ref="AI69:AP69" si="31">AI68</f>
        <v>0</v>
      </c>
      <c r="AJ69" s="405">
        <f t="shared" si="31"/>
        <v>0</v>
      </c>
      <c r="AK69" s="405">
        <f t="shared" si="31"/>
        <v>0</v>
      </c>
      <c r="AL69" s="405">
        <f t="shared" si="31"/>
        <v>0</v>
      </c>
      <c r="AM69" s="405">
        <f t="shared" si="31"/>
        <v>0</v>
      </c>
      <c r="AN69" s="405">
        <f t="shared" si="31"/>
        <v>0</v>
      </c>
      <c r="AO69" s="405">
        <f t="shared" si="31"/>
        <v>0</v>
      </c>
      <c r="AP69" s="405">
        <f t="shared" si="31"/>
        <v>0</v>
      </c>
      <c r="AQ69" s="305"/>
    </row>
    <row r="70" spans="1:43" s="277" customFormat="1" ht="15" hidden="1" outlineLevel="1">
      <c r="A70" s="498"/>
      <c r="B70" s="308"/>
      <c r="C70" s="306"/>
      <c r="D70" s="310"/>
      <c r="E70" s="310"/>
      <c r="F70" s="310"/>
      <c r="G70" s="310"/>
      <c r="H70" s="310"/>
      <c r="I70" s="310"/>
      <c r="J70" s="310"/>
      <c r="K70" s="310"/>
      <c r="L70" s="310"/>
      <c r="M70" s="310"/>
      <c r="N70" s="310"/>
      <c r="O70" s="310"/>
      <c r="P70" s="285"/>
      <c r="Q70" s="310"/>
      <c r="R70" s="310"/>
      <c r="S70" s="310"/>
      <c r="T70" s="310"/>
      <c r="U70" s="310"/>
      <c r="V70" s="310"/>
      <c r="W70" s="310"/>
      <c r="X70" s="310"/>
      <c r="Y70" s="310"/>
      <c r="Z70" s="310"/>
      <c r="AA70" s="310"/>
      <c r="AB70" s="310"/>
      <c r="AC70" s="412"/>
      <c r="AD70" s="410"/>
      <c r="AE70" s="410"/>
      <c r="AF70" s="410"/>
      <c r="AG70" s="410"/>
      <c r="AH70" s="410"/>
      <c r="AI70" s="410"/>
      <c r="AJ70" s="410"/>
      <c r="AK70" s="410"/>
      <c r="AL70" s="410"/>
      <c r="AM70" s="410"/>
      <c r="AN70" s="410"/>
      <c r="AO70" s="410"/>
      <c r="AP70" s="410"/>
      <c r="AQ70" s="307"/>
    </row>
    <row r="71" spans="1:43" s="277" customFormat="1" ht="15" hidden="1" outlineLevel="1">
      <c r="A71" s="498">
        <v>17</v>
      </c>
      <c r="B71" s="308" t="s">
        <v>9</v>
      </c>
      <c r="C71" s="285" t="s">
        <v>25</v>
      </c>
      <c r="D71" s="289">
        <v>0</v>
      </c>
      <c r="E71" s="289">
        <v>0</v>
      </c>
      <c r="F71" s="289">
        <v>0</v>
      </c>
      <c r="G71" s="289">
        <v>0</v>
      </c>
      <c r="H71" s="289">
        <v>0</v>
      </c>
      <c r="I71" s="289">
        <v>0</v>
      </c>
      <c r="J71" s="289">
        <v>0</v>
      </c>
      <c r="K71" s="289">
        <v>0</v>
      </c>
      <c r="L71" s="289">
        <v>0</v>
      </c>
      <c r="M71" s="289">
        <v>0</v>
      </c>
      <c r="N71" s="778"/>
      <c r="O71" s="778"/>
      <c r="P71" s="285"/>
      <c r="Q71" s="289"/>
      <c r="R71" s="289"/>
      <c r="S71" s="289"/>
      <c r="T71" s="289"/>
      <c r="U71" s="289"/>
      <c r="V71" s="289"/>
      <c r="W71" s="289"/>
      <c r="X71" s="289"/>
      <c r="Y71" s="289"/>
      <c r="Z71" s="289"/>
      <c r="AA71" s="289"/>
      <c r="AB71" s="289"/>
      <c r="AC71" s="409"/>
      <c r="AD71" s="409"/>
      <c r="AE71" s="409"/>
      <c r="AF71" s="409"/>
      <c r="AG71" s="409"/>
      <c r="AH71" s="409"/>
      <c r="AI71" s="409"/>
      <c r="AJ71" s="409"/>
      <c r="AK71" s="409"/>
      <c r="AL71" s="409"/>
      <c r="AM71" s="409"/>
      <c r="AN71" s="409"/>
      <c r="AO71" s="409"/>
      <c r="AP71" s="409"/>
      <c r="AQ71" s="290">
        <f>SUM(AC71:AP71)</f>
        <v>0</v>
      </c>
    </row>
    <row r="72" spans="1:43" s="277" customFormat="1" ht="15" hidden="1" outlineLevel="1">
      <c r="A72" s="498"/>
      <c r="B72" s="309" t="s">
        <v>214</v>
      </c>
      <c r="C72" s="285" t="s">
        <v>163</v>
      </c>
      <c r="D72" s="289"/>
      <c r="E72" s="289"/>
      <c r="F72" s="289"/>
      <c r="G72" s="289"/>
      <c r="H72" s="289"/>
      <c r="I72" s="289"/>
      <c r="J72" s="289"/>
      <c r="K72" s="289"/>
      <c r="L72" s="289"/>
      <c r="M72" s="289"/>
      <c r="N72" s="778"/>
      <c r="O72" s="778"/>
      <c r="P72" s="285"/>
      <c r="Q72" s="289"/>
      <c r="R72" s="289"/>
      <c r="S72" s="289"/>
      <c r="T72" s="289"/>
      <c r="U72" s="289"/>
      <c r="V72" s="289"/>
      <c r="W72" s="289"/>
      <c r="X72" s="289"/>
      <c r="Y72" s="289"/>
      <c r="Z72" s="289"/>
      <c r="AA72" s="289"/>
      <c r="AB72" s="289"/>
      <c r="AC72" s="405">
        <f>AC71</f>
        <v>0</v>
      </c>
      <c r="AD72" s="405">
        <f>AD71</f>
        <v>0</v>
      </c>
      <c r="AE72" s="405">
        <f t="shared" ref="AE72:AH72" si="32">AE71</f>
        <v>0</v>
      </c>
      <c r="AF72" s="405">
        <f t="shared" si="32"/>
        <v>0</v>
      </c>
      <c r="AG72" s="405">
        <f t="shared" si="32"/>
        <v>0</v>
      </c>
      <c r="AH72" s="405">
        <f t="shared" si="32"/>
        <v>0</v>
      </c>
      <c r="AI72" s="405">
        <f t="shared" ref="AI72:AP72" si="33">AI71</f>
        <v>0</v>
      </c>
      <c r="AJ72" s="405">
        <f t="shared" si="33"/>
        <v>0</v>
      </c>
      <c r="AK72" s="405">
        <f t="shared" si="33"/>
        <v>0</v>
      </c>
      <c r="AL72" s="405">
        <f t="shared" si="33"/>
        <v>0</v>
      </c>
      <c r="AM72" s="405">
        <f t="shared" si="33"/>
        <v>0</v>
      </c>
      <c r="AN72" s="405">
        <f t="shared" si="33"/>
        <v>0</v>
      </c>
      <c r="AO72" s="405">
        <f t="shared" si="33"/>
        <v>0</v>
      </c>
      <c r="AP72" s="405">
        <f t="shared" si="33"/>
        <v>0</v>
      </c>
      <c r="AQ72" s="305"/>
    </row>
    <row r="73" spans="1:43" s="277" customFormat="1" ht="15" hidden="1" outlineLevel="1">
      <c r="A73" s="498"/>
      <c r="B73" s="309"/>
      <c r="C73" s="299"/>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413"/>
      <c r="AD73" s="414"/>
      <c r="AE73" s="414"/>
      <c r="AF73" s="414"/>
      <c r="AG73" s="414"/>
      <c r="AH73" s="414"/>
      <c r="AI73" s="414"/>
      <c r="AJ73" s="414"/>
      <c r="AK73" s="414"/>
      <c r="AL73" s="414"/>
      <c r="AM73" s="414"/>
      <c r="AN73" s="414"/>
      <c r="AO73" s="414"/>
      <c r="AP73" s="414"/>
      <c r="AQ73" s="311"/>
    </row>
    <row r="74" spans="1:43" s="287" customFormat="1" ht="15.75" hidden="1" outlineLevel="1">
      <c r="A74" s="499"/>
      <c r="B74" s="282" t="s">
        <v>10</v>
      </c>
      <c r="C74" s="283"/>
      <c r="D74" s="283"/>
      <c r="E74" s="283"/>
      <c r="F74" s="283"/>
      <c r="G74" s="283"/>
      <c r="H74" s="283"/>
      <c r="I74" s="283"/>
      <c r="J74" s="283"/>
      <c r="K74" s="283"/>
      <c r="L74" s="283"/>
      <c r="M74" s="283"/>
      <c r="N74" s="283"/>
      <c r="O74" s="283"/>
      <c r="P74" s="284"/>
      <c r="Q74" s="283"/>
      <c r="R74" s="283"/>
      <c r="S74" s="283"/>
      <c r="T74" s="283"/>
      <c r="U74" s="283"/>
      <c r="V74" s="283"/>
      <c r="W74" s="283"/>
      <c r="X74" s="283"/>
      <c r="Y74" s="283"/>
      <c r="Z74" s="283"/>
      <c r="AA74" s="283"/>
      <c r="AB74" s="283"/>
      <c r="AC74" s="408"/>
      <c r="AD74" s="408"/>
      <c r="AE74" s="408"/>
      <c r="AF74" s="408"/>
      <c r="AG74" s="408"/>
      <c r="AH74" s="408"/>
      <c r="AI74" s="408"/>
      <c r="AJ74" s="408"/>
      <c r="AK74" s="408"/>
      <c r="AL74" s="408"/>
      <c r="AM74" s="408"/>
      <c r="AN74" s="408"/>
      <c r="AO74" s="408"/>
      <c r="AP74" s="408"/>
      <c r="AQ74" s="286"/>
    </row>
    <row r="75" spans="1:43" s="277" customFormat="1" ht="15" hidden="1" outlineLevel="1">
      <c r="A75" s="498">
        <v>18</v>
      </c>
      <c r="B75" s="309" t="s">
        <v>11</v>
      </c>
      <c r="C75" s="285" t="s">
        <v>25</v>
      </c>
      <c r="D75" s="289"/>
      <c r="E75" s="289"/>
      <c r="F75" s="289"/>
      <c r="G75" s="289"/>
      <c r="H75" s="289"/>
      <c r="I75" s="289"/>
      <c r="J75" s="289"/>
      <c r="K75" s="289"/>
      <c r="L75" s="289"/>
      <c r="M75" s="289"/>
      <c r="N75" s="289"/>
      <c r="O75" s="289"/>
      <c r="P75" s="289">
        <v>12</v>
      </c>
      <c r="Q75" s="289"/>
      <c r="R75" s="289"/>
      <c r="S75" s="289"/>
      <c r="T75" s="289"/>
      <c r="U75" s="289"/>
      <c r="V75" s="289"/>
      <c r="W75" s="289"/>
      <c r="X75" s="289"/>
      <c r="Y75" s="289"/>
      <c r="Z75" s="289"/>
      <c r="AA75" s="289"/>
      <c r="AB75" s="289"/>
      <c r="AC75" s="409"/>
      <c r="AD75" s="409"/>
      <c r="AE75" s="409"/>
      <c r="AF75" s="409"/>
      <c r="AG75" s="409"/>
      <c r="AH75" s="409"/>
      <c r="AI75" s="409"/>
      <c r="AJ75" s="409"/>
      <c r="AK75" s="409"/>
      <c r="AL75" s="409"/>
      <c r="AM75" s="409"/>
      <c r="AN75" s="409"/>
      <c r="AO75" s="409"/>
      <c r="AP75" s="409"/>
      <c r="AQ75" s="290">
        <f>SUM(AC75:AP75)</f>
        <v>0</v>
      </c>
    </row>
    <row r="76" spans="1:43" s="277" customFormat="1" ht="15" hidden="1" outlineLevel="1">
      <c r="A76" s="498"/>
      <c r="B76" s="309" t="s">
        <v>214</v>
      </c>
      <c r="C76" s="285" t="s">
        <v>163</v>
      </c>
      <c r="D76" s="289"/>
      <c r="E76" s="289"/>
      <c r="F76" s="289"/>
      <c r="G76" s="289"/>
      <c r="H76" s="289"/>
      <c r="I76" s="289"/>
      <c r="J76" s="289"/>
      <c r="K76" s="289"/>
      <c r="L76" s="289"/>
      <c r="M76" s="289"/>
      <c r="N76" s="289"/>
      <c r="O76" s="289"/>
      <c r="P76" s="289">
        <f>P75</f>
        <v>12</v>
      </c>
      <c r="Q76" s="289"/>
      <c r="R76" s="289"/>
      <c r="S76" s="289"/>
      <c r="T76" s="289"/>
      <c r="U76" s="289"/>
      <c r="V76" s="289"/>
      <c r="W76" s="289"/>
      <c r="X76" s="289"/>
      <c r="Y76" s="289"/>
      <c r="Z76" s="289"/>
      <c r="AA76" s="289"/>
      <c r="AB76" s="289"/>
      <c r="AC76" s="405">
        <f>AC75</f>
        <v>0</v>
      </c>
      <c r="AD76" s="405">
        <f>AD75</f>
        <v>0</v>
      </c>
      <c r="AE76" s="405">
        <f t="shared" ref="AE76:AH76" si="34">AE75</f>
        <v>0</v>
      </c>
      <c r="AF76" s="405">
        <f t="shared" si="34"/>
        <v>0</v>
      </c>
      <c r="AG76" s="405">
        <f t="shared" si="34"/>
        <v>0</v>
      </c>
      <c r="AH76" s="405">
        <f t="shared" si="34"/>
        <v>0</v>
      </c>
      <c r="AI76" s="405">
        <f t="shared" ref="AI76:AP76" si="35">AI75</f>
        <v>0</v>
      </c>
      <c r="AJ76" s="405">
        <f t="shared" si="35"/>
        <v>0</v>
      </c>
      <c r="AK76" s="405">
        <f t="shared" si="35"/>
        <v>0</v>
      </c>
      <c r="AL76" s="405">
        <f t="shared" si="35"/>
        <v>0</v>
      </c>
      <c r="AM76" s="405">
        <f t="shared" si="35"/>
        <v>0</v>
      </c>
      <c r="AN76" s="405">
        <f t="shared" si="35"/>
        <v>0</v>
      </c>
      <c r="AO76" s="405">
        <f t="shared" si="35"/>
        <v>0</v>
      </c>
      <c r="AP76" s="405">
        <f t="shared" si="35"/>
        <v>0</v>
      </c>
      <c r="AQ76" s="291"/>
    </row>
    <row r="77" spans="1:43" s="303" customFormat="1" ht="15" hidden="1" outlineLevel="1">
      <c r="A77" s="501"/>
      <c r="B77" s="309"/>
      <c r="C77" s="299"/>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406"/>
      <c r="AD77" s="415"/>
      <c r="AE77" s="415"/>
      <c r="AF77" s="415"/>
      <c r="AG77" s="415"/>
      <c r="AH77" s="415"/>
      <c r="AI77" s="415"/>
      <c r="AJ77" s="415"/>
      <c r="AK77" s="415"/>
      <c r="AL77" s="415"/>
      <c r="AM77" s="415"/>
      <c r="AN77" s="415"/>
      <c r="AO77" s="415"/>
      <c r="AP77" s="415"/>
      <c r="AQ77" s="300"/>
    </row>
    <row r="78" spans="1:43" s="277" customFormat="1" ht="15" hidden="1" outlineLevel="1">
      <c r="A78" s="498">
        <v>19</v>
      </c>
      <c r="B78" s="309" t="s">
        <v>12</v>
      </c>
      <c r="C78" s="285" t="s">
        <v>25</v>
      </c>
      <c r="D78" s="289"/>
      <c r="E78" s="289"/>
      <c r="F78" s="289"/>
      <c r="G78" s="289"/>
      <c r="H78" s="289"/>
      <c r="I78" s="289"/>
      <c r="J78" s="289"/>
      <c r="K78" s="289"/>
      <c r="L78" s="289"/>
      <c r="M78" s="289"/>
      <c r="N78" s="289"/>
      <c r="O78" s="289"/>
      <c r="P78" s="289">
        <v>12</v>
      </c>
      <c r="Q78" s="289"/>
      <c r="R78" s="289"/>
      <c r="S78" s="289"/>
      <c r="T78" s="289"/>
      <c r="U78" s="289"/>
      <c r="V78" s="289"/>
      <c r="W78" s="289"/>
      <c r="X78" s="289"/>
      <c r="Y78" s="289"/>
      <c r="Z78" s="289"/>
      <c r="AA78" s="289"/>
      <c r="AB78" s="289"/>
      <c r="AC78" s="404"/>
      <c r="AD78" s="409"/>
      <c r="AE78" s="409"/>
      <c r="AF78" s="409"/>
      <c r="AG78" s="409"/>
      <c r="AH78" s="409"/>
      <c r="AI78" s="409"/>
      <c r="AJ78" s="409"/>
      <c r="AK78" s="409"/>
      <c r="AL78" s="409"/>
      <c r="AM78" s="409"/>
      <c r="AN78" s="409"/>
      <c r="AO78" s="409"/>
      <c r="AP78" s="409"/>
      <c r="AQ78" s="290">
        <f>SUM(AC78:AP78)</f>
        <v>0</v>
      </c>
    </row>
    <row r="79" spans="1:43" s="277" customFormat="1" ht="15" hidden="1" outlineLevel="1">
      <c r="A79" s="498"/>
      <c r="B79" s="309" t="s">
        <v>214</v>
      </c>
      <c r="C79" s="285" t="s">
        <v>163</v>
      </c>
      <c r="D79" s="289"/>
      <c r="E79" s="289"/>
      <c r="F79" s="289"/>
      <c r="G79" s="289"/>
      <c r="H79" s="289"/>
      <c r="I79" s="289"/>
      <c r="J79" s="289"/>
      <c r="K79" s="289"/>
      <c r="L79" s="289"/>
      <c r="M79" s="289"/>
      <c r="N79" s="289"/>
      <c r="O79" s="289"/>
      <c r="P79" s="289">
        <f>P78</f>
        <v>12</v>
      </c>
      <c r="Q79" s="289"/>
      <c r="R79" s="289"/>
      <c r="S79" s="289"/>
      <c r="T79" s="289"/>
      <c r="U79" s="289"/>
      <c r="V79" s="289"/>
      <c r="W79" s="289"/>
      <c r="X79" s="289"/>
      <c r="Y79" s="289"/>
      <c r="Z79" s="289"/>
      <c r="AA79" s="289"/>
      <c r="AB79" s="289"/>
      <c r="AC79" s="405">
        <f>AC78</f>
        <v>0</v>
      </c>
      <c r="AD79" s="405">
        <f>AD78</f>
        <v>0</v>
      </c>
      <c r="AE79" s="405">
        <f t="shared" ref="AE79:AH79" si="36">AE78</f>
        <v>0</v>
      </c>
      <c r="AF79" s="405">
        <f t="shared" si="36"/>
        <v>0</v>
      </c>
      <c r="AG79" s="405">
        <f t="shared" si="36"/>
        <v>0</v>
      </c>
      <c r="AH79" s="405">
        <f t="shared" si="36"/>
        <v>0</v>
      </c>
      <c r="AI79" s="405">
        <f t="shared" ref="AI79:AP79" si="37">AI78</f>
        <v>0</v>
      </c>
      <c r="AJ79" s="405">
        <f t="shared" si="37"/>
        <v>0</v>
      </c>
      <c r="AK79" s="405">
        <f t="shared" si="37"/>
        <v>0</v>
      </c>
      <c r="AL79" s="405">
        <f t="shared" si="37"/>
        <v>0</v>
      </c>
      <c r="AM79" s="405">
        <f t="shared" si="37"/>
        <v>0</v>
      </c>
      <c r="AN79" s="405">
        <f t="shared" si="37"/>
        <v>0</v>
      </c>
      <c r="AO79" s="405">
        <f t="shared" si="37"/>
        <v>0</v>
      </c>
      <c r="AP79" s="405">
        <f t="shared" si="37"/>
        <v>0</v>
      </c>
      <c r="AQ79" s="291"/>
    </row>
    <row r="80" spans="1:43" s="277" customFormat="1" ht="15" hidden="1" outlineLevel="1">
      <c r="A80" s="498"/>
      <c r="B80" s="309"/>
      <c r="C80" s="299"/>
      <c r="D80" s="285"/>
      <c r="E80" s="285"/>
      <c r="F80" s="285"/>
      <c r="G80" s="285"/>
      <c r="H80" s="285"/>
      <c r="I80" s="285"/>
      <c r="J80" s="285"/>
      <c r="K80" s="285"/>
      <c r="L80" s="285"/>
      <c r="M80" s="285"/>
      <c r="N80" s="285"/>
      <c r="O80" s="285"/>
      <c r="P80" s="285"/>
      <c r="Q80" s="285"/>
      <c r="R80" s="285"/>
      <c r="S80" s="285"/>
      <c r="T80" s="285"/>
      <c r="U80" s="285"/>
      <c r="V80" s="285"/>
      <c r="W80" s="285"/>
      <c r="X80" s="285"/>
      <c r="Y80" s="285"/>
      <c r="Z80" s="285"/>
      <c r="AA80" s="285"/>
      <c r="AB80" s="285"/>
      <c r="AC80" s="416"/>
      <c r="AD80" s="416"/>
      <c r="AE80" s="406"/>
      <c r="AF80" s="406"/>
      <c r="AG80" s="406"/>
      <c r="AH80" s="406"/>
      <c r="AI80" s="406"/>
      <c r="AJ80" s="406"/>
      <c r="AK80" s="406"/>
      <c r="AL80" s="406"/>
      <c r="AM80" s="406"/>
      <c r="AN80" s="406"/>
      <c r="AO80" s="406"/>
      <c r="AP80" s="406"/>
      <c r="AQ80" s="300"/>
    </row>
    <row r="81" spans="1:43" s="277" customFormat="1" ht="15" hidden="1" outlineLevel="1">
      <c r="A81" s="498">
        <v>20</v>
      </c>
      <c r="B81" s="309" t="s">
        <v>13</v>
      </c>
      <c r="C81" s="285" t="s">
        <v>25</v>
      </c>
      <c r="D81" s="289"/>
      <c r="E81" s="289"/>
      <c r="F81" s="289"/>
      <c r="G81" s="289"/>
      <c r="H81" s="289"/>
      <c r="I81" s="289"/>
      <c r="J81" s="289"/>
      <c r="K81" s="289"/>
      <c r="L81" s="289"/>
      <c r="M81" s="289"/>
      <c r="N81" s="289"/>
      <c r="O81" s="289"/>
      <c r="P81" s="289">
        <v>12</v>
      </c>
      <c r="Q81" s="289"/>
      <c r="R81" s="289"/>
      <c r="S81" s="289"/>
      <c r="T81" s="289"/>
      <c r="U81" s="289"/>
      <c r="V81" s="289"/>
      <c r="W81" s="289"/>
      <c r="X81" s="289"/>
      <c r="Y81" s="289"/>
      <c r="Z81" s="289"/>
      <c r="AA81" s="289"/>
      <c r="AB81" s="289"/>
      <c r="AC81" s="404"/>
      <c r="AD81" s="409"/>
      <c r="AE81" s="409"/>
      <c r="AF81" s="409"/>
      <c r="AG81" s="409"/>
      <c r="AH81" s="409"/>
      <c r="AI81" s="409"/>
      <c r="AJ81" s="409"/>
      <c r="AK81" s="409"/>
      <c r="AL81" s="409"/>
      <c r="AM81" s="409"/>
      <c r="AN81" s="409"/>
      <c r="AO81" s="409"/>
      <c r="AP81" s="409"/>
      <c r="AQ81" s="290">
        <f>SUM(AC81:AP81)</f>
        <v>0</v>
      </c>
    </row>
    <row r="82" spans="1:43" s="277" customFormat="1" ht="15" hidden="1" outlineLevel="1">
      <c r="A82" s="498"/>
      <c r="B82" s="309" t="s">
        <v>214</v>
      </c>
      <c r="C82" s="285" t="s">
        <v>163</v>
      </c>
      <c r="D82" s="289"/>
      <c r="E82" s="289"/>
      <c r="F82" s="289"/>
      <c r="G82" s="289"/>
      <c r="H82" s="289"/>
      <c r="I82" s="289"/>
      <c r="J82" s="289"/>
      <c r="K82" s="289"/>
      <c r="L82" s="289"/>
      <c r="M82" s="289"/>
      <c r="N82" s="289"/>
      <c r="O82" s="289"/>
      <c r="P82" s="289">
        <f>P81</f>
        <v>12</v>
      </c>
      <c r="Q82" s="289"/>
      <c r="R82" s="289"/>
      <c r="S82" s="289"/>
      <c r="T82" s="289"/>
      <c r="U82" s="289"/>
      <c r="V82" s="289"/>
      <c r="W82" s="289"/>
      <c r="X82" s="289"/>
      <c r="Y82" s="289"/>
      <c r="Z82" s="289"/>
      <c r="AA82" s="289"/>
      <c r="AB82" s="289"/>
      <c r="AC82" s="405">
        <f>AC81</f>
        <v>0</v>
      </c>
      <c r="AD82" s="405">
        <f>AD81</f>
        <v>0</v>
      </c>
      <c r="AE82" s="405">
        <f t="shared" ref="AE82:AH82" si="38">AE81</f>
        <v>0</v>
      </c>
      <c r="AF82" s="405">
        <f t="shared" si="38"/>
        <v>0</v>
      </c>
      <c r="AG82" s="405">
        <f t="shared" si="38"/>
        <v>0</v>
      </c>
      <c r="AH82" s="405">
        <f t="shared" si="38"/>
        <v>0</v>
      </c>
      <c r="AI82" s="405">
        <f t="shared" ref="AI82:AP82" si="39">AI81</f>
        <v>0</v>
      </c>
      <c r="AJ82" s="405">
        <f t="shared" si="39"/>
        <v>0</v>
      </c>
      <c r="AK82" s="405">
        <f t="shared" si="39"/>
        <v>0</v>
      </c>
      <c r="AL82" s="405">
        <f t="shared" si="39"/>
        <v>0</v>
      </c>
      <c r="AM82" s="405">
        <f t="shared" si="39"/>
        <v>0</v>
      </c>
      <c r="AN82" s="405">
        <f t="shared" si="39"/>
        <v>0</v>
      </c>
      <c r="AO82" s="405">
        <f t="shared" si="39"/>
        <v>0</v>
      </c>
      <c r="AP82" s="405">
        <f t="shared" si="39"/>
        <v>0</v>
      </c>
      <c r="AQ82" s="300"/>
    </row>
    <row r="83" spans="1:43" s="277" customFormat="1" ht="15" hidden="1" outlineLevel="1">
      <c r="A83" s="498"/>
      <c r="B83" s="309"/>
      <c r="C83" s="299"/>
      <c r="D83" s="285"/>
      <c r="E83" s="285"/>
      <c r="F83" s="285"/>
      <c r="G83" s="285"/>
      <c r="H83" s="285"/>
      <c r="I83" s="285"/>
      <c r="J83" s="285"/>
      <c r="K83" s="285"/>
      <c r="L83" s="285"/>
      <c r="M83" s="285"/>
      <c r="N83" s="285"/>
      <c r="O83" s="285"/>
      <c r="P83" s="312"/>
      <c r="Q83" s="285"/>
      <c r="R83" s="285"/>
      <c r="S83" s="285"/>
      <c r="T83" s="285"/>
      <c r="U83" s="285"/>
      <c r="V83" s="285"/>
      <c r="W83" s="285"/>
      <c r="X83" s="285"/>
      <c r="Y83" s="285"/>
      <c r="Z83" s="285"/>
      <c r="AA83" s="285"/>
      <c r="AB83" s="285"/>
      <c r="AC83" s="406"/>
      <c r="AD83" s="406"/>
      <c r="AE83" s="406"/>
      <c r="AF83" s="406"/>
      <c r="AG83" s="406"/>
      <c r="AH83" s="406"/>
      <c r="AI83" s="406"/>
      <c r="AJ83" s="406"/>
      <c r="AK83" s="406"/>
      <c r="AL83" s="406"/>
      <c r="AM83" s="406"/>
      <c r="AN83" s="406"/>
      <c r="AO83" s="406"/>
      <c r="AP83" s="406"/>
      <c r="AQ83" s="300"/>
    </row>
    <row r="84" spans="1:43" s="277" customFormat="1" ht="15" hidden="1" outlineLevel="1">
      <c r="A84" s="498">
        <v>21</v>
      </c>
      <c r="B84" s="309" t="s">
        <v>22</v>
      </c>
      <c r="C84" s="285" t="s">
        <v>25</v>
      </c>
      <c r="D84" s="289"/>
      <c r="E84" s="289"/>
      <c r="F84" s="289"/>
      <c r="G84" s="289"/>
      <c r="H84" s="289"/>
      <c r="I84" s="289"/>
      <c r="J84" s="289"/>
      <c r="K84" s="289"/>
      <c r="L84" s="289"/>
      <c r="M84" s="289"/>
      <c r="N84" s="289"/>
      <c r="O84" s="289"/>
      <c r="P84" s="289">
        <v>12</v>
      </c>
      <c r="Q84" s="289"/>
      <c r="R84" s="289"/>
      <c r="S84" s="289"/>
      <c r="T84" s="289"/>
      <c r="U84" s="289"/>
      <c r="V84" s="289"/>
      <c r="W84" s="289"/>
      <c r="X84" s="289"/>
      <c r="Y84" s="289"/>
      <c r="Z84" s="289"/>
      <c r="AA84" s="289"/>
      <c r="AB84" s="289"/>
      <c r="AC84" s="404"/>
      <c r="AD84" s="409"/>
      <c r="AE84" s="409"/>
      <c r="AF84" s="409"/>
      <c r="AG84" s="409"/>
      <c r="AH84" s="409"/>
      <c r="AI84" s="409"/>
      <c r="AJ84" s="409"/>
      <c r="AK84" s="409"/>
      <c r="AL84" s="409"/>
      <c r="AM84" s="409"/>
      <c r="AN84" s="409"/>
      <c r="AO84" s="409"/>
      <c r="AP84" s="409"/>
      <c r="AQ84" s="290">
        <f>SUM(AC84:AP84)</f>
        <v>0</v>
      </c>
    </row>
    <row r="85" spans="1:43" s="277" customFormat="1" ht="15" hidden="1" outlineLevel="1">
      <c r="A85" s="498"/>
      <c r="B85" s="309" t="s">
        <v>214</v>
      </c>
      <c r="C85" s="285" t="s">
        <v>163</v>
      </c>
      <c r="D85" s="289"/>
      <c r="E85" s="289"/>
      <c r="F85" s="289"/>
      <c r="G85" s="289"/>
      <c r="H85" s="289"/>
      <c r="I85" s="289"/>
      <c r="J85" s="289"/>
      <c r="K85" s="289"/>
      <c r="L85" s="289"/>
      <c r="M85" s="289"/>
      <c r="N85" s="289"/>
      <c r="O85" s="289"/>
      <c r="P85" s="289">
        <f>P84</f>
        <v>12</v>
      </c>
      <c r="Q85" s="289"/>
      <c r="R85" s="289"/>
      <c r="S85" s="289"/>
      <c r="T85" s="289"/>
      <c r="U85" s="289"/>
      <c r="V85" s="289"/>
      <c r="W85" s="289"/>
      <c r="X85" s="289"/>
      <c r="Y85" s="289"/>
      <c r="Z85" s="289"/>
      <c r="AA85" s="289"/>
      <c r="AB85" s="289"/>
      <c r="AC85" s="405">
        <f>AC84</f>
        <v>0</v>
      </c>
      <c r="AD85" s="405">
        <f>AD84</f>
        <v>0</v>
      </c>
      <c r="AE85" s="405">
        <f t="shared" ref="AE85:AH85" si="40">AE84</f>
        <v>0</v>
      </c>
      <c r="AF85" s="405">
        <f t="shared" si="40"/>
        <v>0</v>
      </c>
      <c r="AG85" s="405">
        <f t="shared" si="40"/>
        <v>0</v>
      </c>
      <c r="AH85" s="405">
        <f t="shared" si="40"/>
        <v>0</v>
      </c>
      <c r="AI85" s="405">
        <f t="shared" ref="AI85:AP85" si="41">AI84</f>
        <v>0</v>
      </c>
      <c r="AJ85" s="405">
        <f t="shared" si="41"/>
        <v>0</v>
      </c>
      <c r="AK85" s="405">
        <f t="shared" si="41"/>
        <v>0</v>
      </c>
      <c r="AL85" s="405">
        <f t="shared" si="41"/>
        <v>0</v>
      </c>
      <c r="AM85" s="405">
        <f t="shared" si="41"/>
        <v>0</v>
      </c>
      <c r="AN85" s="405">
        <f t="shared" si="41"/>
        <v>0</v>
      </c>
      <c r="AO85" s="405">
        <f t="shared" si="41"/>
        <v>0</v>
      </c>
      <c r="AP85" s="405">
        <f t="shared" si="41"/>
        <v>0</v>
      </c>
      <c r="AQ85" s="291"/>
    </row>
    <row r="86" spans="1:43" s="277" customFormat="1" ht="15" hidden="1" outlineLevel="1">
      <c r="A86" s="498"/>
      <c r="B86" s="309"/>
      <c r="C86" s="299"/>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416"/>
      <c r="AD86" s="406"/>
      <c r="AE86" s="406"/>
      <c r="AF86" s="406"/>
      <c r="AG86" s="406"/>
      <c r="AH86" s="406"/>
      <c r="AI86" s="406"/>
      <c r="AJ86" s="406"/>
      <c r="AK86" s="406"/>
      <c r="AL86" s="406"/>
      <c r="AM86" s="406"/>
      <c r="AN86" s="406"/>
      <c r="AO86" s="406"/>
      <c r="AP86" s="406"/>
      <c r="AQ86" s="300"/>
    </row>
    <row r="87" spans="1:43" s="277" customFormat="1" ht="15" hidden="1" outlineLevel="1">
      <c r="A87" s="498">
        <v>22</v>
      </c>
      <c r="B87" s="309" t="s">
        <v>9</v>
      </c>
      <c r="C87" s="285" t="s">
        <v>25</v>
      </c>
      <c r="D87" s="289">
        <v>1236.7269999999999</v>
      </c>
      <c r="E87" s="289">
        <v>0</v>
      </c>
      <c r="F87" s="289">
        <v>0</v>
      </c>
      <c r="G87" s="289">
        <v>0</v>
      </c>
      <c r="H87" s="289">
        <v>0</v>
      </c>
      <c r="I87" s="289">
        <v>0</v>
      </c>
      <c r="J87" s="289">
        <v>0</v>
      </c>
      <c r="K87" s="289">
        <v>0</v>
      </c>
      <c r="L87" s="289">
        <v>0</v>
      </c>
      <c r="M87" s="289">
        <v>0</v>
      </c>
      <c r="N87" s="778"/>
      <c r="O87" s="778"/>
      <c r="P87" s="285"/>
      <c r="Q87" s="289"/>
      <c r="R87" s="289"/>
      <c r="S87" s="289"/>
      <c r="T87" s="289"/>
      <c r="U87" s="289"/>
      <c r="V87" s="289"/>
      <c r="W87" s="289"/>
      <c r="X87" s="289"/>
      <c r="Y87" s="289"/>
      <c r="Z87" s="289"/>
      <c r="AA87" s="289"/>
      <c r="AB87" s="289"/>
      <c r="AC87" s="404"/>
      <c r="AD87" s="409"/>
      <c r="AE87" s="409"/>
      <c r="AF87" s="409"/>
      <c r="AG87" s="409"/>
      <c r="AH87" s="409"/>
      <c r="AI87" s="409"/>
      <c r="AJ87" s="409"/>
      <c r="AK87" s="409"/>
      <c r="AL87" s="409"/>
      <c r="AM87" s="409"/>
      <c r="AN87" s="409"/>
      <c r="AO87" s="409"/>
      <c r="AP87" s="409"/>
      <c r="AQ87" s="290">
        <f>SUM(AC87:AP87)</f>
        <v>0</v>
      </c>
    </row>
    <row r="88" spans="1:43" s="277" customFormat="1" ht="15" hidden="1" outlineLevel="1">
      <c r="A88" s="498"/>
      <c r="B88" s="309" t="s">
        <v>214</v>
      </c>
      <c r="C88" s="285" t="s">
        <v>163</v>
      </c>
      <c r="D88" s="289"/>
      <c r="E88" s="289"/>
      <c r="F88" s="289"/>
      <c r="G88" s="289"/>
      <c r="H88" s="289"/>
      <c r="I88" s="289"/>
      <c r="J88" s="289"/>
      <c r="K88" s="289"/>
      <c r="L88" s="289"/>
      <c r="M88" s="289"/>
      <c r="N88" s="778"/>
      <c r="O88" s="778"/>
      <c r="P88" s="285"/>
      <c r="Q88" s="289"/>
      <c r="R88" s="289"/>
      <c r="S88" s="289"/>
      <c r="T88" s="289"/>
      <c r="U88" s="289"/>
      <c r="V88" s="289"/>
      <c r="W88" s="289"/>
      <c r="X88" s="289"/>
      <c r="Y88" s="289"/>
      <c r="Z88" s="289"/>
      <c r="AA88" s="289"/>
      <c r="AB88" s="289"/>
      <c r="AC88" s="405">
        <f>AC87</f>
        <v>0</v>
      </c>
      <c r="AD88" s="405">
        <f>AD87</f>
        <v>0</v>
      </c>
      <c r="AE88" s="405">
        <f t="shared" ref="AE88:AH88" si="42">AE87</f>
        <v>0</v>
      </c>
      <c r="AF88" s="405">
        <f t="shared" si="42"/>
        <v>0</v>
      </c>
      <c r="AG88" s="405">
        <f t="shared" si="42"/>
        <v>0</v>
      </c>
      <c r="AH88" s="405">
        <f t="shared" si="42"/>
        <v>0</v>
      </c>
      <c r="AI88" s="405">
        <f t="shared" ref="AI88:AP88" si="43">AI87</f>
        <v>0</v>
      </c>
      <c r="AJ88" s="405">
        <f t="shared" si="43"/>
        <v>0</v>
      </c>
      <c r="AK88" s="405">
        <f t="shared" si="43"/>
        <v>0</v>
      </c>
      <c r="AL88" s="405">
        <f t="shared" si="43"/>
        <v>0</v>
      </c>
      <c r="AM88" s="405">
        <f t="shared" si="43"/>
        <v>0</v>
      </c>
      <c r="AN88" s="405">
        <f t="shared" si="43"/>
        <v>0</v>
      </c>
      <c r="AO88" s="405">
        <f t="shared" si="43"/>
        <v>0</v>
      </c>
      <c r="AP88" s="405">
        <f t="shared" si="43"/>
        <v>0</v>
      </c>
      <c r="AQ88" s="300"/>
    </row>
    <row r="89" spans="1:43" s="277" customFormat="1" ht="15" hidden="1" outlineLevel="1">
      <c r="A89" s="498"/>
      <c r="B89" s="309"/>
      <c r="C89" s="299"/>
      <c r="D89" s="285"/>
      <c r="E89" s="285"/>
      <c r="F89" s="285"/>
      <c r="G89" s="285"/>
      <c r="H89" s="285"/>
      <c r="I89" s="285"/>
      <c r="J89" s="285"/>
      <c r="K89" s="285"/>
      <c r="L89" s="285"/>
      <c r="M89" s="285"/>
      <c r="N89" s="285"/>
      <c r="O89" s="285"/>
      <c r="P89" s="285"/>
      <c r="Q89" s="285"/>
      <c r="R89" s="285"/>
      <c r="S89" s="285"/>
      <c r="T89" s="285"/>
      <c r="U89" s="285"/>
      <c r="V89" s="285"/>
      <c r="W89" s="285"/>
      <c r="X89" s="285"/>
      <c r="Y89" s="285"/>
      <c r="Z89" s="285"/>
      <c r="AA89" s="285"/>
      <c r="AB89" s="285"/>
      <c r="AC89" s="406"/>
      <c r="AD89" s="406"/>
      <c r="AE89" s="406"/>
      <c r="AF89" s="406"/>
      <c r="AG89" s="406"/>
      <c r="AH89" s="406"/>
      <c r="AI89" s="406"/>
      <c r="AJ89" s="406"/>
      <c r="AK89" s="406"/>
      <c r="AL89" s="406"/>
      <c r="AM89" s="406"/>
      <c r="AN89" s="406"/>
      <c r="AO89" s="406"/>
      <c r="AP89" s="406"/>
      <c r="AQ89" s="300"/>
    </row>
    <row r="90" spans="1:43" s="287" customFormat="1" ht="15.75" hidden="1" outlineLevel="1">
      <c r="A90" s="499"/>
      <c r="B90" s="282" t="s">
        <v>14</v>
      </c>
      <c r="C90" s="283"/>
      <c r="D90" s="284"/>
      <c r="E90" s="284"/>
      <c r="F90" s="284"/>
      <c r="G90" s="284"/>
      <c r="H90" s="284"/>
      <c r="I90" s="284"/>
      <c r="J90" s="284"/>
      <c r="K90" s="284"/>
      <c r="L90" s="284"/>
      <c r="M90" s="284"/>
      <c r="N90" s="284"/>
      <c r="O90" s="284"/>
      <c r="P90" s="284"/>
      <c r="Q90" s="284"/>
      <c r="R90" s="283"/>
      <c r="S90" s="283"/>
      <c r="T90" s="283"/>
      <c r="U90" s="283"/>
      <c r="V90" s="283"/>
      <c r="W90" s="283"/>
      <c r="X90" s="283"/>
      <c r="Y90" s="283"/>
      <c r="Z90" s="283"/>
      <c r="AA90" s="283"/>
      <c r="AB90" s="283"/>
      <c r="AC90" s="408"/>
      <c r="AD90" s="408"/>
      <c r="AE90" s="408"/>
      <c r="AF90" s="408"/>
      <c r="AG90" s="408"/>
      <c r="AH90" s="408"/>
      <c r="AI90" s="408"/>
      <c r="AJ90" s="408"/>
      <c r="AK90" s="408"/>
      <c r="AL90" s="408"/>
      <c r="AM90" s="408"/>
      <c r="AN90" s="408"/>
      <c r="AO90" s="408"/>
      <c r="AP90" s="408"/>
      <c r="AQ90" s="286"/>
    </row>
    <row r="91" spans="1:43" s="277" customFormat="1" ht="15" hidden="1" outlineLevel="1">
      <c r="A91" s="498">
        <v>23</v>
      </c>
      <c r="B91" s="309" t="s">
        <v>14</v>
      </c>
      <c r="C91" s="285" t="s">
        <v>25</v>
      </c>
      <c r="D91" s="289"/>
      <c r="E91" s="289"/>
      <c r="F91" s="289"/>
      <c r="G91" s="289"/>
      <c r="H91" s="289"/>
      <c r="I91" s="289"/>
      <c r="J91" s="289"/>
      <c r="K91" s="289"/>
      <c r="L91" s="289"/>
      <c r="M91" s="289"/>
      <c r="N91" s="289"/>
      <c r="O91" s="289"/>
      <c r="P91" s="285"/>
      <c r="Q91" s="289"/>
      <c r="R91" s="289"/>
      <c r="S91" s="289"/>
      <c r="T91" s="289"/>
      <c r="U91" s="289"/>
      <c r="V91" s="289"/>
      <c r="W91" s="289"/>
      <c r="X91" s="289"/>
      <c r="Y91" s="289"/>
      <c r="Z91" s="289"/>
      <c r="AA91" s="289"/>
      <c r="AB91" s="289"/>
      <c r="AC91" s="404"/>
      <c r="AD91" s="404"/>
      <c r="AE91" s="404"/>
      <c r="AF91" s="404"/>
      <c r="AG91" s="404"/>
      <c r="AH91" s="404"/>
      <c r="AI91" s="404"/>
      <c r="AJ91" s="404"/>
      <c r="AK91" s="404"/>
      <c r="AL91" s="404"/>
      <c r="AM91" s="404"/>
      <c r="AN91" s="404"/>
      <c r="AO91" s="404"/>
      <c r="AP91" s="404"/>
      <c r="AQ91" s="290">
        <f>SUM(AC91:AP91)</f>
        <v>0</v>
      </c>
    </row>
    <row r="92" spans="1:43" s="277" customFormat="1" ht="15" hidden="1" outlineLevel="1">
      <c r="A92" s="498"/>
      <c r="B92" s="309" t="s">
        <v>214</v>
      </c>
      <c r="C92" s="285" t="s">
        <v>163</v>
      </c>
      <c r="D92" s="289">
        <v>32813</v>
      </c>
      <c r="E92" s="289">
        <v>32813</v>
      </c>
      <c r="F92" s="289">
        <v>32813</v>
      </c>
      <c r="G92" s="289">
        <v>32720.6</v>
      </c>
      <c r="H92" s="289">
        <v>32712.200010000004</v>
      </c>
      <c r="I92" s="289">
        <v>29866.404200000001</v>
      </c>
      <c r="J92" s="289">
        <v>28477.106530000001</v>
      </c>
      <c r="K92" s="289">
        <v>27087.808540000002</v>
      </c>
      <c r="L92" s="289">
        <v>25019.808540000002</v>
      </c>
      <c r="M92" s="289">
        <v>25019.808540000002</v>
      </c>
      <c r="N92" s="289">
        <v>12913</v>
      </c>
      <c r="O92" s="289">
        <v>12913</v>
      </c>
      <c r="P92" s="462"/>
      <c r="Q92" s="289"/>
      <c r="R92" s="289"/>
      <c r="S92" s="289"/>
      <c r="T92" s="289"/>
      <c r="U92" s="289"/>
      <c r="V92" s="289"/>
      <c r="W92" s="289"/>
      <c r="X92" s="289"/>
      <c r="Y92" s="289"/>
      <c r="Z92" s="289"/>
      <c r="AA92" s="289"/>
      <c r="AB92" s="289"/>
      <c r="AC92" s="405">
        <f>AC91</f>
        <v>0</v>
      </c>
      <c r="AD92" s="405">
        <f>AD91</f>
        <v>0</v>
      </c>
      <c r="AE92" s="405">
        <f t="shared" ref="AE92:AH92" si="44">AE91</f>
        <v>0</v>
      </c>
      <c r="AF92" s="405">
        <f t="shared" si="44"/>
        <v>0</v>
      </c>
      <c r="AG92" s="405">
        <f t="shared" si="44"/>
        <v>0</v>
      </c>
      <c r="AH92" s="405">
        <f t="shared" si="44"/>
        <v>0</v>
      </c>
      <c r="AI92" s="405">
        <f t="shared" ref="AI92:AP92" si="45">AI91</f>
        <v>0</v>
      </c>
      <c r="AJ92" s="405">
        <f t="shared" si="45"/>
        <v>0</v>
      </c>
      <c r="AK92" s="405">
        <f t="shared" si="45"/>
        <v>0</v>
      </c>
      <c r="AL92" s="405">
        <f t="shared" si="45"/>
        <v>0</v>
      </c>
      <c r="AM92" s="405">
        <f t="shared" si="45"/>
        <v>0</v>
      </c>
      <c r="AN92" s="405">
        <f t="shared" si="45"/>
        <v>0</v>
      </c>
      <c r="AO92" s="405">
        <f t="shared" si="45"/>
        <v>0</v>
      </c>
      <c r="AP92" s="405">
        <f t="shared" si="45"/>
        <v>0</v>
      </c>
      <c r="AQ92" s="291"/>
    </row>
    <row r="93" spans="1:43" s="277" customFormat="1" ht="15" hidden="1" outlineLevel="1">
      <c r="A93" s="498"/>
      <c r="B93" s="309"/>
      <c r="C93" s="299"/>
      <c r="D93" s="285"/>
      <c r="E93" s="285"/>
      <c r="F93" s="285"/>
      <c r="G93" s="285"/>
      <c r="H93" s="285"/>
      <c r="I93" s="285"/>
      <c r="J93" s="285"/>
      <c r="K93" s="285"/>
      <c r="L93" s="285"/>
      <c r="M93" s="285"/>
      <c r="N93" s="285"/>
      <c r="O93" s="285"/>
      <c r="P93" s="285"/>
      <c r="Q93" s="285"/>
      <c r="R93" s="285"/>
      <c r="S93" s="285"/>
      <c r="T93" s="285"/>
      <c r="U93" s="285"/>
      <c r="V93" s="285"/>
      <c r="W93" s="285"/>
      <c r="X93" s="285"/>
      <c r="Y93" s="285"/>
      <c r="Z93" s="285"/>
      <c r="AA93" s="285"/>
      <c r="AB93" s="285"/>
      <c r="AC93" s="406"/>
      <c r="AD93" s="406"/>
      <c r="AE93" s="406"/>
      <c r="AF93" s="406"/>
      <c r="AG93" s="406"/>
      <c r="AH93" s="406"/>
      <c r="AI93" s="406"/>
      <c r="AJ93" s="406"/>
      <c r="AK93" s="406"/>
      <c r="AL93" s="406"/>
      <c r="AM93" s="406"/>
      <c r="AN93" s="406"/>
      <c r="AO93" s="406"/>
      <c r="AP93" s="406"/>
      <c r="AQ93" s="300"/>
    </row>
    <row r="94" spans="1:43" s="287" customFormat="1" ht="15.75" hidden="1" outlineLevel="1">
      <c r="A94" s="499"/>
      <c r="B94" s="282" t="s">
        <v>487</v>
      </c>
      <c r="C94" s="283"/>
      <c r="D94" s="284"/>
      <c r="E94" s="284"/>
      <c r="F94" s="284"/>
      <c r="G94" s="284"/>
      <c r="H94" s="284"/>
      <c r="I94" s="284"/>
      <c r="J94" s="284"/>
      <c r="K94" s="284"/>
      <c r="L94" s="284"/>
      <c r="M94" s="284"/>
      <c r="N94" s="284"/>
      <c r="O94" s="284"/>
      <c r="P94" s="284"/>
      <c r="Q94" s="284"/>
      <c r="R94" s="283"/>
      <c r="S94" s="283"/>
      <c r="T94" s="283"/>
      <c r="U94" s="283"/>
      <c r="V94" s="283"/>
      <c r="W94" s="283"/>
      <c r="X94" s="283"/>
      <c r="Y94" s="283"/>
      <c r="Z94" s="283"/>
      <c r="AA94" s="283"/>
      <c r="AB94" s="283"/>
      <c r="AC94" s="408"/>
      <c r="AD94" s="408"/>
      <c r="AE94" s="408"/>
      <c r="AF94" s="408"/>
      <c r="AG94" s="408"/>
      <c r="AH94" s="408"/>
      <c r="AI94" s="408"/>
      <c r="AJ94" s="408"/>
      <c r="AK94" s="408"/>
      <c r="AL94" s="408"/>
      <c r="AM94" s="408"/>
      <c r="AN94" s="408"/>
      <c r="AO94" s="408"/>
      <c r="AP94" s="408"/>
      <c r="AQ94" s="286"/>
    </row>
    <row r="95" spans="1:43" s="277" customFormat="1" ht="15" hidden="1" outlineLevel="1">
      <c r="A95" s="498">
        <v>24</v>
      </c>
      <c r="B95" s="309" t="s">
        <v>14</v>
      </c>
      <c r="C95" s="285" t="s">
        <v>25</v>
      </c>
      <c r="D95" s="289"/>
      <c r="E95" s="289"/>
      <c r="F95" s="289"/>
      <c r="G95" s="289"/>
      <c r="H95" s="289"/>
      <c r="I95" s="289"/>
      <c r="J95" s="289"/>
      <c r="K95" s="289"/>
      <c r="L95" s="289"/>
      <c r="M95" s="289"/>
      <c r="N95" s="778"/>
      <c r="O95" s="778"/>
      <c r="P95" s="285"/>
      <c r="Q95" s="289"/>
      <c r="R95" s="289"/>
      <c r="S95" s="289"/>
      <c r="T95" s="289"/>
      <c r="U95" s="289"/>
      <c r="V95" s="289"/>
      <c r="W95" s="289"/>
      <c r="X95" s="289"/>
      <c r="Y95" s="289"/>
      <c r="Z95" s="289"/>
      <c r="AA95" s="289"/>
      <c r="AB95" s="289"/>
      <c r="AC95" s="404"/>
      <c r="AD95" s="404"/>
      <c r="AE95" s="404"/>
      <c r="AF95" s="404"/>
      <c r="AG95" s="404"/>
      <c r="AH95" s="404"/>
      <c r="AI95" s="404"/>
      <c r="AJ95" s="404"/>
      <c r="AK95" s="404"/>
      <c r="AL95" s="404"/>
      <c r="AM95" s="404"/>
      <c r="AN95" s="404"/>
      <c r="AO95" s="404"/>
      <c r="AP95" s="404"/>
      <c r="AQ95" s="290">
        <f>SUM(AC95:AP95)</f>
        <v>0</v>
      </c>
    </row>
    <row r="96" spans="1:43" s="277" customFormat="1" ht="15" hidden="1" outlineLevel="1">
      <c r="A96" s="498"/>
      <c r="B96" s="309" t="s">
        <v>214</v>
      </c>
      <c r="C96" s="285" t="s">
        <v>163</v>
      </c>
      <c r="D96" s="289"/>
      <c r="E96" s="289"/>
      <c r="F96" s="289"/>
      <c r="G96" s="289"/>
      <c r="H96" s="289"/>
      <c r="I96" s="289"/>
      <c r="J96" s="289"/>
      <c r="K96" s="289"/>
      <c r="L96" s="289"/>
      <c r="M96" s="289"/>
      <c r="N96" s="778"/>
      <c r="O96" s="778"/>
      <c r="P96" s="462"/>
      <c r="Q96" s="289"/>
      <c r="R96" s="289"/>
      <c r="S96" s="289"/>
      <c r="T96" s="289"/>
      <c r="U96" s="289"/>
      <c r="V96" s="289"/>
      <c r="W96" s="289"/>
      <c r="X96" s="289"/>
      <c r="Y96" s="289"/>
      <c r="Z96" s="289"/>
      <c r="AA96" s="289"/>
      <c r="AB96" s="289"/>
      <c r="AC96" s="405">
        <f>AC95</f>
        <v>0</v>
      </c>
      <c r="AD96" s="405">
        <f>AD95</f>
        <v>0</v>
      </c>
      <c r="AE96" s="405">
        <f t="shared" ref="AE96:AH96" si="46">AE95</f>
        <v>0</v>
      </c>
      <c r="AF96" s="405">
        <f t="shared" si="46"/>
        <v>0</v>
      </c>
      <c r="AG96" s="405">
        <f t="shared" si="46"/>
        <v>0</v>
      </c>
      <c r="AH96" s="405">
        <f t="shared" si="46"/>
        <v>0</v>
      </c>
      <c r="AI96" s="405">
        <f t="shared" ref="AI96:AP96" si="47">AI95</f>
        <v>0</v>
      </c>
      <c r="AJ96" s="405">
        <f t="shared" si="47"/>
        <v>0</v>
      </c>
      <c r="AK96" s="405">
        <f t="shared" si="47"/>
        <v>0</v>
      </c>
      <c r="AL96" s="405">
        <f t="shared" si="47"/>
        <v>0</v>
      </c>
      <c r="AM96" s="405">
        <f t="shared" si="47"/>
        <v>0</v>
      </c>
      <c r="AN96" s="405">
        <f t="shared" si="47"/>
        <v>0</v>
      </c>
      <c r="AO96" s="405">
        <f t="shared" si="47"/>
        <v>0</v>
      </c>
      <c r="AP96" s="405">
        <f t="shared" si="47"/>
        <v>0</v>
      </c>
      <c r="AQ96" s="291"/>
    </row>
    <row r="97" spans="1:43" s="277" customFormat="1" ht="15" hidden="1" outlineLevel="1">
      <c r="A97" s="498"/>
      <c r="B97" s="309"/>
      <c r="C97" s="299"/>
      <c r="D97" s="285"/>
      <c r="E97" s="285"/>
      <c r="F97" s="285"/>
      <c r="G97" s="285"/>
      <c r="H97" s="285"/>
      <c r="I97" s="285"/>
      <c r="J97" s="285"/>
      <c r="K97" s="285"/>
      <c r="L97" s="285"/>
      <c r="M97" s="285"/>
      <c r="N97" s="285"/>
      <c r="O97" s="285"/>
      <c r="P97" s="285"/>
      <c r="Q97" s="285"/>
      <c r="R97" s="285"/>
      <c r="S97" s="285"/>
      <c r="T97" s="285"/>
      <c r="U97" s="285"/>
      <c r="V97" s="285"/>
      <c r="W97" s="285"/>
      <c r="X97" s="285"/>
      <c r="Y97" s="285"/>
      <c r="Z97" s="285"/>
      <c r="AA97" s="285"/>
      <c r="AB97" s="285"/>
      <c r="AC97" s="406"/>
      <c r="AD97" s="406"/>
      <c r="AE97" s="406"/>
      <c r="AF97" s="406"/>
      <c r="AG97" s="406"/>
      <c r="AH97" s="406"/>
      <c r="AI97" s="406"/>
      <c r="AJ97" s="406"/>
      <c r="AK97" s="406"/>
      <c r="AL97" s="406"/>
      <c r="AM97" s="406"/>
      <c r="AN97" s="406"/>
      <c r="AO97" s="406"/>
      <c r="AP97" s="406"/>
      <c r="AQ97" s="300"/>
    </row>
    <row r="98" spans="1:43" s="277" customFormat="1" ht="15" hidden="1" outlineLevel="1">
      <c r="A98" s="498">
        <v>25</v>
      </c>
      <c r="B98" s="308" t="s">
        <v>21</v>
      </c>
      <c r="C98" s="285" t="s">
        <v>25</v>
      </c>
      <c r="D98" s="289"/>
      <c r="E98" s="289"/>
      <c r="F98" s="289"/>
      <c r="G98" s="289"/>
      <c r="H98" s="289"/>
      <c r="I98" s="289"/>
      <c r="J98" s="289"/>
      <c r="K98" s="289"/>
      <c r="L98" s="289"/>
      <c r="M98" s="289"/>
      <c r="N98" s="289"/>
      <c r="O98" s="289"/>
      <c r="P98" s="289">
        <v>0</v>
      </c>
      <c r="Q98" s="289"/>
      <c r="R98" s="289"/>
      <c r="S98" s="289"/>
      <c r="T98" s="289"/>
      <c r="U98" s="289"/>
      <c r="V98" s="289"/>
      <c r="W98" s="289"/>
      <c r="X98" s="289"/>
      <c r="Y98" s="289"/>
      <c r="Z98" s="289"/>
      <c r="AA98" s="289"/>
      <c r="AB98" s="289"/>
      <c r="AC98" s="409"/>
      <c r="AD98" s="409"/>
      <c r="AE98" s="409"/>
      <c r="AF98" s="409"/>
      <c r="AG98" s="409"/>
      <c r="AH98" s="409"/>
      <c r="AI98" s="409"/>
      <c r="AJ98" s="409"/>
      <c r="AK98" s="409"/>
      <c r="AL98" s="409"/>
      <c r="AM98" s="409"/>
      <c r="AN98" s="409"/>
      <c r="AO98" s="409"/>
      <c r="AP98" s="409"/>
      <c r="AQ98" s="290">
        <f>SUM(AC98:AP98)</f>
        <v>0</v>
      </c>
    </row>
    <row r="99" spans="1:43" s="277" customFormat="1" ht="15" hidden="1" outlineLevel="1">
      <c r="A99" s="498"/>
      <c r="B99" s="309" t="s">
        <v>214</v>
      </c>
      <c r="C99" s="285" t="s">
        <v>163</v>
      </c>
      <c r="D99" s="289"/>
      <c r="E99" s="289"/>
      <c r="F99" s="289"/>
      <c r="G99" s="289"/>
      <c r="H99" s="289"/>
      <c r="I99" s="289"/>
      <c r="J99" s="289"/>
      <c r="K99" s="289"/>
      <c r="L99" s="289"/>
      <c r="M99" s="289"/>
      <c r="N99" s="289"/>
      <c r="O99" s="289"/>
      <c r="P99" s="289">
        <f>P98</f>
        <v>0</v>
      </c>
      <c r="Q99" s="289"/>
      <c r="R99" s="289"/>
      <c r="S99" s="289"/>
      <c r="T99" s="289"/>
      <c r="U99" s="289"/>
      <c r="V99" s="289"/>
      <c r="W99" s="289"/>
      <c r="X99" s="289"/>
      <c r="Y99" s="289"/>
      <c r="Z99" s="289"/>
      <c r="AA99" s="289"/>
      <c r="AB99" s="289"/>
      <c r="AC99" s="405">
        <f>AC98</f>
        <v>0</v>
      </c>
      <c r="AD99" s="405">
        <f>AD98</f>
        <v>0</v>
      </c>
      <c r="AE99" s="405">
        <f t="shared" ref="AE99:AH99" si="48">AE98</f>
        <v>0</v>
      </c>
      <c r="AF99" s="405">
        <f t="shared" si="48"/>
        <v>0</v>
      </c>
      <c r="AG99" s="405">
        <f t="shared" si="48"/>
        <v>0</v>
      </c>
      <c r="AH99" s="405">
        <f t="shared" si="48"/>
        <v>0</v>
      </c>
      <c r="AI99" s="405">
        <f t="shared" ref="AI99:AP99" si="49">AI98</f>
        <v>0</v>
      </c>
      <c r="AJ99" s="405">
        <f t="shared" si="49"/>
        <v>0</v>
      </c>
      <c r="AK99" s="405">
        <f t="shared" si="49"/>
        <v>0</v>
      </c>
      <c r="AL99" s="405">
        <f t="shared" si="49"/>
        <v>0</v>
      </c>
      <c r="AM99" s="405">
        <f t="shared" si="49"/>
        <v>0</v>
      </c>
      <c r="AN99" s="405">
        <f t="shared" si="49"/>
        <v>0</v>
      </c>
      <c r="AO99" s="405">
        <f t="shared" si="49"/>
        <v>0</v>
      </c>
      <c r="AP99" s="405">
        <f t="shared" si="49"/>
        <v>0</v>
      </c>
      <c r="AQ99" s="305"/>
    </row>
    <row r="100" spans="1:43" s="277" customFormat="1" ht="15" hidden="1" outlineLevel="1">
      <c r="A100" s="498"/>
      <c r="B100" s="308"/>
      <c r="C100" s="306"/>
      <c r="D100" s="285"/>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285"/>
      <c r="AA100" s="285"/>
      <c r="AB100" s="285"/>
      <c r="AC100" s="410"/>
      <c r="AD100" s="411"/>
      <c r="AE100" s="410"/>
      <c r="AF100" s="410"/>
      <c r="AG100" s="410"/>
      <c r="AH100" s="410"/>
      <c r="AI100" s="410"/>
      <c r="AJ100" s="410"/>
      <c r="AK100" s="410"/>
      <c r="AL100" s="410"/>
      <c r="AM100" s="410"/>
      <c r="AN100" s="410"/>
      <c r="AO100" s="410"/>
      <c r="AP100" s="410"/>
      <c r="AQ100" s="307"/>
    </row>
    <row r="101" spans="1:43" s="287" customFormat="1" ht="15.75" hidden="1" outlineLevel="1">
      <c r="A101" s="499"/>
      <c r="B101" s="282" t="s">
        <v>15</v>
      </c>
      <c r="C101" s="314"/>
      <c r="D101" s="284"/>
      <c r="E101" s="283"/>
      <c r="F101" s="283"/>
      <c r="G101" s="283"/>
      <c r="H101" s="283"/>
      <c r="I101" s="283"/>
      <c r="J101" s="283"/>
      <c r="K101" s="283"/>
      <c r="L101" s="283"/>
      <c r="M101" s="283"/>
      <c r="N101" s="283"/>
      <c r="O101" s="283"/>
      <c r="P101" s="285"/>
      <c r="Q101" s="283"/>
      <c r="R101" s="283"/>
      <c r="S101" s="283"/>
      <c r="T101" s="283"/>
      <c r="U101" s="283"/>
      <c r="V101" s="283"/>
      <c r="W101" s="283"/>
      <c r="X101" s="283"/>
      <c r="Y101" s="283"/>
      <c r="Z101" s="283"/>
      <c r="AA101" s="283"/>
      <c r="AB101" s="283"/>
      <c r="AC101" s="408"/>
      <c r="AD101" s="408"/>
      <c r="AE101" s="408"/>
      <c r="AF101" s="408"/>
      <c r="AG101" s="408"/>
      <c r="AH101" s="408"/>
      <c r="AI101" s="408"/>
      <c r="AJ101" s="408"/>
      <c r="AK101" s="408"/>
      <c r="AL101" s="408"/>
      <c r="AM101" s="408"/>
      <c r="AN101" s="408"/>
      <c r="AO101" s="408"/>
      <c r="AP101" s="408"/>
      <c r="AQ101" s="286"/>
    </row>
    <row r="102" spans="1:43" s="277" customFormat="1" ht="15" hidden="1" outlineLevel="1">
      <c r="A102" s="498">
        <v>26</v>
      </c>
      <c r="B102" s="315" t="s">
        <v>16</v>
      </c>
      <c r="C102" s="285" t="s">
        <v>25</v>
      </c>
      <c r="D102" s="289">
        <v>24629.432908079998</v>
      </c>
      <c r="E102" s="289">
        <v>24629.432908079998</v>
      </c>
      <c r="F102" s="289">
        <v>24629.432908079998</v>
      </c>
      <c r="G102" s="289">
        <v>24629.432908079998</v>
      </c>
      <c r="H102" s="289">
        <v>24629.432908079998</v>
      </c>
      <c r="I102" s="289">
        <v>24629.432908079998</v>
      </c>
      <c r="J102" s="289">
        <v>24629.432908079998</v>
      </c>
      <c r="K102" s="289">
        <v>24629.432908079998</v>
      </c>
      <c r="L102" s="289">
        <v>24629.432908079998</v>
      </c>
      <c r="M102" s="289">
        <v>24629.432908079998</v>
      </c>
      <c r="N102" s="289">
        <v>24629.432908079998</v>
      </c>
      <c r="O102" s="289">
        <v>24629.432908079998</v>
      </c>
      <c r="P102" s="289">
        <v>12</v>
      </c>
      <c r="Q102" s="289">
        <v>4.2386344000000005</v>
      </c>
      <c r="R102" s="289">
        <v>4.2386344000000005</v>
      </c>
      <c r="S102" s="289">
        <v>4.2386344000000005</v>
      </c>
      <c r="T102" s="289">
        <v>4.2386344000000005</v>
      </c>
      <c r="U102" s="289">
        <v>4.2386344000000005</v>
      </c>
      <c r="V102" s="289">
        <v>4.2386344000000005</v>
      </c>
      <c r="W102" s="289">
        <v>4.2386344000000005</v>
      </c>
      <c r="X102" s="289">
        <v>4.2386344000000005</v>
      </c>
      <c r="Y102" s="289">
        <v>4.2386344000000005</v>
      </c>
      <c r="Z102" s="289">
        <v>4.2386344000000005</v>
      </c>
      <c r="AA102" s="289">
        <v>4.2386344000000005</v>
      </c>
      <c r="AB102" s="289">
        <v>4.2386344000000005</v>
      </c>
      <c r="AC102" s="404"/>
      <c r="AD102" s="404">
        <v>0.6</v>
      </c>
      <c r="AE102" s="404">
        <v>0.4</v>
      </c>
      <c r="AF102" s="404"/>
      <c r="AG102" s="404"/>
      <c r="AH102" s="404"/>
      <c r="AI102" s="409"/>
      <c r="AJ102" s="409"/>
      <c r="AK102" s="409"/>
      <c r="AL102" s="409"/>
      <c r="AM102" s="409"/>
      <c r="AN102" s="409"/>
      <c r="AO102" s="409"/>
      <c r="AP102" s="409"/>
      <c r="AQ102" s="290">
        <f>SUM(AC102:AP102)</f>
        <v>1</v>
      </c>
    </row>
    <row r="103" spans="1:43" s="277" customFormat="1" ht="15" hidden="1" outlineLevel="1">
      <c r="A103" s="498"/>
      <c r="B103" s="309" t="s">
        <v>214</v>
      </c>
      <c r="C103" s="285" t="s">
        <v>163</v>
      </c>
      <c r="D103" s="289"/>
      <c r="E103" s="289"/>
      <c r="F103" s="289"/>
      <c r="G103" s="289"/>
      <c r="H103" s="289"/>
      <c r="I103" s="289"/>
      <c r="J103" s="289"/>
      <c r="K103" s="289"/>
      <c r="L103" s="289"/>
      <c r="M103" s="289"/>
      <c r="N103" s="289"/>
      <c r="O103" s="289"/>
      <c r="P103" s="289">
        <f>P102</f>
        <v>12</v>
      </c>
      <c r="Q103" s="289"/>
      <c r="R103" s="289"/>
      <c r="S103" s="289"/>
      <c r="T103" s="289"/>
      <c r="U103" s="289"/>
      <c r="V103" s="289"/>
      <c r="W103" s="289"/>
      <c r="X103" s="289"/>
      <c r="Y103" s="289"/>
      <c r="Z103" s="289"/>
      <c r="AA103" s="289"/>
      <c r="AB103" s="289"/>
      <c r="AC103" s="405">
        <f>AC102</f>
        <v>0</v>
      </c>
      <c r="AD103" s="405">
        <f>AD102</f>
        <v>0.6</v>
      </c>
      <c r="AE103" s="405">
        <f t="shared" ref="AE103:AH103" si="50">AE102</f>
        <v>0.4</v>
      </c>
      <c r="AF103" s="405">
        <f t="shared" si="50"/>
        <v>0</v>
      </c>
      <c r="AG103" s="405">
        <f t="shared" si="50"/>
        <v>0</v>
      </c>
      <c r="AH103" s="405">
        <f t="shared" si="50"/>
        <v>0</v>
      </c>
      <c r="AI103" s="405">
        <f t="shared" ref="AI103:AP103" si="51">AI102</f>
        <v>0</v>
      </c>
      <c r="AJ103" s="405">
        <f t="shared" si="51"/>
        <v>0</v>
      </c>
      <c r="AK103" s="405">
        <f t="shared" si="51"/>
        <v>0</v>
      </c>
      <c r="AL103" s="405">
        <f t="shared" si="51"/>
        <v>0</v>
      </c>
      <c r="AM103" s="405">
        <f t="shared" si="51"/>
        <v>0</v>
      </c>
      <c r="AN103" s="405">
        <f t="shared" si="51"/>
        <v>0</v>
      </c>
      <c r="AO103" s="405">
        <f t="shared" si="51"/>
        <v>0</v>
      </c>
      <c r="AP103" s="405">
        <f t="shared" si="51"/>
        <v>0</v>
      </c>
      <c r="AQ103" s="300"/>
    </row>
    <row r="104" spans="1:43" s="303" customFormat="1" ht="15" hidden="1" outlineLevel="1">
      <c r="A104" s="501"/>
      <c r="B104" s="316"/>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285"/>
      <c r="Z104" s="285"/>
      <c r="AA104" s="285"/>
      <c r="AB104" s="285"/>
      <c r="AC104" s="417"/>
      <c r="AD104" s="418"/>
      <c r="AE104" s="418"/>
      <c r="AF104" s="418"/>
      <c r="AG104" s="418"/>
      <c r="AH104" s="418"/>
      <c r="AI104" s="418"/>
      <c r="AJ104" s="418"/>
      <c r="AK104" s="418"/>
      <c r="AL104" s="418"/>
      <c r="AM104" s="418"/>
      <c r="AN104" s="418"/>
      <c r="AO104" s="418"/>
      <c r="AP104" s="418"/>
      <c r="AQ104" s="291"/>
    </row>
    <row r="105" spans="1:43" s="277" customFormat="1" ht="15" hidden="1" outlineLevel="1">
      <c r="A105" s="498">
        <v>27</v>
      </c>
      <c r="B105" s="315" t="s">
        <v>17</v>
      </c>
      <c r="C105" s="285" t="s">
        <v>25</v>
      </c>
      <c r="D105" s="289">
        <v>366176.53722396819</v>
      </c>
      <c r="E105" s="289">
        <v>366176.53722396819</v>
      </c>
      <c r="F105" s="289">
        <v>366176.53722396819</v>
      </c>
      <c r="G105" s="289">
        <v>366176.53722396819</v>
      </c>
      <c r="H105" s="289">
        <v>366176.53722396819</v>
      </c>
      <c r="I105" s="289">
        <v>366176.53722396819</v>
      </c>
      <c r="J105" s="289">
        <v>366176.53722396819</v>
      </c>
      <c r="K105" s="289">
        <v>366176.53722396819</v>
      </c>
      <c r="L105" s="289">
        <v>366176.53722396819</v>
      </c>
      <c r="M105" s="289">
        <v>366176.53722396819</v>
      </c>
      <c r="N105" s="289">
        <v>366176.53722396819</v>
      </c>
      <c r="O105" s="289">
        <v>366176.53722396819</v>
      </c>
      <c r="P105" s="289">
        <v>12</v>
      </c>
      <c r="Q105" s="289">
        <v>71.296054755445525</v>
      </c>
      <c r="R105" s="289">
        <v>71.296054755445525</v>
      </c>
      <c r="S105" s="289">
        <v>71.296054755445525</v>
      </c>
      <c r="T105" s="289">
        <v>71.296054755445525</v>
      </c>
      <c r="U105" s="289">
        <v>71.296054755445525</v>
      </c>
      <c r="V105" s="289">
        <v>71.296054755445525</v>
      </c>
      <c r="W105" s="289">
        <v>71.296054755445525</v>
      </c>
      <c r="X105" s="289">
        <v>71.296054755445525</v>
      </c>
      <c r="Y105" s="289">
        <v>71.296054755445525</v>
      </c>
      <c r="Z105" s="289">
        <v>71.296054755445525</v>
      </c>
      <c r="AA105" s="289">
        <v>71.296054755445525</v>
      </c>
      <c r="AB105" s="289">
        <v>71.296054755445525</v>
      </c>
      <c r="AC105" s="404"/>
      <c r="AD105" s="404"/>
      <c r="AE105" s="404">
        <v>1</v>
      </c>
      <c r="AF105" s="404"/>
      <c r="AG105" s="404"/>
      <c r="AH105" s="404"/>
      <c r="AI105" s="409"/>
      <c r="AJ105" s="409"/>
      <c r="AK105" s="409"/>
      <c r="AL105" s="409"/>
      <c r="AM105" s="409"/>
      <c r="AN105" s="409"/>
      <c r="AO105" s="409"/>
      <c r="AP105" s="409"/>
      <c r="AQ105" s="290">
        <f>SUM(AC105:AP105)</f>
        <v>1</v>
      </c>
    </row>
    <row r="106" spans="1:43" s="277" customFormat="1" ht="15" hidden="1" outlineLevel="1">
      <c r="A106" s="498"/>
      <c r="B106" s="309" t="s">
        <v>214</v>
      </c>
      <c r="C106" s="285" t="s">
        <v>163</v>
      </c>
      <c r="D106" s="289">
        <v>-742.43322396824851</v>
      </c>
      <c r="E106" s="289">
        <v>-742.43322396824851</v>
      </c>
      <c r="F106" s="289">
        <v>-742.43322396824851</v>
      </c>
      <c r="G106" s="289">
        <v>-742.43322396824851</v>
      </c>
      <c r="H106" s="289">
        <v>-742.43322396824897</v>
      </c>
      <c r="I106" s="289">
        <v>-742.43322396824897</v>
      </c>
      <c r="J106" s="289">
        <v>-742.43322396824897</v>
      </c>
      <c r="K106" s="289">
        <v>-742.43322396824897</v>
      </c>
      <c r="L106" s="289">
        <v>-742.43322396824897</v>
      </c>
      <c r="M106" s="289">
        <v>-742.43322396824897</v>
      </c>
      <c r="N106" s="289">
        <v>-742.43322396824897</v>
      </c>
      <c r="O106" s="289">
        <v>-742.43322396824897</v>
      </c>
      <c r="P106" s="289">
        <f>P105</f>
        <v>12</v>
      </c>
      <c r="Q106" s="289">
        <v>-0.14455475544553065</v>
      </c>
      <c r="R106" s="289">
        <v>-0.14455475544553065</v>
      </c>
      <c r="S106" s="289">
        <v>-0.14455475544553065</v>
      </c>
      <c r="T106" s="289">
        <v>-0.14455475544553065</v>
      </c>
      <c r="U106" s="289">
        <v>-0.14455475544553101</v>
      </c>
      <c r="V106" s="289">
        <v>-0.14455475544553101</v>
      </c>
      <c r="W106" s="289">
        <v>-0.14455475544553101</v>
      </c>
      <c r="X106" s="289">
        <v>-0.14455475544553101</v>
      </c>
      <c r="Y106" s="289">
        <v>-0.14455475544553101</v>
      </c>
      <c r="Z106" s="289">
        <v>-0.14455475544553101</v>
      </c>
      <c r="AA106" s="289"/>
      <c r="AB106" s="289"/>
      <c r="AC106" s="405">
        <v>-0.14455475544553101</v>
      </c>
      <c r="AD106" s="405">
        <f>AD105</f>
        <v>0</v>
      </c>
      <c r="AE106" s="405">
        <f>AE105</f>
        <v>1</v>
      </c>
      <c r="AF106" s="405">
        <f>AF105</f>
        <v>0</v>
      </c>
      <c r="AG106" s="405">
        <f t="shared" ref="AG106:AH106" si="52">AG105</f>
        <v>0</v>
      </c>
      <c r="AH106" s="405">
        <f t="shared" si="52"/>
        <v>0</v>
      </c>
      <c r="AI106" s="405">
        <f t="shared" ref="AI106:AP106" si="53">AI105</f>
        <v>0</v>
      </c>
      <c r="AJ106" s="405">
        <f t="shared" si="53"/>
        <v>0</v>
      </c>
      <c r="AK106" s="405">
        <f t="shared" si="53"/>
        <v>0</v>
      </c>
      <c r="AL106" s="405">
        <f t="shared" si="53"/>
        <v>0</v>
      </c>
      <c r="AM106" s="405">
        <f t="shared" si="53"/>
        <v>0</v>
      </c>
      <c r="AN106" s="405">
        <f t="shared" si="53"/>
        <v>0</v>
      </c>
      <c r="AO106" s="405">
        <f t="shared" si="53"/>
        <v>0</v>
      </c>
      <c r="AP106" s="405">
        <f t="shared" si="53"/>
        <v>0</v>
      </c>
      <c r="AQ106" s="300"/>
    </row>
    <row r="107" spans="1:43" s="303" customFormat="1" ht="15.75" hidden="1" outlineLevel="1">
      <c r="A107" s="501"/>
      <c r="B107" s="317"/>
      <c r="C107" s="294"/>
      <c r="D107" s="285"/>
      <c r="E107" s="285"/>
      <c r="F107" s="285"/>
      <c r="G107" s="285"/>
      <c r="H107" s="285"/>
      <c r="I107" s="285"/>
      <c r="J107" s="285"/>
      <c r="K107" s="285"/>
      <c r="L107" s="285"/>
      <c r="M107" s="285"/>
      <c r="N107" s="285"/>
      <c r="O107" s="285"/>
      <c r="P107" s="294"/>
      <c r="Q107" s="285"/>
      <c r="R107" s="285"/>
      <c r="S107" s="285"/>
      <c r="T107" s="285"/>
      <c r="U107" s="285"/>
      <c r="V107" s="285"/>
      <c r="W107" s="285"/>
      <c r="X107" s="285"/>
      <c r="Y107" s="285"/>
      <c r="Z107" s="285"/>
      <c r="AA107" s="285"/>
      <c r="AB107" s="285"/>
      <c r="AC107" s="406"/>
      <c r="AD107" s="406"/>
      <c r="AE107" s="406"/>
      <c r="AF107" s="406"/>
      <c r="AG107" s="406"/>
      <c r="AH107" s="406"/>
      <c r="AI107" s="406"/>
      <c r="AJ107" s="406"/>
      <c r="AK107" s="406"/>
      <c r="AL107" s="406"/>
      <c r="AM107" s="406"/>
      <c r="AN107" s="406"/>
      <c r="AO107" s="406"/>
      <c r="AP107" s="406"/>
      <c r="AQ107" s="300"/>
    </row>
    <row r="108" spans="1:43" s="277" customFormat="1" ht="15" hidden="1" outlineLevel="1">
      <c r="A108" s="498">
        <v>28</v>
      </c>
      <c r="B108" s="315" t="s">
        <v>18</v>
      </c>
      <c r="C108" s="285" t="s">
        <v>25</v>
      </c>
      <c r="D108" s="289"/>
      <c r="E108" s="289"/>
      <c r="F108" s="289"/>
      <c r="G108" s="289"/>
      <c r="H108" s="289"/>
      <c r="I108" s="289"/>
      <c r="J108" s="289"/>
      <c r="K108" s="289"/>
      <c r="L108" s="289"/>
      <c r="M108" s="289"/>
      <c r="N108" s="289"/>
      <c r="O108" s="289"/>
      <c r="P108" s="289">
        <v>0</v>
      </c>
      <c r="Q108" s="289"/>
      <c r="R108" s="289"/>
      <c r="S108" s="289"/>
      <c r="T108" s="289"/>
      <c r="U108" s="289"/>
      <c r="V108" s="289"/>
      <c r="W108" s="289"/>
      <c r="X108" s="289"/>
      <c r="Y108" s="289"/>
      <c r="Z108" s="289"/>
      <c r="AA108" s="289"/>
      <c r="AB108" s="289"/>
      <c r="AC108" s="404"/>
      <c r="AD108" s="404"/>
      <c r="AE108" s="404"/>
      <c r="AF108" s="404"/>
      <c r="AG108" s="404"/>
      <c r="AH108" s="404"/>
      <c r="AI108" s="409"/>
      <c r="AJ108" s="409"/>
      <c r="AK108" s="409"/>
      <c r="AL108" s="409"/>
      <c r="AM108" s="409"/>
      <c r="AN108" s="409"/>
      <c r="AO108" s="409"/>
      <c r="AP108" s="409"/>
      <c r="AQ108" s="290">
        <f>SUM(AC108:AP108)</f>
        <v>0</v>
      </c>
    </row>
    <row r="109" spans="1:43" s="277" customFormat="1" ht="15" hidden="1" outlineLevel="1">
      <c r="A109" s="498"/>
      <c r="B109" s="309" t="s">
        <v>214</v>
      </c>
      <c r="C109" s="285" t="s">
        <v>163</v>
      </c>
      <c r="D109" s="289"/>
      <c r="E109" s="289"/>
      <c r="F109" s="289"/>
      <c r="G109" s="289"/>
      <c r="H109" s="289"/>
      <c r="I109" s="289"/>
      <c r="J109" s="289"/>
      <c r="K109" s="289"/>
      <c r="L109" s="289"/>
      <c r="M109" s="289"/>
      <c r="N109" s="289"/>
      <c r="O109" s="289"/>
      <c r="P109" s="289">
        <f>P108</f>
        <v>0</v>
      </c>
      <c r="Q109" s="289"/>
      <c r="R109" s="289"/>
      <c r="S109" s="289"/>
      <c r="T109" s="289"/>
      <c r="U109" s="289"/>
      <c r="V109" s="289"/>
      <c r="W109" s="289"/>
      <c r="X109" s="289"/>
      <c r="Y109" s="289"/>
      <c r="Z109" s="289"/>
      <c r="AA109" s="289"/>
      <c r="AB109" s="289"/>
      <c r="AC109" s="405">
        <f>AC108</f>
        <v>0</v>
      </c>
      <c r="AD109" s="405">
        <f>AD108</f>
        <v>0</v>
      </c>
      <c r="AE109" s="405">
        <f t="shared" ref="AE109:AH109" si="54">AE108</f>
        <v>0</v>
      </c>
      <c r="AF109" s="405">
        <f t="shared" si="54"/>
        <v>0</v>
      </c>
      <c r="AG109" s="405">
        <f t="shared" si="54"/>
        <v>0</v>
      </c>
      <c r="AH109" s="405">
        <f t="shared" si="54"/>
        <v>0</v>
      </c>
      <c r="AI109" s="405">
        <f t="shared" ref="AI109:AO109" si="55">AI108</f>
        <v>0</v>
      </c>
      <c r="AJ109" s="405">
        <f t="shared" si="55"/>
        <v>0</v>
      </c>
      <c r="AK109" s="405">
        <f t="shared" si="55"/>
        <v>0</v>
      </c>
      <c r="AL109" s="405">
        <f t="shared" si="55"/>
        <v>0</v>
      </c>
      <c r="AM109" s="405">
        <f t="shared" si="55"/>
        <v>0</v>
      </c>
      <c r="AN109" s="405">
        <f t="shared" si="55"/>
        <v>0</v>
      </c>
      <c r="AO109" s="405">
        <f t="shared" si="55"/>
        <v>0</v>
      </c>
      <c r="AP109" s="405">
        <f>AP108</f>
        <v>0</v>
      </c>
      <c r="AQ109" s="291"/>
    </row>
    <row r="110" spans="1:43" s="303" customFormat="1" ht="15" hidden="1" outlineLevel="1">
      <c r="A110" s="501"/>
      <c r="B110" s="316"/>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285"/>
      <c r="Z110" s="285"/>
      <c r="AA110" s="285"/>
      <c r="AB110" s="285"/>
      <c r="AC110" s="406"/>
      <c r="AD110" s="406"/>
      <c r="AE110" s="406"/>
      <c r="AF110" s="406"/>
      <c r="AG110" s="406"/>
      <c r="AH110" s="406"/>
      <c r="AI110" s="406"/>
      <c r="AJ110" s="406"/>
      <c r="AK110" s="406"/>
      <c r="AL110" s="406"/>
      <c r="AM110" s="406"/>
      <c r="AN110" s="406"/>
      <c r="AO110" s="406"/>
      <c r="AP110" s="406"/>
      <c r="AQ110" s="300"/>
    </row>
    <row r="111" spans="1:43" s="277" customFormat="1" ht="15" hidden="1" outlineLevel="1">
      <c r="A111" s="498">
        <v>29</v>
      </c>
      <c r="B111" s="318" t="s">
        <v>19</v>
      </c>
      <c r="C111" s="285" t="s">
        <v>25</v>
      </c>
      <c r="D111" s="289"/>
      <c r="E111" s="289"/>
      <c r="F111" s="289"/>
      <c r="G111" s="289"/>
      <c r="H111" s="289"/>
      <c r="I111" s="289"/>
      <c r="J111" s="289"/>
      <c r="K111" s="289"/>
      <c r="L111" s="289"/>
      <c r="M111" s="289"/>
      <c r="N111" s="289"/>
      <c r="O111" s="289"/>
      <c r="P111" s="289">
        <v>0</v>
      </c>
      <c r="Q111" s="289"/>
      <c r="R111" s="289"/>
      <c r="S111" s="289"/>
      <c r="T111" s="289"/>
      <c r="U111" s="289"/>
      <c r="V111" s="289"/>
      <c r="W111" s="289"/>
      <c r="X111" s="289"/>
      <c r="Y111" s="289"/>
      <c r="Z111" s="289"/>
      <c r="AA111" s="289"/>
      <c r="AB111" s="289"/>
      <c r="AC111" s="404"/>
      <c r="AD111" s="404"/>
      <c r="AE111" s="404"/>
      <c r="AF111" s="404"/>
      <c r="AG111" s="404"/>
      <c r="AH111" s="404"/>
      <c r="AI111" s="409"/>
      <c r="AJ111" s="409"/>
      <c r="AK111" s="409"/>
      <c r="AL111" s="409"/>
      <c r="AM111" s="409"/>
      <c r="AN111" s="409"/>
      <c r="AO111" s="409"/>
      <c r="AP111" s="409"/>
      <c r="AQ111" s="290">
        <f>SUM(AC111:AP111)</f>
        <v>0</v>
      </c>
    </row>
    <row r="112" spans="1:43" s="277" customFormat="1" ht="15" hidden="1" outlineLevel="1">
      <c r="A112" s="498"/>
      <c r="B112" s="318" t="s">
        <v>214</v>
      </c>
      <c r="C112" s="285" t="s">
        <v>163</v>
      </c>
      <c r="D112" s="289"/>
      <c r="E112" s="289"/>
      <c r="F112" s="289"/>
      <c r="G112" s="289"/>
      <c r="H112" s="289"/>
      <c r="I112" s="289"/>
      <c r="J112" s="289"/>
      <c r="K112" s="289"/>
      <c r="L112" s="289"/>
      <c r="M112" s="289"/>
      <c r="N112" s="289"/>
      <c r="O112" s="289"/>
      <c r="P112" s="289">
        <f>P111</f>
        <v>0</v>
      </c>
      <c r="Q112" s="289"/>
      <c r="R112" s="289"/>
      <c r="S112" s="289"/>
      <c r="T112" s="289"/>
      <c r="U112" s="289"/>
      <c r="V112" s="289"/>
      <c r="W112" s="289"/>
      <c r="X112" s="289"/>
      <c r="Y112" s="289"/>
      <c r="Z112" s="289"/>
      <c r="AA112" s="289"/>
      <c r="AB112" s="289"/>
      <c r="AC112" s="405">
        <f>AC111</f>
        <v>0</v>
      </c>
      <c r="AD112" s="405">
        <f t="shared" ref="AD112:AH112" si="56">AD111</f>
        <v>0</v>
      </c>
      <c r="AE112" s="405">
        <f t="shared" si="56"/>
        <v>0</v>
      </c>
      <c r="AF112" s="405">
        <f t="shared" si="56"/>
        <v>0</v>
      </c>
      <c r="AG112" s="405">
        <f t="shared" si="56"/>
        <v>0</v>
      </c>
      <c r="AH112" s="405">
        <f t="shared" si="56"/>
        <v>0</v>
      </c>
      <c r="AI112" s="405">
        <f t="shared" ref="AI112:AO112" si="57">AI111</f>
        <v>0</v>
      </c>
      <c r="AJ112" s="405">
        <f t="shared" si="57"/>
        <v>0</v>
      </c>
      <c r="AK112" s="405">
        <f t="shared" si="57"/>
        <v>0</v>
      </c>
      <c r="AL112" s="405">
        <f t="shared" si="57"/>
        <v>0</v>
      </c>
      <c r="AM112" s="405">
        <f t="shared" si="57"/>
        <v>0</v>
      </c>
      <c r="AN112" s="405">
        <f t="shared" si="57"/>
        <v>0</v>
      </c>
      <c r="AO112" s="405">
        <f t="shared" si="57"/>
        <v>0</v>
      </c>
      <c r="AP112" s="405">
        <f>AP111</f>
        <v>0</v>
      </c>
      <c r="AQ112" s="494"/>
    </row>
    <row r="113" spans="1:43" s="277" customFormat="1" ht="15" hidden="1" outlineLevel="1">
      <c r="A113" s="498"/>
      <c r="B113" s="318"/>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c r="AA113" s="285"/>
      <c r="AB113" s="285"/>
      <c r="AC113" s="285"/>
      <c r="AD113" s="406"/>
      <c r="AE113" s="406"/>
      <c r="AF113" s="406"/>
      <c r="AG113" s="406"/>
      <c r="AH113" s="406"/>
      <c r="AI113" s="410"/>
      <c r="AJ113" s="410"/>
      <c r="AK113" s="410"/>
      <c r="AL113" s="410"/>
      <c r="AM113" s="410"/>
      <c r="AN113" s="410"/>
      <c r="AO113" s="410"/>
      <c r="AP113" s="410"/>
      <c r="AQ113" s="307"/>
    </row>
    <row r="114" spans="1:43" s="277" customFormat="1" ht="15" hidden="1" outlineLevel="1">
      <c r="A114" s="498">
        <v>30</v>
      </c>
      <c r="B114" s="318" t="s">
        <v>488</v>
      </c>
      <c r="C114" s="285" t="s">
        <v>25</v>
      </c>
      <c r="D114" s="289"/>
      <c r="E114" s="289"/>
      <c r="F114" s="289"/>
      <c r="G114" s="289"/>
      <c r="H114" s="289"/>
      <c r="I114" s="289"/>
      <c r="J114" s="289"/>
      <c r="K114" s="289"/>
      <c r="L114" s="289"/>
      <c r="M114" s="289"/>
      <c r="N114" s="289"/>
      <c r="O114" s="289"/>
      <c r="P114" s="289">
        <v>0</v>
      </c>
      <c r="Q114" s="289"/>
      <c r="R114" s="289"/>
      <c r="S114" s="289"/>
      <c r="T114" s="289"/>
      <c r="U114" s="289"/>
      <c r="V114" s="289"/>
      <c r="W114" s="289"/>
      <c r="X114" s="289"/>
      <c r="Y114" s="289"/>
      <c r="Z114" s="289"/>
      <c r="AA114" s="289"/>
      <c r="AB114" s="289"/>
      <c r="AC114" s="404"/>
      <c r="AD114" s="404"/>
      <c r="AE114" s="404"/>
      <c r="AF114" s="404"/>
      <c r="AG114" s="404"/>
      <c r="AH114" s="404"/>
      <c r="AI114" s="409"/>
      <c r="AJ114" s="409"/>
      <c r="AK114" s="409"/>
      <c r="AL114" s="409"/>
      <c r="AM114" s="409"/>
      <c r="AN114" s="409"/>
      <c r="AO114" s="409"/>
      <c r="AP114" s="409"/>
      <c r="AQ114" s="290">
        <f>SUM(AC114:AP114)</f>
        <v>0</v>
      </c>
    </row>
    <row r="115" spans="1:43" s="277" customFormat="1" ht="15" hidden="1" outlineLevel="1">
      <c r="A115" s="498"/>
      <c r="B115" s="318" t="s">
        <v>214</v>
      </c>
      <c r="C115" s="285" t="s">
        <v>163</v>
      </c>
      <c r="D115" s="289"/>
      <c r="E115" s="289"/>
      <c r="F115" s="289"/>
      <c r="G115" s="289"/>
      <c r="H115" s="289"/>
      <c r="I115" s="289"/>
      <c r="J115" s="289"/>
      <c r="K115" s="289"/>
      <c r="L115" s="289"/>
      <c r="M115" s="289"/>
      <c r="N115" s="289"/>
      <c r="O115" s="289"/>
      <c r="P115" s="289">
        <f>P114</f>
        <v>0</v>
      </c>
      <c r="Q115" s="289"/>
      <c r="R115" s="289"/>
      <c r="S115" s="289"/>
      <c r="T115" s="289"/>
      <c r="U115" s="289"/>
      <c r="V115" s="289"/>
      <c r="W115" s="289"/>
      <c r="X115" s="289"/>
      <c r="Y115" s="289"/>
      <c r="Z115" s="289"/>
      <c r="AA115" s="289"/>
      <c r="AB115" s="289"/>
      <c r="AC115" s="405">
        <f>AC114</f>
        <v>0</v>
      </c>
      <c r="AD115" s="405">
        <f t="shared" ref="AD115:AH115" si="58">AD114</f>
        <v>0</v>
      </c>
      <c r="AE115" s="405">
        <f t="shared" si="58"/>
        <v>0</v>
      </c>
      <c r="AF115" s="405">
        <f t="shared" si="58"/>
        <v>0</v>
      </c>
      <c r="AG115" s="405">
        <f t="shared" si="58"/>
        <v>0</v>
      </c>
      <c r="AH115" s="405">
        <f t="shared" si="58"/>
        <v>0</v>
      </c>
      <c r="AI115" s="405">
        <f t="shared" ref="AI115:AP115" si="59">AI114</f>
        <v>0</v>
      </c>
      <c r="AJ115" s="405">
        <f t="shared" si="59"/>
        <v>0</v>
      </c>
      <c r="AK115" s="405">
        <f t="shared" si="59"/>
        <v>0</v>
      </c>
      <c r="AL115" s="405">
        <f t="shared" si="59"/>
        <v>0</v>
      </c>
      <c r="AM115" s="405">
        <f t="shared" si="59"/>
        <v>0</v>
      </c>
      <c r="AN115" s="405">
        <f t="shared" si="59"/>
        <v>0</v>
      </c>
      <c r="AO115" s="405">
        <f t="shared" si="59"/>
        <v>0</v>
      </c>
      <c r="AP115" s="405">
        <f t="shared" si="59"/>
        <v>0</v>
      </c>
      <c r="AQ115" s="494"/>
    </row>
    <row r="116" spans="1:43" s="277" customFormat="1" ht="15" hidden="1" outlineLevel="1">
      <c r="A116" s="498"/>
      <c r="B116" s="318"/>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5"/>
      <c r="AA116" s="285"/>
      <c r="AB116" s="285"/>
      <c r="AC116" s="285"/>
      <c r="AD116" s="406"/>
      <c r="AE116" s="406"/>
      <c r="AF116" s="406"/>
      <c r="AG116" s="406"/>
      <c r="AH116" s="406"/>
      <c r="AI116" s="410"/>
      <c r="AJ116" s="410"/>
      <c r="AK116" s="410"/>
      <c r="AL116" s="410"/>
      <c r="AM116" s="410"/>
      <c r="AN116" s="410"/>
      <c r="AO116" s="410"/>
      <c r="AP116" s="410"/>
      <c r="AQ116" s="307"/>
    </row>
    <row r="117" spans="1:43" s="277" customFormat="1" ht="15.75" hidden="1" outlineLevel="1">
      <c r="A117" s="498"/>
      <c r="B117" s="282" t="s">
        <v>489</v>
      </c>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285"/>
      <c r="AA117" s="285"/>
      <c r="AB117" s="285"/>
      <c r="AC117" s="285"/>
      <c r="AD117" s="406"/>
      <c r="AE117" s="406"/>
      <c r="AF117" s="406"/>
      <c r="AG117" s="406"/>
      <c r="AH117" s="406"/>
      <c r="AI117" s="410"/>
      <c r="AJ117" s="410"/>
      <c r="AK117" s="410"/>
      <c r="AL117" s="410"/>
      <c r="AM117" s="410"/>
      <c r="AN117" s="410"/>
      <c r="AO117" s="410"/>
      <c r="AP117" s="410"/>
      <c r="AQ117" s="307"/>
    </row>
    <row r="118" spans="1:43" s="277" customFormat="1" ht="15" hidden="1" outlineLevel="1">
      <c r="A118" s="498">
        <v>31</v>
      </c>
      <c r="B118" s="318" t="s">
        <v>490</v>
      </c>
      <c r="C118" s="285" t="s">
        <v>25</v>
      </c>
      <c r="D118" s="289"/>
      <c r="E118" s="289"/>
      <c r="F118" s="289"/>
      <c r="G118" s="289"/>
      <c r="H118" s="289"/>
      <c r="I118" s="289"/>
      <c r="J118" s="289"/>
      <c r="K118" s="289"/>
      <c r="L118" s="289"/>
      <c r="M118" s="289"/>
      <c r="N118" s="289"/>
      <c r="O118" s="289"/>
      <c r="P118" s="289">
        <v>0</v>
      </c>
      <c r="Q118" s="289"/>
      <c r="R118" s="289"/>
      <c r="S118" s="289"/>
      <c r="T118" s="289"/>
      <c r="U118" s="289"/>
      <c r="V118" s="289"/>
      <c r="W118" s="289"/>
      <c r="X118" s="289"/>
      <c r="Y118" s="289"/>
      <c r="Z118" s="289"/>
      <c r="AA118" s="289"/>
      <c r="AB118" s="289"/>
      <c r="AC118" s="404"/>
      <c r="AD118" s="404"/>
      <c r="AE118" s="404"/>
      <c r="AF118" s="404"/>
      <c r="AG118" s="404"/>
      <c r="AH118" s="404"/>
      <c r="AI118" s="409"/>
      <c r="AJ118" s="409"/>
      <c r="AK118" s="409"/>
      <c r="AL118" s="409"/>
      <c r="AM118" s="409"/>
      <c r="AN118" s="409"/>
      <c r="AO118" s="409"/>
      <c r="AP118" s="409"/>
      <c r="AQ118" s="290">
        <f>SUM(AC118:AP118)</f>
        <v>0</v>
      </c>
    </row>
    <row r="119" spans="1:43" s="277" customFormat="1" ht="15" hidden="1" outlineLevel="1">
      <c r="A119" s="498"/>
      <c r="B119" s="318" t="s">
        <v>214</v>
      </c>
      <c r="C119" s="285" t="s">
        <v>163</v>
      </c>
      <c r="D119" s="289"/>
      <c r="E119" s="289"/>
      <c r="F119" s="289"/>
      <c r="G119" s="289"/>
      <c r="H119" s="289"/>
      <c r="I119" s="289"/>
      <c r="J119" s="289"/>
      <c r="K119" s="289"/>
      <c r="L119" s="289"/>
      <c r="M119" s="289"/>
      <c r="N119" s="289"/>
      <c r="O119" s="289"/>
      <c r="P119" s="289">
        <f>P118</f>
        <v>0</v>
      </c>
      <c r="Q119" s="289"/>
      <c r="R119" s="289"/>
      <c r="S119" s="289"/>
      <c r="T119" s="289"/>
      <c r="U119" s="289"/>
      <c r="V119" s="289"/>
      <c r="W119" s="289"/>
      <c r="X119" s="289"/>
      <c r="Y119" s="289"/>
      <c r="Z119" s="289"/>
      <c r="AA119" s="289"/>
      <c r="AB119" s="289"/>
      <c r="AC119" s="405">
        <f>AC118</f>
        <v>0</v>
      </c>
      <c r="AD119" s="405">
        <f t="shared" ref="AD119:AH119" si="60">AD118</f>
        <v>0</v>
      </c>
      <c r="AE119" s="405">
        <f t="shared" si="60"/>
        <v>0</v>
      </c>
      <c r="AF119" s="405">
        <f t="shared" si="60"/>
        <v>0</v>
      </c>
      <c r="AG119" s="405">
        <f t="shared" si="60"/>
        <v>0</v>
      </c>
      <c r="AH119" s="405">
        <f t="shared" si="60"/>
        <v>0</v>
      </c>
      <c r="AI119" s="405">
        <f t="shared" ref="AI119:AP119" si="61">AI118</f>
        <v>0</v>
      </c>
      <c r="AJ119" s="405">
        <f t="shared" si="61"/>
        <v>0</v>
      </c>
      <c r="AK119" s="405">
        <f t="shared" si="61"/>
        <v>0</v>
      </c>
      <c r="AL119" s="405">
        <f t="shared" si="61"/>
        <v>0</v>
      </c>
      <c r="AM119" s="405">
        <f t="shared" si="61"/>
        <v>0</v>
      </c>
      <c r="AN119" s="405">
        <f t="shared" si="61"/>
        <v>0</v>
      </c>
      <c r="AO119" s="405">
        <f t="shared" si="61"/>
        <v>0</v>
      </c>
      <c r="AP119" s="405">
        <f t="shared" si="61"/>
        <v>0</v>
      </c>
      <c r="AQ119" s="494"/>
    </row>
    <row r="120" spans="1:43" s="277" customFormat="1" ht="15" hidden="1" outlineLevel="1">
      <c r="A120" s="498"/>
      <c r="B120" s="318"/>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5"/>
      <c r="AB120" s="285"/>
      <c r="AC120" s="406"/>
      <c r="AD120" s="406"/>
      <c r="AE120" s="406"/>
      <c r="AF120" s="406"/>
      <c r="AG120" s="406"/>
      <c r="AH120" s="406"/>
      <c r="AI120" s="410"/>
      <c r="AJ120" s="410"/>
      <c r="AK120" s="410"/>
      <c r="AL120" s="410"/>
      <c r="AM120" s="410"/>
      <c r="AN120" s="410"/>
      <c r="AO120" s="410"/>
      <c r="AP120" s="410"/>
      <c r="AQ120" s="307"/>
    </row>
    <row r="121" spans="1:43" s="277" customFormat="1" ht="15" hidden="1" outlineLevel="1">
      <c r="A121" s="498">
        <v>32</v>
      </c>
      <c r="B121" s="318" t="s">
        <v>491</v>
      </c>
      <c r="C121" s="285" t="s">
        <v>25</v>
      </c>
      <c r="D121" s="289"/>
      <c r="E121" s="289"/>
      <c r="F121" s="289"/>
      <c r="G121" s="289"/>
      <c r="H121" s="289"/>
      <c r="I121" s="289"/>
      <c r="J121" s="289"/>
      <c r="K121" s="289"/>
      <c r="L121" s="289"/>
      <c r="M121" s="289"/>
      <c r="N121" s="289"/>
      <c r="O121" s="289"/>
      <c r="P121" s="289">
        <v>0</v>
      </c>
      <c r="Q121" s="289"/>
      <c r="R121" s="289"/>
      <c r="S121" s="289"/>
      <c r="T121" s="289"/>
      <c r="U121" s="289"/>
      <c r="V121" s="289"/>
      <c r="W121" s="289"/>
      <c r="X121" s="289"/>
      <c r="Y121" s="289"/>
      <c r="Z121" s="289"/>
      <c r="AA121" s="289"/>
      <c r="AB121" s="289"/>
      <c r="AC121" s="404"/>
      <c r="AD121" s="404"/>
      <c r="AE121" s="404"/>
      <c r="AF121" s="404"/>
      <c r="AG121" s="404"/>
      <c r="AH121" s="404"/>
      <c r="AI121" s="409"/>
      <c r="AJ121" s="409"/>
      <c r="AK121" s="409"/>
      <c r="AL121" s="409"/>
      <c r="AM121" s="409"/>
      <c r="AN121" s="409"/>
      <c r="AO121" s="409"/>
      <c r="AP121" s="409"/>
      <c r="AQ121" s="290">
        <f>SUM(AC121:AP121)</f>
        <v>0</v>
      </c>
    </row>
    <row r="122" spans="1:43" s="277" customFormat="1" ht="15" hidden="1" outlineLevel="1">
      <c r="A122" s="498"/>
      <c r="B122" s="318" t="s">
        <v>214</v>
      </c>
      <c r="C122" s="285" t="s">
        <v>163</v>
      </c>
      <c r="D122" s="289"/>
      <c r="E122" s="289"/>
      <c r="F122" s="289"/>
      <c r="G122" s="289"/>
      <c r="H122" s="289"/>
      <c r="I122" s="289"/>
      <c r="J122" s="289"/>
      <c r="K122" s="289"/>
      <c r="L122" s="289"/>
      <c r="M122" s="289"/>
      <c r="N122" s="289"/>
      <c r="O122" s="289"/>
      <c r="P122" s="289">
        <f>P121</f>
        <v>0</v>
      </c>
      <c r="Q122" s="289"/>
      <c r="R122" s="289"/>
      <c r="S122" s="289"/>
      <c r="T122" s="289"/>
      <c r="U122" s="289"/>
      <c r="V122" s="289"/>
      <c r="W122" s="289"/>
      <c r="X122" s="289"/>
      <c r="Y122" s="289"/>
      <c r="Z122" s="289"/>
      <c r="AA122" s="289"/>
      <c r="AB122" s="289"/>
      <c r="AC122" s="405">
        <f>AC121</f>
        <v>0</v>
      </c>
      <c r="AD122" s="405">
        <f t="shared" ref="AD122:AH122" si="62">AD121</f>
        <v>0</v>
      </c>
      <c r="AE122" s="405">
        <f t="shared" si="62"/>
        <v>0</v>
      </c>
      <c r="AF122" s="405">
        <f t="shared" si="62"/>
        <v>0</v>
      </c>
      <c r="AG122" s="405">
        <f t="shared" si="62"/>
        <v>0</v>
      </c>
      <c r="AH122" s="405">
        <f t="shared" si="62"/>
        <v>0</v>
      </c>
      <c r="AI122" s="405">
        <f t="shared" ref="AI122:AP122" si="63">AI121</f>
        <v>0</v>
      </c>
      <c r="AJ122" s="405">
        <f t="shared" si="63"/>
        <v>0</v>
      </c>
      <c r="AK122" s="405">
        <f t="shared" si="63"/>
        <v>0</v>
      </c>
      <c r="AL122" s="405">
        <f t="shared" si="63"/>
        <v>0</v>
      </c>
      <c r="AM122" s="405">
        <f t="shared" si="63"/>
        <v>0</v>
      </c>
      <c r="AN122" s="405">
        <f t="shared" si="63"/>
        <v>0</v>
      </c>
      <c r="AO122" s="405">
        <f t="shared" si="63"/>
        <v>0</v>
      </c>
      <c r="AP122" s="405">
        <f t="shared" si="63"/>
        <v>0</v>
      </c>
      <c r="AQ122" s="494"/>
    </row>
    <row r="123" spans="1:43" s="277" customFormat="1" ht="15" hidden="1" outlineLevel="1">
      <c r="A123" s="498"/>
      <c r="B123" s="318"/>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5"/>
      <c r="Z123" s="285"/>
      <c r="AA123" s="285"/>
      <c r="AB123" s="285"/>
      <c r="AC123" s="406"/>
      <c r="AD123" s="406"/>
      <c r="AE123" s="406"/>
      <c r="AF123" s="406"/>
      <c r="AG123" s="406"/>
      <c r="AH123" s="406"/>
      <c r="AI123" s="410"/>
      <c r="AJ123" s="410"/>
      <c r="AK123" s="410"/>
      <c r="AL123" s="410"/>
      <c r="AM123" s="410"/>
      <c r="AN123" s="410"/>
      <c r="AO123" s="410"/>
      <c r="AP123" s="410"/>
      <c r="AQ123" s="307"/>
    </row>
    <row r="124" spans="1:43" s="277" customFormat="1" ht="15" hidden="1" outlineLevel="1">
      <c r="A124" s="498">
        <v>33</v>
      </c>
      <c r="B124" s="318" t="s">
        <v>492</v>
      </c>
      <c r="C124" s="285" t="s">
        <v>25</v>
      </c>
      <c r="D124" s="289"/>
      <c r="E124" s="289"/>
      <c r="F124" s="289"/>
      <c r="G124" s="289"/>
      <c r="H124" s="289"/>
      <c r="I124" s="289"/>
      <c r="J124" s="289"/>
      <c r="K124" s="289"/>
      <c r="L124" s="289"/>
      <c r="M124" s="289"/>
      <c r="N124" s="289"/>
      <c r="O124" s="289"/>
      <c r="P124" s="289">
        <v>12</v>
      </c>
      <c r="Q124" s="289"/>
      <c r="R124" s="289"/>
      <c r="S124" s="289"/>
      <c r="T124" s="289"/>
      <c r="U124" s="289"/>
      <c r="V124" s="289"/>
      <c r="W124" s="289"/>
      <c r="X124" s="289"/>
      <c r="Y124" s="289"/>
      <c r="Z124" s="289"/>
      <c r="AA124" s="289"/>
      <c r="AB124" s="289"/>
      <c r="AC124" s="404"/>
      <c r="AD124" s="404"/>
      <c r="AE124" s="404"/>
      <c r="AF124" s="404"/>
      <c r="AG124" s="404"/>
      <c r="AH124" s="404"/>
      <c r="AI124" s="409"/>
      <c r="AJ124" s="409"/>
      <c r="AK124" s="409"/>
      <c r="AL124" s="409"/>
      <c r="AM124" s="409"/>
      <c r="AN124" s="409"/>
      <c r="AO124" s="409"/>
      <c r="AP124" s="409"/>
      <c r="AQ124" s="290">
        <f>SUM(AC124:AP124)</f>
        <v>0</v>
      </c>
    </row>
    <row r="125" spans="1:43" s="277" customFormat="1" ht="15" hidden="1" outlineLevel="1">
      <c r="A125" s="498"/>
      <c r="B125" s="318" t="s">
        <v>214</v>
      </c>
      <c r="C125" s="285" t="s">
        <v>163</v>
      </c>
      <c r="D125" s="289"/>
      <c r="E125" s="289"/>
      <c r="F125" s="289"/>
      <c r="G125" s="289"/>
      <c r="H125" s="289"/>
      <c r="I125" s="289"/>
      <c r="J125" s="289"/>
      <c r="K125" s="289"/>
      <c r="L125" s="289"/>
      <c r="M125" s="289"/>
      <c r="N125" s="289"/>
      <c r="O125" s="289"/>
      <c r="P125" s="289">
        <f>P124</f>
        <v>12</v>
      </c>
      <c r="Q125" s="289"/>
      <c r="R125" s="289"/>
      <c r="S125" s="289"/>
      <c r="T125" s="289"/>
      <c r="U125" s="289"/>
      <c r="V125" s="289"/>
      <c r="W125" s="289"/>
      <c r="X125" s="289"/>
      <c r="Y125" s="289"/>
      <c r="Z125" s="289"/>
      <c r="AA125" s="289"/>
      <c r="AB125" s="289"/>
      <c r="AC125" s="405">
        <f>AC124</f>
        <v>0</v>
      </c>
      <c r="AD125" s="405">
        <f t="shared" ref="AD125:AH125" si="64">AD124</f>
        <v>0</v>
      </c>
      <c r="AE125" s="405">
        <f t="shared" si="64"/>
        <v>0</v>
      </c>
      <c r="AF125" s="405">
        <f t="shared" si="64"/>
        <v>0</v>
      </c>
      <c r="AG125" s="405">
        <f t="shared" si="64"/>
        <v>0</v>
      </c>
      <c r="AH125" s="405">
        <f t="shared" si="64"/>
        <v>0</v>
      </c>
      <c r="AI125" s="405">
        <f t="shared" ref="AI125:AP125" si="65">AI124</f>
        <v>0</v>
      </c>
      <c r="AJ125" s="405">
        <f t="shared" si="65"/>
        <v>0</v>
      </c>
      <c r="AK125" s="405">
        <f t="shared" si="65"/>
        <v>0</v>
      </c>
      <c r="AL125" s="405">
        <f t="shared" si="65"/>
        <v>0</v>
      </c>
      <c r="AM125" s="405">
        <f t="shared" si="65"/>
        <v>0</v>
      </c>
      <c r="AN125" s="405">
        <f t="shared" si="65"/>
        <v>0</v>
      </c>
      <c r="AO125" s="405">
        <f t="shared" si="65"/>
        <v>0</v>
      </c>
      <c r="AP125" s="405">
        <f t="shared" si="65"/>
        <v>0</v>
      </c>
      <c r="AQ125" s="494"/>
    </row>
    <row r="126" spans="1:43" s="277" customFormat="1" ht="15" hidden="1" outlineLevel="1">
      <c r="A126" s="498"/>
      <c r="B126" s="309"/>
      <c r="C126" s="319"/>
      <c r="D126" s="320"/>
      <c r="E126" s="320"/>
      <c r="F126" s="320"/>
      <c r="G126" s="320"/>
      <c r="H126" s="320"/>
      <c r="I126" s="320"/>
      <c r="J126" s="320"/>
      <c r="K126" s="320"/>
      <c r="L126" s="320"/>
      <c r="M126" s="320"/>
      <c r="N126" s="320"/>
      <c r="O126" s="320"/>
      <c r="P126" s="320"/>
      <c r="Q126" s="320"/>
      <c r="R126" s="320"/>
      <c r="S126" s="320"/>
      <c r="T126" s="320"/>
      <c r="U126" s="320"/>
      <c r="V126" s="320"/>
      <c r="W126" s="320"/>
      <c r="X126" s="320"/>
      <c r="Y126" s="320"/>
      <c r="Z126" s="320"/>
      <c r="AA126" s="285"/>
      <c r="AB126" s="285"/>
      <c r="AC126" s="406"/>
      <c r="AD126" s="406"/>
      <c r="AE126" s="406"/>
      <c r="AF126" s="406"/>
      <c r="AG126" s="406"/>
      <c r="AH126" s="406"/>
      <c r="AI126" s="406"/>
      <c r="AJ126" s="406"/>
      <c r="AK126" s="406"/>
      <c r="AL126" s="406"/>
      <c r="AM126" s="406"/>
      <c r="AN126" s="406"/>
      <c r="AO126" s="406"/>
      <c r="AP126" s="406"/>
      <c r="AQ126" s="300"/>
    </row>
    <row r="127" spans="1:43" s="277" customFormat="1" ht="15.75" collapsed="1">
      <c r="A127" s="498"/>
      <c r="B127" s="321" t="s">
        <v>237</v>
      </c>
      <c r="C127" s="322"/>
      <c r="D127" s="322">
        <f>SUM(D22:D125)</f>
        <v>1591513.5464620979</v>
      </c>
      <c r="E127" s="322">
        <f t="shared" ref="E127:M127" si="66">SUM(E22:E125)</f>
        <v>1590276.8194620979</v>
      </c>
      <c r="F127" s="322">
        <f t="shared" si="66"/>
        <v>1590319.381627698</v>
      </c>
      <c r="G127" s="322">
        <f t="shared" si="66"/>
        <v>1548459.140138523</v>
      </c>
      <c r="H127" s="322">
        <f t="shared" si="66"/>
        <v>1498759.672325141</v>
      </c>
      <c r="I127" s="322">
        <f t="shared" si="66"/>
        <v>1390356.9191587085</v>
      </c>
      <c r="J127" s="322">
        <f t="shared" si="66"/>
        <v>1250077.1717634841</v>
      </c>
      <c r="K127" s="322">
        <f t="shared" si="66"/>
        <v>1246459.6935612916</v>
      </c>
      <c r="L127" s="322">
        <f t="shared" si="66"/>
        <v>1277407.1027480254</v>
      </c>
      <c r="M127" s="322">
        <f t="shared" si="66"/>
        <v>1165676.2370482644</v>
      </c>
      <c r="N127" s="322"/>
      <c r="O127" s="322"/>
      <c r="P127" s="322"/>
      <c r="Q127" s="322">
        <f>SUM(Q22:Q125)</f>
        <v>224.21729022648094</v>
      </c>
      <c r="R127" s="322">
        <f t="shared" ref="R127:Z127" si="67">SUM(R22:R125)</f>
        <v>224.21729022648094</v>
      </c>
      <c r="S127" s="322">
        <f t="shared" si="67"/>
        <v>224.21729022648094</v>
      </c>
      <c r="T127" s="322">
        <f t="shared" si="67"/>
        <v>209.60564730771932</v>
      </c>
      <c r="U127" s="322">
        <f t="shared" si="67"/>
        <v>209.52269207272872</v>
      </c>
      <c r="V127" s="322">
        <f t="shared" si="67"/>
        <v>209.11367667798339</v>
      </c>
      <c r="W127" s="322">
        <f t="shared" si="67"/>
        <v>171.67322887375877</v>
      </c>
      <c r="X127" s="322">
        <f t="shared" si="67"/>
        <v>169.52561001233536</v>
      </c>
      <c r="Y127" s="322">
        <f t="shared" si="67"/>
        <v>168.77905645216924</v>
      </c>
      <c r="Z127" s="322">
        <f t="shared" si="67"/>
        <v>168.77905645216924</v>
      </c>
      <c r="AA127" s="779"/>
      <c r="AB127" s="779"/>
      <c r="AC127" s="323">
        <f>IF(AC21="kWh",SUMPRODUCT(D22:D125,AC22:AC125))</f>
        <v>496806.15045465378</v>
      </c>
      <c r="AD127" s="323">
        <f>IF(AD21="kWh",SUMPRODUCT(D22:D125,AD22:AD125))</f>
        <v>405332.73495260655</v>
      </c>
      <c r="AE127" s="323">
        <f>IF(AE21="kW",SUMPRODUCT(P22:P125,Q22:Q125,AE22:AE125),SUMPRODUCT(D22:D125,AE22:AE125))</f>
        <v>1466.4020062691902</v>
      </c>
      <c r="AF127" s="323">
        <f>IF(AF21="kW",SUMPRODUCT(P22:P125,Q22:Q125,AF22:AF125),SUMPRODUCT(D22:D125,AF22:AF125))</f>
        <v>0</v>
      </c>
      <c r="AG127" s="323">
        <f>IF(AG21="kW",SUMPRODUCT(P22:P125,Q22:Q125,AG22:AG125),SUMPRODUCT(D22:D125,AG22:AG125))</f>
        <v>0</v>
      </c>
      <c r="AH127" s="323">
        <f>IF(AH21="kW",SUMPRODUCT(P22:P125,Q22:Q125,AH22:AH125),SUMPRODUCT(D22:D125,AH22:AH125))</f>
        <v>0</v>
      </c>
      <c r="AI127" s="323">
        <f>IF(AI21="kW",SUMPRODUCT(P22:P125,Q22:Q125,AI22:AI125),SUMPRODUCT(D22:D125,AI22:AI125))</f>
        <v>0</v>
      </c>
      <c r="AJ127" s="323">
        <f>IF(AJ21="kW",SUMPRODUCT(P22:P125,Q22:Q125,AJ22:AJ125),SUMPRODUCT(D22:D125,AJ22:AJ125))</f>
        <v>0</v>
      </c>
      <c r="AK127" s="323">
        <f>IF(AK21="kW",SUMPRODUCT(P22:P125,Q22:Q125,AK22:AK125),SUMPRODUCT(D22:D125,AK22:AK125))</f>
        <v>0</v>
      </c>
      <c r="AL127" s="323">
        <f>IF(AL21="kW",SUMPRODUCT(P22:P125,Q22:Q125,AL22:AL125),SUMPRODUCT(D22:D125,AL22:AL125))</f>
        <v>0</v>
      </c>
      <c r="AM127" s="323">
        <f>IF(AM21="kW",SUMPRODUCT(P22:P125,Q22:Q125,AM22:AM125),SUMPRODUCT(D22:D125,AM22:AM125))</f>
        <v>0</v>
      </c>
      <c r="AN127" s="323">
        <f>IF(AN21="kW",SUMPRODUCT(P22:P125,Q22:Q125,AN22:AN125),SUMPRODUCT(D22:D125,AN22:AN125))</f>
        <v>0</v>
      </c>
      <c r="AO127" s="323">
        <f>IF(AO21="kW",SUMPRODUCT(P22:P125,Q22:Q125,AO22:AO125),SUMPRODUCT(D22:D125,AO22:AO125))</f>
        <v>0</v>
      </c>
      <c r="AP127" s="323">
        <f>IF(AP21="kW",SUMPRODUCT(P22:P125,Q22:Q125,AP22:AP125),SUMPRODUCT(D22:D125,AP22:AP125))</f>
        <v>0</v>
      </c>
      <c r="AQ127" s="324"/>
    </row>
    <row r="128" spans="1:43" s="277" customFormat="1" ht="15.75">
      <c r="A128" s="498"/>
      <c r="B128" s="325" t="s">
        <v>238</v>
      </c>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f>HLOOKUP(AC20,'2. LRAMVA Threshold'!$B$42:$Q$53,3,FALSE)</f>
        <v>0</v>
      </c>
      <c r="AD128" s="322">
        <f>HLOOKUP(AD20,'2. LRAMVA Threshold'!$B$42:$Q$53,3,FALSE)</f>
        <v>0</v>
      </c>
      <c r="AE128" s="322">
        <f>HLOOKUP(AE20,'2. LRAMVA Threshold'!$B$42:$Q$53,3,FALSE)</f>
        <v>0</v>
      </c>
      <c r="AF128" s="322">
        <f>HLOOKUP(AF20,'2. LRAMVA Threshold'!$B$42:$Q$53,3,FALSE)</f>
        <v>0</v>
      </c>
      <c r="AG128" s="322">
        <f>HLOOKUP(AG20,'2. LRAMVA Threshold'!$B$42:$Q$53,3,FALSE)</f>
        <v>0</v>
      </c>
      <c r="AH128" s="322">
        <f>HLOOKUP(AH20,'2. LRAMVA Threshold'!$B$42:$Q$53,3,FALSE)</f>
        <v>0</v>
      </c>
      <c r="AI128" s="322">
        <f>HLOOKUP(AI20,'2. LRAMVA Threshold'!$B$42:$Q$53,3,FALSE)</f>
        <v>0</v>
      </c>
      <c r="AJ128" s="322">
        <f>HLOOKUP(AJ20,'2. LRAMVA Threshold'!$B$42:$Q$53,3,FALSE)</f>
        <v>0</v>
      </c>
      <c r="AK128" s="322">
        <f>HLOOKUP(AK20,'2. LRAMVA Threshold'!$B$42:$Q$53,3,FALSE)</f>
        <v>0</v>
      </c>
      <c r="AL128" s="322">
        <f>HLOOKUP(AL20,'2. LRAMVA Threshold'!$B$42:$Q$53,3,FALSE)</f>
        <v>0</v>
      </c>
      <c r="AM128" s="322">
        <f>HLOOKUP(AM20,'2. LRAMVA Threshold'!$B$42:$Q$53,3,FALSE)</f>
        <v>0</v>
      </c>
      <c r="AN128" s="322">
        <f>HLOOKUP(AN20,'2. LRAMVA Threshold'!$B$42:$Q$53,3,FALSE)</f>
        <v>0</v>
      </c>
      <c r="AO128" s="322">
        <f>HLOOKUP(AO20,'2. LRAMVA Threshold'!$B$42:$Q$53,3,FALSE)</f>
        <v>0</v>
      </c>
      <c r="AP128" s="322">
        <f>HLOOKUP(AP20,'2. LRAMVA Threshold'!$B$42:$Q$53,3,FALSE)</f>
        <v>0</v>
      </c>
      <c r="AQ128" s="326"/>
    </row>
    <row r="129" spans="1:44" s="297" customFormat="1" ht="15">
      <c r="A129" s="500"/>
      <c r="B129" s="318"/>
      <c r="C129" s="327"/>
      <c r="D129" s="328"/>
      <c r="E129" s="328"/>
      <c r="F129" s="328"/>
      <c r="G129" s="328"/>
      <c r="H129" s="328"/>
      <c r="I129" s="328"/>
      <c r="J129" s="328"/>
      <c r="K129" s="328"/>
      <c r="L129" s="328"/>
      <c r="M129" s="328"/>
      <c r="N129" s="328"/>
      <c r="O129" s="328"/>
      <c r="P129" s="328"/>
      <c r="Q129" s="329"/>
      <c r="R129" s="328"/>
      <c r="S129" s="328"/>
      <c r="T129" s="328"/>
      <c r="U129" s="330"/>
      <c r="V129" s="330"/>
      <c r="W129" s="330"/>
      <c r="X129" s="330"/>
      <c r="Y129" s="328"/>
      <c r="Z129" s="328"/>
      <c r="AA129" s="328"/>
      <c r="AB129" s="328"/>
      <c r="AC129" s="294"/>
      <c r="AD129" s="294"/>
      <c r="AE129" s="294"/>
      <c r="AF129" s="294"/>
      <c r="AG129" s="294"/>
      <c r="AH129" s="294"/>
      <c r="AI129" s="294"/>
      <c r="AJ129" s="294"/>
      <c r="AK129" s="294"/>
      <c r="AL129" s="294"/>
      <c r="AM129" s="294"/>
      <c r="AN129" s="294"/>
      <c r="AO129" s="294"/>
      <c r="AP129" s="294"/>
      <c r="AQ129" s="331"/>
    </row>
    <row r="130" spans="1:44" s="338" customFormat="1" ht="15">
      <c r="A130" s="497"/>
      <c r="B130" s="318" t="s">
        <v>164</v>
      </c>
      <c r="C130" s="332"/>
      <c r="D130" s="332"/>
      <c r="E130" s="332"/>
      <c r="F130" s="332"/>
      <c r="G130" s="332"/>
      <c r="H130" s="332"/>
      <c r="I130" s="332"/>
      <c r="J130" s="332"/>
      <c r="K130" s="332"/>
      <c r="L130" s="332"/>
      <c r="M130" s="332"/>
      <c r="N130" s="332"/>
      <c r="O130" s="332"/>
      <c r="P130" s="332"/>
      <c r="Q130" s="332"/>
      <c r="R130" s="332"/>
      <c r="S130" s="332"/>
      <c r="T130" s="332"/>
      <c r="U130" s="332"/>
      <c r="V130" s="333"/>
      <c r="W130" s="333"/>
      <c r="X130" s="333"/>
      <c r="Y130" s="334"/>
      <c r="Z130" s="334"/>
      <c r="AA130" s="334"/>
      <c r="AB130" s="334"/>
      <c r="AC130" s="335">
        <f>HLOOKUP(AC$20,'3.  Distribution Rates'!$C$122:$P$133,3,FALSE)</f>
        <v>2.07E-2</v>
      </c>
      <c r="AD130" s="335">
        <f>HLOOKUP(AD$20,'3.  Distribution Rates'!$C$122:$P$133,3,FALSE)</f>
        <v>1.35E-2</v>
      </c>
      <c r="AE130" s="335">
        <f>HLOOKUP(AE$20,'3.  Distribution Rates'!$C$122:$P$133,3,FALSE)</f>
        <v>3.1757</v>
      </c>
      <c r="AF130" s="335">
        <f>HLOOKUP(AF$20,'3.  Distribution Rates'!$C$122:$P$133,3,FALSE)</f>
        <v>0</v>
      </c>
      <c r="AG130" s="335">
        <f>HLOOKUP(AG$20,'3.  Distribution Rates'!$C$122:$P$133,3,FALSE)</f>
        <v>0</v>
      </c>
      <c r="AH130" s="335">
        <f>HLOOKUP(AH$20,'3.  Distribution Rates'!$C$122:$P$133,3,FALSE)</f>
        <v>0</v>
      </c>
      <c r="AI130" s="335">
        <f>HLOOKUP(AI$20,'3.  Distribution Rates'!$C$122:$P$133,3,FALSE)</f>
        <v>0</v>
      </c>
      <c r="AJ130" s="335">
        <f>HLOOKUP(AJ$20,'3.  Distribution Rates'!$C$122:$P$133,3,FALSE)</f>
        <v>0</v>
      </c>
      <c r="AK130" s="335">
        <f>HLOOKUP(AK$20,'3.  Distribution Rates'!$C$122:$P$133,3,FALSE)</f>
        <v>0</v>
      </c>
      <c r="AL130" s="335">
        <f>HLOOKUP(AL$20,'3.  Distribution Rates'!$C$122:$P$133,3,FALSE)</f>
        <v>0</v>
      </c>
      <c r="AM130" s="335">
        <f>HLOOKUP(AM$20,'3.  Distribution Rates'!$C$122:$P$133,3,FALSE)</f>
        <v>0</v>
      </c>
      <c r="AN130" s="335">
        <f>HLOOKUP(AN$20,'3.  Distribution Rates'!$C$122:$P$133,3,FALSE)</f>
        <v>0</v>
      </c>
      <c r="AO130" s="335">
        <f>HLOOKUP(AO$20,'3.  Distribution Rates'!$C$122:$P$133,3,FALSE)</f>
        <v>0</v>
      </c>
      <c r="AP130" s="335">
        <f>HLOOKUP(AP$20,'3.  Distribution Rates'!$C$122:$P$133,3,FALSE)</f>
        <v>0</v>
      </c>
      <c r="AQ130" s="336"/>
      <c r="AR130" s="337"/>
    </row>
    <row r="131" spans="1:44" s="297" customFormat="1" ht="15.75">
      <c r="A131" s="500"/>
      <c r="B131" s="292" t="s">
        <v>253</v>
      </c>
      <c r="C131" s="339"/>
      <c r="D131" s="330"/>
      <c r="E131" s="328"/>
      <c r="F131" s="328"/>
      <c r="G131" s="328"/>
      <c r="H131" s="328"/>
      <c r="I131" s="328"/>
      <c r="J131" s="328"/>
      <c r="K131" s="328"/>
      <c r="L131" s="328"/>
      <c r="M131" s="328"/>
      <c r="N131" s="328"/>
      <c r="O131" s="328"/>
      <c r="P131" s="328"/>
      <c r="Q131" s="294"/>
      <c r="R131" s="328"/>
      <c r="S131" s="328"/>
      <c r="T131" s="328"/>
      <c r="U131" s="330"/>
      <c r="V131" s="330"/>
      <c r="W131" s="330"/>
      <c r="X131" s="330"/>
      <c r="Y131" s="328"/>
      <c r="Z131" s="328"/>
      <c r="AA131" s="328"/>
      <c r="AB131" s="328"/>
      <c r="AC131" s="340">
        <f t="shared" ref="AC131:AH131" si="68">AC127*AC130</f>
        <v>10283.887314411333</v>
      </c>
      <c r="AD131" s="340">
        <f t="shared" si="68"/>
        <v>5471.9919218601881</v>
      </c>
      <c r="AE131" s="341">
        <f t="shared" si="68"/>
        <v>4656.8528513090678</v>
      </c>
      <c r="AF131" s="341">
        <f t="shared" si="68"/>
        <v>0</v>
      </c>
      <c r="AG131" s="341">
        <f t="shared" si="68"/>
        <v>0</v>
      </c>
      <c r="AH131" s="341">
        <f t="shared" si="68"/>
        <v>0</v>
      </c>
      <c r="AI131" s="341">
        <f>AI127*AI130</f>
        <v>0</v>
      </c>
      <c r="AJ131" s="341">
        <f t="shared" ref="AJ131:AP131" si="69">AJ127*AJ130</f>
        <v>0</v>
      </c>
      <c r="AK131" s="341">
        <f t="shared" si="69"/>
        <v>0</v>
      </c>
      <c r="AL131" s="341">
        <f t="shared" si="69"/>
        <v>0</v>
      </c>
      <c r="AM131" s="341">
        <f t="shared" si="69"/>
        <v>0</v>
      </c>
      <c r="AN131" s="341">
        <f t="shared" si="69"/>
        <v>0</v>
      </c>
      <c r="AO131" s="341">
        <f t="shared" si="69"/>
        <v>0</v>
      </c>
      <c r="AP131" s="341">
        <f t="shared" si="69"/>
        <v>0</v>
      </c>
      <c r="AQ131" s="401">
        <f>SUM(AC131:AP131)</f>
        <v>20412.732087580589</v>
      </c>
    </row>
    <row r="132" spans="1:44" s="297" customFormat="1" ht="15.75">
      <c r="A132" s="500"/>
      <c r="B132" s="343" t="s">
        <v>210</v>
      </c>
      <c r="C132" s="339"/>
      <c r="D132" s="344"/>
      <c r="E132" s="328"/>
      <c r="F132" s="328"/>
      <c r="G132" s="328"/>
      <c r="H132" s="328"/>
      <c r="I132" s="328"/>
      <c r="J132" s="328"/>
      <c r="K132" s="328"/>
      <c r="L132" s="328"/>
      <c r="M132" s="328"/>
      <c r="N132" s="328"/>
      <c r="O132" s="328"/>
      <c r="P132" s="328"/>
      <c r="Q132" s="294"/>
      <c r="R132" s="328"/>
      <c r="S132" s="328"/>
      <c r="T132" s="328"/>
      <c r="U132" s="330"/>
      <c r="V132" s="330"/>
      <c r="W132" s="330"/>
      <c r="X132" s="330"/>
      <c r="Y132" s="328"/>
      <c r="Z132" s="328"/>
      <c r="AA132" s="328"/>
      <c r="AB132" s="328"/>
      <c r="AC132" s="341">
        <f t="shared" ref="AC132:AH132" si="70">AC128*AC130</f>
        <v>0</v>
      </c>
      <c r="AD132" s="341">
        <f t="shared" si="70"/>
        <v>0</v>
      </c>
      <c r="AE132" s="341">
        <f t="shared" si="70"/>
        <v>0</v>
      </c>
      <c r="AF132" s="341">
        <f t="shared" si="70"/>
        <v>0</v>
      </c>
      <c r="AG132" s="341">
        <f t="shared" si="70"/>
        <v>0</v>
      </c>
      <c r="AH132" s="341">
        <f t="shared" si="70"/>
        <v>0</v>
      </c>
      <c r="AI132" s="341">
        <f>AI128*AI130</f>
        <v>0</v>
      </c>
      <c r="AJ132" s="341">
        <f t="shared" ref="AJ132:AP132" si="71">AJ128*AJ130</f>
        <v>0</v>
      </c>
      <c r="AK132" s="341">
        <f t="shared" si="71"/>
        <v>0</v>
      </c>
      <c r="AL132" s="341">
        <f t="shared" si="71"/>
        <v>0</v>
      </c>
      <c r="AM132" s="341">
        <f t="shared" si="71"/>
        <v>0</v>
      </c>
      <c r="AN132" s="341">
        <f t="shared" si="71"/>
        <v>0</v>
      </c>
      <c r="AO132" s="341">
        <f t="shared" si="71"/>
        <v>0</v>
      </c>
      <c r="AP132" s="341">
        <f t="shared" si="71"/>
        <v>0</v>
      </c>
      <c r="AQ132" s="401">
        <f>SUM(AC132:AP132)</f>
        <v>0</v>
      </c>
    </row>
    <row r="133" spans="1:44" s="344" customFormat="1" ht="17.25" customHeight="1">
      <c r="A133" s="502"/>
      <c r="B133" s="343" t="s">
        <v>256</v>
      </c>
      <c r="C133" s="339"/>
      <c r="E133" s="328"/>
      <c r="F133" s="328"/>
      <c r="G133" s="328"/>
      <c r="H133" s="328"/>
      <c r="I133" s="328"/>
      <c r="J133" s="328"/>
      <c r="K133" s="328"/>
      <c r="L133" s="328"/>
      <c r="M133" s="328"/>
      <c r="N133" s="328"/>
      <c r="O133" s="328"/>
      <c r="P133" s="328"/>
      <c r="Q133" s="294"/>
      <c r="R133" s="328"/>
      <c r="S133" s="328"/>
      <c r="T133" s="328"/>
      <c r="Y133" s="328"/>
      <c r="Z133" s="328"/>
      <c r="AA133" s="328"/>
      <c r="AB133" s="328"/>
      <c r="AC133" s="345"/>
      <c r="AD133" s="345"/>
      <c r="AE133" s="345"/>
      <c r="AF133" s="345"/>
      <c r="AG133" s="345"/>
      <c r="AH133" s="345"/>
      <c r="AI133" s="345"/>
      <c r="AJ133" s="345"/>
      <c r="AK133" s="345"/>
      <c r="AL133" s="345"/>
      <c r="AM133" s="345"/>
      <c r="AN133" s="345"/>
      <c r="AO133" s="345"/>
      <c r="AP133" s="345"/>
      <c r="AQ133" s="401">
        <f>AQ131-AQ132</f>
        <v>20412.732087580589</v>
      </c>
    </row>
    <row r="134" spans="1:44" s="348" customFormat="1" ht="19.5" customHeight="1">
      <c r="A134" s="497"/>
      <c r="B134" s="318"/>
      <c r="C134" s="344"/>
      <c r="D134" s="344"/>
      <c r="E134" s="328"/>
      <c r="F134" s="328"/>
      <c r="G134" s="328"/>
      <c r="H134" s="328"/>
      <c r="I134" s="328"/>
      <c r="J134" s="328"/>
      <c r="K134" s="328"/>
      <c r="L134" s="328"/>
      <c r="M134" s="328"/>
      <c r="N134" s="328"/>
      <c r="O134" s="328"/>
      <c r="P134" s="328"/>
      <c r="Q134" s="294"/>
      <c r="R134" s="328"/>
      <c r="S134" s="328"/>
      <c r="T134" s="328"/>
      <c r="U134" s="344"/>
      <c r="V134" s="339"/>
      <c r="W134" s="344"/>
      <c r="X134" s="344"/>
      <c r="Y134" s="328"/>
      <c r="Z134" s="328"/>
      <c r="AA134" s="328"/>
      <c r="AB134" s="328"/>
      <c r="AC134" s="346"/>
      <c r="AD134" s="346"/>
      <c r="AE134" s="346"/>
      <c r="AF134" s="346"/>
      <c r="AG134" s="346"/>
      <c r="AH134" s="346"/>
      <c r="AI134" s="346"/>
      <c r="AJ134" s="346"/>
      <c r="AK134" s="346"/>
      <c r="AL134" s="346"/>
      <c r="AM134" s="346"/>
      <c r="AN134" s="346"/>
      <c r="AO134" s="346"/>
      <c r="AP134" s="346"/>
      <c r="AQ134" s="347"/>
    </row>
    <row r="135" spans="1:44" s="277" customFormat="1" ht="15">
      <c r="A135" s="498"/>
      <c r="B135" s="349" t="s">
        <v>215</v>
      </c>
      <c r="C135" s="350"/>
      <c r="D135" s="273"/>
      <c r="E135" s="273"/>
      <c r="F135" s="273"/>
      <c r="G135" s="273"/>
      <c r="H135" s="273"/>
      <c r="I135" s="273"/>
      <c r="J135" s="273"/>
      <c r="K135" s="273"/>
      <c r="L135" s="273"/>
      <c r="M135" s="273"/>
      <c r="N135" s="273"/>
      <c r="O135" s="273"/>
      <c r="P135" s="273"/>
      <c r="Q135" s="351"/>
      <c r="R135" s="273"/>
      <c r="S135" s="273"/>
      <c r="T135" s="273"/>
      <c r="U135" s="298"/>
      <c r="V135" s="303"/>
      <c r="W135" s="303"/>
      <c r="X135" s="273"/>
      <c r="Y135" s="273"/>
      <c r="Z135" s="303"/>
      <c r="AA135" s="303"/>
      <c r="AB135" s="303"/>
      <c r="AC135" s="285">
        <f>SUMPRODUCT(E22:E125,AC22:AC125)</f>
        <v>496806.15045465378</v>
      </c>
      <c r="AD135" s="285">
        <f>SUMPRODUCT(E22:E125,AD22:AD125)</f>
        <v>405332.73495260655</v>
      </c>
      <c r="AE135" s="285">
        <f>IF(AE21="kW",SUMPRODUCT(P22:P125,R22:R125,AE22:AE125),SUMPRODUCT(E22:E125,AE22:AE125))</f>
        <v>1466.4020062691902</v>
      </c>
      <c r="AF135" s="285">
        <f>IF(AF21="kW",SUMPRODUCT(P22:P125,R22:R125,AF22:AF125),SUMPRODUCT(E22:E125,AF22:AF125))</f>
        <v>0</v>
      </c>
      <c r="AG135" s="285">
        <f>IF(AG21="kW",SUMPRODUCT(P22:P125,R22:R125,AG22:AG125),SUMPRODUCT(E22:E125,AG22:AG125))</f>
        <v>0</v>
      </c>
      <c r="AH135" s="285">
        <f>IF(AH21="kW",SUMPRODUCT(P22:P125,R22:R125,AH22:AH125),SUMPRODUCT(E22:E125, AH22:AH125))</f>
        <v>0</v>
      </c>
      <c r="AI135" s="285">
        <f>IF(AI21="kW",SUMPRODUCT(P22:P125,R22:R125,AI22:AI125),SUMPRODUCT(E22:E125,AI22:AI125))</f>
        <v>0</v>
      </c>
      <c r="AJ135" s="285">
        <f>IF(AJ21="kW",SUMPRODUCT(P22:P125,R22:R125,AJ22:AJ125),SUMPRODUCT(E22:E125,AJ22:AJ125))</f>
        <v>0</v>
      </c>
      <c r="AK135" s="285">
        <f>IF(AK21="kW",SUMPRODUCT(P22:P125,R22:R125,AK22:AK125),SUMPRODUCT(E22:E125,AK22:AK125))</f>
        <v>0</v>
      </c>
      <c r="AL135" s="285">
        <f>IF(AL21="kW",SUMPRODUCT(P22:P125,R22:R125,AL22:AL125),SUMPRODUCT(E22:E125,AL22:AL125))</f>
        <v>0</v>
      </c>
      <c r="AM135" s="285">
        <f>IF(AM21="kW",SUMPRODUCT(P22:P125,R22:R125,AM22:AM125),SUMPRODUCT(E22:E125,AM22:AM125))</f>
        <v>0</v>
      </c>
      <c r="AN135" s="285">
        <f>IF(AN21="kW",SUMPRODUCT(P22:P125,R22:R125,AN22:AN125),SUMPRODUCT(E22:E125,AN22:AN125))</f>
        <v>0</v>
      </c>
      <c r="AO135" s="285">
        <f>IF(AO21="kW",SUMPRODUCT(P22:P125,R22:R125,AO22:AO125),SUMPRODUCT(E22:E125,AO22:AO125))</f>
        <v>0</v>
      </c>
      <c r="AP135" s="285">
        <f>IF(AP21="kW",SUMPRODUCT(P22:P125,R22:R125,AP22:AP125),SUMPRODUCT(E22:E125,AP22:AP125))</f>
        <v>0</v>
      </c>
      <c r="AQ135" s="331"/>
    </row>
    <row r="136" spans="1:44" s="277" customFormat="1" ht="15">
      <c r="A136" s="498"/>
      <c r="B136" s="349" t="s">
        <v>216</v>
      </c>
      <c r="C136" s="350"/>
      <c r="D136" s="273"/>
      <c r="E136" s="273"/>
      <c r="F136" s="273"/>
      <c r="G136" s="273"/>
      <c r="H136" s="273"/>
      <c r="I136" s="273"/>
      <c r="J136" s="273"/>
      <c r="K136" s="273"/>
      <c r="L136" s="273"/>
      <c r="M136" s="273"/>
      <c r="N136" s="273"/>
      <c r="O136" s="273"/>
      <c r="P136" s="273"/>
      <c r="Q136" s="351"/>
      <c r="R136" s="273"/>
      <c r="S136" s="273"/>
      <c r="T136" s="273"/>
      <c r="U136" s="298"/>
      <c r="V136" s="303"/>
      <c r="W136" s="303"/>
      <c r="X136" s="273"/>
      <c r="Y136" s="273"/>
      <c r="Z136" s="303"/>
      <c r="AA136" s="303"/>
      <c r="AB136" s="303"/>
      <c r="AC136" s="285">
        <f>SUMPRODUCT(F22:F125,AC22:AC125)</f>
        <v>496806.15045465378</v>
      </c>
      <c r="AD136" s="285">
        <f>SUMPRODUCT(F22:F125,AD22:AD125)</f>
        <v>405332.73495260655</v>
      </c>
      <c r="AE136" s="285">
        <f>IF(AE21="kW",SUMPRODUCT(P22:P125,S22:S125,AE22:AE125),SUMPRODUCT(F22:F125,AE22:AE125))</f>
        <v>1466.4020062691902</v>
      </c>
      <c r="AF136" s="285">
        <f>IF(AF21="kW",SUMPRODUCT(P22:P125,S22:S125,AF22:AF125),SUMPRODUCT(F22:F125,AF22:AF125))</f>
        <v>0</v>
      </c>
      <c r="AG136" s="285">
        <f>IF(AG21="kW",SUMPRODUCT(P22:P125,S22:S125,AG22:AG125),SUMPRODUCT(F22:F125, AG22:AG125))</f>
        <v>0</v>
      </c>
      <c r="AH136" s="285">
        <f>IF(AH21="kW",SUMPRODUCT(P22:P125,S22:S125,AH22:AH125),SUMPRODUCT(F22:F125, AH22:AH125))</f>
        <v>0</v>
      </c>
      <c r="AI136" s="285">
        <f>IF(AI21="kW",SUMPRODUCT(P22:P125,S22:S125,AI22:AI125),SUMPRODUCT(F22:F125,AI22:AI125))</f>
        <v>0</v>
      </c>
      <c r="AJ136" s="285">
        <f>IF(AJ21="kW",SUMPRODUCT(P22:P125,S22:S125,AJ22:AJ125),SUMPRODUCT(F22:F125,AJ22:AJ125))</f>
        <v>0</v>
      </c>
      <c r="AK136" s="285">
        <f>IF(AK21="kW",SUMPRODUCT(P22:P125,S22:S125,AK22:AK125),SUMPRODUCT(F22:F125,AK22:AK125))</f>
        <v>0</v>
      </c>
      <c r="AL136" s="285">
        <f>IF(AL21="kW",SUMPRODUCT(P22:P125,S22:S125,AL22:AL125),SUMPRODUCT(F22:F125,AL22:AL125))</f>
        <v>0</v>
      </c>
      <c r="AM136" s="285">
        <f>IF(AM21="kW",SUMPRODUCT(P22:P125,S22:S125,AM22:AM125),SUMPRODUCT(F22:F125,AM22:AM125))</f>
        <v>0</v>
      </c>
      <c r="AN136" s="285">
        <f>IF(AN21="kW",SUMPRODUCT(P22:P125,S22:S125,AN22:AN125),SUMPRODUCT(F22:F125,AN22:AN125))</f>
        <v>0</v>
      </c>
      <c r="AO136" s="285">
        <f>IF(AO21="kW",SUMPRODUCT(P22:P125,S22:S125,AO22:AO125),SUMPRODUCT(F22:F125,AO22:AO125))</f>
        <v>0</v>
      </c>
      <c r="AP136" s="285">
        <f>IF(AP21="kW",SUMPRODUCT(P22:P125,S22:S125,AP22:AP125),SUMPRODUCT(F22:F125,AP22:AP125))</f>
        <v>0</v>
      </c>
      <c r="AQ136" s="331"/>
    </row>
    <row r="137" spans="1:44" s="277" customFormat="1" ht="15">
      <c r="A137" s="498"/>
      <c r="B137" s="349" t="s">
        <v>217</v>
      </c>
      <c r="C137" s="350"/>
      <c r="D137" s="273"/>
      <c r="E137" s="273"/>
      <c r="F137" s="273"/>
      <c r="G137" s="273"/>
      <c r="H137" s="273"/>
      <c r="I137" s="273"/>
      <c r="J137" s="273"/>
      <c r="K137" s="273"/>
      <c r="L137" s="273"/>
      <c r="M137" s="273"/>
      <c r="N137" s="273"/>
      <c r="O137" s="273"/>
      <c r="P137" s="273"/>
      <c r="Q137" s="351"/>
      <c r="R137" s="273"/>
      <c r="S137" s="273"/>
      <c r="T137" s="273"/>
      <c r="U137" s="298"/>
      <c r="V137" s="303"/>
      <c r="W137" s="303"/>
      <c r="X137" s="273"/>
      <c r="Y137" s="273"/>
      <c r="Z137" s="303"/>
      <c r="AA137" s="303"/>
      <c r="AB137" s="303"/>
      <c r="AC137" s="285">
        <f>SUMPRODUCT(G22:G125,AC22:AC125)</f>
        <v>495488.17979597324</v>
      </c>
      <c r="AD137" s="285">
        <f>SUMPRODUCT(G22:G125,AD22:AD125)</f>
        <v>364875.11466761207</v>
      </c>
      <c r="AE137" s="285">
        <f>IF(AE21="kW",SUMPRODUCT(P22:P125,T22:T125,AE22:AE125),SUMPRODUCT(G22:G125,AE22:AE125))</f>
        <v>1466.4020062691902</v>
      </c>
      <c r="AF137" s="285">
        <f>IF(AF21="kW",SUMPRODUCT(P22:P125,T22:T125,AF22:AF125),SUMPRODUCT(G22:G125,AF22:AF125))</f>
        <v>0</v>
      </c>
      <c r="AG137" s="285">
        <f>IF(AG21="kW",SUMPRODUCT(P22:P125,T22:T125,AG22:AG125),SUMPRODUCT(G22:G125, AG22:AG125))</f>
        <v>0</v>
      </c>
      <c r="AH137" s="285">
        <f>IF(AH21="kW",SUMPRODUCT(P22:P125,T22:T125,AH22:AH125),SUMPRODUCT(G22:G125, AH22:AH125))</f>
        <v>0</v>
      </c>
      <c r="AI137" s="285">
        <f>IF(AI21="kW",SUMPRODUCT(P22:P125,T22:T125,AI22:AI125),SUMPRODUCT(G22:G125,AI22:AI125))</f>
        <v>0</v>
      </c>
      <c r="AJ137" s="285">
        <f>IF(AJ21="kW",SUMPRODUCT(P22:P125,T22:T125,AJ22:AJ125),SUMPRODUCT(G22:G125,AJ22:AJ125))</f>
        <v>0</v>
      </c>
      <c r="AK137" s="285">
        <f>IF(AK21="kW",SUMPRODUCT(P22:P125,T22:T125,AK22:AK125),SUMPRODUCT(G22:G125,AK22:AK125))</f>
        <v>0</v>
      </c>
      <c r="AL137" s="285">
        <f>IF(AL21="kW",SUMPRODUCT(P22:P125,T22:T125,AL22:AL125),SUMPRODUCT(G22:G125,AL22:AL125))</f>
        <v>0</v>
      </c>
      <c r="AM137" s="285">
        <f>IF(AM21="kW",SUMPRODUCT(P22:P125,T22:T125,AM22:AM125),SUMPRODUCT(G22:G125,AM22:AM125))</f>
        <v>0</v>
      </c>
      <c r="AN137" s="285">
        <f>IF(AN21="kW",SUMPRODUCT(P22:P125,T22:T125,AN22:AN125),SUMPRODUCT(G22:G125,AN22:AN125))</f>
        <v>0</v>
      </c>
      <c r="AO137" s="285">
        <f>IF(AO21="kW",SUMPRODUCT(P22:P125,T22:T125,AO22:AO125),SUMPRODUCT(G22:G125,AO22:AO125))</f>
        <v>0</v>
      </c>
      <c r="AP137" s="285">
        <f>IF(AP21="kW",SUMPRODUCT(P22:P125,T22:T125,AP22:AP125),SUMPRODUCT(G22:G125,AP22:AP125))</f>
        <v>0</v>
      </c>
      <c r="AQ137" s="331"/>
    </row>
    <row r="138" spans="1:44" s="277" customFormat="1" ht="15">
      <c r="A138" s="498"/>
      <c r="B138" s="349" t="s">
        <v>218</v>
      </c>
      <c r="C138" s="350"/>
      <c r="D138" s="273"/>
      <c r="E138" s="273"/>
      <c r="F138" s="273"/>
      <c r="G138" s="273"/>
      <c r="H138" s="273"/>
      <c r="I138" s="273"/>
      <c r="J138" s="273"/>
      <c r="K138" s="273"/>
      <c r="L138" s="273"/>
      <c r="M138" s="273"/>
      <c r="N138" s="273"/>
      <c r="O138" s="273"/>
      <c r="P138" s="273"/>
      <c r="Q138" s="351"/>
      <c r="R138" s="273"/>
      <c r="S138" s="273"/>
      <c r="T138" s="273"/>
      <c r="U138" s="298"/>
      <c r="V138" s="303"/>
      <c r="W138" s="303"/>
      <c r="X138" s="273"/>
      <c r="Y138" s="273"/>
      <c r="Z138" s="303"/>
      <c r="AA138" s="303"/>
      <c r="AB138" s="303"/>
      <c r="AC138" s="285">
        <f>SUMPRODUCT(H22:H125,AC22:AC125)</f>
        <v>446079.12727838516</v>
      </c>
      <c r="AD138" s="285">
        <f>SUMPRODUCT(H22:H125,AD22:AD125)</f>
        <v>364643.41098191828</v>
      </c>
      <c r="AE138" s="285">
        <f>IF(AE21="kW",SUMPRODUCT(P22:P125,U22:U125,AE22:AE125),SUMPRODUCT(H22:H125,AE22:AE125))</f>
        <v>1466.40200626919</v>
      </c>
      <c r="AF138" s="285">
        <f>IF(AF21="kW",SUMPRODUCT(P22:P125,U22:U125,AF22:AF125),SUMPRODUCT(H22:H125,AF22:AF125))</f>
        <v>0</v>
      </c>
      <c r="AG138" s="285">
        <f>IF(AG21="kW",SUMPRODUCT(P22:P125,U22:U125,AG22:AG125),SUMPRODUCT(H22:H125, AG22:AG125))</f>
        <v>0</v>
      </c>
      <c r="AH138" s="285">
        <f>IF(AH21="kW",SUMPRODUCT(P22:P125,U22:U125,AH22:AH125),SUMPRODUCT(H22:H125, AH22:AH125))</f>
        <v>0</v>
      </c>
      <c r="AI138" s="285">
        <f>IF(AI21="kW",SUMPRODUCT(P22:P125,U22:U125,AI22:AI125),SUMPRODUCT(H22:H125,AI22:AI125))</f>
        <v>0</v>
      </c>
      <c r="AJ138" s="285">
        <f>IF(AJ21="kW",SUMPRODUCT(P22:P125,U22:U125,AJ22:AJ125),SUMPRODUCT(H22:H125,AJ22:AJ125))</f>
        <v>0</v>
      </c>
      <c r="AK138" s="285">
        <f>IF(AK21="kW",SUMPRODUCT(P22:P125,U22:U125,AK22:AK125),SUMPRODUCT(H22:H125,AK22:AK125))</f>
        <v>0</v>
      </c>
      <c r="AL138" s="285">
        <f>IF(AL21="kW",SUMPRODUCT(P22:P125,U22:U125,AL22:AL125),SUMPRODUCT(H22:H125,AL22:AL125))</f>
        <v>0</v>
      </c>
      <c r="AM138" s="285">
        <f>IF(AM21="kW",SUMPRODUCT(P22:P125,U22:U125,AM22:AM125),SUMPRODUCT(H22:H125,AM22:AM125))</f>
        <v>0</v>
      </c>
      <c r="AN138" s="285">
        <f>IF(AN21="kW",SUMPRODUCT(P22:P125,U22:U125,AN22:AN125),SUMPRODUCT(H22:H125,AN22:AN125))</f>
        <v>0</v>
      </c>
      <c r="AO138" s="285">
        <f>IF(AO21="kW",SUMPRODUCT(P22:P125,U22:U125,AO22:AO125),SUMPRODUCT(H22:H125,AO22:AO125))</f>
        <v>0</v>
      </c>
      <c r="AP138" s="285">
        <f>IF(AP21="kW",SUMPRODUCT(P22:P125,U22:U125,AP22:AP125),SUMPRODUCT(H22:H125,AP22:AP125))</f>
        <v>0</v>
      </c>
      <c r="AQ138" s="331"/>
    </row>
    <row r="139" spans="1:44" s="277" customFormat="1" ht="15">
      <c r="A139" s="498"/>
      <c r="B139" s="349" t="s">
        <v>219</v>
      </c>
      <c r="C139" s="350"/>
      <c r="D139" s="273"/>
      <c r="E139" s="273"/>
      <c r="F139" s="273"/>
      <c r="G139" s="273"/>
      <c r="H139" s="273"/>
      <c r="I139" s="273"/>
      <c r="J139" s="273"/>
      <c r="K139" s="273"/>
      <c r="L139" s="273"/>
      <c r="M139" s="273"/>
      <c r="N139" s="273"/>
      <c r="O139" s="273"/>
      <c r="P139" s="273"/>
      <c r="Q139" s="351"/>
      <c r="R139" s="273"/>
      <c r="S139" s="273"/>
      <c r="T139" s="273"/>
      <c r="U139" s="298"/>
      <c r="V139" s="303"/>
      <c r="W139" s="303"/>
      <c r="X139" s="273"/>
      <c r="Y139" s="273"/>
      <c r="Z139" s="303"/>
      <c r="AA139" s="303"/>
      <c r="AB139" s="303"/>
      <c r="AC139" s="285">
        <f>SUMPRODUCT(I22:I125,AC22:AC125)</f>
        <v>341520.91164234775</v>
      </c>
      <c r="AD139" s="285">
        <f>SUMPRODUCT(I22:I125,AD22:AD125)</f>
        <v>363644.66926152335</v>
      </c>
      <c r="AE139" s="285">
        <f>IF(AE21="kW",SUMPRODUCT(P22:P125,V22:V125,AE22:AE125),SUMPRODUCT(I22:I125,AE22:AE125))</f>
        <v>1466.40200626919</v>
      </c>
      <c r="AF139" s="285">
        <f>IF(AF21="kW",SUMPRODUCT(P22:P125,V22:V125,AF22:AF125),SUMPRODUCT(I22:I125,AF22:AF125))</f>
        <v>0</v>
      </c>
      <c r="AG139" s="285">
        <f>IF(AG21="kW",SUMPRODUCT(P22:P125,V22:V125,AG22:AG125),SUMPRODUCT(I22:I125, AG22:AG125))</f>
        <v>0</v>
      </c>
      <c r="AH139" s="285">
        <f>IF(AH21="kW",SUMPRODUCT(P22:P125,V22:V125,AH22:AH125),SUMPRODUCT(I22:I125, AH22:AH125))</f>
        <v>0</v>
      </c>
      <c r="AI139" s="285">
        <f>IF(AI21="kW",SUMPRODUCT(P22:P125,V22:V125,AI22:AI125),SUMPRODUCT(I22:I125,AI22:AI125))</f>
        <v>0</v>
      </c>
      <c r="AJ139" s="285">
        <f>IF(AJ21="kW",SUMPRODUCT(P22:P125,V22:V125,AJ22:AJ125),SUMPRODUCT(I22:I125,AJ22:AJ125))</f>
        <v>0</v>
      </c>
      <c r="AK139" s="285">
        <f>IF(AK21="kW",SUMPRODUCT(P22:P125,V22:V125,AK22:AK125),SUMPRODUCT(I22:I125,AK22:AK125))</f>
        <v>0</v>
      </c>
      <c r="AL139" s="285">
        <f>IF(AL21="kW",SUMPRODUCT(P22:P125,V22:V125,AL22:AL125),SUMPRODUCT(I22:I125,AL22:AL125))</f>
        <v>0</v>
      </c>
      <c r="AM139" s="285">
        <f>IF(AM21="kW",SUMPRODUCT(P22:P125,V22:V125,AM22:AM125),SUMPRODUCT(I22:I125,AM22:AM125))</f>
        <v>0</v>
      </c>
      <c r="AN139" s="285">
        <f>IF(AN21="kW",SUMPRODUCT(P22:P125,V22:V125,AN22:AN125),SUMPRODUCT(I22:I125,AN22:AN125))</f>
        <v>0</v>
      </c>
      <c r="AO139" s="285">
        <f>IF(AO21="kW",SUMPRODUCT(P22:P125,V22:V125,AO22:AO125),SUMPRODUCT(I22:I125,AO22:AO125))</f>
        <v>0</v>
      </c>
      <c r="AP139" s="285">
        <f>IF(AP21="kW",SUMPRODUCT(P22:P125,V22:V125,AP22:AP125),SUMPRODUCT(I22:I125,AP22:AP125))</f>
        <v>0</v>
      </c>
      <c r="AQ139" s="331"/>
    </row>
    <row r="140" spans="1:44" s="277" customFormat="1" ht="15">
      <c r="A140" s="498"/>
      <c r="B140" s="349" t="s">
        <v>220</v>
      </c>
      <c r="C140" s="350"/>
      <c r="D140" s="303"/>
      <c r="E140" s="303"/>
      <c r="F140" s="303"/>
      <c r="G140" s="303"/>
      <c r="H140" s="303"/>
      <c r="I140" s="303"/>
      <c r="J140" s="303"/>
      <c r="K140" s="303"/>
      <c r="L140" s="303"/>
      <c r="M140" s="303"/>
      <c r="N140" s="303"/>
      <c r="O140" s="303"/>
      <c r="P140" s="303"/>
      <c r="Q140" s="351"/>
      <c r="R140" s="303"/>
      <c r="S140" s="303"/>
      <c r="T140" s="303"/>
      <c r="U140" s="298"/>
      <c r="V140" s="303"/>
      <c r="W140" s="303"/>
      <c r="X140" s="303"/>
      <c r="Y140" s="303"/>
      <c r="Z140" s="303"/>
      <c r="AA140" s="303"/>
      <c r="AB140" s="303"/>
      <c r="AC140" s="285">
        <f>SUMPRODUCT(J22:J125,AC22:AC125)</f>
        <v>297347.96523367852</v>
      </c>
      <c r="AD140" s="285">
        <f>SUMPRODUCT(J22:J125,AD22:AD125)</f>
        <v>269422.13822813379</v>
      </c>
      <c r="AE140" s="285">
        <f>IF(AE21="kW",SUMPRODUCT(P22:P125,W22:W125,AE22:AE125),SUMPRODUCT(J22:J125,AE22:AE125))</f>
        <v>1464.8674239510708</v>
      </c>
      <c r="AF140" s="285">
        <f>IF(AF21="kW",SUMPRODUCT(P22:P125,W22:W125,AF22:AF125),SUMPRODUCT(J22:J125,AF22:AF125))</f>
        <v>0</v>
      </c>
      <c r="AG140" s="285">
        <f>IF(AG21="kW",SUMPRODUCT(P22:P125,W22:W125,AG22:AG125),SUMPRODUCT(J22:J125, AG22:AG125))</f>
        <v>0</v>
      </c>
      <c r="AH140" s="285">
        <f>IF(AH21="kW",SUMPRODUCT(P22:P125,W22:W125,AH22:AH125),SUMPRODUCT(J22:J125, AH22:AH125))</f>
        <v>0</v>
      </c>
      <c r="AI140" s="285">
        <f>IF(AI21="kW",SUMPRODUCT(P22:P125,W22:W125,AI22:AI125),SUMPRODUCT(J22:J125,AI22:AI125))</f>
        <v>0</v>
      </c>
      <c r="AJ140" s="285">
        <f>IF(AJ21="kW",SUMPRODUCT(P22:P125,W22:W125,AJ22:AJ125),SUMPRODUCT(J22:J125,AJ22:AJ125))</f>
        <v>0</v>
      </c>
      <c r="AK140" s="285">
        <f>IF(AK21="kW",SUMPRODUCT(P22:P125,W22:W125,AK22:AK125),SUMPRODUCT(J22:J125,AK22:AK125))</f>
        <v>0</v>
      </c>
      <c r="AL140" s="285">
        <f>IF(AL21="kW",SUMPRODUCT(P22:P125,W22:W125,AL22:AL125),SUMPRODUCT(J22:J125,AL22:AL125))</f>
        <v>0</v>
      </c>
      <c r="AM140" s="285">
        <f>IF(AM21="kW",SUMPRODUCT(P22:P125,W22:W125,AM22:AM125),SUMPRODUCT(J22:J125,AM22:AM125))</f>
        <v>0</v>
      </c>
      <c r="AN140" s="285">
        <f>IF(AN21="kW",SUMPRODUCT(P22:P125,W22:W125,AN22:AN125),SUMPRODUCT(J22:J125,AN22:AN125))</f>
        <v>0</v>
      </c>
      <c r="AO140" s="285">
        <f>IF(AO21="kW",SUMPRODUCT(P22:P125,W22:W125,AO22:AO125),SUMPRODUCT(J22:J125,AO22:AO125))</f>
        <v>0</v>
      </c>
      <c r="AP140" s="285">
        <f>IF(AP21="kW",SUMPRODUCT(P22:P125,W22:W125,AP22:AP125),SUMPRODUCT(J22:J125,AP22:AP125))</f>
        <v>0</v>
      </c>
      <c r="AQ140" s="331"/>
    </row>
    <row r="141" spans="1:44" s="277" customFormat="1" ht="15">
      <c r="A141" s="498"/>
      <c r="B141" s="349" t="s">
        <v>221</v>
      </c>
      <c r="C141" s="350"/>
      <c r="D141" s="329"/>
      <c r="E141" s="329"/>
      <c r="F141" s="329"/>
      <c r="G141" s="329"/>
      <c r="H141" s="329"/>
      <c r="I141" s="329"/>
      <c r="J141" s="329"/>
      <c r="K141" s="329"/>
      <c r="L141" s="329"/>
      <c r="M141" s="329"/>
      <c r="N141" s="329"/>
      <c r="O141" s="329"/>
      <c r="P141" s="329"/>
      <c r="Q141" s="303"/>
      <c r="R141" s="273"/>
      <c r="S141" s="273"/>
      <c r="T141" s="303"/>
      <c r="U141" s="298"/>
      <c r="V141" s="303"/>
      <c r="W141" s="303"/>
      <c r="X141" s="351"/>
      <c r="Y141" s="351"/>
      <c r="Z141" s="303"/>
      <c r="AA141" s="303"/>
      <c r="AB141" s="303"/>
      <c r="AC141" s="285">
        <f>SUMPRODUCT(K22:K125,AC22:AC125)</f>
        <v>296731.86536926148</v>
      </c>
      <c r="AD141" s="285">
        <f>SUMPRODUCT(K22:K125,AD22:AD125)</f>
        <v>267810.05788035836</v>
      </c>
      <c r="AE141" s="285">
        <f>IF(AE21="kW",SUMPRODUCT(P22:P125,X22:X125,AE22:AE125),SUMPRODUCT(K22:K125,AE22:AE125))</f>
        <v>1464.8674239510708</v>
      </c>
      <c r="AF141" s="285">
        <f>IF(AF21="kW",SUMPRODUCT(P22:P125,X22:X125,AF22:AF125),SUMPRODUCT(K22:K125,AF22:AF125))</f>
        <v>0</v>
      </c>
      <c r="AG141" s="285">
        <f>IF(AG21="kW",SUMPRODUCT(P22:P125,X22:X125,AG22:AG125),SUMPRODUCT(K22:K125, AG22:AG125))</f>
        <v>0</v>
      </c>
      <c r="AH141" s="285">
        <f>IF(AH21="kW",SUMPRODUCT(P22:P125,X22:X125,AH22:AH125),SUMPRODUCT(K22:K125, AH22:AH125))</f>
        <v>0</v>
      </c>
      <c r="AI141" s="285">
        <f>IF(AI21="kW",SUMPRODUCT(P22:P125,X22:X125,AI22:AI125),SUMPRODUCT(K22:K125,AI22:AI125))</f>
        <v>0</v>
      </c>
      <c r="AJ141" s="285">
        <f>IF(AJ21="kW",SUMPRODUCT(P22:P125,X22:X125,AJ22:AJ125),SUMPRODUCT(K22:K125,AJ22:AJ125))</f>
        <v>0</v>
      </c>
      <c r="AK141" s="285">
        <f>IF(AK21="kW",SUMPRODUCT(P22:P125,X22:X125,AK22:AK125),SUMPRODUCT(K22:K125,AK22:AK125))</f>
        <v>0</v>
      </c>
      <c r="AL141" s="285">
        <f>IF(AL21="kW",SUMPRODUCT(P22:P125,X22:X125,AL22:AL125),SUMPRODUCT(K22:K125,AL22:AL125))</f>
        <v>0</v>
      </c>
      <c r="AM141" s="285">
        <f>IF(AM21="kW",SUMPRODUCT(P22:P125,X22:X125,AM22:AM125),SUMPRODUCT(K22:K125,AM22:AM125))</f>
        <v>0</v>
      </c>
      <c r="AN141" s="285">
        <f>IF(AN21="kW",SUMPRODUCT(P22:P125,X22:X125,AN22:AN125),SUMPRODUCT(K22:K125,AN22:AN125))</f>
        <v>0</v>
      </c>
      <c r="AO141" s="285">
        <f>IF(AO21="kW",SUMPRODUCT(P22:P125,X22:X125,AO22:AO125),SUMPRODUCT(K22:K125,AO22:AO125))</f>
        <v>0</v>
      </c>
      <c r="AP141" s="285">
        <f>IF(AP21="kW",SUMPRODUCT(P22:P125,X22:X125,AP22:AP125),SUMPRODUCT(K22:K125,AP22:AP125))</f>
        <v>0</v>
      </c>
      <c r="AQ141" s="331"/>
    </row>
    <row r="142" spans="1:44" s="277" customFormat="1" ht="15">
      <c r="A142" s="498"/>
      <c r="B142" s="349" t="s">
        <v>222</v>
      </c>
      <c r="C142" s="350"/>
      <c r="D142" s="329"/>
      <c r="E142" s="329"/>
      <c r="F142" s="329"/>
      <c r="G142" s="329"/>
      <c r="H142" s="329"/>
      <c r="I142" s="329"/>
      <c r="J142" s="329"/>
      <c r="K142" s="329"/>
      <c r="L142" s="329"/>
      <c r="M142" s="329"/>
      <c r="N142" s="329"/>
      <c r="O142" s="329"/>
      <c r="P142" s="329"/>
      <c r="Q142" s="351"/>
      <c r="R142" s="273"/>
      <c r="S142" s="273"/>
      <c r="T142" s="303"/>
      <c r="U142" s="298"/>
      <c r="V142" s="303"/>
      <c r="W142" s="303"/>
      <c r="X142" s="351"/>
      <c r="Y142" s="351"/>
      <c r="Z142" s="303"/>
      <c r="AA142" s="303"/>
      <c r="AB142" s="303"/>
      <c r="AC142" s="285">
        <f>SUMPRODUCT(L22:L125,AC22:AC125)</f>
        <v>332636.84247933957</v>
      </c>
      <c r="AD142" s="285">
        <f>SUMPRODUCT(L22:L125,AD22:AD125)</f>
        <v>266365.27391868609</v>
      </c>
      <c r="AE142" s="285">
        <f>IF(AE21="kW",SUMPRODUCT(P22:P125,Y22:Y125,AE22:AE125),SUMPRODUCT(L22:L125,AE22:AE125))</f>
        <v>1460.3881025900744</v>
      </c>
      <c r="AF142" s="285">
        <f>IF(AF21="kW",SUMPRODUCT(P22:P125,Y22:Y125,AF22:AF125),SUMPRODUCT(L22:L125,AF22:AF125))</f>
        <v>0</v>
      </c>
      <c r="AG142" s="285">
        <f>IF(AG21="kW",SUMPRODUCT(P22:P125,Y22:Y125,AG22:AG125),SUMPRODUCT(L22:L125, AG22:AG125))</f>
        <v>0</v>
      </c>
      <c r="AH142" s="285">
        <f>IF(AH21="kW",SUMPRODUCT(P22:P125,Y22:Y125,AH22:AH125),SUMPRODUCT(L22:L125, AH22:AH125))</f>
        <v>0</v>
      </c>
      <c r="AI142" s="285">
        <f>IF(AI21="kW",SUMPRODUCT(P22:P125,Y22:Y125,AI22:AI125),SUMPRODUCT(L22:L125,AI22:AI125))</f>
        <v>0</v>
      </c>
      <c r="AJ142" s="285">
        <f>IF(AJ21="kW",SUMPRODUCT(P22:P125,Y22:Y125,AJ22:AJ125),SUMPRODUCT(L22:L125,AJ22:AJ125))</f>
        <v>0</v>
      </c>
      <c r="AK142" s="285">
        <f>IF(AK21="kW",SUMPRODUCT(P22:P125,Y22:Y125,AK22:AK125),SUMPRODUCT(L22:L125,AK22:AK125))</f>
        <v>0</v>
      </c>
      <c r="AL142" s="285">
        <f>IF(AL21="kW",SUMPRODUCT(P22:P125,Y22:Y125,AL22:AL125),SUMPRODUCT(L22:L125,AL22:AL125))</f>
        <v>0</v>
      </c>
      <c r="AM142" s="285">
        <f>IF(AM21="kW",SUMPRODUCT(P22:P125,Y22:Y125,AM22:AM125),SUMPRODUCT(L22:L125,AM22:AM125))</f>
        <v>0</v>
      </c>
      <c r="AN142" s="285">
        <f>IF(AN21="kW",SUMPRODUCT(P22:P125,Y22:Y125,AN22:AN125),SUMPRODUCT(L22:L125,AN22:AN125))</f>
        <v>0</v>
      </c>
      <c r="AO142" s="285">
        <f>IF(AO21="kW",SUMPRODUCT(P22:P125,Y22:Y125,AO22:AO125),SUMPRODUCT(L22:L125,AO22:AO125))</f>
        <v>0</v>
      </c>
      <c r="AP142" s="285">
        <f>IF(AP21="kW",SUMPRODUCT(P22:P125,Y22:Y125,AP22:AP125),SUMPRODUCT(L22:L125,AP22:AP125))</f>
        <v>0</v>
      </c>
      <c r="AQ142" s="331"/>
    </row>
    <row r="143" spans="1:44" ht="15">
      <c r="B143" s="352" t="s">
        <v>223</v>
      </c>
      <c r="C143" s="353"/>
      <c r="D143" s="354"/>
      <c r="E143" s="354"/>
      <c r="F143" s="354"/>
      <c r="G143" s="354"/>
      <c r="H143" s="354"/>
      <c r="I143" s="354"/>
      <c r="J143" s="354"/>
      <c r="K143" s="354"/>
      <c r="L143" s="354"/>
      <c r="M143" s="354"/>
      <c r="N143" s="354"/>
      <c r="O143" s="354"/>
      <c r="P143" s="354"/>
      <c r="Q143" s="355"/>
      <c r="R143" s="356"/>
      <c r="S143" s="357"/>
      <c r="T143" s="355"/>
      <c r="U143" s="358"/>
      <c r="V143" s="359"/>
      <c r="W143" s="359"/>
      <c r="X143" s="355"/>
      <c r="Y143" s="355"/>
      <c r="Z143" s="359"/>
      <c r="AA143" s="359"/>
      <c r="AB143" s="359"/>
      <c r="AC143" s="320">
        <f>SUMPRODUCT(M22:M125,AC22:AC125)</f>
        <v>220905.97677957849</v>
      </c>
      <c r="AD143" s="320">
        <f>SUMPRODUCT(M22:M125,AD22:AD125)</f>
        <v>266365.27391868609</v>
      </c>
      <c r="AE143" s="320">
        <f>IF(AE21="kW",SUMPRODUCT(P22:P125,Z22:Z125,AE22:AE125),SUMPRODUCT(M22:M125,AE22:AE125))</f>
        <v>1460.3881025900744</v>
      </c>
      <c r="AF143" s="320">
        <f>IF(AF21="kW",SUMPRODUCT(P22:P125,Z22:Z125,AF22:AF125),SUMPRODUCT(M22:M125, AF22:AF125))</f>
        <v>0</v>
      </c>
      <c r="AG143" s="320">
        <f>IF(AG21="kW",SUMPRODUCT(P22:P125,Z22:Z125,AG22:AG125),SUMPRODUCT(M22:M125, AG22:AG125))</f>
        <v>0</v>
      </c>
      <c r="AH143" s="320">
        <f>IF(AH21="kW",SUMPRODUCT(P22:P125,Z22:Z125,AH22:AH125),SUMPRODUCT(M22:M125, AH22:AH125))</f>
        <v>0</v>
      </c>
      <c r="AI143" s="320">
        <f>IF(AI21="kW",SUMPRODUCT(P22:P125,Z22:Z125, AI22:AI125),SUMPRODUCT(M22:M125,AI22:AI125))</f>
        <v>0</v>
      </c>
      <c r="AJ143" s="320">
        <f>IF(AJ21="kW",SUMPRODUCT(P22:P125,Z22:Z125, AJ22:AJ125),SUMPRODUCT(M22:M125,AJ22:AJ125))</f>
        <v>0</v>
      </c>
      <c r="AK143" s="320">
        <f>IF(AK21="kW",SUMPRODUCT(P22:P125,Z22:Z125, AK22:AK125),SUMPRODUCT(M22:M125,AK22:AK125))</f>
        <v>0</v>
      </c>
      <c r="AL143" s="320">
        <f>IF(AL21="kW",SUMPRODUCT(P22:P125,Z22:Z125, AL22:AL125),SUMPRODUCT(M22:M125,AL22:AL125))</f>
        <v>0</v>
      </c>
      <c r="AM143" s="320">
        <f>IF(AM21="kW",SUMPRODUCT(P22:P125,Z22:Z125, AM22:AM125),SUMPRODUCT(M22:M125,AM22:AM125))</f>
        <v>0</v>
      </c>
      <c r="AN143" s="320">
        <f>IF(AN21="kW",SUMPRODUCT(P22:P125,Z22:Z125, AN22:AN125),SUMPRODUCT(M22:M125,AN22:AN125))</f>
        <v>0</v>
      </c>
      <c r="AO143" s="320">
        <f>IF(AO21="kW",SUMPRODUCT(P22:P125,Z22:Z125, AO22:AO125),SUMPRODUCT(M22:M125,AO22:AO125))</f>
        <v>0</v>
      </c>
      <c r="AP143" s="320">
        <f>IF(AP21="kW",SUMPRODUCT(P22:P125,Z22:Z125, AP22:AP125),SUMPRODUCT(M22:M125,AP22:AP125))</f>
        <v>0</v>
      </c>
      <c r="AQ143" s="360"/>
      <c r="AR143" s="361"/>
    </row>
    <row r="144" spans="1:44" ht="15" hidden="1">
      <c r="B144" s="352" t="s">
        <v>821</v>
      </c>
      <c r="C144" s="350"/>
      <c r="D144" s="780"/>
      <c r="E144" s="780"/>
      <c r="F144" s="780"/>
      <c r="G144" s="780"/>
      <c r="H144" s="780"/>
      <c r="I144" s="780"/>
      <c r="J144" s="780"/>
      <c r="K144" s="780"/>
      <c r="L144" s="780"/>
      <c r="M144" s="780"/>
      <c r="N144" s="780"/>
      <c r="O144" s="780"/>
      <c r="P144" s="780"/>
      <c r="Q144" s="781"/>
      <c r="R144" s="782"/>
      <c r="S144" s="783"/>
      <c r="T144" s="781"/>
      <c r="U144" s="298"/>
      <c r="V144" s="384"/>
      <c r="W144" s="384"/>
      <c r="X144" s="781"/>
      <c r="Y144" s="781"/>
      <c r="Z144" s="384"/>
      <c r="AA144" s="384"/>
      <c r="AB144" s="384"/>
      <c r="AC144" s="320">
        <f>SUMPRODUCT(N22:N125,AC22:AC125)</f>
        <v>182344.12118868105</v>
      </c>
      <c r="AD144" s="320">
        <f>SUMPRODUCT(N22:N125,AD22:AD125)</f>
        <v>261455.97034972676</v>
      </c>
      <c r="AE144" s="320">
        <f>IF(AE21="kW",SUMPRODUCT(P22:P125,AA22:AA125,AE22:AE125),SUMPRODUCT(N22:N125,AE22:AE125))</f>
        <v>1462.1227596554209</v>
      </c>
      <c r="AF144" s="285"/>
      <c r="AG144" s="285"/>
      <c r="AH144" s="285"/>
      <c r="AI144" s="285"/>
      <c r="AJ144" s="285"/>
      <c r="AK144" s="285"/>
      <c r="AL144" s="285"/>
      <c r="AM144" s="285"/>
      <c r="AN144" s="285"/>
      <c r="AO144" s="285"/>
      <c r="AP144" s="285"/>
      <c r="AR144" s="361"/>
    </row>
    <row r="145" spans="1:44" ht="15" hidden="1">
      <c r="B145" s="352" t="s">
        <v>822</v>
      </c>
      <c r="C145" s="350"/>
      <c r="D145" s="780"/>
      <c r="E145" s="780"/>
      <c r="F145" s="780"/>
      <c r="G145" s="780"/>
      <c r="H145" s="780"/>
      <c r="I145" s="780"/>
      <c r="J145" s="780"/>
      <c r="K145" s="780"/>
      <c r="L145" s="780"/>
      <c r="M145" s="780"/>
      <c r="N145" s="780"/>
      <c r="O145" s="780"/>
      <c r="P145" s="780"/>
      <c r="Q145" s="781"/>
      <c r="R145" s="782"/>
      <c r="S145" s="783"/>
      <c r="T145" s="781"/>
      <c r="U145" s="298"/>
      <c r="V145" s="384"/>
      <c r="W145" s="384"/>
      <c r="X145" s="781"/>
      <c r="Y145" s="781"/>
      <c r="Z145" s="384"/>
      <c r="AA145" s="384"/>
      <c r="AB145" s="384"/>
      <c r="AC145" s="320">
        <f>SUMPRODUCT(O22:O125,AC22:AC125)</f>
        <v>179403.32456729675</v>
      </c>
      <c r="AD145" s="320">
        <f>SUMPRODUCT(O22:O125,AD22:AD125)</f>
        <v>261455.97034972676</v>
      </c>
      <c r="AE145" s="320">
        <f>IF(AE21="kW",SUMPRODUCT(P22:P125,AB22:AB125,AE22:AE125),SUMPRODUCT(O22:O125,AE22:AE125))</f>
        <v>1462.1227596554209</v>
      </c>
      <c r="AF145" s="285"/>
      <c r="AG145" s="285"/>
      <c r="AH145" s="285"/>
      <c r="AI145" s="285"/>
      <c r="AJ145" s="285"/>
      <c r="AK145" s="285"/>
      <c r="AL145" s="285"/>
      <c r="AM145" s="285"/>
      <c r="AN145" s="285"/>
      <c r="AO145" s="285"/>
      <c r="AP145" s="285"/>
      <c r="AR145" s="361"/>
    </row>
    <row r="146" spans="1:44" ht="21.75" customHeight="1">
      <c r="B146" s="362" t="s">
        <v>581</v>
      </c>
      <c r="C146" s="363"/>
      <c r="D146" s="364"/>
      <c r="E146" s="364"/>
      <c r="F146" s="364"/>
      <c r="G146" s="364"/>
      <c r="H146" s="364"/>
      <c r="I146" s="364"/>
      <c r="J146" s="364"/>
      <c r="K146" s="364"/>
      <c r="L146" s="364"/>
      <c r="M146" s="364"/>
      <c r="N146" s="364"/>
      <c r="O146" s="364"/>
      <c r="P146" s="364"/>
      <c r="Q146" s="364"/>
      <c r="R146" s="364"/>
      <c r="S146" s="364"/>
      <c r="T146" s="364"/>
      <c r="U146" s="365"/>
      <c r="V146" s="366"/>
      <c r="W146" s="364"/>
      <c r="X146" s="364"/>
      <c r="Y146" s="364"/>
      <c r="Z146" s="364"/>
      <c r="AA146" s="364"/>
      <c r="AB146" s="364"/>
      <c r="AC146" s="367"/>
      <c r="AD146" s="367"/>
      <c r="AE146" s="367"/>
      <c r="AF146" s="367"/>
      <c r="AG146" s="367"/>
      <c r="AH146" s="367"/>
      <c r="AI146" s="367"/>
      <c r="AJ146" s="367"/>
      <c r="AK146" s="367"/>
      <c r="AL146" s="367"/>
      <c r="AM146" s="367"/>
      <c r="AN146" s="367"/>
      <c r="AO146" s="367"/>
      <c r="AP146" s="367"/>
      <c r="AQ146" s="368"/>
      <c r="AR146" s="361"/>
    </row>
    <row r="148" spans="1:44" ht="15.75">
      <c r="B148" s="274" t="s">
        <v>242</v>
      </c>
      <c r="C148" s="275"/>
      <c r="D148" s="579" t="s">
        <v>525</v>
      </c>
      <c r="F148" s="579"/>
      <c r="Q148" s="275"/>
      <c r="AC148" s="264"/>
      <c r="AD148" s="261"/>
      <c r="AE148" s="261"/>
      <c r="AF148" s="261"/>
      <c r="AG148" s="261"/>
      <c r="AH148" s="261"/>
      <c r="AI148" s="261"/>
      <c r="AJ148" s="261"/>
      <c r="AK148" s="261"/>
      <c r="AL148" s="261"/>
      <c r="AM148" s="261"/>
      <c r="AN148" s="261"/>
      <c r="AO148" s="261"/>
      <c r="AP148" s="261"/>
      <c r="AQ148" s="276"/>
    </row>
    <row r="149" spans="1:44" ht="34.5" customHeight="1">
      <c r="B149" s="838" t="s">
        <v>211</v>
      </c>
      <c r="C149" s="840" t="s">
        <v>33</v>
      </c>
      <c r="D149" s="278" t="s">
        <v>421</v>
      </c>
      <c r="E149" s="842" t="s">
        <v>209</v>
      </c>
      <c r="F149" s="843"/>
      <c r="G149" s="843"/>
      <c r="H149" s="843"/>
      <c r="I149" s="843"/>
      <c r="J149" s="843"/>
      <c r="K149" s="843"/>
      <c r="L149" s="843"/>
      <c r="M149" s="844"/>
      <c r="N149" s="777"/>
      <c r="O149" s="777"/>
      <c r="P149" s="848" t="s">
        <v>213</v>
      </c>
      <c r="Q149" s="278" t="s">
        <v>422</v>
      </c>
      <c r="R149" s="842" t="s">
        <v>212</v>
      </c>
      <c r="S149" s="843"/>
      <c r="T149" s="843"/>
      <c r="U149" s="843"/>
      <c r="V149" s="843"/>
      <c r="W149" s="843"/>
      <c r="X149" s="843"/>
      <c r="Y149" s="843"/>
      <c r="Z149" s="844"/>
      <c r="AA149" s="775"/>
      <c r="AB149" s="775"/>
      <c r="AC149" s="845" t="s">
        <v>243</v>
      </c>
      <c r="AD149" s="846"/>
      <c r="AE149" s="846"/>
      <c r="AF149" s="846"/>
      <c r="AG149" s="846"/>
      <c r="AH149" s="846"/>
      <c r="AI149" s="846"/>
      <c r="AJ149" s="846"/>
      <c r="AK149" s="846"/>
      <c r="AL149" s="846"/>
      <c r="AM149" s="846"/>
      <c r="AN149" s="846"/>
      <c r="AO149" s="846"/>
      <c r="AP149" s="846"/>
      <c r="AQ149" s="847"/>
    </row>
    <row r="150" spans="1:44" ht="60.75" customHeight="1">
      <c r="B150" s="839"/>
      <c r="C150" s="841"/>
      <c r="D150" s="279">
        <v>2012</v>
      </c>
      <c r="E150" s="279">
        <v>2013</v>
      </c>
      <c r="F150" s="279">
        <v>2014</v>
      </c>
      <c r="G150" s="279">
        <v>2015</v>
      </c>
      <c r="H150" s="279">
        <v>2016</v>
      </c>
      <c r="I150" s="279">
        <v>2017</v>
      </c>
      <c r="J150" s="279">
        <v>2018</v>
      </c>
      <c r="K150" s="279">
        <v>2019</v>
      </c>
      <c r="L150" s="279">
        <v>2020</v>
      </c>
      <c r="M150" s="279">
        <v>2021</v>
      </c>
      <c r="N150" s="423">
        <v>2022</v>
      </c>
      <c r="O150" s="423"/>
      <c r="P150" s="849"/>
      <c r="Q150" s="279">
        <v>2012</v>
      </c>
      <c r="R150" s="279">
        <v>2013</v>
      </c>
      <c r="S150" s="279">
        <v>2014</v>
      </c>
      <c r="T150" s="279">
        <v>2015</v>
      </c>
      <c r="U150" s="279">
        <v>2016</v>
      </c>
      <c r="V150" s="279">
        <v>2017</v>
      </c>
      <c r="W150" s="279">
        <v>2018</v>
      </c>
      <c r="X150" s="279">
        <v>2019</v>
      </c>
      <c r="Y150" s="279">
        <v>2020</v>
      </c>
      <c r="Z150" s="279">
        <v>2021</v>
      </c>
      <c r="AA150" s="279">
        <v>2022</v>
      </c>
      <c r="AB150" s="279"/>
      <c r="AC150" s="279" t="str">
        <f>'1.  LRAMVA Summary'!D52</f>
        <v>Residential</v>
      </c>
      <c r="AD150" s="279" t="str">
        <f>'1.  LRAMVA Summary'!E52</f>
        <v>GS&lt;50 kW</v>
      </c>
      <c r="AE150" s="279" t="str">
        <f>'1.  LRAMVA Summary'!F52</f>
        <v>GS 50 to 4,999 kW</v>
      </c>
      <c r="AF150" s="279" t="str">
        <f>'1.  LRAMVA Summary'!G52</f>
        <v/>
      </c>
      <c r="AG150" s="279" t="str">
        <f>'1.  LRAMVA Summary'!H52</f>
        <v/>
      </c>
      <c r="AH150" s="279" t="str">
        <f>'1.  LRAMVA Summary'!I52</f>
        <v/>
      </c>
      <c r="AI150" s="279" t="str">
        <f>'1.  LRAMVA Summary'!J52</f>
        <v/>
      </c>
      <c r="AJ150" s="279" t="str">
        <f>'1.  LRAMVA Summary'!K52</f>
        <v/>
      </c>
      <c r="AK150" s="279" t="str">
        <f>'1.  LRAMVA Summary'!L52</f>
        <v/>
      </c>
      <c r="AL150" s="279" t="str">
        <f>'1.  LRAMVA Summary'!M52</f>
        <v/>
      </c>
      <c r="AM150" s="279" t="str">
        <f>'1.  LRAMVA Summary'!N52</f>
        <v/>
      </c>
      <c r="AN150" s="279" t="str">
        <f>'1.  LRAMVA Summary'!O52</f>
        <v/>
      </c>
      <c r="AO150" s="279" t="str">
        <f>'1.  LRAMVA Summary'!P52</f>
        <v/>
      </c>
      <c r="AP150" s="279" t="str">
        <f>'1.  LRAMVA Summary'!Q52</f>
        <v/>
      </c>
      <c r="AQ150" s="281" t="str">
        <f>'1.  LRAMVA Summary'!R52</f>
        <v>Total</v>
      </c>
    </row>
    <row r="151" spans="1:44" ht="15.75" customHeight="1">
      <c r="A151" s="499"/>
      <c r="B151" s="282" t="s">
        <v>0</v>
      </c>
      <c r="C151" s="283"/>
      <c r="D151" s="283"/>
      <c r="E151" s="283"/>
      <c r="F151" s="283"/>
      <c r="G151" s="283"/>
      <c r="H151" s="283"/>
      <c r="I151" s="283"/>
      <c r="J151" s="283"/>
      <c r="K151" s="283"/>
      <c r="L151" s="283"/>
      <c r="M151" s="283"/>
      <c r="N151" s="283"/>
      <c r="O151" s="283"/>
      <c r="P151" s="284"/>
      <c r="Q151" s="283"/>
      <c r="R151" s="283"/>
      <c r="S151" s="283"/>
      <c r="T151" s="283"/>
      <c r="U151" s="283"/>
      <c r="V151" s="283"/>
      <c r="W151" s="283"/>
      <c r="X151" s="283"/>
      <c r="Y151" s="283"/>
      <c r="Z151" s="283"/>
      <c r="AA151" s="283"/>
      <c r="AB151" s="283"/>
      <c r="AC151" s="285" t="str">
        <f>'1.  LRAMVA Summary'!D53</f>
        <v>kWh</v>
      </c>
      <c r="AD151" s="285" t="str">
        <f>'1.  LRAMVA Summary'!E53</f>
        <v>kWh</v>
      </c>
      <c r="AE151" s="285" t="str">
        <f>'1.  LRAMVA Summary'!F53</f>
        <v>kW</v>
      </c>
      <c r="AF151" s="285">
        <f>'1.  LRAMVA Summary'!G53</f>
        <v>0</v>
      </c>
      <c r="AG151" s="285">
        <f>'1.  LRAMVA Summary'!H53</f>
        <v>0</v>
      </c>
      <c r="AH151" s="285">
        <f>'1.  LRAMVA Summary'!I53</f>
        <v>0</v>
      </c>
      <c r="AI151" s="285">
        <f>'1.  LRAMVA Summary'!J53</f>
        <v>0</v>
      </c>
      <c r="AJ151" s="285">
        <f>'1.  LRAMVA Summary'!K53</f>
        <v>0</v>
      </c>
      <c r="AK151" s="285">
        <f>'1.  LRAMVA Summary'!L53</f>
        <v>0</v>
      </c>
      <c r="AL151" s="285">
        <f>'1.  LRAMVA Summary'!M53</f>
        <v>0</v>
      </c>
      <c r="AM151" s="285">
        <f>'1.  LRAMVA Summary'!N53</f>
        <v>0</v>
      </c>
      <c r="AN151" s="285">
        <f>'1.  LRAMVA Summary'!O53</f>
        <v>0</v>
      </c>
      <c r="AO151" s="285">
        <f>'1.  LRAMVA Summary'!P53</f>
        <v>0</v>
      </c>
      <c r="AP151" s="285">
        <f>'1.  LRAMVA Summary'!Q53</f>
        <v>0</v>
      </c>
      <c r="AQ151" s="369"/>
    </row>
    <row r="152" spans="1:44" ht="15" hidden="1" outlineLevel="1">
      <c r="A152" s="498">
        <v>1</v>
      </c>
      <c r="B152" s="288" t="s">
        <v>1</v>
      </c>
      <c r="C152" s="285" t="s">
        <v>25</v>
      </c>
      <c r="D152" s="289">
        <v>61427.476528331346</v>
      </c>
      <c r="E152" s="289">
        <v>61427.476528331346</v>
      </c>
      <c r="F152" s="289">
        <v>61427.476528331346</v>
      </c>
      <c r="G152" s="289">
        <v>61222.506418331344</v>
      </c>
      <c r="H152" s="289">
        <v>38167.487334832971</v>
      </c>
      <c r="I152" s="289">
        <v>0</v>
      </c>
      <c r="J152" s="289">
        <v>0</v>
      </c>
      <c r="K152" s="289">
        <v>0</v>
      </c>
      <c r="L152" s="289">
        <v>0</v>
      </c>
      <c r="M152" s="289">
        <v>0</v>
      </c>
      <c r="N152" s="289"/>
      <c r="O152" s="283"/>
      <c r="P152" s="285"/>
      <c r="Q152" s="289"/>
      <c r="R152" s="289"/>
      <c r="S152" s="289"/>
      <c r="T152" s="289"/>
      <c r="U152" s="289"/>
      <c r="V152" s="289"/>
      <c r="W152" s="289"/>
      <c r="X152" s="289"/>
      <c r="Y152" s="289"/>
      <c r="Z152" s="289"/>
      <c r="AA152" s="289"/>
      <c r="AB152" s="283"/>
      <c r="AC152" s="404">
        <v>1</v>
      </c>
      <c r="AD152" s="404"/>
      <c r="AE152" s="404"/>
      <c r="AF152" s="404"/>
      <c r="AG152" s="404"/>
      <c r="AH152" s="404"/>
      <c r="AI152" s="404"/>
      <c r="AJ152" s="404"/>
      <c r="AK152" s="404"/>
      <c r="AL152" s="404"/>
      <c r="AM152" s="404"/>
      <c r="AN152" s="404"/>
      <c r="AO152" s="404"/>
      <c r="AP152" s="404"/>
      <c r="AQ152" s="290">
        <f>SUM(AC152:AP152)</f>
        <v>1</v>
      </c>
    </row>
    <row r="153" spans="1:44" ht="15" hidden="1" outlineLevel="1">
      <c r="B153" s="288" t="s">
        <v>244</v>
      </c>
      <c r="C153" s="285" t="s">
        <v>163</v>
      </c>
      <c r="D153" s="289"/>
      <c r="E153" s="289"/>
      <c r="F153" s="289"/>
      <c r="G153" s="289"/>
      <c r="H153" s="289"/>
      <c r="I153" s="289"/>
      <c r="J153" s="289"/>
      <c r="K153" s="289"/>
      <c r="L153" s="289"/>
      <c r="M153" s="289"/>
      <c r="N153" s="289"/>
      <c r="O153" s="283"/>
      <c r="P153" s="462"/>
      <c r="Q153" s="289"/>
      <c r="R153" s="289"/>
      <c r="S153" s="289"/>
      <c r="T153" s="289"/>
      <c r="U153" s="289"/>
      <c r="V153" s="289"/>
      <c r="W153" s="289"/>
      <c r="X153" s="289"/>
      <c r="Y153" s="289"/>
      <c r="Z153" s="289"/>
      <c r="AA153" s="289"/>
      <c r="AB153" s="283"/>
      <c r="AC153" s="405">
        <f>AC152</f>
        <v>1</v>
      </c>
      <c r="AD153" s="405">
        <f>AD152</f>
        <v>0</v>
      </c>
      <c r="AE153" s="405">
        <f t="shared" ref="AE153:AH153" si="72">AE152</f>
        <v>0</v>
      </c>
      <c r="AF153" s="405">
        <f t="shared" si="72"/>
        <v>0</v>
      </c>
      <c r="AG153" s="405">
        <f t="shared" si="72"/>
        <v>0</v>
      </c>
      <c r="AH153" s="405">
        <f t="shared" si="72"/>
        <v>0</v>
      </c>
      <c r="AI153" s="405">
        <f t="shared" ref="AI153:AP153" si="73">AI152</f>
        <v>0</v>
      </c>
      <c r="AJ153" s="405">
        <f t="shared" si="73"/>
        <v>0</v>
      </c>
      <c r="AK153" s="405">
        <f t="shared" si="73"/>
        <v>0</v>
      </c>
      <c r="AL153" s="405">
        <f t="shared" si="73"/>
        <v>0</v>
      </c>
      <c r="AM153" s="405">
        <f t="shared" si="73"/>
        <v>0</v>
      </c>
      <c r="AN153" s="405">
        <f t="shared" si="73"/>
        <v>0</v>
      </c>
      <c r="AO153" s="405">
        <f t="shared" si="73"/>
        <v>0</v>
      </c>
      <c r="AP153" s="405">
        <f t="shared" si="73"/>
        <v>0</v>
      </c>
      <c r="AQ153" s="494"/>
    </row>
    <row r="154" spans="1:44" ht="15.75" hidden="1" outlineLevel="1">
      <c r="A154" s="500"/>
      <c r="B154" s="292"/>
      <c r="C154" s="293"/>
      <c r="D154" s="293"/>
      <c r="E154" s="293"/>
      <c r="F154" s="293"/>
      <c r="G154" s="293"/>
      <c r="H154" s="293"/>
      <c r="I154" s="293"/>
      <c r="J154" s="293"/>
      <c r="K154" s="293"/>
      <c r="L154" s="293"/>
      <c r="M154" s="293"/>
      <c r="N154" s="293"/>
      <c r="O154" s="283"/>
      <c r="P154" s="297"/>
      <c r="Q154" s="293"/>
      <c r="R154" s="293"/>
      <c r="S154" s="293"/>
      <c r="T154" s="293"/>
      <c r="U154" s="293"/>
      <c r="V154" s="293"/>
      <c r="W154" s="293"/>
      <c r="X154" s="293"/>
      <c r="Y154" s="293"/>
      <c r="Z154" s="293"/>
      <c r="AA154" s="293"/>
      <c r="AB154" s="283"/>
      <c r="AC154" s="406"/>
      <c r="AD154" s="407"/>
      <c r="AE154" s="407"/>
      <c r="AF154" s="407"/>
      <c r="AG154" s="407"/>
      <c r="AH154" s="407"/>
      <c r="AI154" s="407"/>
      <c r="AJ154" s="407"/>
      <c r="AK154" s="407"/>
      <c r="AL154" s="407"/>
      <c r="AM154" s="407"/>
      <c r="AN154" s="407"/>
      <c r="AO154" s="407"/>
      <c r="AP154" s="407"/>
      <c r="AQ154" s="296"/>
    </row>
    <row r="155" spans="1:44" ht="15" hidden="1" outlineLevel="1">
      <c r="A155" s="498">
        <v>2</v>
      </c>
      <c r="B155" s="288" t="s">
        <v>2</v>
      </c>
      <c r="C155" s="285" t="s">
        <v>25</v>
      </c>
      <c r="D155" s="289">
        <v>9227.738861726335</v>
      </c>
      <c r="E155" s="289">
        <v>9227.738861726335</v>
      </c>
      <c r="F155" s="289">
        <v>9227.738861726335</v>
      </c>
      <c r="G155" s="289">
        <v>9143.6266982042544</v>
      </c>
      <c r="H155" s="289">
        <v>0</v>
      </c>
      <c r="I155" s="289">
        <v>0</v>
      </c>
      <c r="J155" s="289">
        <v>0</v>
      </c>
      <c r="K155" s="289">
        <v>0</v>
      </c>
      <c r="L155" s="289">
        <v>0</v>
      </c>
      <c r="M155" s="289">
        <v>0</v>
      </c>
      <c r="N155" s="289"/>
      <c r="O155" s="283"/>
      <c r="P155" s="285"/>
      <c r="Q155" s="289"/>
      <c r="R155" s="289"/>
      <c r="S155" s="289"/>
      <c r="T155" s="289"/>
      <c r="U155" s="289"/>
      <c r="V155" s="289"/>
      <c r="W155" s="289"/>
      <c r="X155" s="289"/>
      <c r="Y155" s="289"/>
      <c r="Z155" s="289"/>
      <c r="AA155" s="289"/>
      <c r="AB155" s="283"/>
      <c r="AC155" s="404">
        <v>1</v>
      </c>
      <c r="AD155" s="404"/>
      <c r="AE155" s="404"/>
      <c r="AF155" s="404"/>
      <c r="AG155" s="404"/>
      <c r="AH155" s="404"/>
      <c r="AI155" s="404"/>
      <c r="AJ155" s="404"/>
      <c r="AK155" s="404"/>
      <c r="AL155" s="404"/>
      <c r="AM155" s="404"/>
      <c r="AN155" s="404"/>
      <c r="AO155" s="404"/>
      <c r="AP155" s="404"/>
      <c r="AQ155" s="290">
        <f>SUM(AC155:AP155)</f>
        <v>1</v>
      </c>
    </row>
    <row r="156" spans="1:44" ht="15" hidden="1" outlineLevel="1">
      <c r="B156" s="288" t="s">
        <v>244</v>
      </c>
      <c r="C156" s="285" t="s">
        <v>163</v>
      </c>
      <c r="D156" s="289"/>
      <c r="E156" s="289"/>
      <c r="F156" s="289"/>
      <c r="G156" s="289"/>
      <c r="H156" s="289"/>
      <c r="I156" s="289"/>
      <c r="J156" s="289"/>
      <c r="K156" s="289"/>
      <c r="L156" s="289"/>
      <c r="M156" s="289"/>
      <c r="N156" s="289"/>
      <c r="O156" s="283"/>
      <c r="P156" s="462"/>
      <c r="Q156" s="289"/>
      <c r="R156" s="289"/>
      <c r="S156" s="289"/>
      <c r="T156" s="289"/>
      <c r="U156" s="289"/>
      <c r="V156" s="289"/>
      <c r="W156" s="289"/>
      <c r="X156" s="289"/>
      <c r="Y156" s="289"/>
      <c r="Z156" s="289"/>
      <c r="AA156" s="289"/>
      <c r="AB156" s="283"/>
      <c r="AC156" s="405">
        <f>AC155</f>
        <v>1</v>
      </c>
      <c r="AD156" s="405">
        <f>AD155</f>
        <v>0</v>
      </c>
      <c r="AE156" s="405">
        <f t="shared" ref="AE156:AH156" si="74">AE155</f>
        <v>0</v>
      </c>
      <c r="AF156" s="405">
        <f t="shared" si="74"/>
        <v>0</v>
      </c>
      <c r="AG156" s="405">
        <f t="shared" si="74"/>
        <v>0</v>
      </c>
      <c r="AH156" s="405">
        <f t="shared" si="74"/>
        <v>0</v>
      </c>
      <c r="AI156" s="405">
        <f t="shared" ref="AI156:AP156" si="75">AI155</f>
        <v>0</v>
      </c>
      <c r="AJ156" s="405">
        <f t="shared" si="75"/>
        <v>0</v>
      </c>
      <c r="AK156" s="405">
        <f t="shared" si="75"/>
        <v>0</v>
      </c>
      <c r="AL156" s="405">
        <f t="shared" si="75"/>
        <v>0</v>
      </c>
      <c r="AM156" s="405">
        <f t="shared" si="75"/>
        <v>0</v>
      </c>
      <c r="AN156" s="405">
        <f t="shared" si="75"/>
        <v>0</v>
      </c>
      <c r="AO156" s="405">
        <f t="shared" si="75"/>
        <v>0</v>
      </c>
      <c r="AP156" s="405">
        <f t="shared" si="75"/>
        <v>0</v>
      </c>
      <c r="AQ156" s="494"/>
    </row>
    <row r="157" spans="1:44" ht="15.75" hidden="1" outlineLevel="1">
      <c r="A157" s="500"/>
      <c r="B157" s="292"/>
      <c r="C157" s="293"/>
      <c r="D157" s="298"/>
      <c r="E157" s="298"/>
      <c r="F157" s="298"/>
      <c r="G157" s="298"/>
      <c r="H157" s="298"/>
      <c r="I157" s="298"/>
      <c r="J157" s="298"/>
      <c r="K157" s="298"/>
      <c r="L157" s="298"/>
      <c r="M157" s="298"/>
      <c r="N157" s="298"/>
      <c r="O157" s="283"/>
      <c r="P157" s="297"/>
      <c r="Q157" s="298"/>
      <c r="R157" s="298"/>
      <c r="S157" s="298"/>
      <c r="T157" s="298"/>
      <c r="U157" s="298"/>
      <c r="V157" s="298"/>
      <c r="W157" s="298"/>
      <c r="X157" s="298"/>
      <c r="Y157" s="298"/>
      <c r="Z157" s="298"/>
      <c r="AA157" s="298"/>
      <c r="AB157" s="283"/>
      <c r="AC157" s="406"/>
      <c r="AD157" s="407"/>
      <c r="AE157" s="407"/>
      <c r="AF157" s="407"/>
      <c r="AG157" s="407"/>
      <c r="AH157" s="407"/>
      <c r="AI157" s="407"/>
      <c r="AJ157" s="407"/>
      <c r="AK157" s="407"/>
      <c r="AL157" s="407"/>
      <c r="AM157" s="407"/>
      <c r="AN157" s="407"/>
      <c r="AO157" s="407"/>
      <c r="AP157" s="407"/>
      <c r="AQ157" s="296"/>
    </row>
    <row r="158" spans="1:44" ht="15" hidden="1" outlineLevel="1">
      <c r="A158" s="498">
        <v>3</v>
      </c>
      <c r="B158" s="288" t="s">
        <v>3</v>
      </c>
      <c r="C158" s="285" t="s">
        <v>25</v>
      </c>
      <c r="D158" s="289">
        <v>98467.987047849398</v>
      </c>
      <c r="E158" s="289">
        <v>98467.987047849398</v>
      </c>
      <c r="F158" s="289">
        <v>98467.987047849398</v>
      </c>
      <c r="G158" s="289">
        <v>98467.987047849398</v>
      </c>
      <c r="H158" s="289">
        <v>98467.987047849398</v>
      </c>
      <c r="I158" s="289">
        <v>98467.987047849398</v>
      </c>
      <c r="J158" s="289">
        <v>98467.987047849398</v>
      </c>
      <c r="K158" s="289">
        <v>98467.987047849398</v>
      </c>
      <c r="L158" s="289">
        <v>98467.987047849398</v>
      </c>
      <c r="M158" s="289">
        <v>98467.987047849398</v>
      </c>
      <c r="N158" s="289">
        <v>98467.987047849398</v>
      </c>
      <c r="O158" s="283"/>
      <c r="P158" s="285"/>
      <c r="Q158" s="289"/>
      <c r="R158" s="289"/>
      <c r="S158" s="289"/>
      <c r="T158" s="289"/>
      <c r="U158" s="289"/>
      <c r="V158" s="289"/>
      <c r="W158" s="289"/>
      <c r="X158" s="289"/>
      <c r="Y158" s="289"/>
      <c r="Z158" s="289"/>
      <c r="AA158" s="289"/>
      <c r="AB158" s="283"/>
      <c r="AC158" s="404">
        <v>1</v>
      </c>
      <c r="AD158" s="404"/>
      <c r="AE158" s="404"/>
      <c r="AF158" s="404"/>
      <c r="AG158" s="404"/>
      <c r="AH158" s="404"/>
      <c r="AI158" s="404"/>
      <c r="AJ158" s="404"/>
      <c r="AK158" s="404"/>
      <c r="AL158" s="404"/>
      <c r="AM158" s="404"/>
      <c r="AN158" s="404"/>
      <c r="AO158" s="404"/>
      <c r="AP158" s="404"/>
      <c r="AQ158" s="290">
        <f>SUM(AC158:AP158)</f>
        <v>1</v>
      </c>
    </row>
    <row r="159" spans="1:44" ht="15" hidden="1" outlineLevel="1">
      <c r="B159" s="288" t="s">
        <v>244</v>
      </c>
      <c r="C159" s="285" t="s">
        <v>163</v>
      </c>
      <c r="D159" s="289">
        <v>5384.5912237733792</v>
      </c>
      <c r="E159" s="289">
        <v>5384.5912237733792</v>
      </c>
      <c r="F159" s="289">
        <v>5384.5912237733792</v>
      </c>
      <c r="G159" s="289">
        <v>5384.5912237733792</v>
      </c>
      <c r="H159" s="289">
        <v>5384.5912237733792</v>
      </c>
      <c r="I159" s="289">
        <v>5384.5912237733792</v>
      </c>
      <c r="J159" s="289">
        <v>5384.5912237733792</v>
      </c>
      <c r="K159" s="289">
        <v>5384.5912237733792</v>
      </c>
      <c r="L159" s="289">
        <v>5384.5912237733792</v>
      </c>
      <c r="M159" s="289">
        <v>5384.5912237733792</v>
      </c>
      <c r="N159" s="289">
        <v>5384.5912237733792</v>
      </c>
      <c r="O159" s="283"/>
      <c r="P159" s="462"/>
      <c r="Q159" s="289"/>
      <c r="R159" s="289"/>
      <c r="S159" s="289"/>
      <c r="T159" s="289"/>
      <c r="U159" s="289"/>
      <c r="V159" s="289"/>
      <c r="W159" s="289"/>
      <c r="X159" s="289"/>
      <c r="Y159" s="289"/>
      <c r="Z159" s="289"/>
      <c r="AA159" s="289"/>
      <c r="AB159" s="283"/>
      <c r="AC159" s="405">
        <f>AC158</f>
        <v>1</v>
      </c>
      <c r="AD159" s="405">
        <f>AD158</f>
        <v>0</v>
      </c>
      <c r="AE159" s="405">
        <f t="shared" ref="AE159:AH159" si="76">AE158</f>
        <v>0</v>
      </c>
      <c r="AF159" s="405">
        <f t="shared" si="76"/>
        <v>0</v>
      </c>
      <c r="AG159" s="405">
        <f t="shared" si="76"/>
        <v>0</v>
      </c>
      <c r="AH159" s="405">
        <f t="shared" si="76"/>
        <v>0</v>
      </c>
      <c r="AI159" s="405">
        <f t="shared" ref="AI159:AP159" si="77">AI158</f>
        <v>0</v>
      </c>
      <c r="AJ159" s="405">
        <f t="shared" si="77"/>
        <v>0</v>
      </c>
      <c r="AK159" s="405">
        <f t="shared" si="77"/>
        <v>0</v>
      </c>
      <c r="AL159" s="405">
        <f t="shared" si="77"/>
        <v>0</v>
      </c>
      <c r="AM159" s="405">
        <f t="shared" si="77"/>
        <v>0</v>
      </c>
      <c r="AN159" s="405">
        <f t="shared" si="77"/>
        <v>0</v>
      </c>
      <c r="AO159" s="405">
        <f t="shared" si="77"/>
        <v>0</v>
      </c>
      <c r="AP159" s="405">
        <f t="shared" si="77"/>
        <v>0</v>
      </c>
      <c r="AQ159" s="494"/>
    </row>
    <row r="160" spans="1:44" ht="15" hidden="1" outlineLevel="1">
      <c r="B160" s="288"/>
      <c r="C160" s="299"/>
      <c r="D160" s="285"/>
      <c r="E160" s="285"/>
      <c r="F160" s="285"/>
      <c r="G160" s="285"/>
      <c r="H160" s="285"/>
      <c r="I160" s="285"/>
      <c r="J160" s="285"/>
      <c r="K160" s="285"/>
      <c r="L160" s="285"/>
      <c r="M160" s="285"/>
      <c r="N160" s="285"/>
      <c r="O160" s="283"/>
      <c r="P160" s="277"/>
      <c r="Q160" s="285"/>
      <c r="R160" s="285"/>
      <c r="S160" s="285"/>
      <c r="T160" s="285"/>
      <c r="U160" s="285"/>
      <c r="V160" s="285"/>
      <c r="W160" s="285"/>
      <c r="X160" s="285"/>
      <c r="Y160" s="285"/>
      <c r="Z160" s="285"/>
      <c r="AA160" s="285"/>
      <c r="AB160" s="283"/>
      <c r="AC160" s="406"/>
      <c r="AD160" s="406"/>
      <c r="AE160" s="406"/>
      <c r="AF160" s="406"/>
      <c r="AG160" s="406"/>
      <c r="AH160" s="406"/>
      <c r="AI160" s="406"/>
      <c r="AJ160" s="406"/>
      <c r="AK160" s="406"/>
      <c r="AL160" s="406"/>
      <c r="AM160" s="406"/>
      <c r="AN160" s="406"/>
      <c r="AO160" s="406"/>
      <c r="AP160" s="406"/>
      <c r="AQ160" s="300"/>
    </row>
    <row r="161" spans="1:43" ht="15" hidden="1" outlineLevel="1">
      <c r="A161" s="498">
        <v>4</v>
      </c>
      <c r="B161" s="288" t="s">
        <v>4</v>
      </c>
      <c r="C161" s="285" t="s">
        <v>25</v>
      </c>
      <c r="D161" s="289">
        <v>5934.0898364973718</v>
      </c>
      <c r="E161" s="289">
        <v>5934.0898364973718</v>
      </c>
      <c r="F161" s="289">
        <v>5934.0898364973718</v>
      </c>
      <c r="G161" s="289">
        <v>5934.0898364973718</v>
      </c>
      <c r="H161" s="289">
        <v>5844.9391005592834</v>
      </c>
      <c r="I161" s="289">
        <v>5844.9391005592834</v>
      </c>
      <c r="J161" s="289">
        <v>2752.361953059818</v>
      </c>
      <c r="K161" s="289">
        <v>2737.1715840056963</v>
      </c>
      <c r="L161" s="289">
        <v>2737.1715840056963</v>
      </c>
      <c r="M161" s="289">
        <v>2737.1715840056963</v>
      </c>
      <c r="N161" s="289">
        <v>444.55862197223934</v>
      </c>
      <c r="O161" s="283"/>
      <c r="P161" s="285"/>
      <c r="Q161" s="289"/>
      <c r="R161" s="289"/>
      <c r="S161" s="289"/>
      <c r="T161" s="289"/>
      <c r="U161" s="289"/>
      <c r="V161" s="289"/>
      <c r="W161" s="289"/>
      <c r="X161" s="289"/>
      <c r="Y161" s="289"/>
      <c r="Z161" s="289"/>
      <c r="AA161" s="289"/>
      <c r="AB161" s="283"/>
      <c r="AC161" s="404">
        <v>1</v>
      </c>
      <c r="AD161" s="404"/>
      <c r="AE161" s="404"/>
      <c r="AF161" s="404"/>
      <c r="AG161" s="404"/>
      <c r="AH161" s="404"/>
      <c r="AI161" s="404"/>
      <c r="AJ161" s="404"/>
      <c r="AK161" s="404"/>
      <c r="AL161" s="404"/>
      <c r="AM161" s="404"/>
      <c r="AN161" s="404"/>
      <c r="AO161" s="404"/>
      <c r="AP161" s="404"/>
      <c r="AQ161" s="290">
        <f>SUM(AC161:AP161)</f>
        <v>1</v>
      </c>
    </row>
    <row r="162" spans="1:43" ht="15" hidden="1" outlineLevel="1">
      <c r="B162" s="288" t="s">
        <v>244</v>
      </c>
      <c r="C162" s="285" t="s">
        <v>163</v>
      </c>
      <c r="D162" s="289"/>
      <c r="E162" s="289"/>
      <c r="F162" s="289"/>
      <c r="G162" s="289"/>
      <c r="H162" s="289"/>
      <c r="I162" s="289"/>
      <c r="J162" s="289"/>
      <c r="K162" s="289"/>
      <c r="L162" s="289"/>
      <c r="M162" s="289"/>
      <c r="N162" s="289"/>
      <c r="O162" s="283"/>
      <c r="P162" s="462"/>
      <c r="Q162" s="289"/>
      <c r="R162" s="289"/>
      <c r="S162" s="289"/>
      <c r="T162" s="289"/>
      <c r="U162" s="289"/>
      <c r="V162" s="289"/>
      <c r="W162" s="289"/>
      <c r="X162" s="289"/>
      <c r="Y162" s="289"/>
      <c r="Z162" s="289"/>
      <c r="AA162" s="289"/>
      <c r="AB162" s="283"/>
      <c r="AC162" s="405">
        <f>AC161</f>
        <v>1</v>
      </c>
      <c r="AD162" s="405">
        <f>AD161</f>
        <v>0</v>
      </c>
      <c r="AE162" s="405">
        <f t="shared" ref="AE162:AH162" si="78">AE161</f>
        <v>0</v>
      </c>
      <c r="AF162" s="405">
        <f t="shared" si="78"/>
        <v>0</v>
      </c>
      <c r="AG162" s="405">
        <f t="shared" si="78"/>
        <v>0</v>
      </c>
      <c r="AH162" s="405">
        <f t="shared" si="78"/>
        <v>0</v>
      </c>
      <c r="AI162" s="405">
        <f t="shared" ref="AI162:AP162" si="79">AI161</f>
        <v>0</v>
      </c>
      <c r="AJ162" s="405">
        <f t="shared" si="79"/>
        <v>0</v>
      </c>
      <c r="AK162" s="405">
        <f t="shared" si="79"/>
        <v>0</v>
      </c>
      <c r="AL162" s="405">
        <f t="shared" si="79"/>
        <v>0</v>
      </c>
      <c r="AM162" s="405">
        <f t="shared" si="79"/>
        <v>0</v>
      </c>
      <c r="AN162" s="405">
        <f t="shared" si="79"/>
        <v>0</v>
      </c>
      <c r="AO162" s="405">
        <f t="shared" si="79"/>
        <v>0</v>
      </c>
      <c r="AP162" s="405">
        <f t="shared" si="79"/>
        <v>0</v>
      </c>
      <c r="AQ162" s="494"/>
    </row>
    <row r="163" spans="1:43" ht="15" hidden="1" outlineLevel="1">
      <c r="B163" s="288"/>
      <c r="C163" s="299"/>
      <c r="D163" s="298"/>
      <c r="E163" s="298"/>
      <c r="F163" s="298"/>
      <c r="G163" s="298"/>
      <c r="H163" s="298"/>
      <c r="I163" s="298"/>
      <c r="J163" s="298"/>
      <c r="K163" s="298"/>
      <c r="L163" s="298"/>
      <c r="M163" s="298"/>
      <c r="N163" s="298"/>
      <c r="O163" s="283"/>
      <c r="P163" s="285"/>
      <c r="Q163" s="298"/>
      <c r="R163" s="298"/>
      <c r="S163" s="298"/>
      <c r="T163" s="298"/>
      <c r="U163" s="298"/>
      <c r="V163" s="298"/>
      <c r="W163" s="298"/>
      <c r="X163" s="298"/>
      <c r="Y163" s="298"/>
      <c r="Z163" s="298"/>
      <c r="AA163" s="298"/>
      <c r="AB163" s="283"/>
      <c r="AC163" s="406"/>
      <c r="AD163" s="406"/>
      <c r="AE163" s="406"/>
      <c r="AF163" s="406"/>
      <c r="AG163" s="406"/>
      <c r="AH163" s="406"/>
      <c r="AI163" s="406"/>
      <c r="AJ163" s="406"/>
      <c r="AK163" s="406"/>
      <c r="AL163" s="406"/>
      <c r="AM163" s="406"/>
      <c r="AN163" s="406"/>
      <c r="AO163" s="406"/>
      <c r="AP163" s="406"/>
      <c r="AQ163" s="300"/>
    </row>
    <row r="164" spans="1:43" ht="15" hidden="1" outlineLevel="1">
      <c r="A164" s="498">
        <v>5</v>
      </c>
      <c r="B164" s="288" t="s">
        <v>5</v>
      </c>
      <c r="C164" s="285" t="s">
        <v>25</v>
      </c>
      <c r="D164" s="289">
        <v>113663.74652076559</v>
      </c>
      <c r="E164" s="289">
        <v>113663.74652076559</v>
      </c>
      <c r="F164" s="289">
        <v>113663.74652076559</v>
      </c>
      <c r="G164" s="289">
        <v>113663.74652076559</v>
      </c>
      <c r="H164" s="289">
        <v>102176.47734001804</v>
      </c>
      <c r="I164" s="289">
        <v>83084.0703687489</v>
      </c>
      <c r="J164" s="289">
        <v>56671.857383621355</v>
      </c>
      <c r="K164" s="289">
        <v>56554.054521568978</v>
      </c>
      <c r="L164" s="289">
        <v>56554.054521568978</v>
      </c>
      <c r="M164" s="289">
        <v>28725.156107145514</v>
      </c>
      <c r="N164" s="289">
        <v>21317.812592646518</v>
      </c>
      <c r="O164" s="283"/>
      <c r="P164" s="285"/>
      <c r="Q164" s="289"/>
      <c r="R164" s="289"/>
      <c r="S164" s="289"/>
      <c r="T164" s="289"/>
      <c r="U164" s="289"/>
      <c r="V164" s="289"/>
      <c r="W164" s="289"/>
      <c r="X164" s="289"/>
      <c r="Y164" s="289"/>
      <c r="Z164" s="289"/>
      <c r="AA164" s="289"/>
      <c r="AB164" s="283"/>
      <c r="AC164" s="404">
        <v>1</v>
      </c>
      <c r="AD164" s="404"/>
      <c r="AE164" s="404"/>
      <c r="AF164" s="404"/>
      <c r="AG164" s="404"/>
      <c r="AH164" s="404"/>
      <c r="AI164" s="404"/>
      <c r="AJ164" s="404"/>
      <c r="AK164" s="404"/>
      <c r="AL164" s="404"/>
      <c r="AM164" s="404"/>
      <c r="AN164" s="404"/>
      <c r="AO164" s="404"/>
      <c r="AP164" s="404"/>
      <c r="AQ164" s="290">
        <f>SUM(AC164:AP164)</f>
        <v>1</v>
      </c>
    </row>
    <row r="165" spans="1:43" ht="15" hidden="1" outlineLevel="1">
      <c r="B165" s="288" t="s">
        <v>244</v>
      </c>
      <c r="C165" s="285" t="s">
        <v>163</v>
      </c>
      <c r="D165" s="289"/>
      <c r="E165" s="289"/>
      <c r="F165" s="289"/>
      <c r="G165" s="289"/>
      <c r="H165" s="289"/>
      <c r="I165" s="289"/>
      <c r="J165" s="289"/>
      <c r="K165" s="289"/>
      <c r="L165" s="289"/>
      <c r="M165" s="289"/>
      <c r="N165" s="289"/>
      <c r="O165" s="283"/>
      <c r="P165" s="462"/>
      <c r="Q165" s="289"/>
      <c r="R165" s="289"/>
      <c r="S165" s="289"/>
      <c r="T165" s="289"/>
      <c r="U165" s="289"/>
      <c r="V165" s="289"/>
      <c r="W165" s="289"/>
      <c r="X165" s="289"/>
      <c r="Y165" s="289"/>
      <c r="Z165" s="289"/>
      <c r="AA165" s="289"/>
      <c r="AB165" s="283"/>
      <c r="AC165" s="405">
        <f>AC164</f>
        <v>1</v>
      </c>
      <c r="AD165" s="405">
        <f>AD164</f>
        <v>0</v>
      </c>
      <c r="AE165" s="405">
        <f t="shared" ref="AE165:AH165" si="80">AE164</f>
        <v>0</v>
      </c>
      <c r="AF165" s="405">
        <f t="shared" si="80"/>
        <v>0</v>
      </c>
      <c r="AG165" s="405">
        <f t="shared" si="80"/>
        <v>0</v>
      </c>
      <c r="AH165" s="405">
        <f t="shared" si="80"/>
        <v>0</v>
      </c>
      <c r="AI165" s="405">
        <f t="shared" ref="AI165:AP165" si="81">AI164</f>
        <v>0</v>
      </c>
      <c r="AJ165" s="405">
        <f t="shared" si="81"/>
        <v>0</v>
      </c>
      <c r="AK165" s="405">
        <f t="shared" si="81"/>
        <v>0</v>
      </c>
      <c r="AL165" s="405">
        <f t="shared" si="81"/>
        <v>0</v>
      </c>
      <c r="AM165" s="405">
        <f t="shared" si="81"/>
        <v>0</v>
      </c>
      <c r="AN165" s="405">
        <f t="shared" si="81"/>
        <v>0</v>
      </c>
      <c r="AO165" s="405">
        <f t="shared" si="81"/>
        <v>0</v>
      </c>
      <c r="AP165" s="405">
        <f t="shared" si="81"/>
        <v>0</v>
      </c>
      <c r="AQ165" s="494"/>
    </row>
    <row r="166" spans="1:43" ht="15" hidden="1" outlineLevel="1">
      <c r="B166" s="288"/>
      <c r="C166" s="299"/>
      <c r="D166" s="298"/>
      <c r="E166" s="298"/>
      <c r="F166" s="298"/>
      <c r="G166" s="298"/>
      <c r="H166" s="298"/>
      <c r="I166" s="298"/>
      <c r="J166" s="298"/>
      <c r="K166" s="298"/>
      <c r="L166" s="298"/>
      <c r="M166" s="298"/>
      <c r="N166" s="298"/>
      <c r="O166" s="283"/>
      <c r="P166" s="285"/>
      <c r="Q166" s="298"/>
      <c r="R166" s="298"/>
      <c r="S166" s="298"/>
      <c r="T166" s="298"/>
      <c r="U166" s="298"/>
      <c r="V166" s="298"/>
      <c r="W166" s="298"/>
      <c r="X166" s="298"/>
      <c r="Y166" s="298"/>
      <c r="Z166" s="298"/>
      <c r="AA166" s="298"/>
      <c r="AB166" s="283"/>
      <c r="AC166" s="406"/>
      <c r="AD166" s="406"/>
      <c r="AE166" s="406"/>
      <c r="AF166" s="406"/>
      <c r="AG166" s="406"/>
      <c r="AH166" s="406"/>
      <c r="AI166" s="406"/>
      <c r="AJ166" s="406"/>
      <c r="AK166" s="406"/>
      <c r="AL166" s="406"/>
      <c r="AM166" s="406"/>
      <c r="AN166" s="406"/>
      <c r="AO166" s="406"/>
      <c r="AP166" s="406"/>
      <c r="AQ166" s="300"/>
    </row>
    <row r="167" spans="1:43" ht="15" hidden="1" outlineLevel="1">
      <c r="A167" s="498">
        <v>6</v>
      </c>
      <c r="B167" s="288" t="s">
        <v>6</v>
      </c>
      <c r="C167" s="285" t="s">
        <v>25</v>
      </c>
      <c r="D167" s="289"/>
      <c r="E167" s="289"/>
      <c r="F167" s="289"/>
      <c r="G167" s="289"/>
      <c r="H167" s="289"/>
      <c r="I167" s="289"/>
      <c r="J167" s="289"/>
      <c r="K167" s="289"/>
      <c r="L167" s="289"/>
      <c r="M167" s="289"/>
      <c r="N167" s="778"/>
      <c r="O167" s="283"/>
      <c r="P167" s="285"/>
      <c r="Q167" s="289"/>
      <c r="R167" s="289"/>
      <c r="S167" s="289"/>
      <c r="T167" s="289"/>
      <c r="U167" s="289"/>
      <c r="V167" s="289"/>
      <c r="W167" s="289"/>
      <c r="X167" s="289"/>
      <c r="Y167" s="289"/>
      <c r="Z167" s="289"/>
      <c r="AA167" s="289"/>
      <c r="AB167" s="283"/>
      <c r="AC167" s="404"/>
      <c r="AD167" s="404"/>
      <c r="AE167" s="404"/>
      <c r="AF167" s="404"/>
      <c r="AG167" s="404"/>
      <c r="AH167" s="404"/>
      <c r="AI167" s="404"/>
      <c r="AJ167" s="404"/>
      <c r="AK167" s="404"/>
      <c r="AL167" s="404"/>
      <c r="AM167" s="404"/>
      <c r="AN167" s="404"/>
      <c r="AO167" s="404"/>
      <c r="AP167" s="404"/>
      <c r="AQ167" s="290">
        <f>SUM(AC167:AP167)</f>
        <v>0</v>
      </c>
    </row>
    <row r="168" spans="1:43" ht="15" hidden="1" outlineLevel="1">
      <c r="B168" s="288" t="s">
        <v>244</v>
      </c>
      <c r="C168" s="285" t="s">
        <v>163</v>
      </c>
      <c r="D168" s="289"/>
      <c r="E168" s="289"/>
      <c r="F168" s="289"/>
      <c r="G168" s="289"/>
      <c r="H168" s="289"/>
      <c r="I168" s="289"/>
      <c r="J168" s="289"/>
      <c r="K168" s="289"/>
      <c r="L168" s="289"/>
      <c r="M168" s="289"/>
      <c r="N168" s="778"/>
      <c r="O168" s="283"/>
      <c r="P168" s="462"/>
      <c r="Q168" s="289"/>
      <c r="R168" s="289"/>
      <c r="S168" s="289"/>
      <c r="T168" s="289"/>
      <c r="U168" s="289"/>
      <c r="V168" s="289"/>
      <c r="W168" s="289"/>
      <c r="X168" s="289"/>
      <c r="Y168" s="289"/>
      <c r="Z168" s="289"/>
      <c r="AA168" s="289"/>
      <c r="AB168" s="283"/>
      <c r="AC168" s="405">
        <f>AC167</f>
        <v>0</v>
      </c>
      <c r="AD168" s="405">
        <f>AD167</f>
        <v>0</v>
      </c>
      <c r="AE168" s="405">
        <f t="shared" ref="AE168:AH168" si="82">AE167</f>
        <v>0</v>
      </c>
      <c r="AF168" s="405">
        <f t="shared" si="82"/>
        <v>0</v>
      </c>
      <c r="AG168" s="405">
        <f t="shared" si="82"/>
        <v>0</v>
      </c>
      <c r="AH168" s="405">
        <f t="shared" si="82"/>
        <v>0</v>
      </c>
      <c r="AI168" s="405">
        <f t="shared" ref="AI168:AP168" si="83">AI167</f>
        <v>0</v>
      </c>
      <c r="AJ168" s="405">
        <f t="shared" si="83"/>
        <v>0</v>
      </c>
      <c r="AK168" s="405">
        <f t="shared" si="83"/>
        <v>0</v>
      </c>
      <c r="AL168" s="405">
        <f t="shared" si="83"/>
        <v>0</v>
      </c>
      <c r="AM168" s="405">
        <f t="shared" si="83"/>
        <v>0</v>
      </c>
      <c r="AN168" s="405">
        <f t="shared" si="83"/>
        <v>0</v>
      </c>
      <c r="AO168" s="405">
        <f t="shared" si="83"/>
        <v>0</v>
      </c>
      <c r="AP168" s="405">
        <f t="shared" si="83"/>
        <v>0</v>
      </c>
      <c r="AQ168" s="494"/>
    </row>
    <row r="169" spans="1:43" ht="15" hidden="1" outlineLevel="1">
      <c r="B169" s="288"/>
      <c r="C169" s="299"/>
      <c r="D169" s="298"/>
      <c r="E169" s="298"/>
      <c r="F169" s="298"/>
      <c r="G169" s="298"/>
      <c r="H169" s="298"/>
      <c r="I169" s="298"/>
      <c r="J169" s="298"/>
      <c r="K169" s="298"/>
      <c r="L169" s="298"/>
      <c r="M169" s="298"/>
      <c r="N169" s="298"/>
      <c r="O169" s="283"/>
      <c r="P169" s="285"/>
      <c r="Q169" s="298"/>
      <c r="R169" s="298"/>
      <c r="S169" s="298"/>
      <c r="T169" s="298"/>
      <c r="U169" s="298"/>
      <c r="V169" s="298"/>
      <c r="W169" s="298"/>
      <c r="X169" s="298"/>
      <c r="Y169" s="298"/>
      <c r="Z169" s="298"/>
      <c r="AA169" s="298"/>
      <c r="AB169" s="283"/>
      <c r="AC169" s="406"/>
      <c r="AD169" s="406"/>
      <c r="AE169" s="406"/>
      <c r="AF169" s="406"/>
      <c r="AG169" s="406"/>
      <c r="AH169" s="406"/>
      <c r="AI169" s="406"/>
      <c r="AJ169" s="406"/>
      <c r="AK169" s="406"/>
      <c r="AL169" s="406"/>
      <c r="AM169" s="406"/>
      <c r="AN169" s="406"/>
      <c r="AO169" s="406"/>
      <c r="AP169" s="406"/>
      <c r="AQ169" s="300"/>
    </row>
    <row r="170" spans="1:43" ht="15" hidden="1" outlineLevel="1">
      <c r="A170" s="498">
        <v>7</v>
      </c>
      <c r="B170" s="288" t="s">
        <v>42</v>
      </c>
      <c r="C170" s="285" t="s">
        <v>25</v>
      </c>
      <c r="D170" s="289">
        <v>55.415599999999998</v>
      </c>
      <c r="E170" s="289">
        <v>0</v>
      </c>
      <c r="F170" s="289">
        <v>0</v>
      </c>
      <c r="G170" s="289">
        <v>0</v>
      </c>
      <c r="H170" s="289">
        <v>0</v>
      </c>
      <c r="I170" s="289">
        <v>0</v>
      </c>
      <c r="J170" s="289">
        <v>0</v>
      </c>
      <c r="K170" s="289">
        <v>0</v>
      </c>
      <c r="L170" s="289">
        <v>0</v>
      </c>
      <c r="M170" s="289">
        <v>0</v>
      </c>
      <c r="N170" s="778"/>
      <c r="O170" s="283"/>
      <c r="P170" s="285"/>
      <c r="Q170" s="289"/>
      <c r="R170" s="289"/>
      <c r="S170" s="289"/>
      <c r="T170" s="289"/>
      <c r="U170" s="289"/>
      <c r="V170" s="289"/>
      <c r="W170" s="289"/>
      <c r="X170" s="289"/>
      <c r="Y170" s="289"/>
      <c r="Z170" s="289"/>
      <c r="AA170" s="289"/>
      <c r="AB170" s="283"/>
      <c r="AC170" s="404"/>
      <c r="AD170" s="404"/>
      <c r="AE170" s="404"/>
      <c r="AF170" s="404"/>
      <c r="AG170" s="404"/>
      <c r="AH170" s="404"/>
      <c r="AI170" s="404"/>
      <c r="AJ170" s="404"/>
      <c r="AK170" s="404"/>
      <c r="AL170" s="404"/>
      <c r="AM170" s="404"/>
      <c r="AN170" s="404"/>
      <c r="AO170" s="404"/>
      <c r="AP170" s="404"/>
      <c r="AQ170" s="290">
        <f>SUM(AC170:AP170)</f>
        <v>0</v>
      </c>
    </row>
    <row r="171" spans="1:43" ht="15" hidden="1" outlineLevel="1">
      <c r="B171" s="288" t="s">
        <v>244</v>
      </c>
      <c r="C171" s="285" t="s">
        <v>163</v>
      </c>
      <c r="D171" s="289"/>
      <c r="E171" s="289"/>
      <c r="F171" s="289"/>
      <c r="G171" s="289"/>
      <c r="H171" s="289"/>
      <c r="I171" s="289"/>
      <c r="J171" s="289"/>
      <c r="K171" s="289"/>
      <c r="L171" s="289"/>
      <c r="M171" s="289"/>
      <c r="N171" s="778"/>
      <c r="O171" s="283"/>
      <c r="P171" s="285"/>
      <c r="Q171" s="289"/>
      <c r="R171" s="289"/>
      <c r="S171" s="289"/>
      <c r="T171" s="289"/>
      <c r="U171" s="289"/>
      <c r="V171" s="289"/>
      <c r="W171" s="289"/>
      <c r="X171" s="289"/>
      <c r="Y171" s="289"/>
      <c r="Z171" s="289"/>
      <c r="AA171" s="289"/>
      <c r="AB171" s="283"/>
      <c r="AC171" s="405">
        <f>AC170</f>
        <v>0</v>
      </c>
      <c r="AD171" s="405">
        <f>AD170</f>
        <v>0</v>
      </c>
      <c r="AE171" s="405">
        <f t="shared" ref="AE171:AH171" si="84">AE170</f>
        <v>0</v>
      </c>
      <c r="AF171" s="405">
        <f t="shared" si="84"/>
        <v>0</v>
      </c>
      <c r="AG171" s="405">
        <f t="shared" si="84"/>
        <v>0</v>
      </c>
      <c r="AH171" s="405">
        <f t="shared" si="84"/>
        <v>0</v>
      </c>
      <c r="AI171" s="405">
        <f t="shared" ref="AI171:AP171" si="85">AI170</f>
        <v>0</v>
      </c>
      <c r="AJ171" s="405">
        <f t="shared" si="85"/>
        <v>0</v>
      </c>
      <c r="AK171" s="405">
        <f t="shared" si="85"/>
        <v>0</v>
      </c>
      <c r="AL171" s="405">
        <f t="shared" si="85"/>
        <v>0</v>
      </c>
      <c r="AM171" s="405">
        <f t="shared" si="85"/>
        <v>0</v>
      </c>
      <c r="AN171" s="405">
        <f t="shared" si="85"/>
        <v>0</v>
      </c>
      <c r="AO171" s="405">
        <f t="shared" si="85"/>
        <v>0</v>
      </c>
      <c r="AP171" s="405">
        <f t="shared" si="85"/>
        <v>0</v>
      </c>
      <c r="AQ171" s="494"/>
    </row>
    <row r="172" spans="1:43" ht="15" hidden="1" outlineLevel="1">
      <c r="B172" s="288"/>
      <c r="C172" s="299"/>
      <c r="D172" s="298"/>
      <c r="E172" s="298"/>
      <c r="F172" s="298"/>
      <c r="G172" s="298"/>
      <c r="H172" s="298"/>
      <c r="I172" s="298"/>
      <c r="J172" s="298"/>
      <c r="K172" s="298"/>
      <c r="L172" s="298"/>
      <c r="M172" s="298"/>
      <c r="N172" s="298"/>
      <c r="O172" s="283"/>
      <c r="P172" s="285"/>
      <c r="Q172" s="298"/>
      <c r="R172" s="298"/>
      <c r="S172" s="298"/>
      <c r="T172" s="298"/>
      <c r="U172" s="298"/>
      <c r="V172" s="298"/>
      <c r="W172" s="298"/>
      <c r="X172" s="298"/>
      <c r="Y172" s="298"/>
      <c r="Z172" s="298"/>
      <c r="AA172" s="298"/>
      <c r="AB172" s="283"/>
      <c r="AC172" s="406"/>
      <c r="AD172" s="406"/>
      <c r="AE172" s="406"/>
      <c r="AF172" s="406"/>
      <c r="AG172" s="406"/>
      <c r="AH172" s="406"/>
      <c r="AI172" s="406"/>
      <c r="AJ172" s="406"/>
      <c r="AK172" s="406"/>
      <c r="AL172" s="406"/>
      <c r="AM172" s="406"/>
      <c r="AN172" s="406"/>
      <c r="AO172" s="406"/>
      <c r="AP172" s="406"/>
      <c r="AQ172" s="300"/>
    </row>
    <row r="173" spans="1:43" s="277" customFormat="1" ht="15" hidden="1" outlineLevel="1">
      <c r="A173" s="498">
        <v>8</v>
      </c>
      <c r="B173" s="288" t="s">
        <v>484</v>
      </c>
      <c r="C173" s="285" t="s">
        <v>25</v>
      </c>
      <c r="D173" s="289"/>
      <c r="E173" s="289"/>
      <c r="F173" s="289"/>
      <c r="G173" s="289"/>
      <c r="H173" s="289"/>
      <c r="I173" s="289"/>
      <c r="J173" s="289"/>
      <c r="K173" s="289"/>
      <c r="L173" s="289"/>
      <c r="M173" s="289"/>
      <c r="N173" s="778"/>
      <c r="O173" s="283"/>
      <c r="P173" s="285"/>
      <c r="Q173" s="289"/>
      <c r="R173" s="289"/>
      <c r="S173" s="289"/>
      <c r="T173" s="289"/>
      <c r="U173" s="289"/>
      <c r="V173" s="289"/>
      <c r="W173" s="289"/>
      <c r="X173" s="289"/>
      <c r="Y173" s="289"/>
      <c r="Z173" s="289"/>
      <c r="AA173" s="289"/>
      <c r="AB173" s="283"/>
      <c r="AC173" s="404"/>
      <c r="AD173" s="404"/>
      <c r="AE173" s="404"/>
      <c r="AF173" s="404"/>
      <c r="AG173" s="404"/>
      <c r="AH173" s="404"/>
      <c r="AI173" s="404"/>
      <c r="AJ173" s="404"/>
      <c r="AK173" s="404"/>
      <c r="AL173" s="404"/>
      <c r="AM173" s="404"/>
      <c r="AN173" s="404"/>
      <c r="AO173" s="404"/>
      <c r="AP173" s="404"/>
      <c r="AQ173" s="290">
        <f>SUM(AC173:AP173)</f>
        <v>0</v>
      </c>
    </row>
    <row r="174" spans="1:43" s="277" customFormat="1" ht="15" hidden="1" outlineLevel="1">
      <c r="A174" s="498"/>
      <c r="B174" s="288" t="s">
        <v>244</v>
      </c>
      <c r="C174" s="285" t="s">
        <v>163</v>
      </c>
      <c r="D174" s="289"/>
      <c r="E174" s="289"/>
      <c r="F174" s="289"/>
      <c r="G174" s="289"/>
      <c r="H174" s="289"/>
      <c r="I174" s="289"/>
      <c r="J174" s="289"/>
      <c r="K174" s="289"/>
      <c r="L174" s="289"/>
      <c r="M174" s="289"/>
      <c r="N174" s="778"/>
      <c r="O174" s="283"/>
      <c r="P174" s="285"/>
      <c r="Q174" s="289"/>
      <c r="R174" s="289"/>
      <c r="S174" s="289"/>
      <c r="T174" s="289"/>
      <c r="U174" s="289"/>
      <c r="V174" s="289"/>
      <c r="W174" s="289"/>
      <c r="X174" s="289"/>
      <c r="Y174" s="289"/>
      <c r="Z174" s="289"/>
      <c r="AA174" s="289"/>
      <c r="AB174" s="283"/>
      <c r="AC174" s="405">
        <f>AC173</f>
        <v>0</v>
      </c>
      <c r="AD174" s="405">
        <f>AD173</f>
        <v>0</v>
      </c>
      <c r="AE174" s="405">
        <f t="shared" ref="AE174:AH174" si="86">AE173</f>
        <v>0</v>
      </c>
      <c r="AF174" s="405">
        <f t="shared" si="86"/>
        <v>0</v>
      </c>
      <c r="AG174" s="405">
        <f t="shared" si="86"/>
        <v>0</v>
      </c>
      <c r="AH174" s="405">
        <f t="shared" si="86"/>
        <v>0</v>
      </c>
      <c r="AI174" s="405">
        <f t="shared" ref="AI174:AP174" si="87">AI173</f>
        <v>0</v>
      </c>
      <c r="AJ174" s="405">
        <f t="shared" si="87"/>
        <v>0</v>
      </c>
      <c r="AK174" s="405">
        <f t="shared" si="87"/>
        <v>0</v>
      </c>
      <c r="AL174" s="405">
        <f t="shared" si="87"/>
        <v>0</v>
      </c>
      <c r="AM174" s="405">
        <f t="shared" si="87"/>
        <v>0</v>
      </c>
      <c r="AN174" s="405">
        <f t="shared" si="87"/>
        <v>0</v>
      </c>
      <c r="AO174" s="405">
        <f t="shared" si="87"/>
        <v>0</v>
      </c>
      <c r="AP174" s="405">
        <f t="shared" si="87"/>
        <v>0</v>
      </c>
      <c r="AQ174" s="494"/>
    </row>
    <row r="175" spans="1:43" s="277" customFormat="1" ht="15" hidden="1" outlineLevel="1">
      <c r="A175" s="498"/>
      <c r="B175" s="288"/>
      <c r="C175" s="299"/>
      <c r="D175" s="298"/>
      <c r="E175" s="298"/>
      <c r="F175" s="298"/>
      <c r="G175" s="298"/>
      <c r="H175" s="298"/>
      <c r="I175" s="298"/>
      <c r="J175" s="298"/>
      <c r="K175" s="298"/>
      <c r="L175" s="298"/>
      <c r="M175" s="298"/>
      <c r="N175" s="298"/>
      <c r="O175" s="283"/>
      <c r="P175" s="285"/>
      <c r="Q175" s="298"/>
      <c r="R175" s="298"/>
      <c r="S175" s="298"/>
      <c r="T175" s="298"/>
      <c r="U175" s="298"/>
      <c r="V175" s="298"/>
      <c r="W175" s="298"/>
      <c r="X175" s="298"/>
      <c r="Y175" s="298"/>
      <c r="Z175" s="298"/>
      <c r="AA175" s="298"/>
      <c r="AB175" s="283"/>
      <c r="AC175" s="406"/>
      <c r="AD175" s="406"/>
      <c r="AE175" s="406"/>
      <c r="AF175" s="406"/>
      <c r="AG175" s="406"/>
      <c r="AH175" s="406"/>
      <c r="AI175" s="406"/>
      <c r="AJ175" s="406"/>
      <c r="AK175" s="406"/>
      <c r="AL175" s="406"/>
      <c r="AM175" s="406"/>
      <c r="AN175" s="406"/>
      <c r="AO175" s="406"/>
      <c r="AP175" s="406"/>
      <c r="AQ175" s="300"/>
    </row>
    <row r="176" spans="1:43" ht="15" hidden="1" outlineLevel="1">
      <c r="A176" s="498">
        <v>9</v>
      </c>
      <c r="B176" s="288" t="s">
        <v>7</v>
      </c>
      <c r="C176" s="285" t="s">
        <v>25</v>
      </c>
      <c r="D176" s="289">
        <v>414.98296270718214</v>
      </c>
      <c r="E176" s="289">
        <v>414.98296270718214</v>
      </c>
      <c r="F176" s="289">
        <v>414.98296270718214</v>
      </c>
      <c r="G176" s="289">
        <v>414.98296270718214</v>
      </c>
      <c r="H176" s="289">
        <v>414.98296270718214</v>
      </c>
      <c r="I176" s="289">
        <v>414.98296270718214</v>
      </c>
      <c r="J176" s="289">
        <v>414.98296270718214</v>
      </c>
      <c r="K176" s="289">
        <v>414.98296270718214</v>
      </c>
      <c r="L176" s="289">
        <v>414.98296270718214</v>
      </c>
      <c r="M176" s="289">
        <v>414.98296270718214</v>
      </c>
      <c r="N176" s="289">
        <v>414.98296270718214</v>
      </c>
      <c r="O176" s="283"/>
      <c r="P176" s="285"/>
      <c r="Q176" s="289"/>
      <c r="R176" s="289"/>
      <c r="S176" s="289"/>
      <c r="T176" s="289"/>
      <c r="U176" s="289"/>
      <c r="V176" s="289"/>
      <c r="W176" s="289"/>
      <c r="X176" s="289"/>
      <c r="Y176" s="289"/>
      <c r="Z176" s="289"/>
      <c r="AA176" s="289"/>
      <c r="AB176" s="283"/>
      <c r="AC176" s="404">
        <v>1</v>
      </c>
      <c r="AD176" s="404"/>
      <c r="AE176" s="404"/>
      <c r="AF176" s="404"/>
      <c r="AG176" s="404"/>
      <c r="AH176" s="404"/>
      <c r="AI176" s="404"/>
      <c r="AJ176" s="404"/>
      <c r="AK176" s="404"/>
      <c r="AL176" s="404"/>
      <c r="AM176" s="404"/>
      <c r="AN176" s="404"/>
      <c r="AO176" s="404"/>
      <c r="AP176" s="404"/>
      <c r="AQ176" s="290">
        <f>SUM(AC176:AP176)</f>
        <v>1</v>
      </c>
    </row>
    <row r="177" spans="1:43" ht="15" hidden="1" outlineLevel="1">
      <c r="B177" s="288" t="s">
        <v>244</v>
      </c>
      <c r="C177" s="285" t="s">
        <v>163</v>
      </c>
      <c r="D177" s="289"/>
      <c r="E177" s="289"/>
      <c r="F177" s="289"/>
      <c r="G177" s="289"/>
      <c r="H177" s="289"/>
      <c r="I177" s="289"/>
      <c r="J177" s="289"/>
      <c r="K177" s="289"/>
      <c r="L177" s="289"/>
      <c r="M177" s="289"/>
      <c r="N177" s="289"/>
      <c r="O177" s="283"/>
      <c r="P177" s="285"/>
      <c r="Q177" s="289"/>
      <c r="R177" s="289"/>
      <c r="S177" s="289"/>
      <c r="T177" s="289"/>
      <c r="U177" s="289"/>
      <c r="V177" s="289"/>
      <c r="W177" s="289"/>
      <c r="X177" s="289"/>
      <c r="Y177" s="289"/>
      <c r="Z177" s="289"/>
      <c r="AA177" s="289"/>
      <c r="AB177" s="283"/>
      <c r="AC177" s="405">
        <f>AC176</f>
        <v>1</v>
      </c>
      <c r="AD177" s="405">
        <f>AD176</f>
        <v>0</v>
      </c>
      <c r="AE177" s="405">
        <f t="shared" ref="AE177:AH177" si="88">AE176</f>
        <v>0</v>
      </c>
      <c r="AF177" s="405">
        <f t="shared" si="88"/>
        <v>0</v>
      </c>
      <c r="AG177" s="405">
        <f t="shared" si="88"/>
        <v>0</v>
      </c>
      <c r="AH177" s="405">
        <f t="shared" si="88"/>
        <v>0</v>
      </c>
      <c r="AI177" s="405">
        <f t="shared" ref="AI177:AP177" si="89">AI176</f>
        <v>0</v>
      </c>
      <c r="AJ177" s="405">
        <f t="shared" si="89"/>
        <v>0</v>
      </c>
      <c r="AK177" s="405">
        <f t="shared" si="89"/>
        <v>0</v>
      </c>
      <c r="AL177" s="405">
        <f t="shared" si="89"/>
        <v>0</v>
      </c>
      <c r="AM177" s="405">
        <f t="shared" si="89"/>
        <v>0</v>
      </c>
      <c r="AN177" s="405">
        <f t="shared" si="89"/>
        <v>0</v>
      </c>
      <c r="AO177" s="405">
        <f t="shared" si="89"/>
        <v>0</v>
      </c>
      <c r="AP177" s="405">
        <f t="shared" si="89"/>
        <v>0</v>
      </c>
      <c r="AQ177" s="494"/>
    </row>
    <row r="178" spans="1:43" ht="15" hidden="1" outlineLevel="1">
      <c r="B178" s="301"/>
      <c r="C178" s="302"/>
      <c r="D178" s="285"/>
      <c r="E178" s="285"/>
      <c r="F178" s="285"/>
      <c r="G178" s="285"/>
      <c r="H178" s="285"/>
      <c r="I178" s="285"/>
      <c r="J178" s="285"/>
      <c r="K178" s="285"/>
      <c r="L178" s="285"/>
      <c r="M178" s="285"/>
      <c r="N178" s="285"/>
      <c r="O178" s="283"/>
      <c r="P178" s="285"/>
      <c r="Q178" s="285"/>
      <c r="R178" s="285"/>
      <c r="S178" s="285"/>
      <c r="T178" s="285"/>
      <c r="U178" s="285"/>
      <c r="V178" s="285"/>
      <c r="W178" s="285"/>
      <c r="X178" s="285"/>
      <c r="Y178" s="285"/>
      <c r="Z178" s="285"/>
      <c r="AA178" s="285"/>
      <c r="AB178" s="283"/>
      <c r="AC178" s="406"/>
      <c r="AD178" s="406"/>
      <c r="AE178" s="406"/>
      <c r="AF178" s="406"/>
      <c r="AG178" s="406"/>
      <c r="AH178" s="406"/>
      <c r="AI178" s="406"/>
      <c r="AJ178" s="406"/>
      <c r="AK178" s="406"/>
      <c r="AL178" s="406"/>
      <c r="AM178" s="406"/>
      <c r="AN178" s="406"/>
      <c r="AO178" s="406"/>
      <c r="AP178" s="406"/>
      <c r="AQ178" s="300"/>
    </row>
    <row r="179" spans="1:43" ht="15.75" hidden="1" outlineLevel="1">
      <c r="A179" s="499"/>
      <c r="B179" s="282" t="s">
        <v>8</v>
      </c>
      <c r="C179" s="283"/>
      <c r="D179" s="283"/>
      <c r="E179" s="283"/>
      <c r="F179" s="283"/>
      <c r="G179" s="283"/>
      <c r="H179" s="283"/>
      <c r="I179" s="283"/>
      <c r="J179" s="283"/>
      <c r="K179" s="283"/>
      <c r="L179" s="283"/>
      <c r="M179" s="283"/>
      <c r="N179" s="283"/>
      <c r="O179" s="283"/>
      <c r="P179" s="285"/>
      <c r="Q179" s="283"/>
      <c r="R179" s="283"/>
      <c r="S179" s="283"/>
      <c r="T179" s="283"/>
      <c r="U179" s="283"/>
      <c r="V179" s="283"/>
      <c r="W179" s="283"/>
      <c r="X179" s="283"/>
      <c r="Y179" s="283"/>
      <c r="Z179" s="283"/>
      <c r="AA179" s="283"/>
      <c r="AB179" s="283"/>
      <c r="AC179" s="408"/>
      <c r="AD179" s="408"/>
      <c r="AE179" s="408"/>
      <c r="AF179" s="408"/>
      <c r="AG179" s="408"/>
      <c r="AH179" s="408"/>
      <c r="AI179" s="408"/>
      <c r="AJ179" s="408"/>
      <c r="AK179" s="408"/>
      <c r="AL179" s="408"/>
      <c r="AM179" s="408"/>
      <c r="AN179" s="408"/>
      <c r="AO179" s="408"/>
      <c r="AP179" s="408"/>
      <c r="AQ179" s="286"/>
    </row>
    <row r="180" spans="1:43" ht="15" hidden="1" outlineLevel="1">
      <c r="A180" s="498">
        <v>10</v>
      </c>
      <c r="B180" s="304" t="s">
        <v>22</v>
      </c>
      <c r="C180" s="285" t="s">
        <v>25</v>
      </c>
      <c r="D180" s="289">
        <v>503091.4050923785</v>
      </c>
      <c r="E180" s="289">
        <v>503091.4050923785</v>
      </c>
      <c r="F180" s="289">
        <v>503091.4050923785</v>
      </c>
      <c r="G180" s="289">
        <v>503091.4050923785</v>
      </c>
      <c r="H180" s="289">
        <v>503091.4050923785</v>
      </c>
      <c r="I180" s="289">
        <v>494447.90236293507</v>
      </c>
      <c r="J180" s="289">
        <v>490033.76715517533</v>
      </c>
      <c r="K180" s="289">
        <v>490033.76715517533</v>
      </c>
      <c r="L180" s="289">
        <v>467566.34552615485</v>
      </c>
      <c r="M180" s="289">
        <v>408042.27191563474</v>
      </c>
      <c r="N180" s="289">
        <v>399696.40883422486</v>
      </c>
      <c r="O180" s="283"/>
      <c r="P180" s="289">
        <v>12</v>
      </c>
      <c r="Q180" s="289">
        <v>108.670290666531</v>
      </c>
      <c r="R180" s="289">
        <v>108.670290666531</v>
      </c>
      <c r="S180" s="289">
        <v>108.670290666531</v>
      </c>
      <c r="T180" s="289">
        <v>108.670290666531</v>
      </c>
      <c r="U180" s="289">
        <v>108.670290666531</v>
      </c>
      <c r="V180" s="289">
        <v>106.03993243973791</v>
      </c>
      <c r="W180" s="289">
        <v>104.87921732219819</v>
      </c>
      <c r="X180" s="289">
        <v>104.87921732219819</v>
      </c>
      <c r="Y180" s="289">
        <v>98.309274820314343</v>
      </c>
      <c r="Z180" s="289">
        <v>82.657173367730479</v>
      </c>
      <c r="AA180" s="289">
        <v>82.215862976564935</v>
      </c>
      <c r="AB180" s="283"/>
      <c r="AC180" s="461"/>
      <c r="AD180" s="463">
        <v>0.5</v>
      </c>
      <c r="AE180" s="463">
        <v>0.5</v>
      </c>
      <c r="AF180" s="409"/>
      <c r="AG180" s="409"/>
      <c r="AH180" s="409"/>
      <c r="AI180" s="409"/>
      <c r="AJ180" s="409"/>
      <c r="AK180" s="409"/>
      <c r="AL180" s="409"/>
      <c r="AM180" s="409"/>
      <c r="AN180" s="409"/>
      <c r="AO180" s="409"/>
      <c r="AP180" s="409"/>
      <c r="AQ180" s="290">
        <f>SUM(AC180:AP180)</f>
        <v>1</v>
      </c>
    </row>
    <row r="181" spans="1:43" ht="15" hidden="1" outlineLevel="1">
      <c r="B181" s="288" t="s">
        <v>244</v>
      </c>
      <c r="C181" s="285" t="s">
        <v>163</v>
      </c>
      <c r="D181" s="289">
        <v>0</v>
      </c>
      <c r="E181" s="289">
        <v>0</v>
      </c>
      <c r="F181" s="289">
        <v>0</v>
      </c>
      <c r="G181" s="289">
        <v>0</v>
      </c>
      <c r="H181" s="289">
        <v>0</v>
      </c>
      <c r="I181" s="289">
        <v>0</v>
      </c>
      <c r="J181" s="289">
        <v>0</v>
      </c>
      <c r="K181" s="289">
        <v>0</v>
      </c>
      <c r="L181" s="289">
        <v>0</v>
      </c>
      <c r="M181" s="289">
        <v>0</v>
      </c>
      <c r="N181" s="289"/>
      <c r="O181" s="283"/>
      <c r="P181" s="289">
        <f>P180</f>
        <v>12</v>
      </c>
      <c r="Q181" s="289">
        <v>0</v>
      </c>
      <c r="R181" s="289">
        <v>0</v>
      </c>
      <c r="S181" s="289">
        <v>0</v>
      </c>
      <c r="T181" s="289">
        <v>0</v>
      </c>
      <c r="U181" s="289">
        <v>0</v>
      </c>
      <c r="V181" s="289">
        <v>0</v>
      </c>
      <c r="W181" s="289">
        <v>0</v>
      </c>
      <c r="X181" s="289">
        <v>0</v>
      </c>
      <c r="Y181" s="289">
        <v>0</v>
      </c>
      <c r="Z181" s="289">
        <v>0</v>
      </c>
      <c r="AA181" s="289"/>
      <c r="AB181" s="283"/>
      <c r="AC181" s="405">
        <f>AC180</f>
        <v>0</v>
      </c>
      <c r="AD181" s="405">
        <f>AD180</f>
        <v>0.5</v>
      </c>
      <c r="AE181" s="405">
        <f t="shared" ref="AE181:AH181" si="90">AE180</f>
        <v>0.5</v>
      </c>
      <c r="AF181" s="405">
        <f t="shared" si="90"/>
        <v>0</v>
      </c>
      <c r="AG181" s="405">
        <f t="shared" si="90"/>
        <v>0</v>
      </c>
      <c r="AH181" s="405">
        <f t="shared" si="90"/>
        <v>0</v>
      </c>
      <c r="AI181" s="405">
        <f t="shared" ref="AI181:AP181" si="91">AI180</f>
        <v>0</v>
      </c>
      <c r="AJ181" s="405">
        <f t="shared" si="91"/>
        <v>0</v>
      </c>
      <c r="AK181" s="405">
        <f t="shared" si="91"/>
        <v>0</v>
      </c>
      <c r="AL181" s="405">
        <f t="shared" si="91"/>
        <v>0</v>
      </c>
      <c r="AM181" s="405">
        <f t="shared" si="91"/>
        <v>0</v>
      </c>
      <c r="AN181" s="405">
        <f t="shared" si="91"/>
        <v>0</v>
      </c>
      <c r="AO181" s="405">
        <f t="shared" si="91"/>
        <v>0</v>
      </c>
      <c r="AP181" s="405">
        <f t="shared" si="91"/>
        <v>0</v>
      </c>
      <c r="AQ181" s="494"/>
    </row>
    <row r="182" spans="1:43" ht="15" hidden="1" outlineLevel="1">
      <c r="B182" s="304"/>
      <c r="C182" s="306"/>
      <c r="D182" s="285"/>
      <c r="E182" s="285"/>
      <c r="F182" s="285"/>
      <c r="G182" s="285"/>
      <c r="H182" s="285"/>
      <c r="I182" s="285"/>
      <c r="J182" s="285"/>
      <c r="K182" s="285"/>
      <c r="L182" s="285"/>
      <c r="M182" s="285"/>
      <c r="N182" s="285"/>
      <c r="O182" s="283"/>
      <c r="P182" s="285"/>
      <c r="Q182" s="285"/>
      <c r="R182" s="285"/>
      <c r="S182" s="285"/>
      <c r="T182" s="285"/>
      <c r="U182" s="285"/>
      <c r="V182" s="285"/>
      <c r="W182" s="285"/>
      <c r="X182" s="285"/>
      <c r="Y182" s="285"/>
      <c r="Z182" s="285"/>
      <c r="AA182" s="285"/>
      <c r="AB182" s="283"/>
      <c r="AC182" s="410"/>
      <c r="AD182" s="410"/>
      <c r="AE182" s="410"/>
      <c r="AF182" s="410"/>
      <c r="AG182" s="410"/>
      <c r="AH182" s="410"/>
      <c r="AI182" s="410"/>
      <c r="AJ182" s="410"/>
      <c r="AK182" s="410"/>
      <c r="AL182" s="410"/>
      <c r="AM182" s="410"/>
      <c r="AN182" s="410"/>
      <c r="AO182" s="410"/>
      <c r="AP182" s="410"/>
      <c r="AQ182" s="307"/>
    </row>
    <row r="183" spans="1:43" ht="15" hidden="1" outlineLevel="1">
      <c r="A183" s="498">
        <v>11</v>
      </c>
      <c r="B183" s="308" t="s">
        <v>21</v>
      </c>
      <c r="C183" s="285" t="s">
        <v>25</v>
      </c>
      <c r="D183" s="289">
        <v>149154.22226778252</v>
      </c>
      <c r="E183" s="289">
        <v>149154.22226778264</v>
      </c>
      <c r="F183" s="289">
        <v>149154.22226778264</v>
      </c>
      <c r="G183" s="289">
        <v>111744.4921031644</v>
      </c>
      <c r="H183" s="289">
        <v>111744.4921031644</v>
      </c>
      <c r="I183" s="289">
        <v>19210.741063034602</v>
      </c>
      <c r="J183" s="289">
        <v>19210.741063034602</v>
      </c>
      <c r="K183" s="289">
        <v>18259.281840552467</v>
      </c>
      <c r="L183" s="289">
        <v>18259.281840552467</v>
      </c>
      <c r="M183" s="289">
        <v>18259.281840552467</v>
      </c>
      <c r="N183" s="289">
        <v>10780.967396725728</v>
      </c>
      <c r="O183" s="283"/>
      <c r="P183" s="289">
        <v>12</v>
      </c>
      <c r="Q183" s="289">
        <v>40.225299869071399</v>
      </c>
      <c r="R183" s="289">
        <v>40.225299869071399</v>
      </c>
      <c r="S183" s="289">
        <v>40.225299869071399</v>
      </c>
      <c r="T183" s="289">
        <v>30.387241952238561</v>
      </c>
      <c r="U183" s="289">
        <v>30.387241952238561</v>
      </c>
      <c r="V183" s="289">
        <v>4.7032363743025325</v>
      </c>
      <c r="W183" s="289">
        <v>4.7032363743025325</v>
      </c>
      <c r="X183" s="289">
        <v>3.750462546977551</v>
      </c>
      <c r="Y183" s="289">
        <v>3.750462546977551</v>
      </c>
      <c r="Z183" s="289">
        <v>3.750462546977551</v>
      </c>
      <c r="AA183" s="289">
        <v>2.9861824362279106</v>
      </c>
      <c r="AB183" s="283"/>
      <c r="AC183" s="409"/>
      <c r="AD183" s="463">
        <v>1</v>
      </c>
      <c r="AE183" s="409"/>
      <c r="AF183" s="409"/>
      <c r="AG183" s="409"/>
      <c r="AH183" s="409"/>
      <c r="AI183" s="409"/>
      <c r="AJ183" s="409"/>
      <c r="AK183" s="409"/>
      <c r="AL183" s="409"/>
      <c r="AM183" s="409"/>
      <c r="AN183" s="409"/>
      <c r="AO183" s="409"/>
      <c r="AP183" s="409"/>
      <c r="AQ183" s="290">
        <f>SUM(AC183:AP183)</f>
        <v>1</v>
      </c>
    </row>
    <row r="184" spans="1:43" ht="15" hidden="1" outlineLevel="1">
      <c r="B184" s="288" t="s">
        <v>244</v>
      </c>
      <c r="C184" s="285" t="s">
        <v>163</v>
      </c>
      <c r="D184" s="289">
        <v>1450.4123866699999</v>
      </c>
      <c r="E184" s="289">
        <v>1450.4123866699999</v>
      </c>
      <c r="F184" s="289">
        <v>1450.4123866699999</v>
      </c>
      <c r="G184" s="289">
        <v>1450.4123866699999</v>
      </c>
      <c r="H184" s="289">
        <v>1450.4123866699999</v>
      </c>
      <c r="I184" s="289">
        <v>168.79174149900001</v>
      </c>
      <c r="J184" s="289">
        <v>168.79174149900001</v>
      </c>
      <c r="K184" s="289">
        <v>168.79174149900001</v>
      </c>
      <c r="L184" s="289">
        <v>168.79174149900001</v>
      </c>
      <c r="M184" s="289">
        <v>168.79174149900001</v>
      </c>
      <c r="N184" s="289">
        <v>168.79174149900001</v>
      </c>
      <c r="O184" s="283"/>
      <c r="P184" s="289">
        <f>P183</f>
        <v>12</v>
      </c>
      <c r="Q184" s="289">
        <v>0.50058112499999996</v>
      </c>
      <c r="R184" s="289">
        <v>0.50058112499999996</v>
      </c>
      <c r="S184" s="289">
        <v>0.50058112499999996</v>
      </c>
      <c r="T184" s="289">
        <v>0.50058112499999996</v>
      </c>
      <c r="U184" s="289">
        <v>0.50058112499999996</v>
      </c>
      <c r="V184" s="289">
        <v>5.8255128000000003E-2</v>
      </c>
      <c r="W184" s="289">
        <v>5.8255128000000003E-2</v>
      </c>
      <c r="X184" s="289">
        <v>5.8255128000000003E-2</v>
      </c>
      <c r="Y184" s="289">
        <v>5.8255128000000003E-2</v>
      </c>
      <c r="Z184" s="289">
        <v>5.8255128000000003E-2</v>
      </c>
      <c r="AA184" s="289">
        <v>5.8255128000000003E-2</v>
      </c>
      <c r="AB184" s="283"/>
      <c r="AC184" s="405">
        <f>AC183</f>
        <v>0</v>
      </c>
      <c r="AD184" s="405">
        <f>AD183</f>
        <v>1</v>
      </c>
      <c r="AE184" s="405">
        <f t="shared" ref="AE184:AH184" si="92">AE183</f>
        <v>0</v>
      </c>
      <c r="AF184" s="405">
        <f t="shared" si="92"/>
        <v>0</v>
      </c>
      <c r="AG184" s="405">
        <f t="shared" si="92"/>
        <v>0</v>
      </c>
      <c r="AH184" s="405">
        <f t="shared" si="92"/>
        <v>0</v>
      </c>
      <c r="AI184" s="405">
        <f t="shared" ref="AI184:AP184" si="93">AI183</f>
        <v>0</v>
      </c>
      <c r="AJ184" s="405">
        <f t="shared" si="93"/>
        <v>0</v>
      </c>
      <c r="AK184" s="405">
        <f t="shared" si="93"/>
        <v>0</v>
      </c>
      <c r="AL184" s="405">
        <f t="shared" si="93"/>
        <v>0</v>
      </c>
      <c r="AM184" s="405">
        <f t="shared" si="93"/>
        <v>0</v>
      </c>
      <c r="AN184" s="405">
        <f t="shared" si="93"/>
        <v>0</v>
      </c>
      <c r="AO184" s="405">
        <f t="shared" si="93"/>
        <v>0</v>
      </c>
      <c r="AP184" s="405">
        <f t="shared" si="93"/>
        <v>0</v>
      </c>
      <c r="AQ184" s="494"/>
    </row>
    <row r="185" spans="1:43" ht="15" hidden="1" outlineLevel="1">
      <c r="B185" s="308"/>
      <c r="C185" s="306"/>
      <c r="D185" s="285"/>
      <c r="E185" s="285"/>
      <c r="F185" s="285"/>
      <c r="G185" s="285"/>
      <c r="H185" s="285"/>
      <c r="I185" s="285"/>
      <c r="J185" s="285"/>
      <c r="K185" s="285"/>
      <c r="L185" s="285"/>
      <c r="M185" s="285"/>
      <c r="N185" s="285"/>
      <c r="O185" s="283"/>
      <c r="P185" s="285"/>
      <c r="Q185" s="285"/>
      <c r="R185" s="285"/>
      <c r="S185" s="285"/>
      <c r="T185" s="285"/>
      <c r="U185" s="285"/>
      <c r="V185" s="285"/>
      <c r="W185" s="285"/>
      <c r="X185" s="285"/>
      <c r="Y185" s="285"/>
      <c r="Z185" s="285"/>
      <c r="AA185" s="285"/>
      <c r="AB185" s="283"/>
      <c r="AC185" s="410"/>
      <c r="AD185" s="411"/>
      <c r="AE185" s="410"/>
      <c r="AF185" s="410"/>
      <c r="AG185" s="410"/>
      <c r="AH185" s="410"/>
      <c r="AI185" s="410"/>
      <c r="AJ185" s="410"/>
      <c r="AK185" s="410"/>
      <c r="AL185" s="410"/>
      <c r="AM185" s="410"/>
      <c r="AN185" s="410"/>
      <c r="AO185" s="410"/>
      <c r="AP185" s="410"/>
      <c r="AQ185" s="307"/>
    </row>
    <row r="186" spans="1:43" ht="15" hidden="1" outlineLevel="1">
      <c r="A186" s="498">
        <v>12</v>
      </c>
      <c r="B186" s="308" t="s">
        <v>23</v>
      </c>
      <c r="C186" s="285" t="s">
        <v>25</v>
      </c>
      <c r="D186" s="289"/>
      <c r="E186" s="289"/>
      <c r="F186" s="289"/>
      <c r="G186" s="289"/>
      <c r="H186" s="289"/>
      <c r="I186" s="289"/>
      <c r="J186" s="289"/>
      <c r="K186" s="289"/>
      <c r="L186" s="289"/>
      <c r="M186" s="289"/>
      <c r="N186" s="289"/>
      <c r="O186" s="283"/>
      <c r="P186" s="289">
        <v>3</v>
      </c>
      <c r="Q186" s="289"/>
      <c r="R186" s="289"/>
      <c r="S186" s="289"/>
      <c r="T186" s="289"/>
      <c r="U186" s="289"/>
      <c r="V186" s="289"/>
      <c r="W186" s="289"/>
      <c r="X186" s="289"/>
      <c r="Y186" s="289"/>
      <c r="Z186" s="289"/>
      <c r="AA186" s="289"/>
      <c r="AB186" s="283"/>
      <c r="AC186" s="409"/>
      <c r="AD186" s="409"/>
      <c r="AE186" s="409"/>
      <c r="AF186" s="409"/>
      <c r="AG186" s="409"/>
      <c r="AH186" s="409"/>
      <c r="AI186" s="409"/>
      <c r="AJ186" s="409"/>
      <c r="AK186" s="409"/>
      <c r="AL186" s="409"/>
      <c r="AM186" s="409"/>
      <c r="AN186" s="409"/>
      <c r="AO186" s="409"/>
      <c r="AP186" s="409"/>
      <c r="AQ186" s="290">
        <f>SUM(AC186:AP186)</f>
        <v>0</v>
      </c>
    </row>
    <row r="187" spans="1:43" ht="15" hidden="1" outlineLevel="1">
      <c r="B187" s="288" t="s">
        <v>244</v>
      </c>
      <c r="C187" s="285" t="s">
        <v>163</v>
      </c>
      <c r="D187" s="289"/>
      <c r="E187" s="289"/>
      <c r="F187" s="289"/>
      <c r="G187" s="289"/>
      <c r="H187" s="289"/>
      <c r="I187" s="289"/>
      <c r="J187" s="289"/>
      <c r="K187" s="289"/>
      <c r="L187" s="289"/>
      <c r="M187" s="289"/>
      <c r="N187" s="289"/>
      <c r="O187" s="283"/>
      <c r="P187" s="289">
        <f>P186</f>
        <v>3</v>
      </c>
      <c r="Q187" s="289"/>
      <c r="R187" s="289"/>
      <c r="S187" s="289"/>
      <c r="T187" s="289"/>
      <c r="U187" s="289"/>
      <c r="V187" s="289"/>
      <c r="W187" s="289"/>
      <c r="X187" s="289"/>
      <c r="Y187" s="289"/>
      <c r="Z187" s="289"/>
      <c r="AA187" s="289"/>
      <c r="AB187" s="283"/>
      <c r="AC187" s="405">
        <f>AC186</f>
        <v>0</v>
      </c>
      <c r="AD187" s="405">
        <f>AD186</f>
        <v>0</v>
      </c>
      <c r="AE187" s="405">
        <f t="shared" ref="AE187:AH187" si="94">AE186</f>
        <v>0</v>
      </c>
      <c r="AF187" s="405">
        <f t="shared" si="94"/>
        <v>0</v>
      </c>
      <c r="AG187" s="405">
        <f t="shared" si="94"/>
        <v>0</v>
      </c>
      <c r="AH187" s="405">
        <f t="shared" si="94"/>
        <v>0</v>
      </c>
      <c r="AI187" s="405">
        <f t="shared" ref="AI187:AP187" si="95">AI186</f>
        <v>0</v>
      </c>
      <c r="AJ187" s="405">
        <f t="shared" si="95"/>
        <v>0</v>
      </c>
      <c r="AK187" s="405">
        <f t="shared" si="95"/>
        <v>0</v>
      </c>
      <c r="AL187" s="405">
        <f t="shared" si="95"/>
        <v>0</v>
      </c>
      <c r="AM187" s="405">
        <f t="shared" si="95"/>
        <v>0</v>
      </c>
      <c r="AN187" s="405">
        <f t="shared" si="95"/>
        <v>0</v>
      </c>
      <c r="AO187" s="405">
        <f t="shared" si="95"/>
        <v>0</v>
      </c>
      <c r="AP187" s="405">
        <f t="shared" si="95"/>
        <v>0</v>
      </c>
      <c r="AQ187" s="494"/>
    </row>
    <row r="188" spans="1:43" ht="15" hidden="1" outlineLevel="1">
      <c r="B188" s="308"/>
      <c r="C188" s="306"/>
      <c r="D188" s="310"/>
      <c r="E188" s="310"/>
      <c r="F188" s="310"/>
      <c r="G188" s="310"/>
      <c r="H188" s="310"/>
      <c r="I188" s="310"/>
      <c r="J188" s="310"/>
      <c r="K188" s="310"/>
      <c r="L188" s="310"/>
      <c r="M188" s="310"/>
      <c r="N188" s="310"/>
      <c r="O188" s="283"/>
      <c r="P188" s="285"/>
      <c r="Q188" s="310"/>
      <c r="R188" s="310"/>
      <c r="S188" s="310"/>
      <c r="T188" s="310"/>
      <c r="U188" s="310"/>
      <c r="V188" s="310"/>
      <c r="W188" s="310"/>
      <c r="X188" s="310"/>
      <c r="Y188" s="310"/>
      <c r="Z188" s="310"/>
      <c r="AA188" s="310"/>
      <c r="AB188" s="283"/>
      <c r="AC188" s="410"/>
      <c r="AD188" s="411"/>
      <c r="AE188" s="410"/>
      <c r="AF188" s="410"/>
      <c r="AG188" s="410"/>
      <c r="AH188" s="410"/>
      <c r="AI188" s="410"/>
      <c r="AJ188" s="410"/>
      <c r="AK188" s="410"/>
      <c r="AL188" s="410"/>
      <c r="AM188" s="410"/>
      <c r="AN188" s="410"/>
      <c r="AO188" s="410"/>
      <c r="AP188" s="410"/>
      <c r="AQ188" s="307"/>
    </row>
    <row r="189" spans="1:43" ht="15" hidden="1" outlineLevel="1">
      <c r="A189" s="498">
        <v>13</v>
      </c>
      <c r="B189" s="308" t="s">
        <v>24</v>
      </c>
      <c r="C189" s="285" t="s">
        <v>25</v>
      </c>
      <c r="D189" s="289">
        <v>36708.839999999997</v>
      </c>
      <c r="E189" s="289">
        <v>36708.839999999997</v>
      </c>
      <c r="F189" s="289">
        <v>36708.839999999997</v>
      </c>
      <c r="G189" s="289">
        <v>36708.839999999997</v>
      </c>
      <c r="H189" s="289">
        <v>36708.839999999997</v>
      </c>
      <c r="I189" s="289">
        <v>36708.839999999997</v>
      </c>
      <c r="J189" s="289">
        <v>36708.839999999997</v>
      </c>
      <c r="K189" s="289">
        <v>36708.839999999997</v>
      </c>
      <c r="L189" s="289">
        <v>36708.839999999997</v>
      </c>
      <c r="M189" s="289">
        <v>36708.839999999997</v>
      </c>
      <c r="N189" s="289">
        <v>28055.439999999999</v>
      </c>
      <c r="O189" s="283"/>
      <c r="P189" s="289">
        <v>12</v>
      </c>
      <c r="Q189" s="289">
        <v>10.938269999999997</v>
      </c>
      <c r="R189" s="289">
        <v>10.938269999999997</v>
      </c>
      <c r="S189" s="289">
        <v>10.938269999999997</v>
      </c>
      <c r="T189" s="289">
        <v>10.938269999999997</v>
      </c>
      <c r="U189" s="289">
        <v>10.938269999999997</v>
      </c>
      <c r="V189" s="289">
        <v>10.938269999999997</v>
      </c>
      <c r="W189" s="289">
        <v>10.938269999999997</v>
      </c>
      <c r="X189" s="289">
        <v>10.938269999999997</v>
      </c>
      <c r="Y189" s="289">
        <v>10.938269999999997</v>
      </c>
      <c r="Z189" s="289">
        <v>10.938269999999997</v>
      </c>
      <c r="AA189" s="289">
        <v>9.7034699999999994</v>
      </c>
      <c r="AB189" s="283"/>
      <c r="AC189" s="409"/>
      <c r="AD189" s="409"/>
      <c r="AE189" s="409">
        <v>1</v>
      </c>
      <c r="AF189" s="409"/>
      <c r="AG189" s="409"/>
      <c r="AH189" s="409"/>
      <c r="AI189" s="409"/>
      <c r="AJ189" s="409"/>
      <c r="AK189" s="409"/>
      <c r="AL189" s="409"/>
      <c r="AM189" s="409"/>
      <c r="AN189" s="409"/>
      <c r="AO189" s="409"/>
      <c r="AP189" s="409"/>
      <c r="AQ189" s="290">
        <f>SUM(AC189:AP189)</f>
        <v>1</v>
      </c>
    </row>
    <row r="190" spans="1:43" ht="15" hidden="1" outlineLevel="1">
      <c r="B190" s="288" t="s">
        <v>244</v>
      </c>
      <c r="C190" s="285" t="s">
        <v>163</v>
      </c>
      <c r="D190" s="289"/>
      <c r="E190" s="289"/>
      <c r="F190" s="289"/>
      <c r="G190" s="289"/>
      <c r="H190" s="289"/>
      <c r="I190" s="289"/>
      <c r="J190" s="289"/>
      <c r="K190" s="289"/>
      <c r="L190" s="289"/>
      <c r="M190" s="289"/>
      <c r="N190" s="289"/>
      <c r="O190" s="283"/>
      <c r="P190" s="289">
        <f>P189</f>
        <v>12</v>
      </c>
      <c r="Q190" s="289"/>
      <c r="R190" s="289"/>
      <c r="S190" s="289"/>
      <c r="T190" s="289"/>
      <c r="U190" s="289"/>
      <c r="V190" s="289"/>
      <c r="W190" s="289"/>
      <c r="X190" s="289"/>
      <c r="Y190" s="289"/>
      <c r="Z190" s="289"/>
      <c r="AA190" s="289"/>
      <c r="AB190" s="283"/>
      <c r="AC190" s="405">
        <f>AC189</f>
        <v>0</v>
      </c>
      <c r="AD190" s="405">
        <f>AD189</f>
        <v>0</v>
      </c>
      <c r="AE190" s="405">
        <f t="shared" ref="AE190:AH190" si="96">AE189</f>
        <v>1</v>
      </c>
      <c r="AF190" s="405">
        <f t="shared" si="96"/>
        <v>0</v>
      </c>
      <c r="AG190" s="405">
        <f t="shared" si="96"/>
        <v>0</v>
      </c>
      <c r="AH190" s="405">
        <f t="shared" si="96"/>
        <v>0</v>
      </c>
      <c r="AI190" s="405">
        <f t="shared" ref="AI190:AP190" si="97">AI189</f>
        <v>0</v>
      </c>
      <c r="AJ190" s="405">
        <f t="shared" si="97"/>
        <v>0</v>
      </c>
      <c r="AK190" s="405">
        <f t="shared" si="97"/>
        <v>0</v>
      </c>
      <c r="AL190" s="405">
        <f t="shared" si="97"/>
        <v>0</v>
      </c>
      <c r="AM190" s="405">
        <f t="shared" si="97"/>
        <v>0</v>
      </c>
      <c r="AN190" s="405">
        <f t="shared" si="97"/>
        <v>0</v>
      </c>
      <c r="AO190" s="405">
        <f t="shared" si="97"/>
        <v>0</v>
      </c>
      <c r="AP190" s="405">
        <f t="shared" si="97"/>
        <v>0</v>
      </c>
      <c r="AQ190" s="494"/>
    </row>
    <row r="191" spans="1:43" ht="15" hidden="1" outlineLevel="1">
      <c r="B191" s="308"/>
      <c r="C191" s="306"/>
      <c r="D191" s="310"/>
      <c r="E191" s="310"/>
      <c r="F191" s="310"/>
      <c r="G191" s="310"/>
      <c r="H191" s="310"/>
      <c r="I191" s="310"/>
      <c r="J191" s="310"/>
      <c r="K191" s="310"/>
      <c r="L191" s="310"/>
      <c r="M191" s="310"/>
      <c r="N191" s="310"/>
      <c r="O191" s="283"/>
      <c r="P191" s="285"/>
      <c r="Q191" s="310"/>
      <c r="R191" s="310"/>
      <c r="S191" s="310"/>
      <c r="T191" s="310"/>
      <c r="U191" s="310"/>
      <c r="V191" s="310"/>
      <c r="W191" s="310"/>
      <c r="X191" s="310"/>
      <c r="Y191" s="310"/>
      <c r="Z191" s="310"/>
      <c r="AA191" s="310"/>
      <c r="AB191" s="283"/>
      <c r="AC191" s="410"/>
      <c r="AD191" s="410"/>
      <c r="AE191" s="410"/>
      <c r="AF191" s="410"/>
      <c r="AG191" s="410"/>
      <c r="AH191" s="410"/>
      <c r="AI191" s="410"/>
      <c r="AJ191" s="410"/>
      <c r="AK191" s="410"/>
      <c r="AL191" s="410"/>
      <c r="AM191" s="410"/>
      <c r="AN191" s="410"/>
      <c r="AO191" s="410"/>
      <c r="AP191" s="410"/>
      <c r="AQ191" s="307"/>
    </row>
    <row r="192" spans="1:43" ht="15" hidden="1" outlineLevel="1">
      <c r="A192" s="498">
        <v>14</v>
      </c>
      <c r="B192" s="308" t="s">
        <v>20</v>
      </c>
      <c r="C192" s="285" t="s">
        <v>25</v>
      </c>
      <c r="D192" s="289"/>
      <c r="E192" s="289"/>
      <c r="F192" s="289"/>
      <c r="G192" s="289"/>
      <c r="H192" s="289"/>
      <c r="I192" s="289"/>
      <c r="J192" s="289"/>
      <c r="K192" s="289"/>
      <c r="L192" s="289"/>
      <c r="M192" s="289"/>
      <c r="N192" s="289"/>
      <c r="O192" s="283"/>
      <c r="P192" s="289">
        <v>12</v>
      </c>
      <c r="Q192" s="289"/>
      <c r="R192" s="289"/>
      <c r="S192" s="289"/>
      <c r="T192" s="289"/>
      <c r="U192" s="289"/>
      <c r="V192" s="289"/>
      <c r="W192" s="289"/>
      <c r="X192" s="289"/>
      <c r="Y192" s="289"/>
      <c r="Z192" s="289"/>
      <c r="AA192" s="289"/>
      <c r="AB192" s="283"/>
      <c r="AC192" s="409"/>
      <c r="AD192" s="409"/>
      <c r="AE192" s="409"/>
      <c r="AF192" s="409"/>
      <c r="AG192" s="409"/>
      <c r="AH192" s="409"/>
      <c r="AI192" s="409"/>
      <c r="AJ192" s="409"/>
      <c r="AK192" s="409"/>
      <c r="AL192" s="409"/>
      <c r="AM192" s="409"/>
      <c r="AN192" s="409"/>
      <c r="AO192" s="409"/>
      <c r="AP192" s="409"/>
      <c r="AQ192" s="290">
        <f>SUM(AC192:AP192)</f>
        <v>0</v>
      </c>
    </row>
    <row r="193" spans="1:43" ht="15" hidden="1" outlineLevel="1">
      <c r="B193" s="288" t="s">
        <v>244</v>
      </c>
      <c r="C193" s="285" t="s">
        <v>163</v>
      </c>
      <c r="D193" s="289"/>
      <c r="E193" s="289"/>
      <c r="F193" s="289"/>
      <c r="G193" s="289"/>
      <c r="H193" s="289"/>
      <c r="I193" s="289"/>
      <c r="J193" s="289"/>
      <c r="K193" s="289"/>
      <c r="L193" s="289"/>
      <c r="M193" s="289"/>
      <c r="N193" s="289"/>
      <c r="O193" s="283"/>
      <c r="P193" s="289">
        <f>P192</f>
        <v>12</v>
      </c>
      <c r="Q193" s="289"/>
      <c r="R193" s="289"/>
      <c r="S193" s="289"/>
      <c r="T193" s="289"/>
      <c r="U193" s="289"/>
      <c r="V193" s="289"/>
      <c r="W193" s="289"/>
      <c r="X193" s="289"/>
      <c r="Y193" s="289"/>
      <c r="Z193" s="289"/>
      <c r="AA193" s="289"/>
      <c r="AB193" s="283"/>
      <c r="AC193" s="405">
        <f>AC192</f>
        <v>0</v>
      </c>
      <c r="AD193" s="405">
        <f>AD192</f>
        <v>0</v>
      </c>
      <c r="AE193" s="405">
        <f t="shared" ref="AE193:AH193" si="98">AE192</f>
        <v>0</v>
      </c>
      <c r="AF193" s="405">
        <f t="shared" si="98"/>
        <v>0</v>
      </c>
      <c r="AG193" s="405">
        <f t="shared" si="98"/>
        <v>0</v>
      </c>
      <c r="AH193" s="405">
        <f t="shared" si="98"/>
        <v>0</v>
      </c>
      <c r="AI193" s="405">
        <f t="shared" ref="AI193:AP193" si="99">AI192</f>
        <v>0</v>
      </c>
      <c r="AJ193" s="405">
        <f t="shared" si="99"/>
        <v>0</v>
      </c>
      <c r="AK193" s="405">
        <f t="shared" si="99"/>
        <v>0</v>
      </c>
      <c r="AL193" s="405">
        <f t="shared" si="99"/>
        <v>0</v>
      </c>
      <c r="AM193" s="405">
        <f t="shared" si="99"/>
        <v>0</v>
      </c>
      <c r="AN193" s="405">
        <f t="shared" si="99"/>
        <v>0</v>
      </c>
      <c r="AO193" s="405">
        <f t="shared" si="99"/>
        <v>0</v>
      </c>
      <c r="AP193" s="405">
        <f t="shared" si="99"/>
        <v>0</v>
      </c>
      <c r="AQ193" s="494"/>
    </row>
    <row r="194" spans="1:43" ht="15" hidden="1" outlineLevel="1">
      <c r="B194" s="308"/>
      <c r="C194" s="306"/>
      <c r="D194" s="310"/>
      <c r="E194" s="310"/>
      <c r="F194" s="310"/>
      <c r="G194" s="310"/>
      <c r="H194" s="310"/>
      <c r="I194" s="310"/>
      <c r="J194" s="310"/>
      <c r="K194" s="310"/>
      <c r="L194" s="310"/>
      <c r="M194" s="310"/>
      <c r="N194" s="310"/>
      <c r="O194" s="283"/>
      <c r="P194" s="285"/>
      <c r="Q194" s="310"/>
      <c r="R194" s="310"/>
      <c r="S194" s="310"/>
      <c r="T194" s="310"/>
      <c r="U194" s="310"/>
      <c r="V194" s="310"/>
      <c r="W194" s="310"/>
      <c r="X194" s="310"/>
      <c r="Y194" s="310"/>
      <c r="Z194" s="310"/>
      <c r="AA194" s="310"/>
      <c r="AB194" s="283"/>
      <c r="AC194" s="410"/>
      <c r="AD194" s="411"/>
      <c r="AE194" s="410"/>
      <c r="AF194" s="410"/>
      <c r="AG194" s="410"/>
      <c r="AH194" s="410"/>
      <c r="AI194" s="410"/>
      <c r="AJ194" s="410"/>
      <c r="AK194" s="410"/>
      <c r="AL194" s="410"/>
      <c r="AM194" s="410"/>
      <c r="AN194" s="410"/>
      <c r="AO194" s="410"/>
      <c r="AP194" s="410"/>
      <c r="AQ194" s="307"/>
    </row>
    <row r="195" spans="1:43" s="277" customFormat="1" ht="15" hidden="1" outlineLevel="1">
      <c r="A195" s="498">
        <v>15</v>
      </c>
      <c r="B195" s="308" t="s">
        <v>485</v>
      </c>
      <c r="C195" s="285" t="s">
        <v>25</v>
      </c>
      <c r="D195" s="289"/>
      <c r="E195" s="289"/>
      <c r="F195" s="289"/>
      <c r="G195" s="289"/>
      <c r="H195" s="289"/>
      <c r="I195" s="289"/>
      <c r="J195" s="289"/>
      <c r="K195" s="289"/>
      <c r="L195" s="289"/>
      <c r="M195" s="289"/>
      <c r="N195" s="778"/>
      <c r="O195" s="283"/>
      <c r="P195" s="285"/>
      <c r="Q195" s="289"/>
      <c r="R195" s="289"/>
      <c r="S195" s="289"/>
      <c r="T195" s="289"/>
      <c r="U195" s="289"/>
      <c r="V195" s="289"/>
      <c r="W195" s="289"/>
      <c r="X195" s="289"/>
      <c r="Y195" s="289"/>
      <c r="Z195" s="289"/>
      <c r="AA195" s="289"/>
      <c r="AB195" s="283"/>
      <c r="AC195" s="409"/>
      <c r="AD195" s="409"/>
      <c r="AE195" s="409"/>
      <c r="AF195" s="409"/>
      <c r="AG195" s="409"/>
      <c r="AH195" s="409"/>
      <c r="AI195" s="409"/>
      <c r="AJ195" s="409"/>
      <c r="AK195" s="409"/>
      <c r="AL195" s="409"/>
      <c r="AM195" s="409"/>
      <c r="AN195" s="409"/>
      <c r="AO195" s="409"/>
      <c r="AP195" s="409"/>
      <c r="AQ195" s="290">
        <f>SUM(AC195:AP195)</f>
        <v>0</v>
      </c>
    </row>
    <row r="196" spans="1:43" s="277" customFormat="1" ht="15" hidden="1" outlineLevel="1">
      <c r="A196" s="498"/>
      <c r="B196" s="309" t="s">
        <v>244</v>
      </c>
      <c r="C196" s="285" t="s">
        <v>163</v>
      </c>
      <c r="D196" s="289"/>
      <c r="E196" s="289"/>
      <c r="F196" s="289"/>
      <c r="G196" s="289"/>
      <c r="H196" s="289"/>
      <c r="I196" s="289"/>
      <c r="J196" s="289"/>
      <c r="K196" s="289"/>
      <c r="L196" s="289"/>
      <c r="M196" s="289"/>
      <c r="N196" s="778"/>
      <c r="O196" s="283"/>
      <c r="P196" s="285"/>
      <c r="Q196" s="289"/>
      <c r="R196" s="289"/>
      <c r="S196" s="289"/>
      <c r="T196" s="289"/>
      <c r="U196" s="289"/>
      <c r="V196" s="289"/>
      <c r="W196" s="289"/>
      <c r="X196" s="289"/>
      <c r="Y196" s="289"/>
      <c r="Z196" s="289"/>
      <c r="AA196" s="289"/>
      <c r="AB196" s="283"/>
      <c r="AC196" s="405">
        <f>AC195</f>
        <v>0</v>
      </c>
      <c r="AD196" s="405">
        <f>AD195</f>
        <v>0</v>
      </c>
      <c r="AE196" s="405">
        <f t="shared" ref="AE196:AH196" si="100">AE195</f>
        <v>0</v>
      </c>
      <c r="AF196" s="405">
        <f t="shared" si="100"/>
        <v>0</v>
      </c>
      <c r="AG196" s="405">
        <f t="shared" si="100"/>
        <v>0</v>
      </c>
      <c r="AH196" s="405">
        <f t="shared" si="100"/>
        <v>0</v>
      </c>
      <c r="AI196" s="405">
        <f t="shared" ref="AI196:AP196" si="101">AI195</f>
        <v>0</v>
      </c>
      <c r="AJ196" s="405">
        <f t="shared" si="101"/>
        <v>0</v>
      </c>
      <c r="AK196" s="405">
        <f t="shared" si="101"/>
        <v>0</v>
      </c>
      <c r="AL196" s="405">
        <f t="shared" si="101"/>
        <v>0</v>
      </c>
      <c r="AM196" s="405">
        <f t="shared" si="101"/>
        <v>0</v>
      </c>
      <c r="AN196" s="405">
        <f t="shared" si="101"/>
        <v>0</v>
      </c>
      <c r="AO196" s="405">
        <f t="shared" si="101"/>
        <v>0</v>
      </c>
      <c r="AP196" s="405">
        <f t="shared" si="101"/>
        <v>0</v>
      </c>
      <c r="AQ196" s="494"/>
    </row>
    <row r="197" spans="1:43" s="277" customFormat="1" ht="15" hidden="1" outlineLevel="1">
      <c r="A197" s="498"/>
      <c r="B197" s="308"/>
      <c r="C197" s="306"/>
      <c r="D197" s="310"/>
      <c r="E197" s="310"/>
      <c r="F197" s="310"/>
      <c r="G197" s="310"/>
      <c r="H197" s="310"/>
      <c r="I197" s="310"/>
      <c r="J197" s="310"/>
      <c r="K197" s="310"/>
      <c r="L197" s="310"/>
      <c r="M197" s="310"/>
      <c r="N197" s="310"/>
      <c r="O197" s="283"/>
      <c r="P197" s="285"/>
      <c r="Q197" s="310"/>
      <c r="R197" s="310"/>
      <c r="S197" s="310"/>
      <c r="T197" s="310"/>
      <c r="U197" s="310"/>
      <c r="V197" s="310"/>
      <c r="W197" s="310"/>
      <c r="X197" s="310"/>
      <c r="Y197" s="310"/>
      <c r="Z197" s="310"/>
      <c r="AA197" s="310"/>
      <c r="AB197" s="283"/>
      <c r="AC197" s="412"/>
      <c r="AD197" s="410"/>
      <c r="AE197" s="410"/>
      <c r="AF197" s="410"/>
      <c r="AG197" s="410"/>
      <c r="AH197" s="410"/>
      <c r="AI197" s="410"/>
      <c r="AJ197" s="410"/>
      <c r="AK197" s="410"/>
      <c r="AL197" s="410"/>
      <c r="AM197" s="410"/>
      <c r="AN197" s="410"/>
      <c r="AO197" s="410"/>
      <c r="AP197" s="410"/>
      <c r="AQ197" s="307"/>
    </row>
    <row r="198" spans="1:43" s="277" customFormat="1" ht="30" hidden="1" outlineLevel="1">
      <c r="A198" s="498">
        <v>16</v>
      </c>
      <c r="B198" s="308" t="s">
        <v>486</v>
      </c>
      <c r="C198" s="285" t="s">
        <v>25</v>
      </c>
      <c r="D198" s="289"/>
      <c r="E198" s="289"/>
      <c r="F198" s="289"/>
      <c r="G198" s="289"/>
      <c r="H198" s="289"/>
      <c r="I198" s="289"/>
      <c r="J198" s="289"/>
      <c r="K198" s="289"/>
      <c r="L198" s="289"/>
      <c r="M198" s="289"/>
      <c r="N198" s="778"/>
      <c r="O198" s="283"/>
      <c r="P198" s="285"/>
      <c r="Q198" s="289"/>
      <c r="R198" s="289"/>
      <c r="S198" s="289"/>
      <c r="T198" s="289"/>
      <c r="U198" s="289"/>
      <c r="V198" s="289"/>
      <c r="W198" s="289"/>
      <c r="X198" s="289"/>
      <c r="Y198" s="289"/>
      <c r="Z198" s="289"/>
      <c r="AA198" s="289"/>
      <c r="AB198" s="283"/>
      <c r="AC198" s="409"/>
      <c r="AD198" s="409"/>
      <c r="AE198" s="409"/>
      <c r="AF198" s="409"/>
      <c r="AG198" s="409"/>
      <c r="AH198" s="409"/>
      <c r="AI198" s="409"/>
      <c r="AJ198" s="409"/>
      <c r="AK198" s="409"/>
      <c r="AL198" s="409"/>
      <c r="AM198" s="409"/>
      <c r="AN198" s="409"/>
      <c r="AO198" s="409"/>
      <c r="AP198" s="409"/>
      <c r="AQ198" s="290">
        <f>SUM(AC198:AP198)</f>
        <v>0</v>
      </c>
    </row>
    <row r="199" spans="1:43" s="277" customFormat="1" ht="15" hidden="1" outlineLevel="1">
      <c r="A199" s="498"/>
      <c r="B199" s="309" t="s">
        <v>244</v>
      </c>
      <c r="C199" s="285" t="s">
        <v>163</v>
      </c>
      <c r="D199" s="289"/>
      <c r="E199" s="289"/>
      <c r="F199" s="289"/>
      <c r="G199" s="289"/>
      <c r="H199" s="289"/>
      <c r="I199" s="289"/>
      <c r="J199" s="289"/>
      <c r="K199" s="289"/>
      <c r="L199" s="289"/>
      <c r="M199" s="289"/>
      <c r="N199" s="778"/>
      <c r="O199" s="283"/>
      <c r="P199" s="285"/>
      <c r="Q199" s="289"/>
      <c r="R199" s="289"/>
      <c r="S199" s="289"/>
      <c r="T199" s="289"/>
      <c r="U199" s="289"/>
      <c r="V199" s="289"/>
      <c r="W199" s="289"/>
      <c r="X199" s="289"/>
      <c r="Y199" s="289"/>
      <c r="Z199" s="289"/>
      <c r="AA199" s="289"/>
      <c r="AB199" s="283"/>
      <c r="AC199" s="405">
        <f>AC198</f>
        <v>0</v>
      </c>
      <c r="AD199" s="405">
        <f>AD198</f>
        <v>0</v>
      </c>
      <c r="AE199" s="405">
        <f t="shared" ref="AE199:AH199" si="102">AE198</f>
        <v>0</v>
      </c>
      <c r="AF199" s="405">
        <f t="shared" si="102"/>
        <v>0</v>
      </c>
      <c r="AG199" s="405">
        <f t="shared" si="102"/>
        <v>0</v>
      </c>
      <c r="AH199" s="405">
        <f t="shared" si="102"/>
        <v>0</v>
      </c>
      <c r="AI199" s="405">
        <f t="shared" ref="AI199:AP199" si="103">AI198</f>
        <v>0</v>
      </c>
      <c r="AJ199" s="405">
        <f t="shared" si="103"/>
        <v>0</v>
      </c>
      <c r="AK199" s="405">
        <f t="shared" si="103"/>
        <v>0</v>
      </c>
      <c r="AL199" s="405">
        <f t="shared" si="103"/>
        <v>0</v>
      </c>
      <c r="AM199" s="405">
        <f t="shared" si="103"/>
        <v>0</v>
      </c>
      <c r="AN199" s="405">
        <f t="shared" si="103"/>
        <v>0</v>
      </c>
      <c r="AO199" s="405">
        <f t="shared" si="103"/>
        <v>0</v>
      </c>
      <c r="AP199" s="405">
        <f t="shared" si="103"/>
        <v>0</v>
      </c>
      <c r="AQ199" s="494"/>
    </row>
    <row r="200" spans="1:43" s="277" customFormat="1" ht="15" hidden="1" outlineLevel="1">
      <c r="A200" s="498"/>
      <c r="B200" s="308"/>
      <c r="C200" s="306"/>
      <c r="D200" s="310"/>
      <c r="E200" s="310"/>
      <c r="F200" s="310"/>
      <c r="G200" s="310"/>
      <c r="H200" s="310"/>
      <c r="I200" s="310"/>
      <c r="J200" s="310"/>
      <c r="K200" s="310"/>
      <c r="L200" s="310"/>
      <c r="M200" s="310"/>
      <c r="N200" s="310"/>
      <c r="O200" s="283"/>
      <c r="P200" s="285"/>
      <c r="Q200" s="310"/>
      <c r="R200" s="310"/>
      <c r="S200" s="310"/>
      <c r="T200" s="310"/>
      <c r="U200" s="310"/>
      <c r="V200" s="310"/>
      <c r="W200" s="310"/>
      <c r="X200" s="310"/>
      <c r="Y200" s="310"/>
      <c r="Z200" s="310"/>
      <c r="AA200" s="310"/>
      <c r="AB200" s="283"/>
      <c r="AC200" s="412"/>
      <c r="AD200" s="410"/>
      <c r="AE200" s="410"/>
      <c r="AF200" s="410"/>
      <c r="AG200" s="410"/>
      <c r="AH200" s="410"/>
      <c r="AI200" s="410"/>
      <c r="AJ200" s="410"/>
      <c r="AK200" s="410"/>
      <c r="AL200" s="410"/>
      <c r="AM200" s="410"/>
      <c r="AN200" s="410"/>
      <c r="AO200" s="410"/>
      <c r="AP200" s="410"/>
      <c r="AQ200" s="307"/>
    </row>
    <row r="201" spans="1:43" ht="15" hidden="1" outlineLevel="1">
      <c r="A201" s="498">
        <v>17</v>
      </c>
      <c r="B201" s="308" t="s">
        <v>9</v>
      </c>
      <c r="C201" s="285" t="s">
        <v>25</v>
      </c>
      <c r="D201" s="289"/>
      <c r="E201" s="289"/>
      <c r="F201" s="289"/>
      <c r="G201" s="289"/>
      <c r="H201" s="289"/>
      <c r="I201" s="289"/>
      <c r="J201" s="289"/>
      <c r="K201" s="289"/>
      <c r="L201" s="289"/>
      <c r="M201" s="289"/>
      <c r="N201" s="778"/>
      <c r="O201" s="283"/>
      <c r="P201" s="285"/>
      <c r="Q201" s="289"/>
      <c r="R201" s="289"/>
      <c r="S201" s="289"/>
      <c r="T201" s="289"/>
      <c r="U201" s="289"/>
      <c r="V201" s="289"/>
      <c r="W201" s="289"/>
      <c r="X201" s="289"/>
      <c r="Y201" s="289"/>
      <c r="Z201" s="289"/>
      <c r="AA201" s="289"/>
      <c r="AB201" s="283"/>
      <c r="AC201" s="409"/>
      <c r="AD201" s="409"/>
      <c r="AE201" s="409"/>
      <c r="AF201" s="409"/>
      <c r="AG201" s="409"/>
      <c r="AH201" s="409"/>
      <c r="AI201" s="409"/>
      <c r="AJ201" s="409"/>
      <c r="AK201" s="409"/>
      <c r="AL201" s="409"/>
      <c r="AM201" s="409"/>
      <c r="AN201" s="409"/>
      <c r="AO201" s="409"/>
      <c r="AP201" s="409"/>
      <c r="AQ201" s="290">
        <f>SUM(AC201:AP201)</f>
        <v>0</v>
      </c>
    </row>
    <row r="202" spans="1:43" ht="15" hidden="1" outlineLevel="1">
      <c r="B202" s="288" t="s">
        <v>244</v>
      </c>
      <c r="C202" s="285" t="s">
        <v>163</v>
      </c>
      <c r="D202" s="289"/>
      <c r="E202" s="289"/>
      <c r="F202" s="289"/>
      <c r="G202" s="289"/>
      <c r="H202" s="289"/>
      <c r="I202" s="289"/>
      <c r="J202" s="289"/>
      <c r="K202" s="289"/>
      <c r="L202" s="289"/>
      <c r="M202" s="289"/>
      <c r="N202" s="778"/>
      <c r="O202" s="283"/>
      <c r="P202" s="285"/>
      <c r="Q202" s="289"/>
      <c r="R202" s="289"/>
      <c r="S202" s="289"/>
      <c r="T202" s="289"/>
      <c r="U202" s="289"/>
      <c r="V202" s="289"/>
      <c r="W202" s="289"/>
      <c r="X202" s="289"/>
      <c r="Y202" s="289"/>
      <c r="Z202" s="289"/>
      <c r="AA202" s="289"/>
      <c r="AB202" s="283"/>
      <c r="AC202" s="405">
        <f>AC201</f>
        <v>0</v>
      </c>
      <c r="AD202" s="405">
        <f>AD201</f>
        <v>0</v>
      </c>
      <c r="AE202" s="405">
        <f t="shared" ref="AE202:AH202" si="104">AE201</f>
        <v>0</v>
      </c>
      <c r="AF202" s="405">
        <f t="shared" si="104"/>
        <v>0</v>
      </c>
      <c r="AG202" s="405">
        <f t="shared" si="104"/>
        <v>0</v>
      </c>
      <c r="AH202" s="405">
        <f t="shared" si="104"/>
        <v>0</v>
      </c>
      <c r="AI202" s="405">
        <f t="shared" ref="AI202:AP202" si="105">AI201</f>
        <v>0</v>
      </c>
      <c r="AJ202" s="405">
        <f t="shared" si="105"/>
        <v>0</v>
      </c>
      <c r="AK202" s="405">
        <f t="shared" si="105"/>
        <v>0</v>
      </c>
      <c r="AL202" s="405">
        <f t="shared" si="105"/>
        <v>0</v>
      </c>
      <c r="AM202" s="405">
        <f t="shared" si="105"/>
        <v>0</v>
      </c>
      <c r="AN202" s="405">
        <f t="shared" si="105"/>
        <v>0</v>
      </c>
      <c r="AO202" s="405">
        <f t="shared" si="105"/>
        <v>0</v>
      </c>
      <c r="AP202" s="405">
        <f t="shared" si="105"/>
        <v>0</v>
      </c>
      <c r="AQ202" s="494"/>
    </row>
    <row r="203" spans="1:43" ht="15" hidden="1" outlineLevel="1">
      <c r="B203" s="309"/>
      <c r="C203" s="299"/>
      <c r="D203" s="285"/>
      <c r="E203" s="285"/>
      <c r="F203" s="285"/>
      <c r="G203" s="285"/>
      <c r="H203" s="285"/>
      <c r="I203" s="285"/>
      <c r="J203" s="285"/>
      <c r="K203" s="285"/>
      <c r="L203" s="285"/>
      <c r="M203" s="285"/>
      <c r="N203" s="285"/>
      <c r="O203" s="283"/>
      <c r="P203" s="285"/>
      <c r="Q203" s="285"/>
      <c r="R203" s="285"/>
      <c r="S203" s="285"/>
      <c r="T203" s="285"/>
      <c r="U203" s="285"/>
      <c r="V203" s="285"/>
      <c r="W203" s="285"/>
      <c r="X203" s="285"/>
      <c r="Y203" s="285"/>
      <c r="Z203" s="285"/>
      <c r="AA203" s="285"/>
      <c r="AB203" s="283"/>
      <c r="AC203" s="413"/>
      <c r="AD203" s="414"/>
      <c r="AE203" s="414"/>
      <c r="AF203" s="414"/>
      <c r="AG203" s="414"/>
      <c r="AH203" s="414"/>
      <c r="AI203" s="414"/>
      <c r="AJ203" s="414"/>
      <c r="AK203" s="414"/>
      <c r="AL203" s="414"/>
      <c r="AM203" s="414"/>
      <c r="AN203" s="414"/>
      <c r="AO203" s="414"/>
      <c r="AP203" s="414"/>
      <c r="AQ203" s="311"/>
    </row>
    <row r="204" spans="1:43" ht="15.75" hidden="1" outlineLevel="1">
      <c r="A204" s="499"/>
      <c r="B204" s="282" t="s">
        <v>10</v>
      </c>
      <c r="C204" s="283"/>
      <c r="D204" s="283"/>
      <c r="E204" s="283"/>
      <c r="F204" s="283"/>
      <c r="G204" s="283"/>
      <c r="H204" s="283"/>
      <c r="I204" s="283"/>
      <c r="J204" s="283"/>
      <c r="K204" s="283"/>
      <c r="L204" s="283"/>
      <c r="M204" s="283"/>
      <c r="N204" s="283"/>
      <c r="O204" s="283"/>
      <c r="P204" s="284"/>
      <c r="Q204" s="283"/>
      <c r="R204" s="283"/>
      <c r="S204" s="283"/>
      <c r="T204" s="283"/>
      <c r="U204" s="283"/>
      <c r="V204" s="283"/>
      <c r="W204" s="283"/>
      <c r="X204" s="283"/>
      <c r="Y204" s="283"/>
      <c r="Z204" s="283"/>
      <c r="AA204" s="283"/>
      <c r="AB204" s="283"/>
      <c r="AC204" s="408"/>
      <c r="AD204" s="408"/>
      <c r="AE204" s="408"/>
      <c r="AF204" s="408"/>
      <c r="AG204" s="408"/>
      <c r="AH204" s="408"/>
      <c r="AI204" s="408"/>
      <c r="AJ204" s="408"/>
      <c r="AK204" s="408"/>
      <c r="AL204" s="408"/>
      <c r="AM204" s="408"/>
      <c r="AN204" s="408"/>
      <c r="AO204" s="408"/>
      <c r="AP204" s="408"/>
      <c r="AQ204" s="286"/>
    </row>
    <row r="205" spans="1:43" ht="15" hidden="1" outlineLevel="1">
      <c r="A205" s="498">
        <v>18</v>
      </c>
      <c r="B205" s="309" t="s">
        <v>11</v>
      </c>
      <c r="C205" s="285" t="s">
        <v>25</v>
      </c>
      <c r="D205" s="289"/>
      <c r="E205" s="289"/>
      <c r="F205" s="289"/>
      <c r="G205" s="289"/>
      <c r="H205" s="289"/>
      <c r="I205" s="289"/>
      <c r="J205" s="289"/>
      <c r="K205" s="289"/>
      <c r="L205" s="289"/>
      <c r="M205" s="289"/>
      <c r="N205" s="289"/>
      <c r="O205" s="283"/>
      <c r="P205" s="289">
        <v>12</v>
      </c>
      <c r="Q205" s="289"/>
      <c r="R205" s="289"/>
      <c r="S205" s="289"/>
      <c r="T205" s="289"/>
      <c r="U205" s="289"/>
      <c r="V205" s="289"/>
      <c r="W205" s="289"/>
      <c r="X205" s="289"/>
      <c r="Y205" s="289"/>
      <c r="Z205" s="289"/>
      <c r="AA205" s="289"/>
      <c r="AB205" s="283"/>
      <c r="AC205" s="420"/>
      <c r="AD205" s="409"/>
      <c r="AE205" s="409"/>
      <c r="AF205" s="409"/>
      <c r="AG205" s="409"/>
      <c r="AH205" s="409"/>
      <c r="AI205" s="409"/>
      <c r="AJ205" s="409"/>
      <c r="AK205" s="409"/>
      <c r="AL205" s="409"/>
      <c r="AM205" s="409"/>
      <c r="AN205" s="409"/>
      <c r="AO205" s="409"/>
      <c r="AP205" s="409"/>
      <c r="AQ205" s="290">
        <f>SUM(AC205:AP205)</f>
        <v>0</v>
      </c>
    </row>
    <row r="206" spans="1:43" ht="15" hidden="1" outlineLevel="1">
      <c r="B206" s="288" t="s">
        <v>244</v>
      </c>
      <c r="C206" s="285" t="s">
        <v>163</v>
      </c>
      <c r="D206" s="289"/>
      <c r="E206" s="289"/>
      <c r="F206" s="289"/>
      <c r="G206" s="289"/>
      <c r="H206" s="289"/>
      <c r="I206" s="289"/>
      <c r="J206" s="289"/>
      <c r="K206" s="289"/>
      <c r="L206" s="289"/>
      <c r="M206" s="289"/>
      <c r="N206" s="289"/>
      <c r="O206" s="283"/>
      <c r="P206" s="289">
        <f>P205</f>
        <v>12</v>
      </c>
      <c r="Q206" s="289"/>
      <c r="R206" s="289"/>
      <c r="S206" s="289"/>
      <c r="T206" s="289"/>
      <c r="U206" s="289"/>
      <c r="V206" s="289"/>
      <c r="W206" s="289"/>
      <c r="X206" s="289"/>
      <c r="Y206" s="289"/>
      <c r="Z206" s="289"/>
      <c r="AA206" s="289"/>
      <c r="AB206" s="283"/>
      <c r="AC206" s="405">
        <f>AC205</f>
        <v>0</v>
      </c>
      <c r="AD206" s="405">
        <f>AD205</f>
        <v>0</v>
      </c>
      <c r="AE206" s="405">
        <f t="shared" ref="AE206:AH206" si="106">AE205</f>
        <v>0</v>
      </c>
      <c r="AF206" s="405">
        <f t="shared" si="106"/>
        <v>0</v>
      </c>
      <c r="AG206" s="405">
        <f t="shared" si="106"/>
        <v>0</v>
      </c>
      <c r="AH206" s="405">
        <f t="shared" si="106"/>
        <v>0</v>
      </c>
      <c r="AI206" s="405">
        <f t="shared" ref="AI206:AP206" si="107">AI205</f>
        <v>0</v>
      </c>
      <c r="AJ206" s="405">
        <f t="shared" si="107"/>
        <v>0</v>
      </c>
      <c r="AK206" s="405">
        <f t="shared" si="107"/>
        <v>0</v>
      </c>
      <c r="AL206" s="405">
        <f t="shared" si="107"/>
        <v>0</v>
      </c>
      <c r="AM206" s="405">
        <f t="shared" si="107"/>
        <v>0</v>
      </c>
      <c r="AN206" s="405">
        <f t="shared" si="107"/>
        <v>0</v>
      </c>
      <c r="AO206" s="405">
        <f t="shared" si="107"/>
        <v>0</v>
      </c>
      <c r="AP206" s="405">
        <f t="shared" si="107"/>
        <v>0</v>
      </c>
      <c r="AQ206" s="494"/>
    </row>
    <row r="207" spans="1:43" ht="15" hidden="1" outlineLevel="1">
      <c r="A207" s="501"/>
      <c r="B207" s="309"/>
      <c r="C207" s="299"/>
      <c r="D207" s="285"/>
      <c r="E207" s="285"/>
      <c r="F207" s="285"/>
      <c r="G207" s="285"/>
      <c r="H207" s="285"/>
      <c r="I207" s="285"/>
      <c r="J207" s="285"/>
      <c r="K207" s="285"/>
      <c r="L207" s="285"/>
      <c r="M207" s="285"/>
      <c r="N207" s="285"/>
      <c r="O207" s="283"/>
      <c r="P207" s="285"/>
      <c r="Q207" s="285"/>
      <c r="R207" s="285"/>
      <c r="S207" s="285"/>
      <c r="T207" s="285"/>
      <c r="U207" s="285"/>
      <c r="V207" s="285"/>
      <c r="W207" s="285"/>
      <c r="X207" s="285"/>
      <c r="Y207" s="285"/>
      <c r="Z207" s="285"/>
      <c r="AA207" s="285"/>
      <c r="AB207" s="283"/>
      <c r="AC207" s="406"/>
      <c r="AD207" s="415"/>
      <c r="AE207" s="415"/>
      <c r="AF207" s="415"/>
      <c r="AG207" s="415"/>
      <c r="AH207" s="415"/>
      <c r="AI207" s="415"/>
      <c r="AJ207" s="415"/>
      <c r="AK207" s="415"/>
      <c r="AL207" s="415"/>
      <c r="AM207" s="415"/>
      <c r="AN207" s="415"/>
      <c r="AO207" s="415"/>
      <c r="AP207" s="415"/>
      <c r="AQ207" s="300"/>
    </row>
    <row r="208" spans="1:43" ht="15" hidden="1" outlineLevel="1">
      <c r="A208" s="498">
        <v>19</v>
      </c>
      <c r="B208" s="309" t="s">
        <v>12</v>
      </c>
      <c r="C208" s="285" t="s">
        <v>25</v>
      </c>
      <c r="D208" s="289"/>
      <c r="E208" s="289"/>
      <c r="F208" s="289"/>
      <c r="G208" s="289"/>
      <c r="H208" s="289"/>
      <c r="I208" s="289"/>
      <c r="J208" s="289"/>
      <c r="K208" s="289"/>
      <c r="L208" s="289"/>
      <c r="M208" s="289"/>
      <c r="N208" s="289"/>
      <c r="O208" s="283"/>
      <c r="P208" s="289">
        <v>12</v>
      </c>
      <c r="Q208" s="289"/>
      <c r="R208" s="289"/>
      <c r="S208" s="289"/>
      <c r="T208" s="289"/>
      <c r="U208" s="289"/>
      <c r="V208" s="289"/>
      <c r="W208" s="289"/>
      <c r="X208" s="289"/>
      <c r="Y208" s="289"/>
      <c r="Z208" s="289"/>
      <c r="AA208" s="289"/>
      <c r="AB208" s="283"/>
      <c r="AC208" s="404"/>
      <c r="AD208" s="409"/>
      <c r="AE208" s="409"/>
      <c r="AF208" s="409"/>
      <c r="AG208" s="409"/>
      <c r="AH208" s="409"/>
      <c r="AI208" s="409"/>
      <c r="AJ208" s="409"/>
      <c r="AK208" s="409"/>
      <c r="AL208" s="409"/>
      <c r="AM208" s="409"/>
      <c r="AN208" s="409"/>
      <c r="AO208" s="409"/>
      <c r="AP208" s="409"/>
      <c r="AQ208" s="290">
        <f>SUM(AC208:AP208)</f>
        <v>0</v>
      </c>
    </row>
    <row r="209" spans="1:43" ht="15" hidden="1" outlineLevel="1">
      <c r="B209" s="288" t="s">
        <v>244</v>
      </c>
      <c r="C209" s="285" t="s">
        <v>163</v>
      </c>
      <c r="D209" s="289"/>
      <c r="E209" s="289"/>
      <c r="F209" s="289"/>
      <c r="G209" s="289"/>
      <c r="H209" s="289"/>
      <c r="I209" s="289"/>
      <c r="J209" s="289"/>
      <c r="K209" s="289"/>
      <c r="L209" s="289"/>
      <c r="M209" s="289"/>
      <c r="N209" s="289"/>
      <c r="O209" s="283"/>
      <c r="P209" s="289">
        <f>P208</f>
        <v>12</v>
      </c>
      <c r="Q209" s="289"/>
      <c r="R209" s="289"/>
      <c r="S209" s="289"/>
      <c r="T209" s="289"/>
      <c r="U209" s="289"/>
      <c r="V209" s="289"/>
      <c r="W209" s="289"/>
      <c r="X209" s="289"/>
      <c r="Y209" s="289"/>
      <c r="Z209" s="289"/>
      <c r="AA209" s="289"/>
      <c r="AB209" s="283"/>
      <c r="AC209" s="405">
        <f>AC208</f>
        <v>0</v>
      </c>
      <c r="AD209" s="405">
        <f>AD208</f>
        <v>0</v>
      </c>
      <c r="AE209" s="405">
        <f t="shared" ref="AE209:AH209" si="108">AE208</f>
        <v>0</v>
      </c>
      <c r="AF209" s="405">
        <f t="shared" si="108"/>
        <v>0</v>
      </c>
      <c r="AG209" s="405">
        <f t="shared" si="108"/>
        <v>0</v>
      </c>
      <c r="AH209" s="405">
        <f t="shared" si="108"/>
        <v>0</v>
      </c>
      <c r="AI209" s="405">
        <f t="shared" ref="AI209:AP209" si="109">AI208</f>
        <v>0</v>
      </c>
      <c r="AJ209" s="405">
        <f t="shared" si="109"/>
        <v>0</v>
      </c>
      <c r="AK209" s="405">
        <f t="shared" si="109"/>
        <v>0</v>
      </c>
      <c r="AL209" s="405">
        <f t="shared" si="109"/>
        <v>0</v>
      </c>
      <c r="AM209" s="405">
        <f t="shared" si="109"/>
        <v>0</v>
      </c>
      <c r="AN209" s="405">
        <f t="shared" si="109"/>
        <v>0</v>
      </c>
      <c r="AO209" s="405">
        <f t="shared" si="109"/>
        <v>0</v>
      </c>
      <c r="AP209" s="405">
        <f t="shared" si="109"/>
        <v>0</v>
      </c>
      <c r="AQ209" s="494"/>
    </row>
    <row r="210" spans="1:43" ht="15" hidden="1" outlineLevel="1">
      <c r="B210" s="309"/>
      <c r="C210" s="299"/>
      <c r="D210" s="285"/>
      <c r="E210" s="285"/>
      <c r="F210" s="285"/>
      <c r="G210" s="285"/>
      <c r="H210" s="285"/>
      <c r="I210" s="285"/>
      <c r="J210" s="285"/>
      <c r="K210" s="285"/>
      <c r="L210" s="285"/>
      <c r="M210" s="285"/>
      <c r="N210" s="285"/>
      <c r="O210" s="283"/>
      <c r="P210" s="285"/>
      <c r="Q210" s="285"/>
      <c r="R210" s="285"/>
      <c r="S210" s="285"/>
      <c r="T210" s="285"/>
      <c r="U210" s="285"/>
      <c r="V210" s="285"/>
      <c r="W210" s="285"/>
      <c r="X210" s="285"/>
      <c r="Y210" s="285"/>
      <c r="Z210" s="285"/>
      <c r="AA210" s="285"/>
      <c r="AB210" s="283"/>
      <c r="AC210" s="416"/>
      <c r="AD210" s="416"/>
      <c r="AE210" s="406"/>
      <c r="AF210" s="406"/>
      <c r="AG210" s="406"/>
      <c r="AH210" s="406"/>
      <c r="AI210" s="406"/>
      <c r="AJ210" s="406"/>
      <c r="AK210" s="406"/>
      <c r="AL210" s="406"/>
      <c r="AM210" s="406"/>
      <c r="AN210" s="406"/>
      <c r="AO210" s="406"/>
      <c r="AP210" s="406"/>
      <c r="AQ210" s="300"/>
    </row>
    <row r="211" spans="1:43" ht="15" hidden="1" outlineLevel="1">
      <c r="A211" s="498">
        <v>20</v>
      </c>
      <c r="B211" s="309" t="s">
        <v>13</v>
      </c>
      <c r="C211" s="285" t="s">
        <v>25</v>
      </c>
      <c r="D211" s="289"/>
      <c r="E211" s="289"/>
      <c r="F211" s="289"/>
      <c r="G211" s="289"/>
      <c r="H211" s="289"/>
      <c r="I211" s="289"/>
      <c r="J211" s="289"/>
      <c r="K211" s="289"/>
      <c r="L211" s="289"/>
      <c r="M211" s="289"/>
      <c r="N211" s="289"/>
      <c r="O211" s="283"/>
      <c r="P211" s="289">
        <v>12</v>
      </c>
      <c r="Q211" s="289"/>
      <c r="R211" s="289"/>
      <c r="S211" s="289"/>
      <c r="T211" s="289"/>
      <c r="U211" s="289"/>
      <c r="V211" s="289"/>
      <c r="W211" s="289"/>
      <c r="X211" s="289"/>
      <c r="Y211" s="289"/>
      <c r="Z211" s="289"/>
      <c r="AA211" s="289"/>
      <c r="AB211" s="283"/>
      <c r="AC211" s="404"/>
      <c r="AD211" s="409"/>
      <c r="AE211" s="409"/>
      <c r="AF211" s="409"/>
      <c r="AG211" s="409"/>
      <c r="AH211" s="409"/>
      <c r="AI211" s="409"/>
      <c r="AJ211" s="409"/>
      <c r="AK211" s="409"/>
      <c r="AL211" s="409"/>
      <c r="AM211" s="409"/>
      <c r="AN211" s="409"/>
      <c r="AO211" s="409"/>
      <c r="AP211" s="409"/>
      <c r="AQ211" s="290">
        <f>SUM(AC211:AP211)</f>
        <v>0</v>
      </c>
    </row>
    <row r="212" spans="1:43" ht="15" hidden="1" outlineLevel="1">
      <c r="B212" s="288" t="s">
        <v>244</v>
      </c>
      <c r="C212" s="285" t="s">
        <v>163</v>
      </c>
      <c r="D212" s="289"/>
      <c r="E212" s="289"/>
      <c r="F212" s="289"/>
      <c r="G212" s="289"/>
      <c r="H212" s="289"/>
      <c r="I212" s="289"/>
      <c r="J212" s="289"/>
      <c r="K212" s="289"/>
      <c r="L212" s="289"/>
      <c r="M212" s="289"/>
      <c r="N212" s="289"/>
      <c r="O212" s="283"/>
      <c r="P212" s="289">
        <f>P211</f>
        <v>12</v>
      </c>
      <c r="Q212" s="289"/>
      <c r="R212" s="289"/>
      <c r="S212" s="289"/>
      <c r="T212" s="289"/>
      <c r="U212" s="289"/>
      <c r="V212" s="289"/>
      <c r="W212" s="289"/>
      <c r="X212" s="289"/>
      <c r="Y212" s="289"/>
      <c r="Z212" s="289"/>
      <c r="AA212" s="289"/>
      <c r="AB212" s="283"/>
      <c r="AC212" s="405">
        <f>AC211</f>
        <v>0</v>
      </c>
      <c r="AD212" s="405">
        <f>AD211</f>
        <v>0</v>
      </c>
      <c r="AE212" s="405">
        <f t="shared" ref="AE212:AH212" si="110">AE211</f>
        <v>0</v>
      </c>
      <c r="AF212" s="405">
        <f t="shared" si="110"/>
        <v>0</v>
      </c>
      <c r="AG212" s="405">
        <f t="shared" si="110"/>
        <v>0</v>
      </c>
      <c r="AH212" s="405">
        <f t="shared" si="110"/>
        <v>0</v>
      </c>
      <c r="AI212" s="405">
        <f t="shared" ref="AI212:AP212" si="111">AI211</f>
        <v>0</v>
      </c>
      <c r="AJ212" s="405">
        <f t="shared" si="111"/>
        <v>0</v>
      </c>
      <c r="AK212" s="405">
        <f t="shared" si="111"/>
        <v>0</v>
      </c>
      <c r="AL212" s="405">
        <f t="shared" si="111"/>
        <v>0</v>
      </c>
      <c r="AM212" s="405">
        <f t="shared" si="111"/>
        <v>0</v>
      </c>
      <c r="AN212" s="405">
        <f t="shared" si="111"/>
        <v>0</v>
      </c>
      <c r="AO212" s="405">
        <f t="shared" si="111"/>
        <v>0</v>
      </c>
      <c r="AP212" s="405">
        <f t="shared" si="111"/>
        <v>0</v>
      </c>
      <c r="AQ212" s="494"/>
    </row>
    <row r="213" spans="1:43" ht="15" hidden="1" outlineLevel="1">
      <c r="B213" s="309"/>
      <c r="C213" s="299"/>
      <c r="D213" s="285"/>
      <c r="E213" s="285"/>
      <c r="F213" s="285"/>
      <c r="G213" s="285"/>
      <c r="H213" s="285"/>
      <c r="I213" s="285"/>
      <c r="J213" s="285"/>
      <c r="K213" s="285"/>
      <c r="L213" s="285"/>
      <c r="M213" s="285"/>
      <c r="N213" s="285"/>
      <c r="O213" s="283"/>
      <c r="P213" s="312"/>
      <c r="Q213" s="285"/>
      <c r="R213" s="285"/>
      <c r="S213" s="285"/>
      <c r="T213" s="285"/>
      <c r="U213" s="285"/>
      <c r="V213" s="285"/>
      <c r="W213" s="285"/>
      <c r="X213" s="285"/>
      <c r="Y213" s="285"/>
      <c r="Z213" s="285"/>
      <c r="AA213" s="285"/>
      <c r="AB213" s="283"/>
      <c r="AC213" s="406"/>
      <c r="AD213" s="406"/>
      <c r="AE213" s="406"/>
      <c r="AF213" s="406"/>
      <c r="AG213" s="406"/>
      <c r="AH213" s="406"/>
      <c r="AI213" s="406"/>
      <c r="AJ213" s="406"/>
      <c r="AK213" s="406"/>
      <c r="AL213" s="406"/>
      <c r="AM213" s="406"/>
      <c r="AN213" s="406"/>
      <c r="AO213" s="406"/>
      <c r="AP213" s="406"/>
      <c r="AQ213" s="300"/>
    </row>
    <row r="214" spans="1:43" ht="15" hidden="1" outlineLevel="1">
      <c r="A214" s="498">
        <v>21</v>
      </c>
      <c r="B214" s="309" t="s">
        <v>22</v>
      </c>
      <c r="C214" s="285" t="s">
        <v>25</v>
      </c>
      <c r="D214" s="289"/>
      <c r="E214" s="289"/>
      <c r="F214" s="289"/>
      <c r="G214" s="289"/>
      <c r="H214" s="289"/>
      <c r="I214" s="289"/>
      <c r="J214" s="289"/>
      <c r="K214" s="289"/>
      <c r="L214" s="289"/>
      <c r="M214" s="289"/>
      <c r="N214" s="289"/>
      <c r="O214" s="283"/>
      <c r="P214" s="289">
        <v>12</v>
      </c>
      <c r="Q214" s="289"/>
      <c r="R214" s="289"/>
      <c r="S214" s="289"/>
      <c r="T214" s="289"/>
      <c r="U214" s="289"/>
      <c r="V214" s="289"/>
      <c r="W214" s="289"/>
      <c r="X214" s="289"/>
      <c r="Y214" s="289"/>
      <c r="Z214" s="289"/>
      <c r="AA214" s="289"/>
      <c r="AB214" s="283"/>
      <c r="AC214" s="404"/>
      <c r="AD214" s="409"/>
      <c r="AE214" s="409"/>
      <c r="AF214" s="409"/>
      <c r="AG214" s="409"/>
      <c r="AH214" s="409"/>
      <c r="AI214" s="409"/>
      <c r="AJ214" s="409"/>
      <c r="AK214" s="409"/>
      <c r="AL214" s="409"/>
      <c r="AM214" s="409"/>
      <c r="AN214" s="409"/>
      <c r="AO214" s="409"/>
      <c r="AP214" s="409"/>
      <c r="AQ214" s="290">
        <f>SUM(AC214:AP214)</f>
        <v>0</v>
      </c>
    </row>
    <row r="215" spans="1:43" ht="15" hidden="1" outlineLevel="1">
      <c r="B215" s="288" t="s">
        <v>244</v>
      </c>
      <c r="C215" s="285" t="s">
        <v>163</v>
      </c>
      <c r="D215" s="289"/>
      <c r="E215" s="289"/>
      <c r="F215" s="289"/>
      <c r="G215" s="289"/>
      <c r="H215" s="289"/>
      <c r="I215" s="289"/>
      <c r="J215" s="289"/>
      <c r="K215" s="289"/>
      <c r="L215" s="289"/>
      <c r="M215" s="289"/>
      <c r="N215" s="289"/>
      <c r="O215" s="283"/>
      <c r="P215" s="289">
        <f>P214</f>
        <v>12</v>
      </c>
      <c r="Q215" s="289"/>
      <c r="R215" s="289"/>
      <c r="S215" s="289"/>
      <c r="T215" s="289"/>
      <c r="U215" s="289"/>
      <c r="V215" s="289"/>
      <c r="W215" s="289"/>
      <c r="X215" s="289"/>
      <c r="Y215" s="289"/>
      <c r="Z215" s="289"/>
      <c r="AA215" s="289"/>
      <c r="AB215" s="283"/>
      <c r="AC215" s="405">
        <f>AC214</f>
        <v>0</v>
      </c>
      <c r="AD215" s="405">
        <f>AD214</f>
        <v>0</v>
      </c>
      <c r="AE215" s="405">
        <f t="shared" ref="AE215:AH215" si="112">AE214</f>
        <v>0</v>
      </c>
      <c r="AF215" s="405">
        <f t="shared" si="112"/>
        <v>0</v>
      </c>
      <c r="AG215" s="405">
        <f t="shared" si="112"/>
        <v>0</v>
      </c>
      <c r="AH215" s="405">
        <f t="shared" si="112"/>
        <v>0</v>
      </c>
      <c r="AI215" s="405">
        <f t="shared" ref="AI215:AP215" si="113">AI214</f>
        <v>0</v>
      </c>
      <c r="AJ215" s="405">
        <f t="shared" si="113"/>
        <v>0</v>
      </c>
      <c r="AK215" s="405">
        <f t="shared" si="113"/>
        <v>0</v>
      </c>
      <c r="AL215" s="405">
        <f t="shared" si="113"/>
        <v>0</v>
      </c>
      <c r="AM215" s="405">
        <f t="shared" si="113"/>
        <v>0</v>
      </c>
      <c r="AN215" s="405">
        <f t="shared" si="113"/>
        <v>0</v>
      </c>
      <c r="AO215" s="405">
        <f t="shared" si="113"/>
        <v>0</v>
      </c>
      <c r="AP215" s="405">
        <f t="shared" si="113"/>
        <v>0</v>
      </c>
      <c r="AQ215" s="494"/>
    </row>
    <row r="216" spans="1:43" ht="15" hidden="1" outlineLevel="1">
      <c r="B216" s="309"/>
      <c r="C216" s="299"/>
      <c r="D216" s="285"/>
      <c r="E216" s="285"/>
      <c r="F216" s="285"/>
      <c r="G216" s="285"/>
      <c r="H216" s="285"/>
      <c r="I216" s="285"/>
      <c r="J216" s="285"/>
      <c r="K216" s="285"/>
      <c r="L216" s="285"/>
      <c r="M216" s="285"/>
      <c r="N216" s="285"/>
      <c r="O216" s="283"/>
      <c r="P216" s="285"/>
      <c r="Q216" s="285"/>
      <c r="R216" s="285"/>
      <c r="S216" s="285"/>
      <c r="T216" s="285"/>
      <c r="U216" s="285"/>
      <c r="V216" s="285"/>
      <c r="W216" s="285"/>
      <c r="X216" s="285"/>
      <c r="Y216" s="285"/>
      <c r="Z216" s="285"/>
      <c r="AA216" s="285"/>
      <c r="AB216" s="283"/>
      <c r="AC216" s="416"/>
      <c r="AD216" s="406"/>
      <c r="AE216" s="406"/>
      <c r="AF216" s="406"/>
      <c r="AG216" s="406"/>
      <c r="AH216" s="406"/>
      <c r="AI216" s="406"/>
      <c r="AJ216" s="406"/>
      <c r="AK216" s="406"/>
      <c r="AL216" s="406"/>
      <c r="AM216" s="406"/>
      <c r="AN216" s="406"/>
      <c r="AO216" s="406"/>
      <c r="AP216" s="406"/>
      <c r="AQ216" s="300"/>
    </row>
    <row r="217" spans="1:43" ht="15" hidden="1" outlineLevel="1">
      <c r="A217" s="498">
        <v>22</v>
      </c>
      <c r="B217" s="309" t="s">
        <v>9</v>
      </c>
      <c r="C217" s="285" t="s">
        <v>25</v>
      </c>
      <c r="D217" s="289">
        <v>3113.799</v>
      </c>
      <c r="E217" s="289">
        <v>0</v>
      </c>
      <c r="F217" s="289">
        <v>0</v>
      </c>
      <c r="G217" s="289">
        <v>0</v>
      </c>
      <c r="H217" s="289">
        <v>0</v>
      </c>
      <c r="I217" s="289">
        <v>0</v>
      </c>
      <c r="J217" s="289">
        <v>0</v>
      </c>
      <c r="K217" s="289">
        <v>0</v>
      </c>
      <c r="L217" s="289">
        <v>0</v>
      </c>
      <c r="M217" s="289">
        <v>0</v>
      </c>
      <c r="N217" s="289"/>
      <c r="O217" s="283"/>
      <c r="P217" s="285"/>
      <c r="Q217" s="289"/>
      <c r="R217" s="289"/>
      <c r="S217" s="289"/>
      <c r="T217" s="289"/>
      <c r="U217" s="289"/>
      <c r="V217" s="289"/>
      <c r="W217" s="289"/>
      <c r="X217" s="289"/>
      <c r="Y217" s="289"/>
      <c r="Z217" s="289"/>
      <c r="AA217" s="289"/>
      <c r="AB217" s="283"/>
      <c r="AC217" s="404"/>
      <c r="AD217" s="409"/>
      <c r="AE217" s="409"/>
      <c r="AF217" s="409"/>
      <c r="AG217" s="409"/>
      <c r="AH217" s="409"/>
      <c r="AI217" s="409"/>
      <c r="AJ217" s="409"/>
      <c r="AK217" s="409"/>
      <c r="AL217" s="409"/>
      <c r="AM217" s="409"/>
      <c r="AN217" s="409"/>
      <c r="AO217" s="409"/>
      <c r="AP217" s="409"/>
      <c r="AQ217" s="290">
        <f>SUM(AC217:AP217)</f>
        <v>0</v>
      </c>
    </row>
    <row r="218" spans="1:43" ht="15" hidden="1" outlineLevel="1">
      <c r="B218" s="288" t="s">
        <v>244</v>
      </c>
      <c r="C218" s="285" t="s">
        <v>163</v>
      </c>
      <c r="D218" s="289"/>
      <c r="E218" s="289"/>
      <c r="F218" s="289"/>
      <c r="G218" s="289"/>
      <c r="H218" s="289"/>
      <c r="I218" s="289"/>
      <c r="J218" s="289"/>
      <c r="K218" s="289"/>
      <c r="L218" s="289"/>
      <c r="M218" s="289"/>
      <c r="N218" s="289"/>
      <c r="O218" s="283"/>
      <c r="P218" s="285"/>
      <c r="Q218" s="289"/>
      <c r="R218" s="289"/>
      <c r="S218" s="289"/>
      <c r="T218" s="289"/>
      <c r="U218" s="289"/>
      <c r="V218" s="289"/>
      <c r="W218" s="289"/>
      <c r="X218" s="289"/>
      <c r="Y218" s="289"/>
      <c r="Z218" s="289"/>
      <c r="AA218" s="289"/>
      <c r="AB218" s="283"/>
      <c r="AC218" s="405">
        <f>AC217</f>
        <v>0</v>
      </c>
      <c r="AD218" s="405">
        <f>AD217</f>
        <v>0</v>
      </c>
      <c r="AE218" s="405">
        <f t="shared" ref="AE218:AH218" si="114">AE217</f>
        <v>0</v>
      </c>
      <c r="AF218" s="405">
        <f t="shared" si="114"/>
        <v>0</v>
      </c>
      <c r="AG218" s="405">
        <f t="shared" si="114"/>
        <v>0</v>
      </c>
      <c r="AH218" s="405">
        <f t="shared" si="114"/>
        <v>0</v>
      </c>
      <c r="AI218" s="405">
        <f t="shared" ref="AI218:AP218" si="115">AI217</f>
        <v>0</v>
      </c>
      <c r="AJ218" s="405">
        <f t="shared" si="115"/>
        <v>0</v>
      </c>
      <c r="AK218" s="405">
        <f t="shared" si="115"/>
        <v>0</v>
      </c>
      <c r="AL218" s="405">
        <f t="shared" si="115"/>
        <v>0</v>
      </c>
      <c r="AM218" s="405">
        <f t="shared" si="115"/>
        <v>0</v>
      </c>
      <c r="AN218" s="405">
        <f t="shared" si="115"/>
        <v>0</v>
      </c>
      <c r="AO218" s="405">
        <f t="shared" si="115"/>
        <v>0</v>
      </c>
      <c r="AP218" s="405">
        <f t="shared" si="115"/>
        <v>0</v>
      </c>
      <c r="AQ218" s="494"/>
    </row>
    <row r="219" spans="1:43" ht="15" hidden="1" outlineLevel="1">
      <c r="B219" s="309"/>
      <c r="C219" s="299"/>
      <c r="D219" s="285"/>
      <c r="E219" s="285"/>
      <c r="F219" s="285"/>
      <c r="G219" s="285"/>
      <c r="H219" s="285"/>
      <c r="I219" s="285"/>
      <c r="J219" s="285"/>
      <c r="K219" s="285"/>
      <c r="L219" s="285"/>
      <c r="M219" s="285"/>
      <c r="N219" s="285"/>
      <c r="O219" s="283"/>
      <c r="P219" s="285"/>
      <c r="Q219" s="285"/>
      <c r="R219" s="285"/>
      <c r="S219" s="285"/>
      <c r="T219" s="285"/>
      <c r="U219" s="285"/>
      <c r="V219" s="285"/>
      <c r="W219" s="285"/>
      <c r="X219" s="285"/>
      <c r="Y219" s="285"/>
      <c r="Z219" s="285"/>
      <c r="AA219" s="285"/>
      <c r="AB219" s="283"/>
      <c r="AC219" s="406"/>
      <c r="AD219" s="406"/>
      <c r="AE219" s="406"/>
      <c r="AF219" s="406"/>
      <c r="AG219" s="406"/>
      <c r="AH219" s="406"/>
      <c r="AI219" s="406"/>
      <c r="AJ219" s="406"/>
      <c r="AK219" s="406"/>
      <c r="AL219" s="406"/>
      <c r="AM219" s="406"/>
      <c r="AN219" s="406"/>
      <c r="AO219" s="406"/>
      <c r="AP219" s="406"/>
      <c r="AQ219" s="300"/>
    </row>
    <row r="220" spans="1:43" ht="15.75" hidden="1" outlineLevel="1">
      <c r="A220" s="499"/>
      <c r="B220" s="282" t="s">
        <v>14</v>
      </c>
      <c r="C220" s="283"/>
      <c r="D220" s="284"/>
      <c r="E220" s="284"/>
      <c r="F220" s="284"/>
      <c r="G220" s="284"/>
      <c r="H220" s="284"/>
      <c r="I220" s="284"/>
      <c r="J220" s="284"/>
      <c r="K220" s="284"/>
      <c r="L220" s="284"/>
      <c r="M220" s="284"/>
      <c r="N220" s="284"/>
      <c r="O220" s="283"/>
      <c r="P220" s="284"/>
      <c r="Q220" s="284"/>
      <c r="R220" s="283"/>
      <c r="S220" s="283"/>
      <c r="T220" s="283"/>
      <c r="U220" s="283"/>
      <c r="V220" s="283"/>
      <c r="W220" s="283"/>
      <c r="X220" s="283"/>
      <c r="Y220" s="283"/>
      <c r="Z220" s="283"/>
      <c r="AA220" s="283"/>
      <c r="AB220" s="283"/>
      <c r="AC220" s="408"/>
      <c r="AD220" s="408"/>
      <c r="AE220" s="408"/>
      <c r="AF220" s="408"/>
      <c r="AG220" s="408"/>
      <c r="AH220" s="408"/>
      <c r="AI220" s="408"/>
      <c r="AJ220" s="408"/>
      <c r="AK220" s="408"/>
      <c r="AL220" s="408"/>
      <c r="AM220" s="408"/>
      <c r="AN220" s="408"/>
      <c r="AO220" s="408"/>
      <c r="AP220" s="408"/>
      <c r="AQ220" s="286"/>
    </row>
    <row r="221" spans="1:43" ht="15" hidden="1" outlineLevel="1">
      <c r="A221" s="498">
        <v>23</v>
      </c>
      <c r="B221" s="309" t="s">
        <v>14</v>
      </c>
      <c r="C221" s="285" t="s">
        <v>25</v>
      </c>
      <c r="D221" s="289">
        <v>30559.616668701176</v>
      </c>
      <c r="E221" s="289">
        <v>30559.616516113281</v>
      </c>
      <c r="F221" s="289">
        <v>30559.616516113281</v>
      </c>
      <c r="G221" s="289">
        <v>29767.616668701176</v>
      </c>
      <c r="H221" s="289">
        <v>29557.616668701172</v>
      </c>
      <c r="I221" s="289">
        <v>29557.616668701172</v>
      </c>
      <c r="J221" s="289">
        <v>27196.796661376953</v>
      </c>
      <c r="K221" s="289">
        <v>26900.708648681637</v>
      </c>
      <c r="L221" s="289">
        <v>11406.708648681641</v>
      </c>
      <c r="M221" s="289">
        <v>11284.708648681641</v>
      </c>
      <c r="N221" s="289">
        <v>10468.228637695313</v>
      </c>
      <c r="O221" s="283"/>
      <c r="P221" s="285"/>
      <c r="Q221" s="289"/>
      <c r="R221" s="289"/>
      <c r="S221" s="289"/>
      <c r="T221" s="289"/>
      <c r="U221" s="289"/>
      <c r="V221" s="289"/>
      <c r="W221" s="289"/>
      <c r="X221" s="289"/>
      <c r="Y221" s="289"/>
      <c r="Z221" s="289"/>
      <c r="AA221" s="289"/>
      <c r="AB221" s="283"/>
      <c r="AC221" s="464"/>
      <c r="AD221" s="404"/>
      <c r="AE221" s="404"/>
      <c r="AF221" s="404"/>
      <c r="AG221" s="404"/>
      <c r="AH221" s="404"/>
      <c r="AI221" s="404"/>
      <c r="AJ221" s="404"/>
      <c r="AK221" s="404"/>
      <c r="AL221" s="404"/>
      <c r="AM221" s="404"/>
      <c r="AN221" s="404"/>
      <c r="AO221" s="404"/>
      <c r="AP221" s="404"/>
      <c r="AQ221" s="290">
        <f>SUM(AC221:AP221)</f>
        <v>0</v>
      </c>
    </row>
    <row r="222" spans="1:43" ht="15" hidden="1" outlineLevel="1">
      <c r="B222" s="288" t="s">
        <v>244</v>
      </c>
      <c r="C222" s="285" t="s">
        <v>163</v>
      </c>
      <c r="D222" s="289"/>
      <c r="E222" s="289"/>
      <c r="F222" s="289"/>
      <c r="G222" s="289"/>
      <c r="H222" s="289"/>
      <c r="I222" s="289"/>
      <c r="J222" s="289"/>
      <c r="K222" s="289"/>
      <c r="L222" s="289"/>
      <c r="M222" s="289"/>
      <c r="N222" s="289"/>
      <c r="O222" s="283"/>
      <c r="P222" s="462"/>
      <c r="Q222" s="289"/>
      <c r="R222" s="289"/>
      <c r="S222" s="289"/>
      <c r="T222" s="289"/>
      <c r="U222" s="289"/>
      <c r="V222" s="289"/>
      <c r="W222" s="289"/>
      <c r="X222" s="289"/>
      <c r="Y222" s="289"/>
      <c r="Z222" s="289"/>
      <c r="AA222" s="289"/>
      <c r="AB222" s="283"/>
      <c r="AC222" s="405">
        <f>AC221</f>
        <v>0</v>
      </c>
      <c r="AD222" s="405">
        <f>AD221</f>
        <v>0</v>
      </c>
      <c r="AE222" s="405">
        <f t="shared" ref="AE222:AH222" si="116">AE221</f>
        <v>0</v>
      </c>
      <c r="AF222" s="405">
        <f t="shared" si="116"/>
        <v>0</v>
      </c>
      <c r="AG222" s="405">
        <f t="shared" si="116"/>
        <v>0</v>
      </c>
      <c r="AH222" s="405">
        <f t="shared" si="116"/>
        <v>0</v>
      </c>
      <c r="AI222" s="405">
        <f t="shared" ref="AI222:AP222" si="117">AI221</f>
        <v>0</v>
      </c>
      <c r="AJ222" s="405">
        <f t="shared" si="117"/>
        <v>0</v>
      </c>
      <c r="AK222" s="405">
        <f t="shared" si="117"/>
        <v>0</v>
      </c>
      <c r="AL222" s="405">
        <f t="shared" si="117"/>
        <v>0</v>
      </c>
      <c r="AM222" s="405">
        <f t="shared" si="117"/>
        <v>0</v>
      </c>
      <c r="AN222" s="405">
        <f t="shared" si="117"/>
        <v>0</v>
      </c>
      <c r="AO222" s="405">
        <f t="shared" si="117"/>
        <v>0</v>
      </c>
      <c r="AP222" s="405">
        <f t="shared" si="117"/>
        <v>0</v>
      </c>
      <c r="AQ222" s="494"/>
    </row>
    <row r="223" spans="1:43" ht="15" hidden="1" outlineLevel="1">
      <c r="B223" s="309"/>
      <c r="C223" s="299"/>
      <c r="D223" s="285"/>
      <c r="E223" s="285"/>
      <c r="F223" s="285"/>
      <c r="G223" s="285"/>
      <c r="H223" s="285"/>
      <c r="I223" s="285"/>
      <c r="J223" s="285"/>
      <c r="K223" s="285"/>
      <c r="L223" s="285"/>
      <c r="M223" s="285"/>
      <c r="N223" s="285"/>
      <c r="O223" s="283"/>
      <c r="P223" s="285"/>
      <c r="Q223" s="285"/>
      <c r="R223" s="285"/>
      <c r="S223" s="285"/>
      <c r="T223" s="285"/>
      <c r="U223" s="285"/>
      <c r="V223" s="285"/>
      <c r="W223" s="285"/>
      <c r="X223" s="285"/>
      <c r="Y223" s="285"/>
      <c r="Z223" s="285"/>
      <c r="AA223" s="285"/>
      <c r="AB223" s="283"/>
      <c r="AC223" s="406"/>
      <c r="AD223" s="406"/>
      <c r="AE223" s="406"/>
      <c r="AF223" s="406"/>
      <c r="AG223" s="406"/>
      <c r="AH223" s="406"/>
      <c r="AI223" s="406"/>
      <c r="AJ223" s="406"/>
      <c r="AK223" s="406"/>
      <c r="AL223" s="406"/>
      <c r="AM223" s="406"/>
      <c r="AN223" s="406"/>
      <c r="AO223" s="406"/>
      <c r="AP223" s="406"/>
      <c r="AQ223" s="300"/>
    </row>
    <row r="224" spans="1:43" s="287" customFormat="1" ht="15.75" hidden="1" outlineLevel="1">
      <c r="A224" s="499"/>
      <c r="B224" s="282" t="s">
        <v>487</v>
      </c>
      <c r="C224" s="283"/>
      <c r="D224" s="284"/>
      <c r="E224" s="284"/>
      <c r="F224" s="284"/>
      <c r="G224" s="284"/>
      <c r="H224" s="284"/>
      <c r="I224" s="284"/>
      <c r="J224" s="284"/>
      <c r="K224" s="284"/>
      <c r="L224" s="284"/>
      <c r="M224" s="284"/>
      <c r="N224" s="284"/>
      <c r="O224" s="283"/>
      <c r="P224" s="284"/>
      <c r="Q224" s="284"/>
      <c r="R224" s="283"/>
      <c r="S224" s="283"/>
      <c r="T224" s="283"/>
      <c r="U224" s="283"/>
      <c r="V224" s="283"/>
      <c r="W224" s="283"/>
      <c r="X224" s="283"/>
      <c r="Y224" s="283"/>
      <c r="Z224" s="283"/>
      <c r="AA224" s="283"/>
      <c r="AB224" s="283"/>
      <c r="AC224" s="408"/>
      <c r="AD224" s="408"/>
      <c r="AE224" s="408"/>
      <c r="AF224" s="408"/>
      <c r="AG224" s="408"/>
      <c r="AH224" s="408"/>
      <c r="AI224" s="408"/>
      <c r="AJ224" s="408"/>
      <c r="AK224" s="408"/>
      <c r="AL224" s="408"/>
      <c r="AM224" s="408"/>
      <c r="AN224" s="408"/>
      <c r="AO224" s="408"/>
      <c r="AP224" s="408"/>
      <c r="AQ224" s="286"/>
    </row>
    <row r="225" spans="1:43" s="277" customFormat="1" ht="15" hidden="1" outlineLevel="1">
      <c r="A225" s="498">
        <v>24</v>
      </c>
      <c r="B225" s="309" t="s">
        <v>14</v>
      </c>
      <c r="C225" s="285" t="s">
        <v>25</v>
      </c>
      <c r="D225" s="289"/>
      <c r="E225" s="289"/>
      <c r="F225" s="289"/>
      <c r="G225" s="289"/>
      <c r="H225" s="289"/>
      <c r="I225" s="289"/>
      <c r="J225" s="289"/>
      <c r="K225" s="289"/>
      <c r="L225" s="289"/>
      <c r="M225" s="289"/>
      <c r="N225" s="778"/>
      <c r="O225" s="283"/>
      <c r="P225" s="285"/>
      <c r="Q225" s="289"/>
      <c r="R225" s="289"/>
      <c r="S225" s="289"/>
      <c r="T225" s="289"/>
      <c r="U225" s="289"/>
      <c r="V225" s="289"/>
      <c r="W225" s="289"/>
      <c r="X225" s="289"/>
      <c r="Y225" s="289"/>
      <c r="Z225" s="289"/>
      <c r="AA225" s="289"/>
      <c r="AB225" s="283"/>
      <c r="AC225" s="404">
        <v>1</v>
      </c>
      <c r="AD225" s="404"/>
      <c r="AE225" s="404"/>
      <c r="AF225" s="404"/>
      <c r="AG225" s="404"/>
      <c r="AH225" s="404"/>
      <c r="AI225" s="404"/>
      <c r="AJ225" s="404"/>
      <c r="AK225" s="404"/>
      <c r="AL225" s="404"/>
      <c r="AM225" s="404"/>
      <c r="AN225" s="404"/>
      <c r="AO225" s="404"/>
      <c r="AP225" s="404"/>
      <c r="AQ225" s="290">
        <f>SUM(AC225:AP225)</f>
        <v>1</v>
      </c>
    </row>
    <row r="226" spans="1:43" s="277" customFormat="1" ht="15" hidden="1" outlineLevel="1">
      <c r="A226" s="498"/>
      <c r="B226" s="309" t="s">
        <v>244</v>
      </c>
      <c r="C226" s="285" t="s">
        <v>163</v>
      </c>
      <c r="D226" s="289"/>
      <c r="E226" s="289"/>
      <c r="F226" s="289"/>
      <c r="G226" s="289"/>
      <c r="H226" s="289"/>
      <c r="I226" s="289"/>
      <c r="J226" s="289"/>
      <c r="K226" s="289"/>
      <c r="L226" s="289"/>
      <c r="M226" s="289"/>
      <c r="N226" s="778"/>
      <c r="O226" s="283"/>
      <c r="P226" s="462"/>
      <c r="Q226" s="289"/>
      <c r="R226" s="289"/>
      <c r="S226" s="289"/>
      <c r="T226" s="289"/>
      <c r="U226" s="289"/>
      <c r="V226" s="289"/>
      <c r="W226" s="289"/>
      <c r="X226" s="289"/>
      <c r="Y226" s="289"/>
      <c r="Z226" s="289"/>
      <c r="AA226" s="289"/>
      <c r="AB226" s="283"/>
      <c r="AC226" s="405">
        <f>AC225</f>
        <v>1</v>
      </c>
      <c r="AD226" s="405">
        <f>AD225</f>
        <v>0</v>
      </c>
      <c r="AE226" s="405">
        <f t="shared" ref="AE226:AH226" si="118">AE225</f>
        <v>0</v>
      </c>
      <c r="AF226" s="405">
        <f t="shared" si="118"/>
        <v>0</v>
      </c>
      <c r="AG226" s="405">
        <f t="shared" si="118"/>
        <v>0</v>
      </c>
      <c r="AH226" s="405">
        <f t="shared" si="118"/>
        <v>0</v>
      </c>
      <c r="AI226" s="405">
        <f t="shared" ref="AI226:AP226" si="119">AI225</f>
        <v>0</v>
      </c>
      <c r="AJ226" s="405">
        <f t="shared" si="119"/>
        <v>0</v>
      </c>
      <c r="AK226" s="405">
        <f t="shared" si="119"/>
        <v>0</v>
      </c>
      <c r="AL226" s="405">
        <f t="shared" si="119"/>
        <v>0</v>
      </c>
      <c r="AM226" s="405">
        <f t="shared" si="119"/>
        <v>0</v>
      </c>
      <c r="AN226" s="405">
        <f t="shared" si="119"/>
        <v>0</v>
      </c>
      <c r="AO226" s="405">
        <f t="shared" si="119"/>
        <v>0</v>
      </c>
      <c r="AP226" s="405">
        <f t="shared" si="119"/>
        <v>0</v>
      </c>
      <c r="AQ226" s="494"/>
    </row>
    <row r="227" spans="1:43" s="277" customFormat="1" ht="15" hidden="1" outlineLevel="1">
      <c r="A227" s="498"/>
      <c r="B227" s="309"/>
      <c r="C227" s="299"/>
      <c r="D227" s="285"/>
      <c r="E227" s="285"/>
      <c r="F227" s="285"/>
      <c r="G227" s="285"/>
      <c r="H227" s="285"/>
      <c r="I227" s="285"/>
      <c r="J227" s="285"/>
      <c r="K227" s="285"/>
      <c r="L227" s="285"/>
      <c r="M227" s="285"/>
      <c r="N227" s="285"/>
      <c r="O227" s="283"/>
      <c r="P227" s="285"/>
      <c r="Q227" s="285"/>
      <c r="R227" s="285"/>
      <c r="S227" s="285"/>
      <c r="T227" s="285"/>
      <c r="U227" s="285"/>
      <c r="V227" s="285"/>
      <c r="W227" s="285"/>
      <c r="X227" s="285"/>
      <c r="Y227" s="285"/>
      <c r="Z227" s="285"/>
      <c r="AA227" s="285"/>
      <c r="AB227" s="283"/>
      <c r="AC227" s="406"/>
      <c r="AD227" s="406"/>
      <c r="AE227" s="406"/>
      <c r="AF227" s="406"/>
      <c r="AG227" s="406"/>
      <c r="AH227" s="406"/>
      <c r="AI227" s="406"/>
      <c r="AJ227" s="406"/>
      <c r="AK227" s="406"/>
      <c r="AL227" s="406"/>
      <c r="AM227" s="406"/>
      <c r="AN227" s="406"/>
      <c r="AO227" s="406"/>
      <c r="AP227" s="406"/>
      <c r="AQ227" s="300"/>
    </row>
    <row r="228" spans="1:43" s="277" customFormat="1" ht="15" hidden="1" outlineLevel="1">
      <c r="A228" s="498">
        <v>25</v>
      </c>
      <c r="B228" s="308" t="s">
        <v>21</v>
      </c>
      <c r="C228" s="285" t="s">
        <v>25</v>
      </c>
      <c r="D228" s="289"/>
      <c r="E228" s="289"/>
      <c r="F228" s="289"/>
      <c r="G228" s="289"/>
      <c r="H228" s="289"/>
      <c r="I228" s="289"/>
      <c r="J228" s="289"/>
      <c r="K228" s="289"/>
      <c r="L228" s="289"/>
      <c r="M228" s="289"/>
      <c r="N228" s="289"/>
      <c r="O228" s="283"/>
      <c r="P228" s="289">
        <v>0</v>
      </c>
      <c r="Q228" s="289"/>
      <c r="R228" s="289"/>
      <c r="S228" s="289"/>
      <c r="T228" s="289"/>
      <c r="U228" s="289"/>
      <c r="V228" s="289"/>
      <c r="W228" s="289"/>
      <c r="X228" s="289"/>
      <c r="Y228" s="289"/>
      <c r="Z228" s="289"/>
      <c r="AA228" s="289"/>
      <c r="AB228" s="283"/>
      <c r="AC228" s="409"/>
      <c r="AD228" s="409"/>
      <c r="AE228" s="409"/>
      <c r="AF228" s="409"/>
      <c r="AG228" s="409"/>
      <c r="AH228" s="409"/>
      <c r="AI228" s="409"/>
      <c r="AJ228" s="409"/>
      <c r="AK228" s="409"/>
      <c r="AL228" s="409"/>
      <c r="AM228" s="409"/>
      <c r="AN228" s="409"/>
      <c r="AO228" s="409"/>
      <c r="AP228" s="409"/>
      <c r="AQ228" s="290">
        <f>SUM(AC228:AP228)</f>
        <v>0</v>
      </c>
    </row>
    <row r="229" spans="1:43" s="277" customFormat="1" ht="15" hidden="1" outlineLevel="1">
      <c r="A229" s="498"/>
      <c r="B229" s="309" t="s">
        <v>244</v>
      </c>
      <c r="C229" s="285" t="s">
        <v>163</v>
      </c>
      <c r="D229" s="289"/>
      <c r="E229" s="289"/>
      <c r="F229" s="289"/>
      <c r="G229" s="289"/>
      <c r="H229" s="289"/>
      <c r="I229" s="289"/>
      <c r="J229" s="289"/>
      <c r="K229" s="289"/>
      <c r="L229" s="289"/>
      <c r="M229" s="289"/>
      <c r="N229" s="289"/>
      <c r="O229" s="283"/>
      <c r="P229" s="289">
        <f>P228</f>
        <v>0</v>
      </c>
      <c r="Q229" s="289"/>
      <c r="R229" s="289"/>
      <c r="S229" s="289"/>
      <c r="T229" s="289"/>
      <c r="U229" s="289"/>
      <c r="V229" s="289"/>
      <c r="W229" s="289"/>
      <c r="X229" s="289"/>
      <c r="Y229" s="289"/>
      <c r="Z229" s="289"/>
      <c r="AA229" s="289"/>
      <c r="AB229" s="283"/>
      <c r="AC229" s="405">
        <f>AC228</f>
        <v>0</v>
      </c>
      <c r="AD229" s="405">
        <f>AD228</f>
        <v>0</v>
      </c>
      <c r="AE229" s="405">
        <f t="shared" ref="AE229:AH229" si="120">AE228</f>
        <v>0</v>
      </c>
      <c r="AF229" s="405">
        <f t="shared" si="120"/>
        <v>0</v>
      </c>
      <c r="AG229" s="405">
        <f t="shared" si="120"/>
        <v>0</v>
      </c>
      <c r="AH229" s="405">
        <f t="shared" si="120"/>
        <v>0</v>
      </c>
      <c r="AI229" s="405">
        <f t="shared" ref="AI229:AP229" si="121">AI228</f>
        <v>0</v>
      </c>
      <c r="AJ229" s="405">
        <f t="shared" si="121"/>
        <v>0</v>
      </c>
      <c r="AK229" s="405">
        <f t="shared" si="121"/>
        <v>0</v>
      </c>
      <c r="AL229" s="405">
        <f t="shared" si="121"/>
        <v>0</v>
      </c>
      <c r="AM229" s="405">
        <f t="shared" si="121"/>
        <v>0</v>
      </c>
      <c r="AN229" s="405">
        <f t="shared" si="121"/>
        <v>0</v>
      </c>
      <c r="AO229" s="405">
        <f t="shared" si="121"/>
        <v>0</v>
      </c>
      <c r="AP229" s="405">
        <f t="shared" si="121"/>
        <v>0</v>
      </c>
      <c r="AQ229" s="494"/>
    </row>
    <row r="230" spans="1:43" s="277" customFormat="1" ht="15" hidden="1" outlineLevel="1">
      <c r="A230" s="498"/>
      <c r="B230" s="308"/>
      <c r="C230" s="306"/>
      <c r="D230" s="285"/>
      <c r="E230" s="285"/>
      <c r="F230" s="285"/>
      <c r="G230" s="285"/>
      <c r="H230" s="285"/>
      <c r="I230" s="285"/>
      <c r="J230" s="285"/>
      <c r="K230" s="285"/>
      <c r="L230" s="285"/>
      <c r="M230" s="285"/>
      <c r="N230" s="285"/>
      <c r="O230" s="283"/>
      <c r="P230" s="285"/>
      <c r="Q230" s="285"/>
      <c r="R230" s="285"/>
      <c r="S230" s="285"/>
      <c r="T230" s="285"/>
      <c r="U230" s="285"/>
      <c r="V230" s="285"/>
      <c r="W230" s="285"/>
      <c r="X230" s="285"/>
      <c r="Y230" s="285"/>
      <c r="Z230" s="285"/>
      <c r="AA230" s="285"/>
      <c r="AB230" s="283"/>
      <c r="AC230" s="410"/>
      <c r="AD230" s="411"/>
      <c r="AE230" s="410"/>
      <c r="AF230" s="410"/>
      <c r="AG230" s="410"/>
      <c r="AH230" s="410"/>
      <c r="AI230" s="410"/>
      <c r="AJ230" s="410"/>
      <c r="AK230" s="410"/>
      <c r="AL230" s="410"/>
      <c r="AM230" s="410"/>
      <c r="AN230" s="410"/>
      <c r="AO230" s="410"/>
      <c r="AP230" s="410"/>
      <c r="AQ230" s="307"/>
    </row>
    <row r="231" spans="1:43" ht="15.75" hidden="1" outlineLevel="1">
      <c r="A231" s="499"/>
      <c r="B231" s="282" t="s">
        <v>15</v>
      </c>
      <c r="C231" s="314"/>
      <c r="D231" s="284"/>
      <c r="E231" s="283"/>
      <c r="F231" s="283"/>
      <c r="G231" s="283"/>
      <c r="H231" s="283"/>
      <c r="I231" s="283"/>
      <c r="J231" s="283"/>
      <c r="K231" s="283"/>
      <c r="L231" s="283"/>
      <c r="M231" s="283"/>
      <c r="N231" s="283"/>
      <c r="O231" s="283"/>
      <c r="P231" s="285"/>
      <c r="Q231" s="283"/>
      <c r="R231" s="283"/>
      <c r="S231" s="283"/>
      <c r="T231" s="283"/>
      <c r="U231" s="283"/>
      <c r="V231" s="283"/>
      <c r="W231" s="283"/>
      <c r="X231" s="283"/>
      <c r="Y231" s="283"/>
      <c r="Z231" s="283"/>
      <c r="AA231" s="283"/>
      <c r="AB231" s="283"/>
      <c r="AC231" s="408"/>
      <c r="AD231" s="408"/>
      <c r="AE231" s="408"/>
      <c r="AF231" s="408"/>
      <c r="AG231" s="408"/>
      <c r="AH231" s="408"/>
      <c r="AI231" s="408"/>
      <c r="AJ231" s="408"/>
      <c r="AK231" s="408"/>
      <c r="AL231" s="408"/>
      <c r="AM231" s="408"/>
      <c r="AN231" s="408"/>
      <c r="AO231" s="408"/>
      <c r="AP231" s="408"/>
      <c r="AQ231" s="286"/>
    </row>
    <row r="232" spans="1:43" ht="15" hidden="1" outlineLevel="1">
      <c r="A232" s="498">
        <v>26</v>
      </c>
      <c r="B232" s="315" t="s">
        <v>16</v>
      </c>
      <c r="C232" s="285" t="s">
        <v>25</v>
      </c>
      <c r="D232" s="289"/>
      <c r="E232" s="289"/>
      <c r="F232" s="289"/>
      <c r="G232" s="289"/>
      <c r="H232" s="289"/>
      <c r="I232" s="289"/>
      <c r="J232" s="289"/>
      <c r="K232" s="289"/>
      <c r="L232" s="289"/>
      <c r="M232" s="289"/>
      <c r="N232" s="289"/>
      <c r="O232" s="283"/>
      <c r="P232" s="289">
        <v>12</v>
      </c>
      <c r="Q232" s="289"/>
      <c r="R232" s="289"/>
      <c r="S232" s="289"/>
      <c r="T232" s="289"/>
      <c r="U232" s="289"/>
      <c r="V232" s="289"/>
      <c r="W232" s="289"/>
      <c r="X232" s="289"/>
      <c r="Y232" s="289"/>
      <c r="Z232" s="289"/>
      <c r="AA232" s="289"/>
      <c r="AB232" s="283"/>
      <c r="AC232" s="420"/>
      <c r="AD232" s="409"/>
      <c r="AE232" s="463"/>
      <c r="AF232" s="409"/>
      <c r="AG232" s="409"/>
      <c r="AH232" s="409"/>
      <c r="AI232" s="409"/>
      <c r="AJ232" s="409"/>
      <c r="AK232" s="409"/>
      <c r="AL232" s="409"/>
      <c r="AM232" s="409"/>
      <c r="AN232" s="409"/>
      <c r="AO232" s="409"/>
      <c r="AP232" s="409"/>
      <c r="AQ232" s="290">
        <f>SUM(AC232:AP232)</f>
        <v>0</v>
      </c>
    </row>
    <row r="233" spans="1:43" ht="15" hidden="1" outlineLevel="1">
      <c r="B233" s="288" t="s">
        <v>244</v>
      </c>
      <c r="C233" s="285" t="s">
        <v>163</v>
      </c>
      <c r="D233" s="289"/>
      <c r="E233" s="289"/>
      <c r="F233" s="289"/>
      <c r="G233" s="289"/>
      <c r="H233" s="289"/>
      <c r="I233" s="289"/>
      <c r="J233" s="289"/>
      <c r="K233" s="289"/>
      <c r="L233" s="289"/>
      <c r="M233" s="289"/>
      <c r="N233" s="289"/>
      <c r="O233" s="283"/>
      <c r="P233" s="289">
        <f>P232</f>
        <v>12</v>
      </c>
      <c r="Q233" s="289"/>
      <c r="R233" s="289"/>
      <c r="S233" s="289"/>
      <c r="T233" s="289"/>
      <c r="U233" s="289"/>
      <c r="V233" s="289"/>
      <c r="W233" s="289"/>
      <c r="X233" s="289"/>
      <c r="Y233" s="289"/>
      <c r="Z233" s="289"/>
      <c r="AA233" s="289"/>
      <c r="AB233" s="283"/>
      <c r="AC233" s="405">
        <f>AC232</f>
        <v>0</v>
      </c>
      <c r="AD233" s="405">
        <f>AD232</f>
        <v>0</v>
      </c>
      <c r="AE233" s="405">
        <f t="shared" ref="AE233:AH233" si="122">AE232</f>
        <v>0</v>
      </c>
      <c r="AF233" s="405">
        <f t="shared" si="122"/>
        <v>0</v>
      </c>
      <c r="AG233" s="405">
        <f t="shared" si="122"/>
        <v>0</v>
      </c>
      <c r="AH233" s="405">
        <f t="shared" si="122"/>
        <v>0</v>
      </c>
      <c r="AI233" s="405">
        <f t="shared" ref="AI233:AP233" si="123">AI232</f>
        <v>0</v>
      </c>
      <c r="AJ233" s="405">
        <f t="shared" si="123"/>
        <v>0</v>
      </c>
      <c r="AK233" s="405">
        <f t="shared" si="123"/>
        <v>0</v>
      </c>
      <c r="AL233" s="405">
        <f t="shared" si="123"/>
        <v>0</v>
      </c>
      <c r="AM233" s="405">
        <f t="shared" si="123"/>
        <v>0</v>
      </c>
      <c r="AN233" s="405">
        <f t="shared" si="123"/>
        <v>0</v>
      </c>
      <c r="AO233" s="405">
        <f t="shared" si="123"/>
        <v>0</v>
      </c>
      <c r="AP233" s="405">
        <f t="shared" si="123"/>
        <v>0</v>
      </c>
      <c r="AQ233" s="494"/>
    </row>
    <row r="234" spans="1:43" ht="15" hidden="1" outlineLevel="1">
      <c r="A234" s="501"/>
      <c r="B234" s="316"/>
      <c r="C234" s="285"/>
      <c r="D234" s="285"/>
      <c r="E234" s="285"/>
      <c r="F234" s="285"/>
      <c r="G234" s="285"/>
      <c r="H234" s="285"/>
      <c r="I234" s="285"/>
      <c r="J234" s="285"/>
      <c r="K234" s="285"/>
      <c r="L234" s="285"/>
      <c r="M234" s="285"/>
      <c r="N234" s="285"/>
      <c r="O234" s="283"/>
      <c r="P234" s="285"/>
      <c r="Q234" s="285"/>
      <c r="R234" s="285"/>
      <c r="S234" s="285"/>
      <c r="T234" s="285"/>
      <c r="U234" s="285"/>
      <c r="V234" s="285"/>
      <c r="W234" s="285"/>
      <c r="X234" s="285"/>
      <c r="Y234" s="285"/>
      <c r="Z234" s="285"/>
      <c r="AA234" s="285"/>
      <c r="AB234" s="283"/>
      <c r="AC234" s="417"/>
      <c r="AD234" s="418"/>
      <c r="AE234" s="418"/>
      <c r="AF234" s="418"/>
      <c r="AG234" s="418"/>
      <c r="AH234" s="418"/>
      <c r="AI234" s="418"/>
      <c r="AJ234" s="418"/>
      <c r="AK234" s="418"/>
      <c r="AL234" s="418"/>
      <c r="AM234" s="418"/>
      <c r="AN234" s="418"/>
      <c r="AO234" s="418"/>
      <c r="AP234" s="418"/>
      <c r="AQ234" s="291"/>
    </row>
    <row r="235" spans="1:43" ht="15" hidden="1" outlineLevel="1">
      <c r="A235" s="498">
        <v>27</v>
      </c>
      <c r="B235" s="315" t="s">
        <v>17</v>
      </c>
      <c r="C235" s="285" t="s">
        <v>25</v>
      </c>
      <c r="D235" s="289">
        <v>464.63624112542465</v>
      </c>
      <c r="E235" s="289">
        <v>464.63624112542465</v>
      </c>
      <c r="F235" s="289">
        <v>464.63624112542465</v>
      </c>
      <c r="G235" s="289">
        <v>464.63624112542465</v>
      </c>
      <c r="H235" s="289">
        <v>464.63624112542465</v>
      </c>
      <c r="I235" s="289">
        <v>464.63624112542465</v>
      </c>
      <c r="J235" s="289">
        <v>464.63624112542465</v>
      </c>
      <c r="K235" s="289">
        <v>464.63624112542465</v>
      </c>
      <c r="L235" s="289">
        <v>464.63624112542465</v>
      </c>
      <c r="M235" s="289">
        <v>464.63624112542465</v>
      </c>
      <c r="N235" s="289">
        <v>464.63624112542465</v>
      </c>
      <c r="O235" s="283"/>
      <c r="P235" s="289">
        <v>12</v>
      </c>
      <c r="Q235" s="289"/>
      <c r="R235" s="289"/>
      <c r="S235" s="289"/>
      <c r="T235" s="289"/>
      <c r="U235" s="289"/>
      <c r="V235" s="289"/>
      <c r="W235" s="289"/>
      <c r="X235" s="289"/>
      <c r="Y235" s="289"/>
      <c r="Z235" s="289"/>
      <c r="AA235" s="289"/>
      <c r="AB235" s="283"/>
      <c r="AC235" s="420"/>
      <c r="AD235" s="409"/>
      <c r="AE235" s="409">
        <v>1</v>
      </c>
      <c r="AF235" s="409"/>
      <c r="AG235" s="409"/>
      <c r="AH235" s="409"/>
      <c r="AI235" s="409"/>
      <c r="AJ235" s="409"/>
      <c r="AK235" s="409"/>
      <c r="AL235" s="409"/>
      <c r="AM235" s="409"/>
      <c r="AN235" s="409"/>
      <c r="AO235" s="409"/>
      <c r="AP235" s="409"/>
      <c r="AQ235" s="290">
        <f>SUM(AC235:AP235)</f>
        <v>1</v>
      </c>
    </row>
    <row r="236" spans="1:43" ht="15" hidden="1" outlineLevel="1">
      <c r="B236" s="288" t="s">
        <v>244</v>
      </c>
      <c r="C236" s="285" t="s">
        <v>163</v>
      </c>
      <c r="D236" s="289"/>
      <c r="E236" s="289"/>
      <c r="F236" s="289"/>
      <c r="G236" s="289"/>
      <c r="H236" s="289"/>
      <c r="I236" s="289"/>
      <c r="J236" s="289"/>
      <c r="K236" s="289"/>
      <c r="L236" s="289"/>
      <c r="M236" s="289"/>
      <c r="N236" s="289"/>
      <c r="O236" s="283"/>
      <c r="P236" s="289">
        <f>P235</f>
        <v>12</v>
      </c>
      <c r="Q236" s="289"/>
      <c r="R236" s="289"/>
      <c r="S236" s="289"/>
      <c r="T236" s="289"/>
      <c r="U236" s="289"/>
      <c r="V236" s="289"/>
      <c r="W236" s="289"/>
      <c r="X236" s="289"/>
      <c r="Y236" s="289"/>
      <c r="Z236" s="289"/>
      <c r="AA236" s="289"/>
      <c r="AB236" s="283"/>
      <c r="AC236" s="405">
        <f>AC235</f>
        <v>0</v>
      </c>
      <c r="AD236" s="405">
        <f>AD235</f>
        <v>0</v>
      </c>
      <c r="AE236" s="405">
        <f t="shared" ref="AE236:AH236" si="124">AE235</f>
        <v>1</v>
      </c>
      <c r="AF236" s="405">
        <f t="shared" si="124"/>
        <v>0</v>
      </c>
      <c r="AG236" s="405">
        <f t="shared" si="124"/>
        <v>0</v>
      </c>
      <c r="AH236" s="405">
        <f t="shared" si="124"/>
        <v>0</v>
      </c>
      <c r="AI236" s="405">
        <f t="shared" ref="AI236:AP236" si="125">AI235</f>
        <v>0</v>
      </c>
      <c r="AJ236" s="405">
        <f t="shared" si="125"/>
        <v>0</v>
      </c>
      <c r="AK236" s="405">
        <f t="shared" si="125"/>
        <v>0</v>
      </c>
      <c r="AL236" s="405">
        <f t="shared" si="125"/>
        <v>0</v>
      </c>
      <c r="AM236" s="405">
        <f t="shared" si="125"/>
        <v>0</v>
      </c>
      <c r="AN236" s="405">
        <f t="shared" si="125"/>
        <v>0</v>
      </c>
      <c r="AO236" s="405">
        <f t="shared" si="125"/>
        <v>0</v>
      </c>
      <c r="AP236" s="405">
        <f t="shared" si="125"/>
        <v>0</v>
      </c>
      <c r="AQ236" s="494"/>
    </row>
    <row r="237" spans="1:43" ht="15.75" hidden="1" outlineLevel="1">
      <c r="A237" s="501"/>
      <c r="B237" s="317"/>
      <c r="C237" s="294"/>
      <c r="D237" s="285"/>
      <c r="E237" s="285"/>
      <c r="F237" s="285"/>
      <c r="G237" s="285"/>
      <c r="H237" s="285"/>
      <c r="I237" s="285"/>
      <c r="J237" s="285"/>
      <c r="K237" s="285"/>
      <c r="L237" s="285"/>
      <c r="M237" s="285"/>
      <c r="N237" s="285"/>
      <c r="O237" s="283"/>
      <c r="P237" s="294"/>
      <c r="Q237" s="285"/>
      <c r="R237" s="285"/>
      <c r="S237" s="285"/>
      <c r="T237" s="285"/>
      <c r="U237" s="285"/>
      <c r="V237" s="285"/>
      <c r="W237" s="285"/>
      <c r="X237" s="285"/>
      <c r="Y237" s="285"/>
      <c r="Z237" s="285"/>
      <c r="AA237" s="285"/>
      <c r="AB237" s="283"/>
      <c r="AC237" s="406"/>
      <c r="AD237" s="406"/>
      <c r="AE237" s="406"/>
      <c r="AF237" s="406"/>
      <c r="AG237" s="406"/>
      <c r="AH237" s="406"/>
      <c r="AI237" s="406"/>
      <c r="AJ237" s="406"/>
      <c r="AK237" s="406"/>
      <c r="AL237" s="406"/>
      <c r="AM237" s="406"/>
      <c r="AN237" s="406"/>
      <c r="AO237" s="406"/>
      <c r="AP237" s="406"/>
      <c r="AQ237" s="300"/>
    </row>
    <row r="238" spans="1:43" ht="15" hidden="1" outlineLevel="1">
      <c r="A238" s="498">
        <v>28</v>
      </c>
      <c r="B238" s="315" t="s">
        <v>18</v>
      </c>
      <c r="C238" s="285" t="s">
        <v>25</v>
      </c>
      <c r="D238" s="289"/>
      <c r="E238" s="289"/>
      <c r="F238" s="289"/>
      <c r="G238" s="289"/>
      <c r="H238" s="289"/>
      <c r="I238" s="289"/>
      <c r="J238" s="289"/>
      <c r="K238" s="289"/>
      <c r="L238" s="289"/>
      <c r="M238" s="289"/>
      <c r="N238" s="289"/>
      <c r="O238" s="283"/>
      <c r="P238" s="289">
        <v>0</v>
      </c>
      <c r="Q238" s="289"/>
      <c r="R238" s="289"/>
      <c r="S238" s="289"/>
      <c r="T238" s="289"/>
      <c r="U238" s="289"/>
      <c r="V238" s="289"/>
      <c r="W238" s="289"/>
      <c r="X238" s="289"/>
      <c r="Y238" s="289"/>
      <c r="Z238" s="289"/>
      <c r="AA238" s="289"/>
      <c r="AB238" s="283"/>
      <c r="AC238" s="420"/>
      <c r="AD238" s="409"/>
      <c r="AE238" s="409"/>
      <c r="AF238" s="409"/>
      <c r="AG238" s="409"/>
      <c r="AH238" s="409"/>
      <c r="AI238" s="409"/>
      <c r="AJ238" s="409"/>
      <c r="AK238" s="409"/>
      <c r="AL238" s="409"/>
      <c r="AM238" s="409"/>
      <c r="AN238" s="409"/>
      <c r="AO238" s="409"/>
      <c r="AP238" s="409"/>
      <c r="AQ238" s="290">
        <f>SUM(AC238:AP238)</f>
        <v>0</v>
      </c>
    </row>
    <row r="239" spans="1:43" ht="15" hidden="1" outlineLevel="1">
      <c r="B239" s="288" t="s">
        <v>244</v>
      </c>
      <c r="C239" s="285" t="s">
        <v>163</v>
      </c>
      <c r="D239" s="289"/>
      <c r="E239" s="289"/>
      <c r="F239" s="289"/>
      <c r="G239" s="289"/>
      <c r="H239" s="289"/>
      <c r="I239" s="289"/>
      <c r="J239" s="289"/>
      <c r="K239" s="289"/>
      <c r="L239" s="289"/>
      <c r="M239" s="289"/>
      <c r="N239" s="289"/>
      <c r="O239" s="283"/>
      <c r="P239" s="289">
        <f>P238</f>
        <v>0</v>
      </c>
      <c r="Q239" s="289"/>
      <c r="R239" s="289"/>
      <c r="S239" s="289"/>
      <c r="T239" s="289"/>
      <c r="U239" s="289"/>
      <c r="V239" s="289"/>
      <c r="W239" s="289"/>
      <c r="X239" s="289"/>
      <c r="Y239" s="289"/>
      <c r="Z239" s="289"/>
      <c r="AA239" s="289"/>
      <c r="AB239" s="283"/>
      <c r="AC239" s="405">
        <f>AC238</f>
        <v>0</v>
      </c>
      <c r="AD239" s="405">
        <f>AD238</f>
        <v>0</v>
      </c>
      <c r="AE239" s="405">
        <f t="shared" ref="AE239:AH239" si="126">AE238</f>
        <v>0</v>
      </c>
      <c r="AF239" s="405">
        <f t="shared" si="126"/>
        <v>0</v>
      </c>
      <c r="AG239" s="405">
        <f t="shared" si="126"/>
        <v>0</v>
      </c>
      <c r="AH239" s="405">
        <f t="shared" si="126"/>
        <v>0</v>
      </c>
      <c r="AI239" s="405">
        <f t="shared" ref="AI239:AP239" si="127">AI238</f>
        <v>0</v>
      </c>
      <c r="AJ239" s="405">
        <f t="shared" si="127"/>
        <v>0</v>
      </c>
      <c r="AK239" s="405">
        <f t="shared" si="127"/>
        <v>0</v>
      </c>
      <c r="AL239" s="405">
        <f t="shared" si="127"/>
        <v>0</v>
      </c>
      <c r="AM239" s="405">
        <f t="shared" si="127"/>
        <v>0</v>
      </c>
      <c r="AN239" s="405">
        <f t="shared" si="127"/>
        <v>0</v>
      </c>
      <c r="AO239" s="405">
        <f t="shared" si="127"/>
        <v>0</v>
      </c>
      <c r="AP239" s="405">
        <f t="shared" si="127"/>
        <v>0</v>
      </c>
      <c r="AQ239" s="494"/>
    </row>
    <row r="240" spans="1:43" ht="15" hidden="1" outlineLevel="1">
      <c r="A240" s="501"/>
      <c r="B240" s="316"/>
      <c r="C240" s="285"/>
      <c r="D240" s="285"/>
      <c r="E240" s="285"/>
      <c r="F240" s="285"/>
      <c r="G240" s="285"/>
      <c r="H240" s="285"/>
      <c r="I240" s="285"/>
      <c r="J240" s="285"/>
      <c r="K240" s="285"/>
      <c r="L240" s="285"/>
      <c r="M240" s="285"/>
      <c r="N240" s="285"/>
      <c r="O240" s="283"/>
      <c r="P240" s="285"/>
      <c r="Q240" s="285"/>
      <c r="R240" s="285"/>
      <c r="S240" s="285"/>
      <c r="T240" s="285"/>
      <c r="U240" s="285"/>
      <c r="V240" s="285"/>
      <c r="W240" s="285"/>
      <c r="X240" s="285"/>
      <c r="Y240" s="285"/>
      <c r="Z240" s="285"/>
      <c r="AA240" s="285"/>
      <c r="AB240" s="283"/>
      <c r="AC240" s="406"/>
      <c r="AD240" s="406"/>
      <c r="AE240" s="406"/>
      <c r="AF240" s="406"/>
      <c r="AG240" s="406"/>
      <c r="AH240" s="406"/>
      <c r="AI240" s="406"/>
      <c r="AJ240" s="406"/>
      <c r="AK240" s="406"/>
      <c r="AL240" s="406"/>
      <c r="AM240" s="406"/>
      <c r="AN240" s="406"/>
      <c r="AO240" s="406"/>
      <c r="AP240" s="406"/>
      <c r="AQ240" s="300"/>
    </row>
    <row r="241" spans="1:43" ht="15" hidden="1" outlineLevel="1">
      <c r="A241" s="498">
        <v>29</v>
      </c>
      <c r="B241" s="318" t="s">
        <v>19</v>
      </c>
      <c r="C241" s="285" t="s">
        <v>25</v>
      </c>
      <c r="D241" s="289"/>
      <c r="E241" s="289"/>
      <c r="F241" s="289"/>
      <c r="G241" s="289"/>
      <c r="H241" s="289"/>
      <c r="I241" s="289"/>
      <c r="J241" s="289"/>
      <c r="K241" s="289"/>
      <c r="L241" s="289"/>
      <c r="M241" s="289"/>
      <c r="N241" s="289"/>
      <c r="O241" s="283"/>
      <c r="P241" s="289">
        <v>0</v>
      </c>
      <c r="Q241" s="289"/>
      <c r="R241" s="289"/>
      <c r="S241" s="289"/>
      <c r="T241" s="289"/>
      <c r="U241" s="289"/>
      <c r="V241" s="289"/>
      <c r="W241" s="289"/>
      <c r="X241" s="289"/>
      <c r="Y241" s="289"/>
      <c r="Z241" s="289"/>
      <c r="AA241" s="289"/>
      <c r="AB241" s="283"/>
      <c r="AC241" s="420"/>
      <c r="AD241" s="409"/>
      <c r="AE241" s="409"/>
      <c r="AF241" s="409"/>
      <c r="AG241" s="409"/>
      <c r="AH241" s="409"/>
      <c r="AI241" s="409"/>
      <c r="AJ241" s="409"/>
      <c r="AK241" s="409"/>
      <c r="AL241" s="409"/>
      <c r="AM241" s="409"/>
      <c r="AN241" s="409"/>
      <c r="AO241" s="409"/>
      <c r="AP241" s="409"/>
      <c r="AQ241" s="290">
        <f>SUM(AC241:AP241)</f>
        <v>0</v>
      </c>
    </row>
    <row r="242" spans="1:43" ht="15" hidden="1" outlineLevel="1">
      <c r="B242" s="318" t="s">
        <v>244</v>
      </c>
      <c r="C242" s="285" t="s">
        <v>163</v>
      </c>
      <c r="D242" s="289"/>
      <c r="E242" s="289"/>
      <c r="F242" s="289"/>
      <c r="G242" s="289"/>
      <c r="H242" s="289"/>
      <c r="I242" s="289"/>
      <c r="J242" s="289"/>
      <c r="K242" s="289"/>
      <c r="L242" s="289"/>
      <c r="M242" s="289"/>
      <c r="N242" s="289"/>
      <c r="O242" s="283"/>
      <c r="P242" s="289">
        <f>P241</f>
        <v>0</v>
      </c>
      <c r="Q242" s="289"/>
      <c r="R242" s="289"/>
      <c r="S242" s="289"/>
      <c r="T242" s="289"/>
      <c r="U242" s="289"/>
      <c r="V242" s="289"/>
      <c r="W242" s="289"/>
      <c r="X242" s="289"/>
      <c r="Y242" s="289"/>
      <c r="Z242" s="289"/>
      <c r="AA242" s="289"/>
      <c r="AB242" s="283"/>
      <c r="AC242" s="405">
        <f>AC241</f>
        <v>0</v>
      </c>
      <c r="AD242" s="405">
        <f t="shared" ref="AD242:AH242" si="128">AD241</f>
        <v>0</v>
      </c>
      <c r="AE242" s="405">
        <f t="shared" si="128"/>
        <v>0</v>
      </c>
      <c r="AF242" s="405">
        <f t="shared" si="128"/>
        <v>0</v>
      </c>
      <c r="AG242" s="405">
        <f t="shared" si="128"/>
        <v>0</v>
      </c>
      <c r="AH242" s="405">
        <f t="shared" si="128"/>
        <v>0</v>
      </c>
      <c r="AI242" s="405">
        <f t="shared" ref="AI242:AP242" si="129">AI241</f>
        <v>0</v>
      </c>
      <c r="AJ242" s="405">
        <f t="shared" si="129"/>
        <v>0</v>
      </c>
      <c r="AK242" s="405">
        <f t="shared" si="129"/>
        <v>0</v>
      </c>
      <c r="AL242" s="405">
        <f t="shared" si="129"/>
        <v>0</v>
      </c>
      <c r="AM242" s="405">
        <f t="shared" si="129"/>
        <v>0</v>
      </c>
      <c r="AN242" s="405">
        <f t="shared" si="129"/>
        <v>0</v>
      </c>
      <c r="AO242" s="405">
        <f t="shared" si="129"/>
        <v>0</v>
      </c>
      <c r="AP242" s="405">
        <f t="shared" si="129"/>
        <v>0</v>
      </c>
      <c r="AQ242" s="494"/>
    </row>
    <row r="243" spans="1:43" ht="15" hidden="1" outlineLevel="1">
      <c r="B243" s="318"/>
      <c r="C243" s="285"/>
      <c r="D243" s="285"/>
      <c r="E243" s="285"/>
      <c r="F243" s="285"/>
      <c r="G243" s="285"/>
      <c r="H243" s="285"/>
      <c r="I243" s="285"/>
      <c r="J243" s="285"/>
      <c r="K243" s="285"/>
      <c r="L243" s="285"/>
      <c r="M243" s="285"/>
      <c r="N243" s="285"/>
      <c r="O243" s="283"/>
      <c r="P243" s="285"/>
      <c r="Q243" s="285"/>
      <c r="R243" s="285"/>
      <c r="S243" s="285"/>
      <c r="T243" s="285"/>
      <c r="U243" s="285"/>
      <c r="V243" s="285"/>
      <c r="W243" s="285"/>
      <c r="X243" s="285"/>
      <c r="Y243" s="285"/>
      <c r="Z243" s="285"/>
      <c r="AA243" s="285"/>
      <c r="AB243" s="283"/>
      <c r="AC243" s="417"/>
      <c r="AD243" s="417"/>
      <c r="AE243" s="417"/>
      <c r="AF243" s="417"/>
      <c r="AG243" s="417"/>
      <c r="AH243" s="417"/>
      <c r="AI243" s="417"/>
      <c r="AJ243" s="417"/>
      <c r="AK243" s="417"/>
      <c r="AL243" s="417"/>
      <c r="AM243" s="417"/>
      <c r="AN243" s="417"/>
      <c r="AO243" s="417"/>
      <c r="AP243" s="417"/>
      <c r="AQ243" s="307"/>
    </row>
    <row r="244" spans="1:43" s="277" customFormat="1" ht="15" hidden="1" outlineLevel="1">
      <c r="A244" s="498">
        <v>30</v>
      </c>
      <c r="B244" s="318" t="s">
        <v>488</v>
      </c>
      <c r="C244" s="285" t="s">
        <v>25</v>
      </c>
      <c r="D244" s="289"/>
      <c r="E244" s="289"/>
      <c r="F244" s="289"/>
      <c r="G244" s="289"/>
      <c r="H244" s="289"/>
      <c r="I244" s="289"/>
      <c r="J244" s="289"/>
      <c r="K244" s="289"/>
      <c r="L244" s="289"/>
      <c r="M244" s="289"/>
      <c r="N244" s="289"/>
      <c r="O244" s="283"/>
      <c r="P244" s="289">
        <v>0</v>
      </c>
      <c r="Q244" s="289"/>
      <c r="R244" s="289"/>
      <c r="S244" s="289"/>
      <c r="T244" s="289"/>
      <c r="U244" s="289"/>
      <c r="V244" s="289"/>
      <c r="W244" s="289"/>
      <c r="X244" s="289"/>
      <c r="Y244" s="289"/>
      <c r="Z244" s="289"/>
      <c r="AA244" s="289"/>
      <c r="AB244" s="283"/>
      <c r="AC244" s="404"/>
      <c r="AD244" s="404"/>
      <c r="AE244" s="404"/>
      <c r="AF244" s="404"/>
      <c r="AG244" s="404"/>
      <c r="AH244" s="404"/>
      <c r="AI244" s="404"/>
      <c r="AJ244" s="404"/>
      <c r="AK244" s="404"/>
      <c r="AL244" s="404"/>
      <c r="AM244" s="404"/>
      <c r="AN244" s="404"/>
      <c r="AO244" s="404"/>
      <c r="AP244" s="404"/>
      <c r="AQ244" s="290">
        <f>SUM(AC244:AP244)</f>
        <v>0</v>
      </c>
    </row>
    <row r="245" spans="1:43" s="277" customFormat="1" ht="15" hidden="1" outlineLevel="1">
      <c r="A245" s="498"/>
      <c r="B245" s="318" t="s">
        <v>244</v>
      </c>
      <c r="C245" s="285" t="s">
        <v>163</v>
      </c>
      <c r="D245" s="289"/>
      <c r="E245" s="289"/>
      <c r="F245" s="289"/>
      <c r="G245" s="289"/>
      <c r="H245" s="289"/>
      <c r="I245" s="289"/>
      <c r="J245" s="289"/>
      <c r="K245" s="289"/>
      <c r="L245" s="289"/>
      <c r="M245" s="289"/>
      <c r="N245" s="289"/>
      <c r="O245" s="283"/>
      <c r="P245" s="289">
        <f>P244</f>
        <v>0</v>
      </c>
      <c r="Q245" s="289"/>
      <c r="R245" s="289"/>
      <c r="S245" s="289"/>
      <c r="T245" s="289"/>
      <c r="U245" s="289"/>
      <c r="V245" s="289"/>
      <c r="W245" s="289"/>
      <c r="X245" s="289"/>
      <c r="Y245" s="289"/>
      <c r="Z245" s="289"/>
      <c r="AA245" s="289"/>
      <c r="AB245" s="283"/>
      <c r="AC245" s="405">
        <f>AC244</f>
        <v>0</v>
      </c>
      <c r="AD245" s="405">
        <f t="shared" ref="AD245:AH245" si="130">AD244</f>
        <v>0</v>
      </c>
      <c r="AE245" s="405">
        <f t="shared" si="130"/>
        <v>0</v>
      </c>
      <c r="AF245" s="405">
        <f t="shared" si="130"/>
        <v>0</v>
      </c>
      <c r="AG245" s="405">
        <f t="shared" si="130"/>
        <v>0</v>
      </c>
      <c r="AH245" s="405">
        <f t="shared" si="130"/>
        <v>0</v>
      </c>
      <c r="AI245" s="405">
        <f t="shared" ref="AI245:AP245" si="131">AI244</f>
        <v>0</v>
      </c>
      <c r="AJ245" s="405">
        <f t="shared" si="131"/>
        <v>0</v>
      </c>
      <c r="AK245" s="405">
        <f t="shared" si="131"/>
        <v>0</v>
      </c>
      <c r="AL245" s="405">
        <f t="shared" si="131"/>
        <v>0</v>
      </c>
      <c r="AM245" s="405">
        <f t="shared" si="131"/>
        <v>0</v>
      </c>
      <c r="AN245" s="405">
        <f t="shared" si="131"/>
        <v>0</v>
      </c>
      <c r="AO245" s="405">
        <f t="shared" si="131"/>
        <v>0</v>
      </c>
      <c r="AP245" s="405">
        <f t="shared" si="131"/>
        <v>0</v>
      </c>
      <c r="AQ245" s="494"/>
    </row>
    <row r="246" spans="1:43" s="277" customFormat="1" ht="15" hidden="1" outlineLevel="1">
      <c r="A246" s="498"/>
      <c r="B246" s="318"/>
      <c r="C246" s="285"/>
      <c r="D246" s="285"/>
      <c r="E246" s="285"/>
      <c r="F246" s="285"/>
      <c r="G246" s="285"/>
      <c r="H246" s="285"/>
      <c r="I246" s="285"/>
      <c r="J246" s="285"/>
      <c r="K246" s="285"/>
      <c r="L246" s="285"/>
      <c r="M246" s="285"/>
      <c r="N246" s="285"/>
      <c r="O246" s="283"/>
      <c r="P246" s="285"/>
      <c r="Q246" s="285"/>
      <c r="R246" s="285"/>
      <c r="S246" s="285"/>
      <c r="T246" s="285"/>
      <c r="U246" s="285"/>
      <c r="V246" s="285"/>
      <c r="W246" s="285"/>
      <c r="X246" s="285"/>
      <c r="Y246" s="285"/>
      <c r="Z246" s="285"/>
      <c r="AA246" s="285"/>
      <c r="AB246" s="283"/>
      <c r="AC246" s="406"/>
      <c r="AD246" s="406"/>
      <c r="AE246" s="406"/>
      <c r="AF246" s="406"/>
      <c r="AG246" s="406"/>
      <c r="AH246" s="406"/>
      <c r="AI246" s="406"/>
      <c r="AJ246" s="406"/>
      <c r="AK246" s="406"/>
      <c r="AL246" s="406"/>
      <c r="AM246" s="406"/>
      <c r="AN246" s="406"/>
      <c r="AO246" s="406"/>
      <c r="AP246" s="406"/>
      <c r="AQ246" s="307"/>
    </row>
    <row r="247" spans="1:43" s="277" customFormat="1" ht="15.75" hidden="1" outlineLevel="1">
      <c r="A247" s="498"/>
      <c r="B247" s="282" t="s">
        <v>489</v>
      </c>
      <c r="C247" s="285"/>
      <c r="D247" s="285"/>
      <c r="E247" s="285"/>
      <c r="F247" s="285"/>
      <c r="G247" s="285"/>
      <c r="H247" s="285"/>
      <c r="I247" s="285"/>
      <c r="J247" s="285"/>
      <c r="K247" s="285"/>
      <c r="L247" s="285"/>
      <c r="M247" s="285"/>
      <c r="N247" s="285"/>
      <c r="O247" s="283"/>
      <c r="P247" s="285"/>
      <c r="Q247" s="285"/>
      <c r="R247" s="285"/>
      <c r="S247" s="285"/>
      <c r="T247" s="285"/>
      <c r="U247" s="285"/>
      <c r="V247" s="285"/>
      <c r="W247" s="285"/>
      <c r="X247" s="285"/>
      <c r="Y247" s="285"/>
      <c r="Z247" s="285"/>
      <c r="AA247" s="285"/>
      <c r="AB247" s="283"/>
      <c r="AC247" s="406"/>
      <c r="AD247" s="406"/>
      <c r="AE247" s="406"/>
      <c r="AF247" s="406"/>
      <c r="AG247" s="406"/>
      <c r="AH247" s="406"/>
      <c r="AI247" s="406"/>
      <c r="AJ247" s="406"/>
      <c r="AK247" s="406"/>
      <c r="AL247" s="406"/>
      <c r="AM247" s="406"/>
      <c r="AN247" s="406"/>
      <c r="AO247" s="406"/>
      <c r="AP247" s="406"/>
      <c r="AQ247" s="307"/>
    </row>
    <row r="248" spans="1:43" s="277" customFormat="1" ht="15" hidden="1" outlineLevel="1">
      <c r="A248" s="498">
        <v>31</v>
      </c>
      <c r="B248" s="318" t="s">
        <v>490</v>
      </c>
      <c r="C248" s="285" t="s">
        <v>25</v>
      </c>
      <c r="D248" s="289"/>
      <c r="E248" s="289"/>
      <c r="F248" s="289"/>
      <c r="G248" s="289"/>
      <c r="H248" s="289"/>
      <c r="I248" s="289"/>
      <c r="J248" s="289"/>
      <c r="K248" s="289"/>
      <c r="L248" s="289"/>
      <c r="M248" s="289"/>
      <c r="N248" s="289"/>
      <c r="O248" s="283"/>
      <c r="P248" s="289">
        <v>0</v>
      </c>
      <c r="Q248" s="289"/>
      <c r="R248" s="289"/>
      <c r="S248" s="289"/>
      <c r="T248" s="289"/>
      <c r="U248" s="289"/>
      <c r="V248" s="289"/>
      <c r="W248" s="289"/>
      <c r="X248" s="289"/>
      <c r="Y248" s="289"/>
      <c r="Z248" s="289"/>
      <c r="AA248" s="289"/>
      <c r="AB248" s="283"/>
      <c r="AC248" s="404"/>
      <c r="AD248" s="404"/>
      <c r="AE248" s="404"/>
      <c r="AF248" s="404"/>
      <c r="AG248" s="404"/>
      <c r="AH248" s="404"/>
      <c r="AI248" s="404"/>
      <c r="AJ248" s="404"/>
      <c r="AK248" s="404"/>
      <c r="AL248" s="404"/>
      <c r="AM248" s="404"/>
      <c r="AN248" s="404"/>
      <c r="AO248" s="404"/>
      <c r="AP248" s="404"/>
      <c r="AQ248" s="290">
        <f>SUM(AC248:AP248)</f>
        <v>0</v>
      </c>
    </row>
    <row r="249" spans="1:43" s="277" customFormat="1" ht="15" hidden="1" outlineLevel="1">
      <c r="A249" s="498"/>
      <c r="B249" s="318" t="s">
        <v>244</v>
      </c>
      <c r="C249" s="285" t="s">
        <v>163</v>
      </c>
      <c r="D249" s="289"/>
      <c r="E249" s="289"/>
      <c r="F249" s="289"/>
      <c r="G249" s="289"/>
      <c r="H249" s="289"/>
      <c r="I249" s="289"/>
      <c r="J249" s="289"/>
      <c r="K249" s="289"/>
      <c r="L249" s="289"/>
      <c r="M249" s="289"/>
      <c r="N249" s="289"/>
      <c r="O249" s="283"/>
      <c r="P249" s="289">
        <f>P248</f>
        <v>0</v>
      </c>
      <c r="Q249" s="289"/>
      <c r="R249" s="289"/>
      <c r="S249" s="289"/>
      <c r="T249" s="289"/>
      <c r="U249" s="289"/>
      <c r="V249" s="289"/>
      <c r="W249" s="289"/>
      <c r="X249" s="289"/>
      <c r="Y249" s="289"/>
      <c r="Z249" s="289"/>
      <c r="AA249" s="289"/>
      <c r="AB249" s="283"/>
      <c r="AC249" s="405">
        <f>AC248</f>
        <v>0</v>
      </c>
      <c r="AD249" s="405">
        <f t="shared" ref="AD249:AH249" si="132">AD248</f>
        <v>0</v>
      </c>
      <c r="AE249" s="405">
        <f t="shared" si="132"/>
        <v>0</v>
      </c>
      <c r="AF249" s="405">
        <f t="shared" si="132"/>
        <v>0</v>
      </c>
      <c r="AG249" s="405">
        <f t="shared" si="132"/>
        <v>0</v>
      </c>
      <c r="AH249" s="405">
        <f t="shared" si="132"/>
        <v>0</v>
      </c>
      <c r="AI249" s="405">
        <f t="shared" ref="AI249:AP249" si="133">AI248</f>
        <v>0</v>
      </c>
      <c r="AJ249" s="405">
        <f t="shared" si="133"/>
        <v>0</v>
      </c>
      <c r="AK249" s="405">
        <f t="shared" si="133"/>
        <v>0</v>
      </c>
      <c r="AL249" s="405">
        <f t="shared" si="133"/>
        <v>0</v>
      </c>
      <c r="AM249" s="405">
        <f t="shared" si="133"/>
        <v>0</v>
      </c>
      <c r="AN249" s="405">
        <f t="shared" si="133"/>
        <v>0</v>
      </c>
      <c r="AO249" s="405">
        <f t="shared" si="133"/>
        <v>0</v>
      </c>
      <c r="AP249" s="405">
        <f t="shared" si="133"/>
        <v>0</v>
      </c>
      <c r="AQ249" s="494"/>
    </row>
    <row r="250" spans="1:43" s="277" customFormat="1" ht="15" hidden="1" outlineLevel="1">
      <c r="A250" s="498"/>
      <c r="B250" s="318"/>
      <c r="C250" s="285"/>
      <c r="D250" s="285"/>
      <c r="E250" s="285"/>
      <c r="F250" s="285"/>
      <c r="G250" s="285"/>
      <c r="H250" s="285"/>
      <c r="I250" s="285"/>
      <c r="J250" s="285"/>
      <c r="K250" s="285"/>
      <c r="L250" s="285"/>
      <c r="M250" s="285"/>
      <c r="N250" s="285"/>
      <c r="O250" s="283"/>
      <c r="P250" s="285"/>
      <c r="Q250" s="285"/>
      <c r="R250" s="285"/>
      <c r="S250" s="285"/>
      <c r="T250" s="285"/>
      <c r="U250" s="285"/>
      <c r="V250" s="285"/>
      <c r="W250" s="285"/>
      <c r="X250" s="285"/>
      <c r="Y250" s="285"/>
      <c r="Z250" s="285"/>
      <c r="AA250" s="285"/>
      <c r="AB250" s="283"/>
      <c r="AC250" s="406"/>
      <c r="AD250" s="406"/>
      <c r="AE250" s="406"/>
      <c r="AF250" s="406"/>
      <c r="AG250" s="406"/>
      <c r="AH250" s="406"/>
      <c r="AI250" s="406"/>
      <c r="AJ250" s="406"/>
      <c r="AK250" s="406"/>
      <c r="AL250" s="406"/>
      <c r="AM250" s="406"/>
      <c r="AN250" s="406"/>
      <c r="AO250" s="406"/>
      <c r="AP250" s="406"/>
      <c r="AQ250" s="307"/>
    </row>
    <row r="251" spans="1:43" s="277" customFormat="1" ht="15" hidden="1" outlineLevel="1">
      <c r="A251" s="498">
        <v>32</v>
      </c>
      <c r="B251" s="318" t="s">
        <v>491</v>
      </c>
      <c r="C251" s="285" t="s">
        <v>25</v>
      </c>
      <c r="D251" s="289"/>
      <c r="E251" s="289"/>
      <c r="F251" s="289"/>
      <c r="G251" s="289"/>
      <c r="H251" s="289"/>
      <c r="I251" s="289"/>
      <c r="J251" s="289"/>
      <c r="K251" s="289"/>
      <c r="L251" s="289"/>
      <c r="M251" s="289"/>
      <c r="N251" s="289"/>
      <c r="O251" s="283"/>
      <c r="P251" s="289">
        <v>0</v>
      </c>
      <c r="Q251" s="289"/>
      <c r="R251" s="289"/>
      <c r="S251" s="289"/>
      <c r="T251" s="289"/>
      <c r="U251" s="289"/>
      <c r="V251" s="289"/>
      <c r="W251" s="289"/>
      <c r="X251" s="289"/>
      <c r="Y251" s="289"/>
      <c r="Z251" s="289"/>
      <c r="AA251" s="289"/>
      <c r="AB251" s="283"/>
      <c r="AC251" s="404"/>
      <c r="AD251" s="404"/>
      <c r="AE251" s="404"/>
      <c r="AF251" s="404"/>
      <c r="AG251" s="404"/>
      <c r="AH251" s="404"/>
      <c r="AI251" s="404"/>
      <c r="AJ251" s="404"/>
      <c r="AK251" s="404"/>
      <c r="AL251" s="404"/>
      <c r="AM251" s="404"/>
      <c r="AN251" s="404"/>
      <c r="AO251" s="404"/>
      <c r="AP251" s="404"/>
      <c r="AQ251" s="290">
        <f>SUM(AC251:AP251)</f>
        <v>0</v>
      </c>
    </row>
    <row r="252" spans="1:43" s="277" customFormat="1" ht="15" hidden="1" outlineLevel="1">
      <c r="A252" s="498"/>
      <c r="B252" s="318" t="s">
        <v>244</v>
      </c>
      <c r="C252" s="285" t="s">
        <v>163</v>
      </c>
      <c r="D252" s="289"/>
      <c r="E252" s="289"/>
      <c r="F252" s="289"/>
      <c r="G252" s="289"/>
      <c r="H252" s="289"/>
      <c r="I252" s="289"/>
      <c r="J252" s="289"/>
      <c r="K252" s="289"/>
      <c r="L252" s="289"/>
      <c r="M252" s="289"/>
      <c r="N252" s="289"/>
      <c r="O252" s="283"/>
      <c r="P252" s="289">
        <f>P251</f>
        <v>0</v>
      </c>
      <c r="Q252" s="289"/>
      <c r="R252" s="289"/>
      <c r="S252" s="289"/>
      <c r="T252" s="289"/>
      <c r="U252" s="289"/>
      <c r="V252" s="289"/>
      <c r="W252" s="289"/>
      <c r="X252" s="289"/>
      <c r="Y252" s="289"/>
      <c r="Z252" s="289"/>
      <c r="AA252" s="289"/>
      <c r="AB252" s="283"/>
      <c r="AC252" s="405">
        <f>AC251</f>
        <v>0</v>
      </c>
      <c r="AD252" s="405">
        <f t="shared" ref="AD252:AH252" si="134">AD251</f>
        <v>0</v>
      </c>
      <c r="AE252" s="405">
        <f t="shared" si="134"/>
        <v>0</v>
      </c>
      <c r="AF252" s="405">
        <f t="shared" si="134"/>
        <v>0</v>
      </c>
      <c r="AG252" s="405">
        <f t="shared" si="134"/>
        <v>0</v>
      </c>
      <c r="AH252" s="405">
        <f t="shared" si="134"/>
        <v>0</v>
      </c>
      <c r="AI252" s="405">
        <f t="shared" ref="AI252:AP252" si="135">AI251</f>
        <v>0</v>
      </c>
      <c r="AJ252" s="405">
        <f t="shared" si="135"/>
        <v>0</v>
      </c>
      <c r="AK252" s="405">
        <f t="shared" si="135"/>
        <v>0</v>
      </c>
      <c r="AL252" s="405">
        <f t="shared" si="135"/>
        <v>0</v>
      </c>
      <c r="AM252" s="405">
        <f t="shared" si="135"/>
        <v>0</v>
      </c>
      <c r="AN252" s="405">
        <f t="shared" si="135"/>
        <v>0</v>
      </c>
      <c r="AO252" s="405">
        <f t="shared" si="135"/>
        <v>0</v>
      </c>
      <c r="AP252" s="405">
        <f t="shared" si="135"/>
        <v>0</v>
      </c>
      <c r="AQ252" s="494"/>
    </row>
    <row r="253" spans="1:43" s="277" customFormat="1" ht="15" hidden="1" outlineLevel="1">
      <c r="A253" s="498"/>
      <c r="B253" s="318"/>
      <c r="C253" s="285"/>
      <c r="D253" s="285"/>
      <c r="E253" s="285"/>
      <c r="F253" s="285"/>
      <c r="G253" s="285"/>
      <c r="H253" s="285"/>
      <c r="I253" s="285"/>
      <c r="J253" s="285"/>
      <c r="K253" s="285"/>
      <c r="L253" s="285"/>
      <c r="M253" s="285"/>
      <c r="N253" s="285"/>
      <c r="O253" s="283"/>
      <c r="P253" s="285"/>
      <c r="Q253" s="285"/>
      <c r="R253" s="285"/>
      <c r="S253" s="285"/>
      <c r="T253" s="285"/>
      <c r="U253" s="285"/>
      <c r="V253" s="285"/>
      <c r="W253" s="285"/>
      <c r="X253" s="285"/>
      <c r="Y253" s="285"/>
      <c r="Z253" s="285"/>
      <c r="AA253" s="285"/>
      <c r="AB253" s="283"/>
      <c r="AC253" s="406"/>
      <c r="AD253" s="406"/>
      <c r="AE253" s="406"/>
      <c r="AF253" s="406"/>
      <c r="AG253" s="406"/>
      <c r="AH253" s="406"/>
      <c r="AI253" s="406"/>
      <c r="AJ253" s="406"/>
      <c r="AK253" s="406"/>
      <c r="AL253" s="406"/>
      <c r="AM253" s="406"/>
      <c r="AN253" s="406"/>
      <c r="AO253" s="406"/>
      <c r="AP253" s="406"/>
      <c r="AQ253" s="307"/>
    </row>
    <row r="254" spans="1:43" s="277" customFormat="1" ht="15" hidden="1" outlineLevel="1">
      <c r="A254" s="498">
        <v>33</v>
      </c>
      <c r="B254" s="318" t="s">
        <v>492</v>
      </c>
      <c r="C254" s="285" t="s">
        <v>25</v>
      </c>
      <c r="D254" s="289"/>
      <c r="E254" s="289"/>
      <c r="F254" s="289"/>
      <c r="G254" s="289"/>
      <c r="H254" s="289"/>
      <c r="I254" s="289"/>
      <c r="J254" s="289"/>
      <c r="K254" s="289"/>
      <c r="L254" s="289"/>
      <c r="M254" s="289"/>
      <c r="N254" s="289"/>
      <c r="O254" s="283"/>
      <c r="P254" s="289">
        <v>12</v>
      </c>
      <c r="Q254" s="289"/>
      <c r="R254" s="289"/>
      <c r="S254" s="289"/>
      <c r="T254" s="289"/>
      <c r="U254" s="289"/>
      <c r="V254" s="289"/>
      <c r="W254" s="289"/>
      <c r="X254" s="289"/>
      <c r="Y254" s="289"/>
      <c r="Z254" s="289"/>
      <c r="AA254" s="289"/>
      <c r="AB254" s="283"/>
      <c r="AC254" s="404"/>
      <c r="AD254" s="404"/>
      <c r="AE254" s="404"/>
      <c r="AF254" s="404"/>
      <c r="AG254" s="404"/>
      <c r="AH254" s="404"/>
      <c r="AI254" s="404"/>
      <c r="AJ254" s="404"/>
      <c r="AK254" s="404"/>
      <c r="AL254" s="404"/>
      <c r="AM254" s="404"/>
      <c r="AN254" s="404"/>
      <c r="AO254" s="404"/>
      <c r="AP254" s="404"/>
      <c r="AQ254" s="290">
        <f>SUM(AC254:AP254)</f>
        <v>0</v>
      </c>
    </row>
    <row r="255" spans="1:43" s="277" customFormat="1" ht="15" hidden="1" outlineLevel="1">
      <c r="A255" s="498"/>
      <c r="B255" s="318" t="s">
        <v>244</v>
      </c>
      <c r="C255" s="285" t="s">
        <v>163</v>
      </c>
      <c r="D255" s="289"/>
      <c r="E255" s="289"/>
      <c r="F255" s="289"/>
      <c r="G255" s="289"/>
      <c r="H255" s="289"/>
      <c r="I255" s="289"/>
      <c r="J255" s="289"/>
      <c r="K255" s="289"/>
      <c r="L255" s="289"/>
      <c r="M255" s="289"/>
      <c r="N255" s="289"/>
      <c r="O255" s="283"/>
      <c r="P255" s="289">
        <f>P254</f>
        <v>12</v>
      </c>
      <c r="Q255" s="289"/>
      <c r="R255" s="289"/>
      <c r="S255" s="289"/>
      <c r="T255" s="289"/>
      <c r="U255" s="289"/>
      <c r="V255" s="289"/>
      <c r="W255" s="289"/>
      <c r="X255" s="289"/>
      <c r="Y255" s="289"/>
      <c r="Z255" s="289"/>
      <c r="AA255" s="289"/>
      <c r="AB255" s="283"/>
      <c r="AC255" s="405">
        <f>AC254</f>
        <v>0</v>
      </c>
      <c r="AD255" s="405">
        <f t="shared" ref="AD255:AH255" si="136">AD254</f>
        <v>0</v>
      </c>
      <c r="AE255" s="405">
        <f t="shared" si="136"/>
        <v>0</v>
      </c>
      <c r="AF255" s="405">
        <f t="shared" si="136"/>
        <v>0</v>
      </c>
      <c r="AG255" s="405">
        <f t="shared" si="136"/>
        <v>0</v>
      </c>
      <c r="AH255" s="405">
        <f t="shared" si="136"/>
        <v>0</v>
      </c>
      <c r="AI255" s="405">
        <f t="shared" ref="AI255:AP255" si="137">AI254</f>
        <v>0</v>
      </c>
      <c r="AJ255" s="405">
        <f t="shared" si="137"/>
        <v>0</v>
      </c>
      <c r="AK255" s="405">
        <f t="shared" si="137"/>
        <v>0</v>
      </c>
      <c r="AL255" s="405">
        <f t="shared" si="137"/>
        <v>0</v>
      </c>
      <c r="AM255" s="405">
        <f t="shared" si="137"/>
        <v>0</v>
      </c>
      <c r="AN255" s="405">
        <f t="shared" si="137"/>
        <v>0</v>
      </c>
      <c r="AO255" s="405">
        <f t="shared" si="137"/>
        <v>0</v>
      </c>
      <c r="AP255" s="405">
        <f t="shared" si="137"/>
        <v>0</v>
      </c>
      <c r="AQ255" s="494"/>
    </row>
    <row r="256" spans="1:43" ht="15" hidden="1" outlineLevel="1">
      <c r="B256" s="309"/>
      <c r="C256" s="319"/>
      <c r="D256" s="320"/>
      <c r="E256" s="320"/>
      <c r="F256" s="320"/>
      <c r="G256" s="320"/>
      <c r="H256" s="320"/>
      <c r="I256" s="320"/>
      <c r="J256" s="320"/>
      <c r="K256" s="320"/>
      <c r="L256" s="320"/>
      <c r="M256" s="320"/>
      <c r="N256" s="320"/>
      <c r="O256" s="320"/>
      <c r="P256" s="320"/>
      <c r="Q256" s="320"/>
      <c r="R256" s="320"/>
      <c r="S256" s="320"/>
      <c r="T256" s="320"/>
      <c r="U256" s="320"/>
      <c r="V256" s="320"/>
      <c r="W256" s="320"/>
      <c r="X256" s="320"/>
      <c r="Y256" s="320"/>
      <c r="Z256" s="320"/>
      <c r="AA256" s="285"/>
      <c r="AB256" s="285"/>
      <c r="AC256" s="295"/>
      <c r="AD256" s="295"/>
      <c r="AE256" s="295"/>
      <c r="AF256" s="295"/>
      <c r="AG256" s="295"/>
      <c r="AH256" s="295"/>
      <c r="AI256" s="295"/>
      <c r="AJ256" s="295"/>
      <c r="AK256" s="295"/>
      <c r="AL256" s="295"/>
      <c r="AM256" s="295"/>
      <c r="AN256" s="295"/>
      <c r="AO256" s="295"/>
      <c r="AP256" s="295"/>
      <c r="AQ256" s="300"/>
    </row>
    <row r="257" spans="1:45" ht="15.75" collapsed="1">
      <c r="B257" s="321" t="s">
        <v>245</v>
      </c>
      <c r="C257" s="323"/>
      <c r="D257" s="323">
        <f>SUM(D152:D255)</f>
        <v>1019118.9602383082</v>
      </c>
      <c r="E257" s="323">
        <f t="shared" ref="E257:M257" si="138">SUM(E152:E255)</f>
        <v>1015949.7454857205</v>
      </c>
      <c r="F257" s="323">
        <f t="shared" si="138"/>
        <v>1015949.7454857205</v>
      </c>
      <c r="G257" s="323">
        <f t="shared" si="138"/>
        <v>977458.93320016796</v>
      </c>
      <c r="H257" s="323">
        <f t="shared" si="138"/>
        <v>933473.86750177969</v>
      </c>
      <c r="I257" s="323">
        <f t="shared" si="138"/>
        <v>773755.09878093342</v>
      </c>
      <c r="J257" s="323">
        <f t="shared" si="138"/>
        <v>737475.35343322239</v>
      </c>
      <c r="K257" s="323">
        <f t="shared" si="138"/>
        <v>736094.81296693836</v>
      </c>
      <c r="L257" s="323">
        <f t="shared" si="138"/>
        <v>698133.39133791788</v>
      </c>
      <c r="M257" s="323">
        <f t="shared" si="138"/>
        <v>610658.41931297432</v>
      </c>
      <c r="N257" s="323"/>
      <c r="O257" s="323"/>
      <c r="P257" s="323"/>
      <c r="Q257" s="323">
        <f>SUM(Q152:Q255)</f>
        <v>160.33444166060238</v>
      </c>
      <c r="R257" s="323">
        <f t="shared" ref="R257:Z257" si="139">SUM(R152:R255)</f>
        <v>160.33444166060238</v>
      </c>
      <c r="S257" s="323">
        <f t="shared" si="139"/>
        <v>160.33444166060238</v>
      </c>
      <c r="T257" s="323">
        <f t="shared" si="139"/>
        <v>150.49638374376954</v>
      </c>
      <c r="U257" s="323">
        <f t="shared" si="139"/>
        <v>150.49638374376954</v>
      </c>
      <c r="V257" s="323">
        <f t="shared" si="139"/>
        <v>121.73969394204045</v>
      </c>
      <c r="W257" s="323">
        <f t="shared" si="139"/>
        <v>120.57897882450072</v>
      </c>
      <c r="X257" s="323">
        <f t="shared" si="139"/>
        <v>119.62620499717573</v>
      </c>
      <c r="Y257" s="323">
        <f t="shared" si="139"/>
        <v>113.05626249529189</v>
      </c>
      <c r="Z257" s="323">
        <f t="shared" si="139"/>
        <v>97.404161042708026</v>
      </c>
      <c r="AA257" s="323"/>
      <c r="AB257" s="323"/>
      <c r="AC257" s="323">
        <f>IF(AC151="kWh",SUMPRODUCT(D152:D255,AC152:AC255))</f>
        <v>294520.61298165063</v>
      </c>
      <c r="AD257" s="323">
        <f>IF(AD151="kWh",SUMPRODUCT(D152:D255,AD152:AD255))</f>
        <v>402150.33720064175</v>
      </c>
      <c r="AE257" s="323">
        <f>IF(AE151="kW",SUMPRODUCT(P152:P255,Q152:Q255,AE152:AE255),SUMPRODUCT(D152:D255,AE152:AE255))</f>
        <v>783.28098399918599</v>
      </c>
      <c r="AF257" s="323">
        <f>IF(AF151="kW",SUMPRODUCT(P152:P255,Q152:Q255,AF152:AF255),SUMPRODUCT(D152:D255,AF152:AF255))</f>
        <v>0</v>
      </c>
      <c r="AG257" s="323">
        <f>IF(AG151="kW",SUMPRODUCT(P152:P255,Q152:Q255,AG152:AG255),SUMPRODUCT(D152:D255,AG152:AG255))</f>
        <v>0</v>
      </c>
      <c r="AH257" s="323">
        <f>IF(AH151="kW",SUMPRODUCT(P152:P255,Q152:Q255,AH152:AH255),SUMPRODUCT(D152:D255,AH152:AH255))</f>
        <v>0</v>
      </c>
      <c r="AI257" s="323">
        <f>IF(AI151="kW",SUMPRODUCT(P152:P255,Q152:Q255,AI152:AI255),SUMPRODUCT(D152:D255,AI152:AI255))</f>
        <v>0</v>
      </c>
      <c r="AJ257" s="323">
        <f>IF(AJ151="kW",SUMPRODUCT(P152:P255,Q152:Q255,AJ152:AJ255),SUMPRODUCT(D152:D255,AJ152:AJ255))</f>
        <v>0</v>
      </c>
      <c r="AK257" s="323">
        <f>IF(AK151="kW",SUMPRODUCT(P152:P255,Q152:Q255,AK152:AK255),SUMPRODUCT(D152:D255,AK152:AK255))</f>
        <v>0</v>
      </c>
      <c r="AL257" s="323">
        <f>IF(AL151="kW",SUMPRODUCT(P152:P255,Q152:Q255,AL152:AL255),SUMPRODUCT(D152:D255,AL152:AL255))</f>
        <v>0</v>
      </c>
      <c r="AM257" s="323">
        <f>IF(AM151="kW",SUMPRODUCT(P152:P255,Q152:Q255,AM152:AM255),SUMPRODUCT(D152:D255,AM152:AM255))</f>
        <v>0</v>
      </c>
      <c r="AN257" s="323">
        <f>IF(AN151="kW",SUMPRODUCT(P152:P255,Q152:Q255,AN152:AN255),SUMPRODUCT(D152:D255,AN152:AN255))</f>
        <v>0</v>
      </c>
      <c r="AO257" s="323">
        <f>IF(AO151="kW",SUMPRODUCT(P152:P255,Q152:Q255,AO152:AO255),SUMPRODUCT(D152:D255,AO152:AO255))</f>
        <v>0</v>
      </c>
      <c r="AP257" s="323">
        <f>IF(AP151="kW",SUMPRODUCT(P152:P255,Q152:Q255,AP152:AP255),SUMPRODUCT(D152:D255,AP152:AP255))</f>
        <v>0</v>
      </c>
      <c r="AQ257" s="324"/>
    </row>
    <row r="258" spans="1:45" ht="15.75">
      <c r="B258" s="325" t="s">
        <v>246</v>
      </c>
      <c r="C258" s="322"/>
      <c r="D258" s="322"/>
      <c r="E258" s="322"/>
      <c r="F258" s="322"/>
      <c r="G258" s="322"/>
      <c r="H258" s="322"/>
      <c r="I258" s="322"/>
      <c r="J258" s="322"/>
      <c r="K258" s="322"/>
      <c r="L258" s="322"/>
      <c r="M258" s="322"/>
      <c r="N258" s="322"/>
      <c r="O258" s="322"/>
      <c r="P258" s="322"/>
      <c r="Q258" s="322"/>
      <c r="R258" s="322"/>
      <c r="S258" s="322"/>
      <c r="T258" s="322"/>
      <c r="U258" s="322"/>
      <c r="V258" s="322"/>
      <c r="W258" s="322"/>
      <c r="X258" s="322"/>
      <c r="Y258" s="322"/>
      <c r="Z258" s="322"/>
      <c r="AA258" s="322"/>
      <c r="AB258" s="322"/>
      <c r="AC258" s="322">
        <f>HLOOKUP(AC150,'2. LRAMVA Threshold'!$B$42:$Q$53,4,FALSE)</f>
        <v>0</v>
      </c>
      <c r="AD258" s="322">
        <f>HLOOKUP(AD150,'2. LRAMVA Threshold'!$B$42:$Q$53,4,FALSE)</f>
        <v>0</v>
      </c>
      <c r="AE258" s="322">
        <f>HLOOKUP(AE150,'2. LRAMVA Threshold'!$B$42:$Q$53,4,FALSE)</f>
        <v>0</v>
      </c>
      <c r="AF258" s="322">
        <f>HLOOKUP(AF150,'2. LRAMVA Threshold'!$B$42:$Q$53,4,FALSE)</f>
        <v>0</v>
      </c>
      <c r="AG258" s="322">
        <f>HLOOKUP(AG150,'2. LRAMVA Threshold'!$B$42:$Q$53,4,FALSE)</f>
        <v>0</v>
      </c>
      <c r="AH258" s="322">
        <f>HLOOKUP(AH150,'2. LRAMVA Threshold'!$B$42:$Q$53,4,FALSE)</f>
        <v>0</v>
      </c>
      <c r="AI258" s="322">
        <f>HLOOKUP(AI150,'2. LRAMVA Threshold'!$B$42:$Q$53,4,FALSE)</f>
        <v>0</v>
      </c>
      <c r="AJ258" s="322">
        <f>HLOOKUP(AJ150,'2. LRAMVA Threshold'!$B$42:$Q$53,4,FALSE)</f>
        <v>0</v>
      </c>
      <c r="AK258" s="322">
        <f>HLOOKUP(AK150,'2. LRAMVA Threshold'!$B$42:$Q$53,4,FALSE)</f>
        <v>0</v>
      </c>
      <c r="AL258" s="322">
        <f>HLOOKUP(AL150,'2. LRAMVA Threshold'!$B$42:$Q$53,4,FALSE)</f>
        <v>0</v>
      </c>
      <c r="AM258" s="322">
        <f>HLOOKUP(AM150,'2. LRAMVA Threshold'!$B$42:$Q$53,4,FALSE)</f>
        <v>0</v>
      </c>
      <c r="AN258" s="322">
        <f>HLOOKUP(AN150,'2. LRAMVA Threshold'!$B$42:$Q$53,4,FALSE)</f>
        <v>0</v>
      </c>
      <c r="AO258" s="322">
        <f>HLOOKUP(AO150,'2. LRAMVA Threshold'!$B$42:$Q$53,4,FALSE)</f>
        <v>0</v>
      </c>
      <c r="AP258" s="322">
        <f>HLOOKUP(AP150,'2. LRAMVA Threshold'!$B$42:$Q$53,4,FALSE)</f>
        <v>0</v>
      </c>
      <c r="AQ258" s="326"/>
    </row>
    <row r="259" spans="1:45" ht="15">
      <c r="B259" s="318"/>
      <c r="C259" s="327"/>
      <c r="D259" s="328"/>
      <c r="E259" s="328"/>
      <c r="F259" s="328"/>
      <c r="G259" s="328"/>
      <c r="H259" s="328"/>
      <c r="I259" s="328"/>
      <c r="J259" s="328"/>
      <c r="K259" s="328"/>
      <c r="L259" s="328"/>
      <c r="M259" s="328"/>
      <c r="N259" s="328"/>
      <c r="O259" s="328"/>
      <c r="P259" s="328"/>
      <c r="Q259" s="329"/>
      <c r="R259" s="328"/>
      <c r="S259" s="328"/>
      <c r="T259" s="328"/>
      <c r="U259" s="330"/>
      <c r="V259" s="330"/>
      <c r="W259" s="330"/>
      <c r="X259" s="330"/>
      <c r="Y259" s="328"/>
      <c r="Z259" s="328"/>
      <c r="AA259" s="328"/>
      <c r="AB259" s="328"/>
      <c r="AC259" s="294"/>
      <c r="AD259" s="294"/>
      <c r="AE259" s="294"/>
      <c r="AF259" s="294"/>
      <c r="AG259" s="294"/>
      <c r="AH259" s="294"/>
      <c r="AI259" s="294"/>
      <c r="AJ259" s="294"/>
      <c r="AK259" s="294"/>
      <c r="AL259" s="294"/>
      <c r="AM259" s="294"/>
      <c r="AN259" s="294"/>
      <c r="AO259" s="294"/>
      <c r="AP259" s="294"/>
      <c r="AQ259" s="331"/>
    </row>
    <row r="260" spans="1:45" ht="15">
      <c r="B260" s="318" t="s">
        <v>165</v>
      </c>
      <c r="C260" s="332"/>
      <c r="D260" s="332"/>
      <c r="E260" s="370"/>
      <c r="F260" s="370"/>
      <c r="G260" s="370"/>
      <c r="H260" s="370"/>
      <c r="I260" s="370"/>
      <c r="J260" s="370"/>
      <c r="K260" s="370"/>
      <c r="L260" s="370"/>
      <c r="M260" s="370"/>
      <c r="N260" s="370"/>
      <c r="O260" s="370"/>
      <c r="P260" s="370"/>
      <c r="Q260" s="285"/>
      <c r="R260" s="334"/>
      <c r="S260" s="334"/>
      <c r="T260" s="334"/>
      <c r="U260" s="333"/>
      <c r="V260" s="333"/>
      <c r="W260" s="333"/>
      <c r="X260" s="333"/>
      <c r="Y260" s="334"/>
      <c r="Z260" s="334"/>
      <c r="AA260" s="334"/>
      <c r="AB260" s="334"/>
      <c r="AC260" s="335">
        <f>HLOOKUP(AC$20,'3.  Distribution Rates'!$C$122:$P$133,4,FALSE)</f>
        <v>2.9600000000000001E-2</v>
      </c>
      <c r="AD260" s="335">
        <f>HLOOKUP(AD$20,'3.  Distribution Rates'!$C$122:$P$133,4,FALSE)</f>
        <v>2.0299999999999999E-2</v>
      </c>
      <c r="AE260" s="335">
        <f>HLOOKUP(AE$20,'3.  Distribution Rates'!$C$122:$P$133,4,FALSE)</f>
        <v>4.7915000000000001</v>
      </c>
      <c r="AF260" s="335">
        <f>HLOOKUP(AF$20,'3.  Distribution Rates'!$C$122:$P$133,4,FALSE)</f>
        <v>0</v>
      </c>
      <c r="AG260" s="335">
        <f>HLOOKUP(AG$20,'3.  Distribution Rates'!$C$122:$P$133,4,FALSE)</f>
        <v>0</v>
      </c>
      <c r="AH260" s="335">
        <f>HLOOKUP(AH$20,'3.  Distribution Rates'!$C$122:$P$133,4,FALSE)</f>
        <v>0</v>
      </c>
      <c r="AI260" s="335">
        <f>HLOOKUP(AI$20,'3.  Distribution Rates'!$C$122:$P$133,4,FALSE)</f>
        <v>0</v>
      </c>
      <c r="AJ260" s="335">
        <f>HLOOKUP(AJ$20,'3.  Distribution Rates'!$C$122:$P$133,4,FALSE)</f>
        <v>0</v>
      </c>
      <c r="AK260" s="335">
        <f>HLOOKUP(AK$20,'3.  Distribution Rates'!$C$122:$P$133,4,FALSE)</f>
        <v>0</v>
      </c>
      <c r="AL260" s="335">
        <f>HLOOKUP(AL$20,'3.  Distribution Rates'!$C$122:$P$133,4,FALSE)</f>
        <v>0</v>
      </c>
      <c r="AM260" s="335">
        <f>HLOOKUP(AM$20,'3.  Distribution Rates'!$C$122:$P$133,4,FALSE)</f>
        <v>0</v>
      </c>
      <c r="AN260" s="335">
        <f>HLOOKUP(AN$20,'3.  Distribution Rates'!$C$122:$P$133,4,FALSE)</f>
        <v>0</v>
      </c>
      <c r="AO260" s="335">
        <f>HLOOKUP(AO$20,'3.  Distribution Rates'!$C$122:$P$133,4,FALSE)</f>
        <v>0</v>
      </c>
      <c r="AP260" s="335">
        <f>HLOOKUP(AP$20,'3.  Distribution Rates'!$C$122:$P$133,4,FALSE)</f>
        <v>0</v>
      </c>
      <c r="AQ260" s="371"/>
    </row>
    <row r="261" spans="1:45" ht="15">
      <c r="B261" s="288" t="s">
        <v>154</v>
      </c>
      <c r="C261" s="339"/>
      <c r="D261" s="303"/>
      <c r="E261" s="273"/>
      <c r="F261" s="273"/>
      <c r="G261" s="273"/>
      <c r="H261" s="273"/>
      <c r="I261" s="273"/>
      <c r="J261" s="273"/>
      <c r="K261" s="273"/>
      <c r="L261" s="273"/>
      <c r="M261" s="273"/>
      <c r="N261" s="273"/>
      <c r="O261" s="273"/>
      <c r="P261" s="273"/>
      <c r="Q261" s="285"/>
      <c r="R261" s="273"/>
      <c r="S261" s="273"/>
      <c r="T261" s="273"/>
      <c r="U261" s="303"/>
      <c r="V261" s="303"/>
      <c r="W261" s="303"/>
      <c r="X261" s="303"/>
      <c r="Y261" s="273"/>
      <c r="Z261" s="273"/>
      <c r="AA261" s="273"/>
      <c r="AB261" s="273"/>
      <c r="AC261" s="372">
        <f t="shared" ref="AC261:AP261" si="140">AC135*AC260</f>
        <v>14705.462053457752</v>
      </c>
      <c r="AD261" s="372">
        <f t="shared" si="140"/>
        <v>8228.2545195379116</v>
      </c>
      <c r="AE261" s="372">
        <f t="shared" si="140"/>
        <v>7026.2652130388251</v>
      </c>
      <c r="AF261" s="372">
        <f t="shared" si="140"/>
        <v>0</v>
      </c>
      <c r="AG261" s="372">
        <f t="shared" si="140"/>
        <v>0</v>
      </c>
      <c r="AH261" s="372">
        <f t="shared" si="140"/>
        <v>0</v>
      </c>
      <c r="AI261" s="372">
        <f t="shared" si="140"/>
        <v>0</v>
      </c>
      <c r="AJ261" s="372">
        <f t="shared" si="140"/>
        <v>0</v>
      </c>
      <c r="AK261" s="372">
        <f t="shared" si="140"/>
        <v>0</v>
      </c>
      <c r="AL261" s="372">
        <f t="shared" si="140"/>
        <v>0</v>
      </c>
      <c r="AM261" s="372">
        <f t="shared" si="140"/>
        <v>0</v>
      </c>
      <c r="AN261" s="372">
        <f t="shared" si="140"/>
        <v>0</v>
      </c>
      <c r="AO261" s="372">
        <f t="shared" si="140"/>
        <v>0</v>
      </c>
      <c r="AP261" s="372">
        <f t="shared" si="140"/>
        <v>0</v>
      </c>
      <c r="AQ261" s="618">
        <f>SUM(AC261:AP261)</f>
        <v>29959.981786034485</v>
      </c>
    </row>
    <row r="262" spans="1:45" ht="15">
      <c r="B262" s="288" t="s">
        <v>155</v>
      </c>
      <c r="C262" s="339"/>
      <c r="D262" s="303"/>
      <c r="E262" s="273"/>
      <c r="F262" s="273"/>
      <c r="G262" s="273"/>
      <c r="H262" s="273"/>
      <c r="I262" s="273"/>
      <c r="J262" s="273"/>
      <c r="K262" s="273"/>
      <c r="L262" s="273"/>
      <c r="M262" s="273"/>
      <c r="N262" s="273"/>
      <c r="O262" s="273"/>
      <c r="P262" s="273"/>
      <c r="Q262" s="285"/>
      <c r="R262" s="273"/>
      <c r="S262" s="273"/>
      <c r="T262" s="273"/>
      <c r="U262" s="303"/>
      <c r="V262" s="303"/>
      <c r="W262" s="303"/>
      <c r="X262" s="303"/>
      <c r="Y262" s="273"/>
      <c r="Z262" s="273"/>
      <c r="AA262" s="273"/>
      <c r="AB262" s="273"/>
      <c r="AC262" s="372">
        <f t="shared" ref="AC262:AI262" si="141">AC257*AC260</f>
        <v>8717.8101442568586</v>
      </c>
      <c r="AD262" s="372">
        <f t="shared" si="141"/>
        <v>8163.6518451730271</v>
      </c>
      <c r="AE262" s="373">
        <f t="shared" si="141"/>
        <v>3753.0908348321</v>
      </c>
      <c r="AF262" s="373">
        <f t="shared" si="141"/>
        <v>0</v>
      </c>
      <c r="AG262" s="373">
        <f t="shared" si="141"/>
        <v>0</v>
      </c>
      <c r="AH262" s="373">
        <f t="shared" si="141"/>
        <v>0</v>
      </c>
      <c r="AI262" s="373">
        <f t="shared" si="141"/>
        <v>0</v>
      </c>
      <c r="AJ262" s="373">
        <f t="shared" ref="AJ262:AP262" si="142">AJ257*AJ260</f>
        <v>0</v>
      </c>
      <c r="AK262" s="373">
        <f t="shared" si="142"/>
        <v>0</v>
      </c>
      <c r="AL262" s="373">
        <f t="shared" si="142"/>
        <v>0</v>
      </c>
      <c r="AM262" s="373">
        <f t="shared" si="142"/>
        <v>0</v>
      </c>
      <c r="AN262" s="373">
        <f t="shared" si="142"/>
        <v>0</v>
      </c>
      <c r="AO262" s="373">
        <f t="shared" si="142"/>
        <v>0</v>
      </c>
      <c r="AP262" s="373">
        <f t="shared" si="142"/>
        <v>0</v>
      </c>
      <c r="AQ262" s="618">
        <f>SUM(AC262:AP262)</f>
        <v>20634.552824261984</v>
      </c>
    </row>
    <row r="263" spans="1:45" s="374" customFormat="1" ht="15.75">
      <c r="A263" s="500"/>
      <c r="B263" s="343" t="s">
        <v>254</v>
      </c>
      <c r="C263" s="339"/>
      <c r="D263" s="330"/>
      <c r="E263" s="328"/>
      <c r="F263" s="328"/>
      <c r="G263" s="328"/>
      <c r="H263" s="328"/>
      <c r="I263" s="328"/>
      <c r="J263" s="328"/>
      <c r="K263" s="328"/>
      <c r="L263" s="328"/>
      <c r="M263" s="328"/>
      <c r="N263" s="328"/>
      <c r="O263" s="328"/>
      <c r="P263" s="328"/>
      <c r="Q263" s="294"/>
      <c r="R263" s="328"/>
      <c r="S263" s="328"/>
      <c r="T263" s="328"/>
      <c r="U263" s="330"/>
      <c r="V263" s="330"/>
      <c r="W263" s="330"/>
      <c r="X263" s="330"/>
      <c r="Y263" s="328"/>
      <c r="Z263" s="328"/>
      <c r="AA263" s="328"/>
      <c r="AB263" s="328"/>
      <c r="AC263" s="340">
        <f>SUM(AC261:AC262)</f>
        <v>23423.27219771461</v>
      </c>
      <c r="AD263" s="340">
        <f t="shared" ref="AD263:AI263" si="143">SUM(AD261:AD262)</f>
        <v>16391.90636471094</v>
      </c>
      <c r="AE263" s="340">
        <f t="shared" si="143"/>
        <v>10779.356047870926</v>
      </c>
      <c r="AF263" s="340">
        <f t="shared" si="143"/>
        <v>0</v>
      </c>
      <c r="AG263" s="340">
        <f t="shared" si="143"/>
        <v>0</v>
      </c>
      <c r="AH263" s="340">
        <f t="shared" si="143"/>
        <v>0</v>
      </c>
      <c r="AI263" s="340">
        <f t="shared" si="143"/>
        <v>0</v>
      </c>
      <c r="AJ263" s="340">
        <f t="shared" ref="AJ263:AP263" si="144">SUM(AJ261:AJ262)</f>
        <v>0</v>
      </c>
      <c r="AK263" s="340">
        <f t="shared" si="144"/>
        <v>0</v>
      </c>
      <c r="AL263" s="340">
        <f t="shared" si="144"/>
        <v>0</v>
      </c>
      <c r="AM263" s="340">
        <f t="shared" si="144"/>
        <v>0</v>
      </c>
      <c r="AN263" s="340">
        <f t="shared" si="144"/>
        <v>0</v>
      </c>
      <c r="AO263" s="340">
        <f t="shared" si="144"/>
        <v>0</v>
      </c>
      <c r="AP263" s="340">
        <f t="shared" si="144"/>
        <v>0</v>
      </c>
      <c r="AQ263" s="401">
        <f>SUM(AQ261:AQ262)</f>
        <v>50594.534610296469</v>
      </c>
    </row>
    <row r="264" spans="1:45" s="374" customFormat="1" ht="15.75">
      <c r="A264" s="500"/>
      <c r="B264" s="343" t="s">
        <v>247</v>
      </c>
      <c r="C264" s="339"/>
      <c r="D264" s="344"/>
      <c r="E264" s="328"/>
      <c r="F264" s="328"/>
      <c r="G264" s="328"/>
      <c r="H264" s="328"/>
      <c r="I264" s="328"/>
      <c r="J264" s="328"/>
      <c r="K264" s="328"/>
      <c r="L264" s="328"/>
      <c r="M264" s="328"/>
      <c r="N264" s="328"/>
      <c r="O264" s="328"/>
      <c r="P264" s="328"/>
      <c r="Q264" s="294"/>
      <c r="R264" s="328"/>
      <c r="S264" s="328"/>
      <c r="T264" s="328"/>
      <c r="U264" s="330"/>
      <c r="V264" s="330"/>
      <c r="W264" s="330"/>
      <c r="X264" s="330"/>
      <c r="Y264" s="328"/>
      <c r="Z264" s="328"/>
      <c r="AA264" s="328"/>
      <c r="AB264" s="328"/>
      <c r="AC264" s="341">
        <f t="shared" ref="AC264:AI264" si="145">AC258*AC260</f>
        <v>0</v>
      </c>
      <c r="AD264" s="341">
        <f t="shared" si="145"/>
        <v>0</v>
      </c>
      <c r="AE264" s="341">
        <f t="shared" si="145"/>
        <v>0</v>
      </c>
      <c r="AF264" s="341">
        <f t="shared" si="145"/>
        <v>0</v>
      </c>
      <c r="AG264" s="341">
        <f t="shared" si="145"/>
        <v>0</v>
      </c>
      <c r="AH264" s="341">
        <f t="shared" si="145"/>
        <v>0</v>
      </c>
      <c r="AI264" s="341">
        <f t="shared" si="145"/>
        <v>0</v>
      </c>
      <c r="AJ264" s="341">
        <f t="shared" ref="AJ264:AP264" si="146">AJ258*AJ260</f>
        <v>0</v>
      </c>
      <c r="AK264" s="341">
        <f t="shared" si="146"/>
        <v>0</v>
      </c>
      <c r="AL264" s="341">
        <f t="shared" si="146"/>
        <v>0</v>
      </c>
      <c r="AM264" s="341">
        <f t="shared" si="146"/>
        <v>0</v>
      </c>
      <c r="AN264" s="341">
        <f t="shared" si="146"/>
        <v>0</v>
      </c>
      <c r="AO264" s="341">
        <f t="shared" si="146"/>
        <v>0</v>
      </c>
      <c r="AP264" s="341">
        <f t="shared" si="146"/>
        <v>0</v>
      </c>
      <c r="AQ264" s="401">
        <f>SUM(AC264:AP264)</f>
        <v>0</v>
      </c>
    </row>
    <row r="265" spans="1:45" s="374" customFormat="1" ht="15.75">
      <c r="A265" s="500"/>
      <c r="B265" s="343" t="s">
        <v>255</v>
      </c>
      <c r="C265" s="339"/>
      <c r="D265" s="344"/>
      <c r="E265" s="328"/>
      <c r="F265" s="328"/>
      <c r="G265" s="328"/>
      <c r="H265" s="328"/>
      <c r="I265" s="328"/>
      <c r="J265" s="328"/>
      <c r="K265" s="328"/>
      <c r="L265" s="328"/>
      <c r="M265" s="328"/>
      <c r="N265" s="328"/>
      <c r="O265" s="328"/>
      <c r="P265" s="328"/>
      <c r="Q265" s="294"/>
      <c r="R265" s="328"/>
      <c r="S265" s="328"/>
      <c r="T265" s="328"/>
      <c r="U265" s="344"/>
      <c r="V265" s="344"/>
      <c r="W265" s="344"/>
      <c r="X265" s="344"/>
      <c r="Y265" s="328"/>
      <c r="Z265" s="328"/>
      <c r="AA265" s="328"/>
      <c r="AB265" s="328"/>
      <c r="AQ265" s="401">
        <f>AQ263-AQ264</f>
        <v>50594.534610296469</v>
      </c>
    </row>
    <row r="266" spans="1:45" ht="15">
      <c r="B266" s="318"/>
      <c r="C266" s="344"/>
      <c r="D266" s="344"/>
      <c r="E266" s="328"/>
      <c r="F266" s="328"/>
      <c r="G266" s="328"/>
      <c r="H266" s="328"/>
      <c r="I266" s="328"/>
      <c r="J266" s="328"/>
      <c r="K266" s="328"/>
      <c r="L266" s="328"/>
      <c r="M266" s="328"/>
      <c r="N266" s="328"/>
      <c r="O266" s="328"/>
      <c r="P266" s="328"/>
      <c r="Q266" s="294"/>
      <c r="R266" s="328"/>
      <c r="S266" s="328"/>
      <c r="T266" s="328"/>
      <c r="U266" s="344"/>
      <c r="V266" s="339"/>
      <c r="W266" s="344"/>
      <c r="X266" s="344"/>
      <c r="Y266" s="328"/>
      <c r="Z266" s="328"/>
      <c r="AA266" s="328"/>
      <c r="AB266" s="328"/>
      <c r="AQ266" s="342"/>
    </row>
    <row r="267" spans="1:45" ht="15">
      <c r="B267" s="288" t="s">
        <v>70</v>
      </c>
      <c r="C267" s="350"/>
      <c r="D267" s="273"/>
      <c r="E267" s="273"/>
      <c r="F267" s="273"/>
      <c r="G267" s="273"/>
      <c r="H267" s="273"/>
      <c r="I267" s="273"/>
      <c r="J267" s="273"/>
      <c r="K267" s="273"/>
      <c r="L267" s="273"/>
      <c r="M267" s="273"/>
      <c r="N267" s="273"/>
      <c r="O267" s="273"/>
      <c r="P267" s="273"/>
      <c r="Q267" s="351"/>
      <c r="R267" s="273"/>
      <c r="S267" s="273"/>
      <c r="T267" s="273"/>
      <c r="U267" s="298"/>
      <c r="V267" s="303"/>
      <c r="W267" s="303"/>
      <c r="X267" s="273"/>
      <c r="Y267" s="273"/>
      <c r="Z267" s="303"/>
      <c r="AA267" s="303"/>
      <c r="AB267" s="303"/>
      <c r="AC267" s="285">
        <f>SUMPRODUCT(E152:E255,AC152:AC255)</f>
        <v>294520.61298165063</v>
      </c>
      <c r="AD267" s="285">
        <f>SUMPRODUCT(E152:E255,AD152:AD255)</f>
        <v>402150.33720064186</v>
      </c>
      <c r="AE267" s="285">
        <f>IF(AE151="kW",SUMPRODUCT(P152:P255,R152:R255,AE152:AE255),SUMPRODUCT(E152:E255,AE152:AE255))</f>
        <v>783.28098399918599</v>
      </c>
      <c r="AF267" s="285">
        <f>IF(AF151="kW",SUMPRODUCT(P152:P255,R152:R255,AF152:AF255),SUMPRODUCT(E152:E255,AF152:AF255))</f>
        <v>0</v>
      </c>
      <c r="AG267" s="285">
        <f>IF(AG151="kW",SUMPRODUCT(P152:P255,R152:R255,AG152:AG255),SUMPRODUCT(E152:E255,AG152:AG255))</f>
        <v>0</v>
      </c>
      <c r="AH267" s="285">
        <f>IF(AH151="kW",SUMPRODUCT(P152:P255,R152:R255,AH152:AH255),SUMPRODUCT(E152:E255, AH152:AH255))</f>
        <v>0</v>
      </c>
      <c r="AI267" s="285">
        <f>IF(AI151="kW",SUMPRODUCT(P152:P255,R152:R255,AI152:AI255),SUMPRODUCT(E152:E255,AI152:AI255))</f>
        <v>0</v>
      </c>
      <c r="AJ267" s="285">
        <f>IF(AJ151="kW",SUMPRODUCT(P152:P255,R152:R255,AJ152:AJ255),SUMPRODUCT(E152:E255,AJ152:AJ255))</f>
        <v>0</v>
      </c>
      <c r="AK267" s="285">
        <f>IF(AK151="kW",SUMPRODUCT(P152:P255,R152:R255,AK152:AK255),SUMPRODUCT(E152:E255,AK152:AK255))</f>
        <v>0</v>
      </c>
      <c r="AL267" s="285">
        <f>IF(AL151="kW",SUMPRODUCT(P152:P255,R152:R255,AL152:AL255),SUMPRODUCT(E152:E255,AL152:AL255))</f>
        <v>0</v>
      </c>
      <c r="AM267" s="285">
        <f>IF(AM151="kW",SUMPRODUCT(P152:P255,R152:R255,AM152:AM255),SUMPRODUCT(E152:E255,AM152:AM255))</f>
        <v>0</v>
      </c>
      <c r="AN267" s="285">
        <f>IF(AN151="kW",SUMPRODUCT(P152:P255,R152:R255,AN152:AN255),SUMPRODUCT(E152:E255,AN152:AN255))</f>
        <v>0</v>
      </c>
      <c r="AO267" s="285">
        <f>IF(AO151="kW",SUMPRODUCT(P152:P255,R152:R255,AO152:AO255),SUMPRODUCT(E152:E255,AO152:AO255))</f>
        <v>0</v>
      </c>
      <c r="AP267" s="285">
        <f>IF(AP151="kW",SUMPRODUCT(P152:P255,R152:R255,AP152:AP255),SUMPRODUCT(E152:E255,AP152:AP255))</f>
        <v>0</v>
      </c>
      <c r="AQ267" s="342"/>
      <c r="AS267" s="277"/>
    </row>
    <row r="268" spans="1:45" ht="15">
      <c r="B268" s="288" t="s">
        <v>71</v>
      </c>
      <c r="C268" s="350"/>
      <c r="D268" s="273"/>
      <c r="E268" s="273"/>
      <c r="F268" s="273"/>
      <c r="G268" s="273"/>
      <c r="H268" s="273"/>
      <c r="I268" s="273"/>
      <c r="J268" s="273"/>
      <c r="K268" s="273"/>
      <c r="L268" s="273"/>
      <c r="M268" s="273"/>
      <c r="N268" s="273"/>
      <c r="O268" s="273"/>
      <c r="P268" s="273"/>
      <c r="Q268" s="351"/>
      <c r="R268" s="273"/>
      <c r="S268" s="273"/>
      <c r="T268" s="273"/>
      <c r="U268" s="298"/>
      <c r="V268" s="303"/>
      <c r="W268" s="303"/>
      <c r="X268" s="273"/>
      <c r="Y268" s="273"/>
      <c r="Z268" s="303"/>
      <c r="AA268" s="303"/>
      <c r="AB268" s="303"/>
      <c r="AC268" s="285">
        <f>SUMPRODUCT(F152:F255,AC152:AC255)</f>
        <v>294520.61298165063</v>
      </c>
      <c r="AD268" s="285">
        <f>SUMPRODUCT(F152:F255,AD152:AD255)</f>
        <v>402150.33720064186</v>
      </c>
      <c r="AE268" s="285">
        <f>IF(AE151="kW",SUMPRODUCT(P152:P255,S152:S255,AE152:AE255),SUMPRODUCT(F152:F255,AE152:AE255))</f>
        <v>783.28098399918599</v>
      </c>
      <c r="AF268" s="285">
        <f>IF(AF151="kW",SUMPRODUCT(P152:P255,S152:S255,AF152:AF255),SUMPRODUCT(F152:F255,AF152:AF255))</f>
        <v>0</v>
      </c>
      <c r="AG268" s="285">
        <f>IF(AG151="kW",SUMPRODUCT(P152:P255,S152:S255,AG152:AG255),SUMPRODUCT(F152:F255, AG152:AG255))</f>
        <v>0</v>
      </c>
      <c r="AH268" s="285">
        <f>IF(AH151="kW",SUMPRODUCT(P152:P255,S152:S255,AH152:AH255),SUMPRODUCT(F152:F255, AH152:AH255))</f>
        <v>0</v>
      </c>
      <c r="AI268" s="285">
        <f>IF(AI151="kW",SUMPRODUCT(P152:P255,S152:S255,AI152:AI255),SUMPRODUCT(F152:F255,AI152:AI255))</f>
        <v>0</v>
      </c>
      <c r="AJ268" s="285">
        <f>IF(AJ151="kW",SUMPRODUCT(P152:P255,S152:S255,AJ152:AJ255),SUMPRODUCT(F152:F255,AJ152:AJ255))</f>
        <v>0</v>
      </c>
      <c r="AK268" s="285">
        <f>IF(AK151="kW",SUMPRODUCT(P152:P255,S152:S255,AK152:AK255),SUMPRODUCT(F152:F255,AK152:AK255))</f>
        <v>0</v>
      </c>
      <c r="AL268" s="285">
        <f>IF(AL151="kW",SUMPRODUCT(P152:P255,S152:S255,AL152:AL255),SUMPRODUCT(F152:F255,AL152:AL255))</f>
        <v>0</v>
      </c>
      <c r="AM268" s="285">
        <f>IF(AM151="kW",SUMPRODUCT(P152:P255,S152:S255,AM152:AM255),SUMPRODUCT(F152:F255,AM152:AM255))</f>
        <v>0</v>
      </c>
      <c r="AN268" s="285">
        <f>IF(AN151="kW",SUMPRODUCT(P152:P255,S152:S255,AN152:AN255),SUMPRODUCT(F152:F255,AN152:AN255))</f>
        <v>0</v>
      </c>
      <c r="AO268" s="285">
        <f>IF(AO151="kW",SUMPRODUCT(P152:P255,S152:S255,AO152:AO255),SUMPRODUCT(F152:F255,AO152:AO255))</f>
        <v>0</v>
      </c>
      <c r="AP268" s="285">
        <f>IF(AP151="kW",SUMPRODUCT(P152:P255,S152:S255,AP152:AP255),SUMPRODUCT(F152:F255,AP152:AP255))</f>
        <v>0</v>
      </c>
      <c r="AQ268" s="331"/>
    </row>
    <row r="269" spans="1:45" ht="15">
      <c r="B269" s="318" t="s">
        <v>189</v>
      </c>
      <c r="C269" s="350"/>
      <c r="D269" s="273"/>
      <c r="E269" s="273"/>
      <c r="F269" s="273"/>
      <c r="G269" s="273"/>
      <c r="H269" s="273"/>
      <c r="I269" s="273"/>
      <c r="J269" s="273"/>
      <c r="K269" s="273"/>
      <c r="L269" s="273"/>
      <c r="M269" s="273"/>
      <c r="N269" s="273"/>
      <c r="O269" s="273"/>
      <c r="P269" s="273"/>
      <c r="Q269" s="351"/>
      <c r="R269" s="273"/>
      <c r="S269" s="273"/>
      <c r="T269" s="273"/>
      <c r="U269" s="298"/>
      <c r="V269" s="303"/>
      <c r="W269" s="303"/>
      <c r="X269" s="273"/>
      <c r="Y269" s="273"/>
      <c r="Z269" s="303"/>
      <c r="AA269" s="303"/>
      <c r="AB269" s="303"/>
      <c r="AC269" s="285">
        <f>SUMPRODUCT(G152:G255,AC152:AC255)</f>
        <v>294231.53070812853</v>
      </c>
      <c r="AD269" s="285">
        <f>SUMPRODUCT(G152:G255,AD152:AD255)</f>
        <v>364740.60703602363</v>
      </c>
      <c r="AE269" s="285">
        <f>IF(AE151="kW",SUMPRODUCT(P152:P255,T152:T255,AE152:AE255),SUMPRODUCT(G152:G255,AE152:AE255))</f>
        <v>783.28098399918599</v>
      </c>
      <c r="AF269" s="285">
        <f>IF(AF151="kW",SUMPRODUCT(P152:P255,T152:T255,AF152:AF255),SUMPRODUCT(G152:G255,AF152:AF255))</f>
        <v>0</v>
      </c>
      <c r="AG269" s="285">
        <f>IF(AG151="kW",SUMPRODUCT(P152:P255,T152:T255,AG152:AG255),SUMPRODUCT(G152:G255, AG152:AG255))</f>
        <v>0</v>
      </c>
      <c r="AH269" s="285">
        <f>IF(AH151="kW",SUMPRODUCT(P152:P255,T152:T255,AH152:AH255),SUMPRODUCT(G152:G255, AH152:AH255))</f>
        <v>0</v>
      </c>
      <c r="AI269" s="285">
        <f>IF(AI151="kW",SUMPRODUCT(P152:P255,T152:T255,AI152:AI255),SUMPRODUCT(G152:G255,AI152:AI255))</f>
        <v>0</v>
      </c>
      <c r="AJ269" s="285">
        <f>IF(AJ151="kW",SUMPRODUCT(P152:P255,T152:T255,AJ152:AJ255),SUMPRODUCT(G152:G255,AJ152:AJ255))</f>
        <v>0</v>
      </c>
      <c r="AK269" s="285">
        <f>IF(AK151="kW",SUMPRODUCT(P152:P255,T152:T255,AK152:AK255),SUMPRODUCT(G152:G255,AK152:AK255))</f>
        <v>0</v>
      </c>
      <c r="AL269" s="285">
        <f>IF(AL151="kW",SUMPRODUCT(P152:P255,T152:T255,AL152:AL255),SUMPRODUCT(G152:G255,AL152:AL255))</f>
        <v>0</v>
      </c>
      <c r="AM269" s="285">
        <f>IF(AM151="kW",SUMPRODUCT(P152:P255,T152:T255,AM152:AM255),SUMPRODUCT(G152:G255,AM152:AM255))</f>
        <v>0</v>
      </c>
      <c r="AN269" s="285">
        <f>IF(AN151="kW",SUMPRODUCT(P152:P255,T152:T255,AN152:AN255),SUMPRODUCT(G152:G255,AN152:AN255))</f>
        <v>0</v>
      </c>
      <c r="AO269" s="285">
        <f>IF(AO151="kW",SUMPRODUCT(P152:P255,T152:T255,AO152:AO255),SUMPRODUCT(G152:G255,AO152:AO255))</f>
        <v>0</v>
      </c>
      <c r="AP269" s="285">
        <f>IF(AP151="kW",SUMPRODUCT(P152:P255,T152:T255,AP152:AP255),SUMPRODUCT(G152:G255,AP152:AP255))</f>
        <v>0</v>
      </c>
      <c r="AQ269" s="331"/>
    </row>
    <row r="270" spans="1:45" ht="15">
      <c r="B270" s="318" t="s">
        <v>190</v>
      </c>
      <c r="C270" s="350"/>
      <c r="D270" s="273"/>
      <c r="E270" s="273"/>
      <c r="F270" s="273"/>
      <c r="G270" s="273"/>
      <c r="H270" s="273"/>
      <c r="I270" s="273"/>
      <c r="J270" s="273"/>
      <c r="K270" s="273"/>
      <c r="L270" s="273"/>
      <c r="M270" s="273"/>
      <c r="N270" s="273"/>
      <c r="O270" s="273"/>
      <c r="P270" s="273"/>
      <c r="Q270" s="351"/>
      <c r="R270" s="273"/>
      <c r="S270" s="273"/>
      <c r="T270" s="273"/>
      <c r="U270" s="298"/>
      <c r="V270" s="303"/>
      <c r="W270" s="303"/>
      <c r="X270" s="273"/>
      <c r="Y270" s="273"/>
      <c r="Z270" s="303"/>
      <c r="AA270" s="303"/>
      <c r="AB270" s="303"/>
      <c r="AC270" s="285">
        <f>SUMPRODUCT(H152:H255,AC152:AC255)</f>
        <v>250456.4650097402</v>
      </c>
      <c r="AD270" s="285">
        <f>SUMPRODUCT(H152:H255,AD152:AD255)</f>
        <v>364740.60703602363</v>
      </c>
      <c r="AE270" s="285">
        <f>IF(AE151="kW",SUMPRODUCT(P152:P255,U152:U255,AE152:AE255),SUMPRODUCT(H152:H255,AE152:AE255))</f>
        <v>783.28098399918599</v>
      </c>
      <c r="AF270" s="285">
        <f>IF(AF151="kW",SUMPRODUCT(P152:P255,U152:U255,AF152:AF255),SUMPRODUCT(H152:H255,AF152:AF255))</f>
        <v>0</v>
      </c>
      <c r="AG270" s="285">
        <f>IF(AG151="kW",SUMPRODUCT(P152:P255,U152:U255,AG152:AG255),SUMPRODUCT(H152:H255, AG152:AG255))</f>
        <v>0</v>
      </c>
      <c r="AH270" s="285">
        <f>IF(AH151="kW",SUMPRODUCT(P152:P255,U152:U255,AH152:AH255),SUMPRODUCT(H152:H255, AH152:AH255))</f>
        <v>0</v>
      </c>
      <c r="AI270" s="285">
        <f>IF(AI151="kW",SUMPRODUCT(P152:P255,U152:U255,AI152:AI255),SUMPRODUCT(H152:H255,AI152:AI255))</f>
        <v>0</v>
      </c>
      <c r="AJ270" s="285">
        <f>IF(AJ151="kW",SUMPRODUCT(P152:P255,U152:U255,AJ152:AJ255),SUMPRODUCT(H152:H255,AJ152:AJ255))</f>
        <v>0</v>
      </c>
      <c r="AK270" s="285">
        <f>IF(AK151="kW",SUMPRODUCT(P152:P255,U152:U255,AK152:AK255),SUMPRODUCT(H152:H255,AK152:AK255))</f>
        <v>0</v>
      </c>
      <c r="AL270" s="285">
        <f>IF(AL151="kW",SUMPRODUCT(P152:P255,U152:U255,AL152:AL255),SUMPRODUCT(H152:H255,AL152:AL255))</f>
        <v>0</v>
      </c>
      <c r="AM270" s="285">
        <f>IF(AM151="kW",SUMPRODUCT(P152:P255,U152:U255,AM152:AM255),SUMPRODUCT(H152:H255,AM152:AM255))</f>
        <v>0</v>
      </c>
      <c r="AN270" s="285">
        <f>IF(AN151="kW",SUMPRODUCT(P152:P255,U152:U255,AN152:AN255),SUMPRODUCT(H152:H255,AN152:AN255))</f>
        <v>0</v>
      </c>
      <c r="AO270" s="285">
        <f>IF(AO151="kW",SUMPRODUCT(P152:P255,U152:U255,AO152:AO255),SUMPRODUCT(H152:H255,AO152:AO255))</f>
        <v>0</v>
      </c>
      <c r="AP270" s="285">
        <f>IF(AP151="kW",SUMPRODUCT(P152:P255,U152:U255,AP152:AP255),SUMPRODUCT(H152:H255,AP152:AP255))</f>
        <v>0</v>
      </c>
      <c r="AQ270" s="331"/>
    </row>
    <row r="271" spans="1:45" ht="15">
      <c r="B271" s="318" t="s">
        <v>191</v>
      </c>
      <c r="C271" s="350"/>
      <c r="D271" s="273"/>
      <c r="E271" s="273"/>
      <c r="F271" s="273"/>
      <c r="G271" s="273"/>
      <c r="H271" s="273"/>
      <c r="I271" s="273"/>
      <c r="J271" s="273"/>
      <c r="K271" s="273"/>
      <c r="L271" s="273"/>
      <c r="M271" s="273"/>
      <c r="N271" s="273"/>
      <c r="O271" s="273"/>
      <c r="P271" s="273"/>
      <c r="Q271" s="351"/>
      <c r="R271" s="273"/>
      <c r="S271" s="273"/>
      <c r="T271" s="273"/>
      <c r="U271" s="298"/>
      <c r="V271" s="303"/>
      <c r="W271" s="303"/>
      <c r="X271" s="273"/>
      <c r="Y271" s="273"/>
      <c r="Z271" s="303"/>
      <c r="AA271" s="303"/>
      <c r="AB271" s="303"/>
      <c r="AC271" s="285">
        <f>SUMPRODUCT(I152:I255,AC152:AC255)</f>
        <v>193196.57070363814</v>
      </c>
      <c r="AD271" s="285">
        <f>SUMPRODUCT(I152:I255,AD152:AD255)</f>
        <v>266603.48398600111</v>
      </c>
      <c r="AE271" s="285">
        <f>IF(AE151="kW",SUMPRODUCT(P152:P255,V152:V255,AE152:AE255),SUMPRODUCT(I152:I255,AE152:AE255))</f>
        <v>767.49883463842741</v>
      </c>
      <c r="AF271" s="285">
        <f>IF(AF151="kW",SUMPRODUCT(P152:P255,V152:V255,AF152:AF255),SUMPRODUCT(I152:I255,AF152:AF255))</f>
        <v>0</v>
      </c>
      <c r="AG271" s="285">
        <f>IF(AG151="kW",SUMPRODUCT(P152:P255,V152:V255,AG152:AG255),SUMPRODUCT(I152:I255, AG152:AG255))</f>
        <v>0</v>
      </c>
      <c r="AH271" s="285">
        <f>IF(AH151="kW",SUMPRODUCT(P152:P255,V152:V255,AH152:AH255),SUMPRODUCT(I152:I255, AH152:AH255))</f>
        <v>0</v>
      </c>
      <c r="AI271" s="285">
        <f>IF(AI151="kW",SUMPRODUCT(P152:P255,V152:V255,AI152:AI255),SUMPRODUCT(I152:I255,AI152:AI255))</f>
        <v>0</v>
      </c>
      <c r="AJ271" s="285">
        <f>IF(AJ151="kW",SUMPRODUCT(P152:P255,V152:V255,AJ152:AJ255),SUMPRODUCT(I152:I255,AJ152:AJ255))</f>
        <v>0</v>
      </c>
      <c r="AK271" s="285">
        <f>IF(AK151="kW",SUMPRODUCT(P152:P255,V152:V255,AK152:AK255),SUMPRODUCT(I152:I255,AK152:AK255))</f>
        <v>0</v>
      </c>
      <c r="AL271" s="285">
        <f>IF(AL151="kW",SUMPRODUCT(P152:P255,V152:V255,AL152:AL255),SUMPRODUCT(I152:I255,AL152:AL255))</f>
        <v>0</v>
      </c>
      <c r="AM271" s="285">
        <f>IF(AM151="kW",SUMPRODUCT(P152:P255,V152:V255,AM152:AM255),SUMPRODUCT(I152:I255,AM152:AM255))</f>
        <v>0</v>
      </c>
      <c r="AN271" s="285">
        <f>IF(AN151="kW",SUMPRODUCT(P152:P255,V152:V255,AN152:AN255),SUMPRODUCT(I152:I255,AN152:AN255))</f>
        <v>0</v>
      </c>
      <c r="AO271" s="285">
        <f>IF(AO151="kW",SUMPRODUCT(P152:P255,V152:V255,AO152:AO255),SUMPRODUCT(I152:I255,AO152:AO255))</f>
        <v>0</v>
      </c>
      <c r="AP271" s="285">
        <f>IF(AP151="kW",SUMPRODUCT(P152:P255,V152:V255,AP152:AP255),SUMPRODUCT(I152:I255,AP152:AP255))</f>
        <v>0</v>
      </c>
      <c r="AQ271" s="331"/>
    </row>
    <row r="272" spans="1:45" ht="15">
      <c r="B272" s="318" t="s">
        <v>192</v>
      </c>
      <c r="C272" s="350"/>
      <c r="D272" s="303"/>
      <c r="E272" s="303"/>
      <c r="F272" s="303"/>
      <c r="G272" s="303"/>
      <c r="H272" s="303"/>
      <c r="I272" s="303"/>
      <c r="J272" s="303"/>
      <c r="K272" s="303"/>
      <c r="L272" s="303"/>
      <c r="M272" s="303"/>
      <c r="N272" s="303"/>
      <c r="O272" s="303"/>
      <c r="P272" s="303"/>
      <c r="Q272" s="351"/>
      <c r="R272" s="303"/>
      <c r="S272" s="303"/>
      <c r="T272" s="303"/>
      <c r="U272" s="298"/>
      <c r="V272" s="303"/>
      <c r="W272" s="303"/>
      <c r="X272" s="303"/>
      <c r="Y272" s="303"/>
      <c r="Z272" s="303"/>
      <c r="AA272" s="303"/>
      <c r="AB272" s="303"/>
      <c r="AC272" s="285">
        <f>SUMPRODUCT(J152:J255,AC152:AC255)</f>
        <v>163691.78057101113</v>
      </c>
      <c r="AD272" s="285">
        <f>SUMPRODUCT(J152:J255,AD152:AD255)</f>
        <v>264396.41638212127</v>
      </c>
      <c r="AE272" s="285">
        <f>IF(AE151="kW",SUMPRODUCT(P152:P255,W152:W255,AE152:AE255),SUMPRODUCT(J152:J255,AE152:AE255))</f>
        <v>760.53454393318907</v>
      </c>
      <c r="AF272" s="285">
        <f>IF(AF151="kW",SUMPRODUCT(P152:P255,W152:W255,AF152:AF255),SUMPRODUCT(J152:J255,AF152:AF255))</f>
        <v>0</v>
      </c>
      <c r="AG272" s="285">
        <f>IF(AG151="kW",SUMPRODUCT(P152:P255,W152:W255,AG152:AG255),SUMPRODUCT(J152:J255, AG152:AG255))</f>
        <v>0</v>
      </c>
      <c r="AH272" s="285">
        <f>IF(AH151="kW",SUMPRODUCT(P152:P255,W152:W255,AH152:AH255),SUMPRODUCT(J152:J255, AH152:AH255))</f>
        <v>0</v>
      </c>
      <c r="AI272" s="285">
        <f>IF(AI151="kW",SUMPRODUCT(P152:P255,W152:W255,AI152:AI255),SUMPRODUCT(J152:J255,AI152:AI255))</f>
        <v>0</v>
      </c>
      <c r="AJ272" s="285">
        <f>IF(AJ151="kW",SUMPRODUCT(P152:P255,W152:W255,AJ152:AJ255),SUMPRODUCT(J152:J255,AJ152:AJ255))</f>
        <v>0</v>
      </c>
      <c r="AK272" s="285">
        <f>IF(AK151="kW",SUMPRODUCT(P152:P255,W152:W255,AK152:AK255),SUMPRODUCT(J152:J255,AK152:AK255))</f>
        <v>0</v>
      </c>
      <c r="AL272" s="285">
        <f>IF(AL151="kW",SUMPRODUCT(P152:P255,W152:W255,AL152:AL255),SUMPRODUCT(J152:J255,AL152:AL255))</f>
        <v>0</v>
      </c>
      <c r="AM272" s="285">
        <f>IF(AM151="kW",SUMPRODUCT(P152:P255,W152:W255,AM152:AM255),SUMPRODUCT(J152:J255,AM152:AM255))</f>
        <v>0</v>
      </c>
      <c r="AN272" s="285">
        <f>IF(AN151="kW",SUMPRODUCT(P152:P255,W152:W255,AN152:AN255),SUMPRODUCT(J152:J255,AN152:AN255))</f>
        <v>0</v>
      </c>
      <c r="AO272" s="285">
        <f>IF(AO151="kW",SUMPRODUCT(P152:P255,W152:W255,AO152:AO255),SUMPRODUCT(J152:J255,AO152:AO255))</f>
        <v>0</v>
      </c>
      <c r="AP272" s="285">
        <f>IF(AP151="kW",SUMPRODUCT(P152:P255,W152:W255,AP152:AP255),SUMPRODUCT(J152:J255,AP152:AP255))</f>
        <v>0</v>
      </c>
      <c r="AQ272" s="331"/>
    </row>
    <row r="273" spans="1:43" ht="15">
      <c r="B273" s="318" t="s">
        <v>193</v>
      </c>
      <c r="C273" s="350"/>
      <c r="D273" s="329"/>
      <c r="E273" s="329"/>
      <c r="F273" s="329"/>
      <c r="G273" s="329"/>
      <c r="H273" s="329"/>
      <c r="I273" s="329"/>
      <c r="J273" s="329"/>
      <c r="K273" s="329"/>
      <c r="L273" s="329"/>
      <c r="M273" s="329"/>
      <c r="N273" s="329"/>
      <c r="O273" s="329"/>
      <c r="P273" s="329"/>
      <c r="Q273" s="303"/>
      <c r="R273" s="273"/>
      <c r="S273" s="273"/>
      <c r="T273" s="303"/>
      <c r="U273" s="298"/>
      <c r="V273" s="303"/>
      <c r="W273" s="303"/>
      <c r="X273" s="351"/>
      <c r="Y273" s="351"/>
      <c r="Z273" s="303"/>
      <c r="AA273" s="303"/>
      <c r="AB273" s="303"/>
      <c r="AC273" s="285">
        <f>SUMPRODUCT(K152:K255,AC152:AC255)</f>
        <v>163558.78733990464</v>
      </c>
      <c r="AD273" s="285">
        <f>SUMPRODUCT(K152:K255,AD152:AD255)</f>
        <v>263444.9571596391</v>
      </c>
      <c r="AE273" s="285">
        <f>IF(AE151="kW",SUMPRODUCT(P152:P255,X152:X255,AE152:AE255),SUMPRODUCT(K152:K255,AE152:AE255))</f>
        <v>760.53454393318907</v>
      </c>
      <c r="AF273" s="285">
        <f>IF(AF151="kW",SUMPRODUCT(P152:P255,X152:X255,AF152:AF255),SUMPRODUCT(K152:K255,AF152:AF255))</f>
        <v>0</v>
      </c>
      <c r="AG273" s="285">
        <f>IF(AG151="kW",SUMPRODUCT(P152:P255,X152:X255,AG152:AG255),SUMPRODUCT(K152:K255, AG152:AG255))</f>
        <v>0</v>
      </c>
      <c r="AH273" s="285">
        <f>IF(AH151="kW",SUMPRODUCT(P152:P255,X152:X255,AH152:AH255),SUMPRODUCT(K152:K255, AH152:AH255))</f>
        <v>0</v>
      </c>
      <c r="AI273" s="285">
        <f>IF(AI151="kW",SUMPRODUCT(P152:P255,X152:X255,AI152:AI255),SUMPRODUCT(K152:K255,AI152:AI255))</f>
        <v>0</v>
      </c>
      <c r="AJ273" s="285">
        <f>IF(AJ151="kW",SUMPRODUCT(P152:P255,X152:X255,AJ152:AJ255),SUMPRODUCT(K152:K255,AJ152:AJ255))</f>
        <v>0</v>
      </c>
      <c r="AK273" s="285">
        <f>IF(AK151="kW",SUMPRODUCT(P152:P255,X152:X255,AK152:AK255),SUMPRODUCT(K152:K255,AK152:AK255))</f>
        <v>0</v>
      </c>
      <c r="AL273" s="285">
        <f>IF(AL151="kW",SUMPRODUCT(P152:P255,X152:X255,AL152:AL255),SUMPRODUCT(K152:K255,AL152:AL255))</f>
        <v>0</v>
      </c>
      <c r="AM273" s="285">
        <f>IF(AM151="kW",SUMPRODUCT(P152:P255,X152:X255,AM152:AM255),SUMPRODUCT(K152:K255,AM152:AM255))</f>
        <v>0</v>
      </c>
      <c r="AN273" s="285">
        <f>IF(AN151="kW",SUMPRODUCT(P152:P255,X152:X255,AN152:AN255),SUMPRODUCT(K152:K255,AN152:AN255))</f>
        <v>0</v>
      </c>
      <c r="AO273" s="285">
        <f>IF(AO151="kW",SUMPRODUCT(P152:P255,X152:X255,AO152:AO255),SUMPRODUCT(K152:K255,AO152:AO255))</f>
        <v>0</v>
      </c>
      <c r="AP273" s="285">
        <f>IF(AP151="kW",SUMPRODUCT(P152:P255,X152:X255,AP152:AP255),SUMPRODUCT(K152:K255,AP152:AP255))</f>
        <v>0</v>
      </c>
      <c r="AQ273" s="331"/>
    </row>
    <row r="274" spans="1:43" ht="15">
      <c r="B274" s="375" t="s">
        <v>194</v>
      </c>
      <c r="C274" s="353"/>
      <c r="D274" s="376"/>
      <c r="E274" s="376"/>
      <c r="F274" s="376"/>
      <c r="G274" s="376"/>
      <c r="H274" s="376"/>
      <c r="I274" s="376"/>
      <c r="J274" s="376"/>
      <c r="K274" s="376"/>
      <c r="L274" s="376"/>
      <c r="M274" s="376"/>
      <c r="N274" s="376"/>
      <c r="O274" s="376"/>
      <c r="P274" s="376"/>
      <c r="Q274" s="377"/>
      <c r="R274" s="378"/>
      <c r="S274" s="378"/>
      <c r="T274" s="379"/>
      <c r="U274" s="358"/>
      <c r="V274" s="379"/>
      <c r="W274" s="379"/>
      <c r="X274" s="377"/>
      <c r="Y274" s="377"/>
      <c r="Z274" s="379"/>
      <c r="AA274" s="379"/>
      <c r="AB274" s="379"/>
      <c r="AC274" s="320">
        <f>SUMPRODUCT(L152:L255,AC152:AC255)</f>
        <v>163558.78733990464</v>
      </c>
      <c r="AD274" s="320">
        <f>SUMPRODUCT(L152:L255,AD152:AD255)</f>
        <v>252211.24634512889</v>
      </c>
      <c r="AE274" s="320">
        <f>IF(AE151="kW",SUMPRODUCT(P152:P255,Y152:Y255,AE152:AE255),SUMPRODUCT(L152:L255,AE152:AE255))</f>
        <v>721.11488892188606</v>
      </c>
      <c r="AF274" s="320">
        <f>IF(AF151="kW",SUMPRODUCT(P152:P255,Y152:Y255,AF152:AF255),SUMPRODUCT(L152:L255,AF152:AF255))</f>
        <v>0</v>
      </c>
      <c r="AG274" s="320">
        <f>IF(AG151="kW",SUMPRODUCT(P152:P255,Y152:Y255,AG152:AG255),SUMPRODUCT(L152:L255, AG152:AG255))</f>
        <v>0</v>
      </c>
      <c r="AH274" s="320">
        <f>IF(AH151="kW",SUMPRODUCT(P152:P255,Y152:Y255,AH152:AH255),SUMPRODUCT(L152:L255, AH152:AH255))</f>
        <v>0</v>
      </c>
      <c r="AI274" s="320">
        <f>IF(AI151="kW",SUMPRODUCT(P152:P255,Y152:Y255,AI152:AI255),SUMPRODUCT(L152:L255,AI152:AI255))</f>
        <v>0</v>
      </c>
      <c r="AJ274" s="320">
        <f>IF(AJ151="kW",SUMPRODUCT(P152:P255,Y152:Y255,AJ152:AJ255),SUMPRODUCT(L152:L255,AJ152:AJ255))</f>
        <v>0</v>
      </c>
      <c r="AK274" s="320">
        <f>IF(AK151="kW",SUMPRODUCT(P152:P255,Y152:Y255,AK152:AK255),SUMPRODUCT(L152:L255,AK152:AK255))</f>
        <v>0</v>
      </c>
      <c r="AL274" s="320">
        <f>IF(AL151="kW",SUMPRODUCT(P152:P255,Y152:Y255,AL152:AL255),SUMPRODUCT(L152:L255,AL152:AL255))</f>
        <v>0</v>
      </c>
      <c r="AM274" s="320">
        <f>IF(AM151="kW",SUMPRODUCT(P152:P255,Y152:Y255,AM152:AM255),SUMPRODUCT(L152:L255,AM152:AM255))</f>
        <v>0</v>
      </c>
      <c r="AN274" s="320">
        <f>IF(AN151="kW",SUMPRODUCT(P152:P255,Y152:Y255,AN152:AN255),SUMPRODUCT(L152:L255,AN152:AN255))</f>
        <v>0</v>
      </c>
      <c r="AO274" s="320">
        <f>IF(AO151="kW",SUMPRODUCT(P152:P255,Y152:Y255,AO152:AO255),SUMPRODUCT(L152:L255,AO152:AO255))</f>
        <v>0</v>
      </c>
      <c r="AP274" s="320">
        <f>IF(AP151="kW",SUMPRODUCT(P152:P255,Y152:Y255,AP152:AP255),SUMPRODUCT(L152:L255,AP152:AP255))</f>
        <v>0</v>
      </c>
      <c r="AQ274" s="380"/>
    </row>
    <row r="275" spans="1:43" ht="15" hidden="1">
      <c r="B275" s="770" t="s">
        <v>777</v>
      </c>
      <c r="C275" s="350"/>
      <c r="D275" s="329"/>
      <c r="E275" s="329"/>
      <c r="F275" s="329"/>
      <c r="G275" s="329"/>
      <c r="H275" s="329"/>
      <c r="I275" s="329"/>
      <c r="J275" s="329"/>
      <c r="K275" s="329"/>
      <c r="L275" s="329"/>
      <c r="M275" s="329"/>
      <c r="N275" s="329"/>
      <c r="O275" s="329"/>
      <c r="P275" s="329"/>
      <c r="Q275" s="351"/>
      <c r="R275" s="273"/>
      <c r="S275" s="273"/>
      <c r="T275" s="303"/>
      <c r="U275" s="298"/>
      <c r="V275" s="303"/>
      <c r="W275" s="303"/>
      <c r="X275" s="351"/>
      <c r="Y275" s="351"/>
      <c r="Z275" s="303"/>
      <c r="AA275" s="303"/>
      <c r="AB275" s="303"/>
      <c r="AC275" s="784">
        <f>SUMPRODUCT(M152:M255,AC152:AC255)</f>
        <v>135729.88892548115</v>
      </c>
      <c r="AD275" s="784">
        <f>SUMPRODUCT(M152:M255,AD152:AD255)</f>
        <v>222449.20953986884</v>
      </c>
      <c r="AE275" s="784">
        <f>IF(AE151="kW",SUMPRODUCT(P152:P255,Z152:Z255,AE152:AE255),SUMPRODUCT(M152:M255,AE152:AE255))</f>
        <v>627.20228020638285</v>
      </c>
      <c r="AF275" s="285"/>
      <c r="AG275" s="285"/>
      <c r="AH275" s="285"/>
      <c r="AI275" s="285"/>
      <c r="AJ275" s="285"/>
      <c r="AK275" s="285"/>
      <c r="AL275" s="285"/>
      <c r="AM275" s="285"/>
      <c r="AN275" s="285"/>
      <c r="AO275" s="285"/>
      <c r="AP275" s="285"/>
      <c r="AQ275" s="294"/>
    </row>
    <row r="276" spans="1:43" ht="15" hidden="1">
      <c r="B276" s="770" t="s">
        <v>778</v>
      </c>
      <c r="C276" s="350"/>
      <c r="D276" s="329"/>
      <c r="E276" s="329"/>
      <c r="F276" s="329"/>
      <c r="G276" s="329"/>
      <c r="H276" s="329"/>
      <c r="I276" s="329"/>
      <c r="J276" s="329"/>
      <c r="K276" s="329"/>
      <c r="L276" s="329"/>
      <c r="M276" s="329"/>
      <c r="N276" s="329"/>
      <c r="O276" s="329"/>
      <c r="P276" s="329"/>
      <c r="Q276" s="351"/>
      <c r="R276" s="273"/>
      <c r="S276" s="273"/>
      <c r="T276" s="303"/>
      <c r="U276" s="298"/>
      <c r="V276" s="303"/>
      <c r="W276" s="303"/>
      <c r="X276" s="351"/>
      <c r="Y276" s="351"/>
      <c r="Z276" s="303"/>
      <c r="AA276" s="303"/>
      <c r="AB276" s="303"/>
      <c r="AC276" s="784">
        <f>SUMPRODUCT(N152:N255,AC152:AC255)</f>
        <v>126029.93244894872</v>
      </c>
      <c r="AD276" s="784">
        <f>SUMPRODUCT(N152:N255,AD152:AD255)</f>
        <v>210797.96355533716</v>
      </c>
      <c r="AE276" s="784">
        <f>IF(AE151="kW",SUMPRODUCT(P152:P255,AA152:AA255,AE152:AE255),SUMPRODUCT(N152:N255,AE152:AE255))</f>
        <v>609.73681785938959</v>
      </c>
      <c r="AF276" s="285"/>
      <c r="AG276" s="285"/>
      <c r="AH276" s="285"/>
      <c r="AI276" s="285"/>
      <c r="AJ276" s="285"/>
      <c r="AK276" s="285"/>
      <c r="AL276" s="285"/>
      <c r="AM276" s="285"/>
      <c r="AN276" s="285"/>
      <c r="AO276" s="285"/>
      <c r="AP276" s="285"/>
      <c r="AQ276" s="294"/>
    </row>
    <row r="277" spans="1:43" ht="18.75" customHeight="1">
      <c r="B277" s="362" t="s">
        <v>581</v>
      </c>
      <c r="C277" s="381"/>
      <c r="D277" s="382"/>
      <c r="E277" s="382"/>
      <c r="F277" s="382"/>
      <c r="G277" s="382"/>
      <c r="H277" s="382"/>
      <c r="I277" s="382"/>
      <c r="J277" s="382"/>
      <c r="K277" s="382"/>
      <c r="L277" s="382"/>
      <c r="M277" s="382"/>
      <c r="N277" s="382"/>
      <c r="O277" s="382"/>
      <c r="P277" s="382"/>
      <c r="Q277" s="382"/>
      <c r="R277" s="382"/>
      <c r="S277" s="382"/>
      <c r="T277" s="382"/>
      <c r="U277" s="365"/>
      <c r="V277" s="366"/>
      <c r="W277" s="382"/>
      <c r="X277" s="382"/>
      <c r="Y277" s="382"/>
      <c r="Z277" s="382"/>
      <c r="AA277" s="382"/>
      <c r="AB277" s="382"/>
      <c r="AC277" s="383"/>
      <c r="AD277" s="383"/>
      <c r="AE277" s="383"/>
      <c r="AF277" s="383"/>
      <c r="AG277" s="383"/>
      <c r="AH277" s="383"/>
      <c r="AI277" s="383"/>
      <c r="AJ277" s="383"/>
      <c r="AK277" s="383"/>
      <c r="AL277" s="383"/>
      <c r="AM277" s="383"/>
      <c r="AN277" s="383"/>
      <c r="AO277" s="383"/>
      <c r="AP277" s="383"/>
      <c r="AQ277" s="383"/>
    </row>
    <row r="278" spans="1:43">
      <c r="E278" s="384"/>
      <c r="F278" s="384"/>
      <c r="G278" s="384"/>
      <c r="H278" s="384"/>
      <c r="I278" s="384"/>
      <c r="J278" s="384"/>
      <c r="K278" s="384"/>
      <c r="L278" s="384"/>
      <c r="M278" s="384"/>
      <c r="N278" s="384"/>
      <c r="O278" s="384"/>
      <c r="P278" s="384"/>
      <c r="Q278" s="384"/>
      <c r="R278" s="384"/>
      <c r="S278" s="384"/>
      <c r="T278" s="384"/>
      <c r="U278" s="384"/>
      <c r="V278" s="384"/>
      <c r="W278" s="384"/>
      <c r="X278" s="384"/>
      <c r="Y278" s="384"/>
      <c r="Z278" s="384"/>
      <c r="AA278" s="384"/>
      <c r="AB278" s="384"/>
      <c r="AC278" s="250"/>
      <c r="AD278" s="250"/>
      <c r="AE278" s="250"/>
      <c r="AF278" s="250"/>
      <c r="AG278" s="250"/>
      <c r="AH278" s="250"/>
      <c r="AI278" s="250"/>
      <c r="AJ278" s="250"/>
      <c r="AK278" s="250"/>
      <c r="AL278" s="250"/>
      <c r="AM278" s="250"/>
      <c r="AN278" s="250"/>
      <c r="AO278" s="250"/>
      <c r="AP278" s="250"/>
    </row>
    <row r="279" spans="1:43" ht="15.75">
      <c r="B279" s="274" t="s">
        <v>248</v>
      </c>
      <c r="C279" s="275"/>
      <c r="D279" s="581" t="s">
        <v>525</v>
      </c>
      <c r="E279" s="579"/>
      <c r="Q279" s="275"/>
      <c r="AC279" s="264"/>
      <c r="AD279" s="261"/>
      <c r="AE279" s="261"/>
      <c r="AF279" s="261"/>
      <c r="AG279" s="261"/>
      <c r="AH279" s="261"/>
      <c r="AI279" s="261"/>
      <c r="AJ279" s="261"/>
      <c r="AK279" s="261"/>
      <c r="AL279" s="261"/>
      <c r="AM279" s="261"/>
      <c r="AN279" s="261"/>
      <c r="AO279" s="261"/>
      <c r="AP279" s="261"/>
      <c r="AQ279" s="276"/>
    </row>
    <row r="280" spans="1:43" ht="33" customHeight="1">
      <c r="B280" s="838" t="s">
        <v>211</v>
      </c>
      <c r="C280" s="840" t="s">
        <v>33</v>
      </c>
      <c r="D280" s="278" t="s">
        <v>421</v>
      </c>
      <c r="E280" s="842" t="s">
        <v>209</v>
      </c>
      <c r="F280" s="843"/>
      <c r="G280" s="843"/>
      <c r="H280" s="843"/>
      <c r="I280" s="843"/>
      <c r="J280" s="843"/>
      <c r="K280" s="843"/>
      <c r="L280" s="843"/>
      <c r="M280" s="844"/>
      <c r="N280" s="777"/>
      <c r="O280" s="777"/>
      <c r="P280" s="848" t="s">
        <v>213</v>
      </c>
      <c r="Q280" s="278" t="s">
        <v>422</v>
      </c>
      <c r="R280" s="842" t="s">
        <v>212</v>
      </c>
      <c r="S280" s="843"/>
      <c r="T280" s="843"/>
      <c r="U280" s="843"/>
      <c r="V280" s="843"/>
      <c r="W280" s="843"/>
      <c r="X280" s="843"/>
      <c r="Y280" s="843"/>
      <c r="Z280" s="844"/>
      <c r="AA280" s="775"/>
      <c r="AB280" s="775"/>
      <c r="AC280" s="845" t="s">
        <v>243</v>
      </c>
      <c r="AD280" s="846"/>
      <c r="AE280" s="846"/>
      <c r="AF280" s="846"/>
      <c r="AG280" s="846"/>
      <c r="AH280" s="846"/>
      <c r="AI280" s="846"/>
      <c r="AJ280" s="846"/>
      <c r="AK280" s="846"/>
      <c r="AL280" s="846"/>
      <c r="AM280" s="846"/>
      <c r="AN280" s="846"/>
      <c r="AO280" s="846"/>
      <c r="AP280" s="846"/>
      <c r="AQ280" s="847"/>
    </row>
    <row r="281" spans="1:43" ht="60.75" customHeight="1">
      <c r="B281" s="839"/>
      <c r="C281" s="841"/>
      <c r="D281" s="279">
        <v>2013</v>
      </c>
      <c r="E281" s="279">
        <v>2014</v>
      </c>
      <c r="F281" s="279">
        <v>2015</v>
      </c>
      <c r="G281" s="279">
        <v>2016</v>
      </c>
      <c r="H281" s="279">
        <v>2017</v>
      </c>
      <c r="I281" s="279">
        <v>2018</v>
      </c>
      <c r="J281" s="279">
        <v>2019</v>
      </c>
      <c r="K281" s="279">
        <v>2020</v>
      </c>
      <c r="L281" s="279">
        <v>2021</v>
      </c>
      <c r="M281" s="279">
        <v>2022</v>
      </c>
      <c r="N281" s="423"/>
      <c r="O281" s="423"/>
      <c r="P281" s="849"/>
      <c r="Q281" s="279">
        <v>2013</v>
      </c>
      <c r="R281" s="279">
        <v>2014</v>
      </c>
      <c r="S281" s="279">
        <v>2015</v>
      </c>
      <c r="T281" s="279">
        <v>2016</v>
      </c>
      <c r="U281" s="279">
        <v>2017</v>
      </c>
      <c r="V281" s="279">
        <v>2018</v>
      </c>
      <c r="W281" s="279">
        <v>2019</v>
      </c>
      <c r="X281" s="279">
        <v>2020</v>
      </c>
      <c r="Y281" s="279">
        <v>2021</v>
      </c>
      <c r="Z281" s="279">
        <v>2022</v>
      </c>
      <c r="AA281" s="279"/>
      <c r="AB281" s="279"/>
      <c r="AC281" s="279" t="str">
        <f>'1.  LRAMVA Summary'!D52</f>
        <v>Residential</v>
      </c>
      <c r="AD281" s="279" t="str">
        <f>'1.  LRAMVA Summary'!E52</f>
        <v>GS&lt;50 kW</v>
      </c>
      <c r="AE281" s="279" t="str">
        <f>'1.  LRAMVA Summary'!F52</f>
        <v>GS 50 to 4,999 kW</v>
      </c>
      <c r="AF281" s="279" t="str">
        <f>'1.  LRAMVA Summary'!G52</f>
        <v/>
      </c>
      <c r="AG281" s="279" t="str">
        <f>'1.  LRAMVA Summary'!H52</f>
        <v/>
      </c>
      <c r="AH281" s="279" t="str">
        <f>'1.  LRAMVA Summary'!I52</f>
        <v/>
      </c>
      <c r="AI281" s="279" t="str">
        <f>'1.  LRAMVA Summary'!J52</f>
        <v/>
      </c>
      <c r="AJ281" s="279" t="str">
        <f>'1.  LRAMVA Summary'!K52</f>
        <v/>
      </c>
      <c r="AK281" s="279" t="str">
        <f>'1.  LRAMVA Summary'!L52</f>
        <v/>
      </c>
      <c r="AL281" s="279" t="str">
        <f>'1.  LRAMVA Summary'!M52</f>
        <v/>
      </c>
      <c r="AM281" s="279" t="str">
        <f>'1.  LRAMVA Summary'!N52</f>
        <v/>
      </c>
      <c r="AN281" s="279" t="str">
        <f>'1.  LRAMVA Summary'!O52</f>
        <v/>
      </c>
      <c r="AO281" s="279" t="str">
        <f>'1.  LRAMVA Summary'!P52</f>
        <v/>
      </c>
      <c r="AP281" s="279" t="str">
        <f>'1.  LRAMVA Summary'!Q52</f>
        <v/>
      </c>
      <c r="AQ281" s="281" t="str">
        <f>'1.  LRAMVA Summary'!R52</f>
        <v>Total</v>
      </c>
    </row>
    <row r="282" spans="1:43" ht="15" customHeight="1">
      <c r="A282" s="499"/>
      <c r="B282" s="282" t="s">
        <v>0</v>
      </c>
      <c r="C282" s="283"/>
      <c r="D282" s="283"/>
      <c r="E282" s="283"/>
      <c r="F282" s="283"/>
      <c r="G282" s="283"/>
      <c r="H282" s="283"/>
      <c r="I282" s="283"/>
      <c r="J282" s="283"/>
      <c r="K282" s="283"/>
      <c r="L282" s="283"/>
      <c r="M282" s="283"/>
      <c r="N282" s="283"/>
      <c r="O282" s="283"/>
      <c r="P282" s="284"/>
      <c r="Q282" s="283"/>
      <c r="R282" s="283"/>
      <c r="S282" s="283"/>
      <c r="T282" s="283"/>
      <c r="U282" s="283"/>
      <c r="V282" s="283"/>
      <c r="W282" s="283"/>
      <c r="X282" s="283"/>
      <c r="Y282" s="283"/>
      <c r="Z282" s="283"/>
      <c r="AA282" s="283"/>
      <c r="AB282" s="283"/>
      <c r="AC282" s="285" t="str">
        <f>'1.  LRAMVA Summary'!D53</f>
        <v>kWh</v>
      </c>
      <c r="AD282" s="285" t="str">
        <f>'1.  LRAMVA Summary'!E53</f>
        <v>kWh</v>
      </c>
      <c r="AE282" s="285" t="str">
        <f>'1.  LRAMVA Summary'!F53</f>
        <v>kW</v>
      </c>
      <c r="AF282" s="285">
        <f>'1.  LRAMVA Summary'!G53</f>
        <v>0</v>
      </c>
      <c r="AG282" s="285">
        <f>'1.  LRAMVA Summary'!H53</f>
        <v>0</v>
      </c>
      <c r="AH282" s="285">
        <f>'1.  LRAMVA Summary'!I53</f>
        <v>0</v>
      </c>
      <c r="AI282" s="285">
        <f>'1.  LRAMVA Summary'!J53</f>
        <v>0</v>
      </c>
      <c r="AJ282" s="285">
        <f>'1.  LRAMVA Summary'!K53</f>
        <v>0</v>
      </c>
      <c r="AK282" s="285">
        <f>'1.  LRAMVA Summary'!L53</f>
        <v>0</v>
      </c>
      <c r="AL282" s="285">
        <f>'1.  LRAMVA Summary'!M53</f>
        <v>0</v>
      </c>
      <c r="AM282" s="285">
        <f>'1.  LRAMVA Summary'!N53</f>
        <v>0</v>
      </c>
      <c r="AN282" s="285">
        <f>'1.  LRAMVA Summary'!O53</f>
        <v>0</v>
      </c>
      <c r="AO282" s="285">
        <f>'1.  LRAMVA Summary'!P53</f>
        <v>0</v>
      </c>
      <c r="AP282" s="285">
        <f>'1.  LRAMVA Summary'!Q53</f>
        <v>0</v>
      </c>
      <c r="AQ282" s="286"/>
    </row>
    <row r="283" spans="1:43" ht="15" hidden="1" outlineLevel="1">
      <c r="A283" s="498">
        <v>1</v>
      </c>
      <c r="B283" s="288" t="s">
        <v>1</v>
      </c>
      <c r="C283" s="285" t="s">
        <v>25</v>
      </c>
      <c r="D283" s="289">
        <v>39593.509000858001</v>
      </c>
      <c r="E283" s="289">
        <v>39593.509000858001</v>
      </c>
      <c r="F283" s="289">
        <v>39593.509000858001</v>
      </c>
      <c r="G283" s="289">
        <v>39388.419964191002</v>
      </c>
      <c r="H283" s="289">
        <v>21884.724395075998</v>
      </c>
      <c r="I283" s="289">
        <v>0</v>
      </c>
      <c r="J283" s="289">
        <v>0</v>
      </c>
      <c r="K283" s="289">
        <v>0</v>
      </c>
      <c r="L283" s="289">
        <v>0</v>
      </c>
      <c r="M283" s="289">
        <v>0</v>
      </c>
      <c r="N283" s="285"/>
      <c r="O283" s="285"/>
      <c r="P283" s="285"/>
      <c r="Q283" s="289"/>
      <c r="R283" s="289"/>
      <c r="S283" s="289"/>
      <c r="T283" s="289"/>
      <c r="U283" s="289"/>
      <c r="V283" s="289"/>
      <c r="W283" s="289"/>
      <c r="X283" s="289"/>
      <c r="Y283" s="289"/>
      <c r="Z283" s="289"/>
      <c r="AA283" s="283"/>
      <c r="AB283" s="283"/>
      <c r="AC283" s="404">
        <v>1</v>
      </c>
      <c r="AD283" s="404"/>
      <c r="AE283" s="404"/>
      <c r="AF283" s="404"/>
      <c r="AG283" s="404"/>
      <c r="AH283" s="404"/>
      <c r="AI283" s="404"/>
      <c r="AJ283" s="404"/>
      <c r="AK283" s="404"/>
      <c r="AL283" s="404"/>
      <c r="AM283" s="404"/>
      <c r="AN283" s="404"/>
      <c r="AO283" s="404"/>
      <c r="AP283" s="404"/>
      <c r="AQ283" s="290">
        <f>SUM(AC283:AP283)</f>
        <v>1</v>
      </c>
    </row>
    <row r="284" spans="1:43" ht="15" hidden="1" outlineLevel="1">
      <c r="B284" s="288" t="s">
        <v>249</v>
      </c>
      <c r="C284" s="285" t="s">
        <v>163</v>
      </c>
      <c r="D284" s="289"/>
      <c r="E284" s="289"/>
      <c r="F284" s="289"/>
      <c r="G284" s="289"/>
      <c r="H284" s="289"/>
      <c r="I284" s="289"/>
      <c r="J284" s="289"/>
      <c r="K284" s="289"/>
      <c r="L284" s="289"/>
      <c r="M284" s="289"/>
      <c r="N284" s="462"/>
      <c r="O284" s="462"/>
      <c r="P284" s="462"/>
      <c r="Q284" s="289"/>
      <c r="R284" s="289"/>
      <c r="S284" s="289"/>
      <c r="T284" s="289"/>
      <c r="U284" s="289"/>
      <c r="V284" s="289"/>
      <c r="W284" s="289"/>
      <c r="X284" s="289"/>
      <c r="Y284" s="289"/>
      <c r="Z284" s="289"/>
      <c r="AA284" s="283"/>
      <c r="AB284" s="283"/>
      <c r="AC284" s="405">
        <f>AC283</f>
        <v>1</v>
      </c>
      <c r="AD284" s="405">
        <f>AD283</f>
        <v>0</v>
      </c>
      <c r="AE284" s="405">
        <f t="shared" ref="AE284:AH284" si="147">AE283</f>
        <v>0</v>
      </c>
      <c r="AF284" s="405">
        <f t="shared" si="147"/>
        <v>0</v>
      </c>
      <c r="AG284" s="405">
        <f t="shared" si="147"/>
        <v>0</v>
      </c>
      <c r="AH284" s="405">
        <f t="shared" si="147"/>
        <v>0</v>
      </c>
      <c r="AI284" s="405">
        <f t="shared" ref="AI284:AP284" si="148">AI283</f>
        <v>0</v>
      </c>
      <c r="AJ284" s="405">
        <f t="shared" si="148"/>
        <v>0</v>
      </c>
      <c r="AK284" s="405">
        <f t="shared" si="148"/>
        <v>0</v>
      </c>
      <c r="AL284" s="405">
        <f t="shared" si="148"/>
        <v>0</v>
      </c>
      <c r="AM284" s="405">
        <f t="shared" si="148"/>
        <v>0</v>
      </c>
      <c r="AN284" s="405">
        <f t="shared" si="148"/>
        <v>0</v>
      </c>
      <c r="AO284" s="405">
        <f t="shared" si="148"/>
        <v>0</v>
      </c>
      <c r="AP284" s="405">
        <f t="shared" si="148"/>
        <v>0</v>
      </c>
      <c r="AQ284" s="291"/>
    </row>
    <row r="285" spans="1:43" ht="15.75" hidden="1" outlineLevel="1">
      <c r="A285" s="500"/>
      <c r="B285" s="292"/>
      <c r="C285" s="293"/>
      <c r="D285" s="293"/>
      <c r="E285" s="293"/>
      <c r="F285" s="293"/>
      <c r="G285" s="293"/>
      <c r="H285" s="293"/>
      <c r="I285" s="293"/>
      <c r="J285" s="293"/>
      <c r="K285" s="293"/>
      <c r="L285" s="293"/>
      <c r="M285" s="293"/>
      <c r="N285" s="297"/>
      <c r="O285" s="297"/>
      <c r="P285" s="297"/>
      <c r="Q285" s="293"/>
      <c r="R285" s="293"/>
      <c r="S285" s="293"/>
      <c r="T285" s="293"/>
      <c r="U285" s="293"/>
      <c r="V285" s="293"/>
      <c r="W285" s="293"/>
      <c r="X285" s="293"/>
      <c r="Y285" s="293"/>
      <c r="Z285" s="293"/>
      <c r="AA285" s="283"/>
      <c r="AB285" s="283"/>
      <c r="AC285" s="406"/>
      <c r="AD285" s="407"/>
      <c r="AE285" s="407"/>
      <c r="AF285" s="407"/>
      <c r="AG285" s="407"/>
      <c r="AH285" s="407"/>
      <c r="AI285" s="407"/>
      <c r="AJ285" s="407"/>
      <c r="AK285" s="407"/>
      <c r="AL285" s="407"/>
      <c r="AM285" s="407"/>
      <c r="AN285" s="407"/>
      <c r="AO285" s="407"/>
      <c r="AP285" s="407"/>
      <c r="AQ285" s="296"/>
    </row>
    <row r="286" spans="1:43" ht="15" hidden="1" outlineLevel="1">
      <c r="A286" s="498">
        <v>2</v>
      </c>
      <c r="B286" s="288" t="s">
        <v>2</v>
      </c>
      <c r="C286" s="285" t="s">
        <v>25</v>
      </c>
      <c r="D286" s="289">
        <v>8127.6773149999999</v>
      </c>
      <c r="E286" s="289">
        <v>8127.6773149999999</v>
      </c>
      <c r="F286" s="289">
        <v>8127.6773149999999</v>
      </c>
      <c r="G286" s="289">
        <v>8127.6773149999999</v>
      </c>
      <c r="H286" s="289">
        <v>0</v>
      </c>
      <c r="I286" s="289">
        <v>0</v>
      </c>
      <c r="J286" s="289">
        <v>0</v>
      </c>
      <c r="K286" s="289">
        <v>0</v>
      </c>
      <c r="L286" s="289">
        <v>0</v>
      </c>
      <c r="M286" s="289">
        <v>0</v>
      </c>
      <c r="N286" s="285"/>
      <c r="O286" s="285"/>
      <c r="P286" s="285"/>
      <c r="Q286" s="289"/>
      <c r="R286" s="289"/>
      <c r="S286" s="289"/>
      <c r="T286" s="289"/>
      <c r="U286" s="289"/>
      <c r="V286" s="289"/>
      <c r="W286" s="289"/>
      <c r="X286" s="289"/>
      <c r="Y286" s="289"/>
      <c r="Z286" s="289"/>
      <c r="AA286" s="283"/>
      <c r="AB286" s="283"/>
      <c r="AC286" s="404">
        <v>1</v>
      </c>
      <c r="AD286" s="404"/>
      <c r="AE286" s="404"/>
      <c r="AF286" s="404"/>
      <c r="AG286" s="404"/>
      <c r="AH286" s="404"/>
      <c r="AI286" s="404"/>
      <c r="AJ286" s="404"/>
      <c r="AK286" s="404"/>
      <c r="AL286" s="404"/>
      <c r="AM286" s="404"/>
      <c r="AN286" s="404"/>
      <c r="AO286" s="404"/>
      <c r="AP286" s="404"/>
      <c r="AQ286" s="290">
        <f>SUM(AC286:AP286)</f>
        <v>1</v>
      </c>
    </row>
    <row r="287" spans="1:43" ht="15" hidden="1" outlineLevel="1">
      <c r="B287" s="288" t="s">
        <v>249</v>
      </c>
      <c r="C287" s="285" t="s">
        <v>163</v>
      </c>
      <c r="D287" s="289"/>
      <c r="E287" s="289"/>
      <c r="F287" s="289"/>
      <c r="G287" s="289"/>
      <c r="H287" s="289"/>
      <c r="I287" s="289"/>
      <c r="J287" s="289"/>
      <c r="K287" s="289"/>
      <c r="L287" s="289"/>
      <c r="M287" s="289"/>
      <c r="N287" s="462"/>
      <c r="O287" s="462"/>
      <c r="P287" s="462"/>
      <c r="Q287" s="289"/>
      <c r="R287" s="289"/>
      <c r="S287" s="289"/>
      <c r="T287" s="289"/>
      <c r="U287" s="289"/>
      <c r="V287" s="289"/>
      <c r="W287" s="289"/>
      <c r="X287" s="289"/>
      <c r="Y287" s="289"/>
      <c r="Z287" s="289"/>
      <c r="AA287" s="283"/>
      <c r="AB287" s="283"/>
      <c r="AC287" s="405">
        <f>AC286</f>
        <v>1</v>
      </c>
      <c r="AD287" s="405">
        <f>AD286</f>
        <v>0</v>
      </c>
      <c r="AE287" s="405">
        <f t="shared" ref="AE287:AH287" si="149">AE286</f>
        <v>0</v>
      </c>
      <c r="AF287" s="405">
        <f t="shared" si="149"/>
        <v>0</v>
      </c>
      <c r="AG287" s="405">
        <f t="shared" si="149"/>
        <v>0</v>
      </c>
      <c r="AH287" s="405">
        <f t="shared" si="149"/>
        <v>0</v>
      </c>
      <c r="AI287" s="405">
        <f t="shared" ref="AI287:AP287" si="150">AI286</f>
        <v>0</v>
      </c>
      <c r="AJ287" s="405">
        <f t="shared" si="150"/>
        <v>0</v>
      </c>
      <c r="AK287" s="405">
        <f t="shared" si="150"/>
        <v>0</v>
      </c>
      <c r="AL287" s="405">
        <f t="shared" si="150"/>
        <v>0</v>
      </c>
      <c r="AM287" s="405">
        <f t="shared" si="150"/>
        <v>0</v>
      </c>
      <c r="AN287" s="405">
        <f t="shared" si="150"/>
        <v>0</v>
      </c>
      <c r="AO287" s="405">
        <f t="shared" si="150"/>
        <v>0</v>
      </c>
      <c r="AP287" s="405">
        <f t="shared" si="150"/>
        <v>0</v>
      </c>
      <c r="AQ287" s="291"/>
    </row>
    <row r="288" spans="1:43" ht="15.75" hidden="1" outlineLevel="1">
      <c r="A288" s="500"/>
      <c r="B288" s="292"/>
      <c r="C288" s="293"/>
      <c r="D288" s="298"/>
      <c r="E288" s="298"/>
      <c r="F288" s="298"/>
      <c r="G288" s="298"/>
      <c r="H288" s="298"/>
      <c r="I288" s="298"/>
      <c r="J288" s="298"/>
      <c r="K288" s="298"/>
      <c r="L288" s="298"/>
      <c r="M288" s="298"/>
      <c r="N288" s="297"/>
      <c r="O288" s="297"/>
      <c r="P288" s="297"/>
      <c r="Q288" s="298"/>
      <c r="R288" s="298"/>
      <c r="S288" s="298"/>
      <c r="T288" s="298"/>
      <c r="U288" s="298"/>
      <c r="V288" s="298"/>
      <c r="W288" s="298"/>
      <c r="X288" s="298"/>
      <c r="Y288" s="298"/>
      <c r="Z288" s="298"/>
      <c r="AA288" s="283"/>
      <c r="AB288" s="283"/>
      <c r="AC288" s="406"/>
      <c r="AD288" s="407"/>
      <c r="AE288" s="407"/>
      <c r="AF288" s="407"/>
      <c r="AG288" s="407"/>
      <c r="AH288" s="407"/>
      <c r="AI288" s="407"/>
      <c r="AJ288" s="407"/>
      <c r="AK288" s="407"/>
      <c r="AL288" s="407"/>
      <c r="AM288" s="407"/>
      <c r="AN288" s="407"/>
      <c r="AO288" s="407"/>
      <c r="AP288" s="407"/>
      <c r="AQ288" s="296"/>
    </row>
    <row r="289" spans="1:43" ht="15" hidden="1" outlineLevel="1">
      <c r="A289" s="498">
        <v>3</v>
      </c>
      <c r="B289" s="288" t="s">
        <v>3</v>
      </c>
      <c r="C289" s="285" t="s">
        <v>25</v>
      </c>
      <c r="D289" s="289">
        <v>116447.80810738701</v>
      </c>
      <c r="E289" s="289">
        <v>116447.80810738701</v>
      </c>
      <c r="F289" s="289">
        <v>116447.80810738701</v>
      </c>
      <c r="G289" s="289">
        <v>116447.80810738701</v>
      </c>
      <c r="H289" s="289">
        <v>116447.80810738701</v>
      </c>
      <c r="I289" s="289">
        <v>116447.80810738701</v>
      </c>
      <c r="J289" s="289">
        <v>116447.80810738701</v>
      </c>
      <c r="K289" s="289">
        <v>116447.80810738701</v>
      </c>
      <c r="L289" s="289">
        <v>116447.80810738701</v>
      </c>
      <c r="M289" s="785">
        <v>116447.80810738701</v>
      </c>
      <c r="N289" s="285"/>
      <c r="O289" s="285"/>
      <c r="P289" s="285"/>
      <c r="Q289" s="289"/>
      <c r="R289" s="289"/>
      <c r="S289" s="289"/>
      <c r="T289" s="289"/>
      <c r="U289" s="289"/>
      <c r="V289" s="289"/>
      <c r="W289" s="289"/>
      <c r="X289" s="289"/>
      <c r="Y289" s="289"/>
      <c r="Z289" s="289"/>
      <c r="AA289" s="283"/>
      <c r="AB289" s="283"/>
      <c r="AC289" s="404">
        <v>1</v>
      </c>
      <c r="AD289" s="404"/>
      <c r="AE289" s="404"/>
      <c r="AF289" s="404"/>
      <c r="AG289" s="404"/>
      <c r="AH289" s="404"/>
      <c r="AI289" s="404"/>
      <c r="AJ289" s="404"/>
      <c r="AK289" s="404"/>
      <c r="AL289" s="404"/>
      <c r="AM289" s="404"/>
      <c r="AN289" s="404"/>
      <c r="AO289" s="404"/>
      <c r="AP289" s="404"/>
      <c r="AQ289" s="290">
        <f>SUM(AC289:AP289)</f>
        <v>1</v>
      </c>
    </row>
    <row r="290" spans="1:43" ht="15" hidden="1" outlineLevel="1">
      <c r="B290" s="288" t="s">
        <v>249</v>
      </c>
      <c r="C290" s="285" t="s">
        <v>163</v>
      </c>
      <c r="D290" s="289">
        <v>5805.8860050000003</v>
      </c>
      <c r="E290" s="289">
        <v>5805.8860050000003</v>
      </c>
      <c r="F290" s="289">
        <v>5805.8860050000003</v>
      </c>
      <c r="G290" s="289">
        <v>5805.8860050000003</v>
      </c>
      <c r="H290" s="289">
        <v>5805.8860050000003</v>
      </c>
      <c r="I290" s="289">
        <v>5805.8860050000003</v>
      </c>
      <c r="J290" s="289">
        <v>5805.8860050000003</v>
      </c>
      <c r="K290" s="289">
        <v>5805.8860050000003</v>
      </c>
      <c r="L290" s="289">
        <v>5805.8860050000003</v>
      </c>
      <c r="M290" s="785">
        <v>5805.8860050000003</v>
      </c>
      <c r="N290" s="462"/>
      <c r="O290" s="462"/>
      <c r="P290" s="462"/>
      <c r="Q290" s="289"/>
      <c r="R290" s="289"/>
      <c r="S290" s="289"/>
      <c r="T290" s="289"/>
      <c r="U290" s="289"/>
      <c r="V290" s="289"/>
      <c r="W290" s="289"/>
      <c r="X290" s="289"/>
      <c r="Y290" s="289"/>
      <c r="Z290" s="289"/>
      <c r="AA290" s="283"/>
      <c r="AB290" s="283"/>
      <c r="AC290" s="405">
        <f>AC289</f>
        <v>1</v>
      </c>
      <c r="AD290" s="405">
        <f>AD289</f>
        <v>0</v>
      </c>
      <c r="AE290" s="405">
        <f t="shared" ref="AE290:AH290" si="151">AE289</f>
        <v>0</v>
      </c>
      <c r="AF290" s="405">
        <f t="shared" si="151"/>
        <v>0</v>
      </c>
      <c r="AG290" s="405">
        <f t="shared" si="151"/>
        <v>0</v>
      </c>
      <c r="AH290" s="405">
        <f t="shared" si="151"/>
        <v>0</v>
      </c>
      <c r="AI290" s="405">
        <f t="shared" ref="AI290:AP290" si="152">AI289</f>
        <v>0</v>
      </c>
      <c r="AJ290" s="405">
        <f t="shared" si="152"/>
        <v>0</v>
      </c>
      <c r="AK290" s="405">
        <f t="shared" si="152"/>
        <v>0</v>
      </c>
      <c r="AL290" s="405">
        <f t="shared" si="152"/>
        <v>0</v>
      </c>
      <c r="AM290" s="405">
        <f t="shared" si="152"/>
        <v>0</v>
      </c>
      <c r="AN290" s="405">
        <f t="shared" si="152"/>
        <v>0</v>
      </c>
      <c r="AO290" s="405">
        <f t="shared" si="152"/>
        <v>0</v>
      </c>
      <c r="AP290" s="405">
        <f t="shared" si="152"/>
        <v>0</v>
      </c>
      <c r="AQ290" s="291"/>
    </row>
    <row r="291" spans="1:43" ht="15" hidden="1" outlineLevel="1">
      <c r="B291" s="288"/>
      <c r="C291" s="299"/>
      <c r="D291" s="285"/>
      <c r="E291" s="285"/>
      <c r="F291" s="285"/>
      <c r="G291" s="285"/>
      <c r="H291" s="285"/>
      <c r="I291" s="285"/>
      <c r="J291" s="285"/>
      <c r="K291" s="285"/>
      <c r="L291" s="285"/>
      <c r="M291" s="285"/>
      <c r="N291" s="277"/>
      <c r="O291" s="277"/>
      <c r="P291" s="277"/>
      <c r="Q291" s="285"/>
      <c r="R291" s="285"/>
      <c r="S291" s="285"/>
      <c r="T291" s="285"/>
      <c r="U291" s="285"/>
      <c r="V291" s="285"/>
      <c r="W291" s="285"/>
      <c r="X291" s="285"/>
      <c r="Y291" s="285"/>
      <c r="Z291" s="285"/>
      <c r="AA291" s="283"/>
      <c r="AB291" s="283"/>
      <c r="AC291" s="406"/>
      <c r="AD291" s="406"/>
      <c r="AE291" s="406"/>
      <c r="AF291" s="406"/>
      <c r="AG291" s="406"/>
      <c r="AH291" s="406"/>
      <c r="AI291" s="406"/>
      <c r="AJ291" s="406"/>
      <c r="AK291" s="406"/>
      <c r="AL291" s="406"/>
      <c r="AM291" s="406"/>
      <c r="AN291" s="406"/>
      <c r="AO291" s="406"/>
      <c r="AP291" s="406"/>
      <c r="AQ291" s="300"/>
    </row>
    <row r="292" spans="1:43" ht="15" hidden="1" outlineLevel="1">
      <c r="A292" s="498">
        <v>4</v>
      </c>
      <c r="B292" s="288" t="s">
        <v>4</v>
      </c>
      <c r="C292" s="285" t="s">
        <v>25</v>
      </c>
      <c r="D292" s="289">
        <v>32711.607503588999</v>
      </c>
      <c r="E292" s="289">
        <v>32711.607503588999</v>
      </c>
      <c r="F292" s="289">
        <v>31451.036999952001</v>
      </c>
      <c r="G292" s="289">
        <v>26645.518606541998</v>
      </c>
      <c r="H292" s="289">
        <v>26645.518606541998</v>
      </c>
      <c r="I292" s="289">
        <v>26645.518606541998</v>
      </c>
      <c r="J292" s="289">
        <v>26645.518606541998</v>
      </c>
      <c r="K292" s="289">
        <v>26623.312363382</v>
      </c>
      <c r="L292" s="289">
        <v>19359.622988374998</v>
      </c>
      <c r="M292" s="785">
        <v>19359.622988374998</v>
      </c>
      <c r="N292" s="285"/>
      <c r="O292" s="285"/>
      <c r="P292" s="285"/>
      <c r="Q292" s="289"/>
      <c r="R292" s="289"/>
      <c r="S292" s="289"/>
      <c r="T292" s="289"/>
      <c r="U292" s="289"/>
      <c r="V292" s="289"/>
      <c r="W292" s="289"/>
      <c r="X292" s="289"/>
      <c r="Y292" s="289"/>
      <c r="Z292" s="289"/>
      <c r="AA292" s="283"/>
      <c r="AB292" s="283"/>
      <c r="AC292" s="404">
        <v>1</v>
      </c>
      <c r="AD292" s="404"/>
      <c r="AE292" s="404"/>
      <c r="AF292" s="404"/>
      <c r="AG292" s="404"/>
      <c r="AH292" s="404"/>
      <c r="AI292" s="404"/>
      <c r="AJ292" s="404"/>
      <c r="AK292" s="404"/>
      <c r="AL292" s="404"/>
      <c r="AM292" s="404"/>
      <c r="AN292" s="404"/>
      <c r="AO292" s="404"/>
      <c r="AP292" s="404"/>
      <c r="AQ292" s="290">
        <f>SUM(AC292:AP292)</f>
        <v>1</v>
      </c>
    </row>
    <row r="293" spans="1:43" ht="15" hidden="1" outlineLevel="1">
      <c r="B293" s="288" t="s">
        <v>249</v>
      </c>
      <c r="C293" s="285" t="s">
        <v>163</v>
      </c>
      <c r="D293" s="289">
        <v>100</v>
      </c>
      <c r="E293" s="289">
        <v>100</v>
      </c>
      <c r="F293" s="289">
        <v>95</v>
      </c>
      <c r="G293" s="289">
        <v>82</v>
      </c>
      <c r="H293" s="289">
        <v>82</v>
      </c>
      <c r="I293" s="289">
        <v>82</v>
      </c>
      <c r="J293" s="289">
        <v>82</v>
      </c>
      <c r="K293" s="289">
        <v>82</v>
      </c>
      <c r="L293" s="289">
        <v>69</v>
      </c>
      <c r="M293" s="785">
        <v>69</v>
      </c>
      <c r="N293" s="462"/>
      <c r="O293" s="462"/>
      <c r="P293" s="462"/>
      <c r="Q293" s="289"/>
      <c r="R293" s="289"/>
      <c r="S293" s="289"/>
      <c r="T293" s="289"/>
      <c r="U293" s="289"/>
      <c r="V293" s="289"/>
      <c r="W293" s="289"/>
      <c r="X293" s="289"/>
      <c r="Y293" s="289"/>
      <c r="Z293" s="289"/>
      <c r="AA293" s="283"/>
      <c r="AB293" s="283"/>
      <c r="AC293" s="405">
        <f>AC292</f>
        <v>1</v>
      </c>
      <c r="AD293" s="405">
        <f>AD292</f>
        <v>0</v>
      </c>
      <c r="AE293" s="405">
        <f t="shared" ref="AE293:AH293" si="153">AE292</f>
        <v>0</v>
      </c>
      <c r="AF293" s="405">
        <f t="shared" si="153"/>
        <v>0</v>
      </c>
      <c r="AG293" s="405">
        <f t="shared" si="153"/>
        <v>0</v>
      </c>
      <c r="AH293" s="405">
        <f t="shared" si="153"/>
        <v>0</v>
      </c>
      <c r="AI293" s="405">
        <f t="shared" ref="AI293:AP293" si="154">AI292</f>
        <v>0</v>
      </c>
      <c r="AJ293" s="405">
        <f t="shared" si="154"/>
        <v>0</v>
      </c>
      <c r="AK293" s="405">
        <f t="shared" si="154"/>
        <v>0</v>
      </c>
      <c r="AL293" s="405">
        <f t="shared" si="154"/>
        <v>0</v>
      </c>
      <c r="AM293" s="405">
        <f t="shared" si="154"/>
        <v>0</v>
      </c>
      <c r="AN293" s="405">
        <f t="shared" si="154"/>
        <v>0</v>
      </c>
      <c r="AO293" s="405">
        <f t="shared" si="154"/>
        <v>0</v>
      </c>
      <c r="AP293" s="405">
        <f t="shared" si="154"/>
        <v>0</v>
      </c>
      <c r="AQ293" s="291"/>
    </row>
    <row r="294" spans="1:43" ht="15" hidden="1" outlineLevel="1">
      <c r="B294" s="288"/>
      <c r="C294" s="299"/>
      <c r="D294" s="298"/>
      <c r="E294" s="298"/>
      <c r="F294" s="298"/>
      <c r="G294" s="298"/>
      <c r="H294" s="298"/>
      <c r="I294" s="298"/>
      <c r="J294" s="298"/>
      <c r="K294" s="298"/>
      <c r="L294" s="298"/>
      <c r="M294" s="298"/>
      <c r="N294" s="285"/>
      <c r="O294" s="285"/>
      <c r="P294" s="285"/>
      <c r="Q294" s="298"/>
      <c r="R294" s="298"/>
      <c r="S294" s="298"/>
      <c r="T294" s="298"/>
      <c r="U294" s="298"/>
      <c r="V294" s="298"/>
      <c r="W294" s="298"/>
      <c r="X294" s="298"/>
      <c r="Y294" s="298"/>
      <c r="Z294" s="298"/>
      <c r="AA294" s="283"/>
      <c r="AB294" s="283"/>
      <c r="AC294" s="406"/>
      <c r="AD294" s="406"/>
      <c r="AE294" s="406"/>
      <c r="AF294" s="406"/>
      <c r="AG294" s="406"/>
      <c r="AH294" s="406"/>
      <c r="AI294" s="406"/>
      <c r="AJ294" s="406"/>
      <c r="AK294" s="406"/>
      <c r="AL294" s="406"/>
      <c r="AM294" s="406"/>
      <c r="AN294" s="406"/>
      <c r="AO294" s="406"/>
      <c r="AP294" s="406"/>
      <c r="AQ294" s="300"/>
    </row>
    <row r="295" spans="1:43" ht="15" hidden="1" outlineLevel="1">
      <c r="A295" s="498">
        <v>5</v>
      </c>
      <c r="B295" s="288" t="s">
        <v>5</v>
      </c>
      <c r="C295" s="285" t="s">
        <v>25</v>
      </c>
      <c r="D295" s="289">
        <v>72912.733776936002</v>
      </c>
      <c r="E295" s="289">
        <v>72912.733776936002</v>
      </c>
      <c r="F295" s="289">
        <v>68519.566007670001</v>
      </c>
      <c r="G295" s="289">
        <v>53526.799531762001</v>
      </c>
      <c r="H295" s="289">
        <v>53526.799531762001</v>
      </c>
      <c r="I295" s="289">
        <v>53526.799531762001</v>
      </c>
      <c r="J295" s="289">
        <v>53526.799531762001</v>
      </c>
      <c r="K295" s="289">
        <v>53463.720928003997</v>
      </c>
      <c r="L295" s="289">
        <v>44959.883103888998</v>
      </c>
      <c r="M295" s="785">
        <v>44959.883103888998</v>
      </c>
      <c r="N295" s="285"/>
      <c r="O295" s="285"/>
      <c r="P295" s="285"/>
      <c r="Q295" s="289"/>
      <c r="R295" s="289"/>
      <c r="S295" s="289"/>
      <c r="T295" s="289"/>
      <c r="U295" s="289"/>
      <c r="V295" s="289"/>
      <c r="W295" s="289"/>
      <c r="X295" s="289"/>
      <c r="Y295" s="289"/>
      <c r="Z295" s="289"/>
      <c r="AA295" s="283"/>
      <c r="AB295" s="283"/>
      <c r="AC295" s="404">
        <v>1</v>
      </c>
      <c r="AD295" s="404"/>
      <c r="AE295" s="404"/>
      <c r="AF295" s="404"/>
      <c r="AG295" s="404"/>
      <c r="AH295" s="404"/>
      <c r="AI295" s="404"/>
      <c r="AJ295" s="404"/>
      <c r="AK295" s="404"/>
      <c r="AL295" s="404"/>
      <c r="AM295" s="404"/>
      <c r="AN295" s="404"/>
      <c r="AO295" s="404"/>
      <c r="AP295" s="404"/>
      <c r="AQ295" s="290">
        <f>SUM(AC295:AP295)</f>
        <v>1</v>
      </c>
    </row>
    <row r="296" spans="1:43" ht="15" hidden="1" outlineLevel="1">
      <c r="B296" s="288" t="s">
        <v>249</v>
      </c>
      <c r="C296" s="285" t="s">
        <v>163</v>
      </c>
      <c r="D296" s="289"/>
      <c r="E296" s="289"/>
      <c r="F296" s="289"/>
      <c r="G296" s="289"/>
      <c r="H296" s="289"/>
      <c r="I296" s="289"/>
      <c r="J296" s="289"/>
      <c r="K296" s="289"/>
      <c r="L296" s="289"/>
      <c r="M296" s="289"/>
      <c r="N296" s="462"/>
      <c r="O296" s="462"/>
      <c r="P296" s="462"/>
      <c r="Q296" s="289"/>
      <c r="R296" s="289"/>
      <c r="S296" s="289"/>
      <c r="T296" s="289"/>
      <c r="U296" s="289"/>
      <c r="V296" s="289"/>
      <c r="W296" s="289"/>
      <c r="X296" s="289"/>
      <c r="Y296" s="289"/>
      <c r="Z296" s="289"/>
      <c r="AA296" s="283"/>
      <c r="AB296" s="283"/>
      <c r="AC296" s="405">
        <f>AC295</f>
        <v>1</v>
      </c>
      <c r="AD296" s="405">
        <f>AD295</f>
        <v>0</v>
      </c>
      <c r="AE296" s="405">
        <f t="shared" ref="AE296:AH296" si="155">AE295</f>
        <v>0</v>
      </c>
      <c r="AF296" s="405">
        <f t="shared" si="155"/>
        <v>0</v>
      </c>
      <c r="AG296" s="405">
        <f t="shared" si="155"/>
        <v>0</v>
      </c>
      <c r="AH296" s="405">
        <f t="shared" si="155"/>
        <v>0</v>
      </c>
      <c r="AI296" s="405">
        <f t="shared" ref="AI296:AP296" si="156">AI295</f>
        <v>0</v>
      </c>
      <c r="AJ296" s="405">
        <f t="shared" si="156"/>
        <v>0</v>
      </c>
      <c r="AK296" s="405">
        <f t="shared" si="156"/>
        <v>0</v>
      </c>
      <c r="AL296" s="405">
        <f t="shared" si="156"/>
        <v>0</v>
      </c>
      <c r="AM296" s="405">
        <f t="shared" si="156"/>
        <v>0</v>
      </c>
      <c r="AN296" s="405">
        <f t="shared" si="156"/>
        <v>0</v>
      </c>
      <c r="AO296" s="405">
        <f t="shared" si="156"/>
        <v>0</v>
      </c>
      <c r="AP296" s="405">
        <f t="shared" si="156"/>
        <v>0</v>
      </c>
      <c r="AQ296" s="291"/>
    </row>
    <row r="297" spans="1:43" ht="15" hidden="1" outlineLevel="1">
      <c r="B297" s="288"/>
      <c r="C297" s="299"/>
      <c r="D297" s="298"/>
      <c r="E297" s="298"/>
      <c r="F297" s="298"/>
      <c r="G297" s="298"/>
      <c r="H297" s="298"/>
      <c r="I297" s="298"/>
      <c r="J297" s="298"/>
      <c r="K297" s="298"/>
      <c r="L297" s="298"/>
      <c r="M297" s="298"/>
      <c r="N297" s="285"/>
      <c r="O297" s="285"/>
      <c r="P297" s="285"/>
      <c r="Q297" s="298"/>
      <c r="R297" s="298"/>
      <c r="S297" s="298"/>
      <c r="T297" s="298"/>
      <c r="U297" s="298"/>
      <c r="V297" s="298"/>
      <c r="W297" s="298"/>
      <c r="X297" s="298"/>
      <c r="Y297" s="298"/>
      <c r="Z297" s="298"/>
      <c r="AA297" s="283"/>
      <c r="AB297" s="283"/>
      <c r="AC297" s="406"/>
      <c r="AD297" s="406"/>
      <c r="AE297" s="406"/>
      <c r="AF297" s="406"/>
      <c r="AG297" s="406"/>
      <c r="AH297" s="406"/>
      <c r="AI297" s="406"/>
      <c r="AJ297" s="406"/>
      <c r="AK297" s="406"/>
      <c r="AL297" s="406"/>
      <c r="AM297" s="406"/>
      <c r="AN297" s="406"/>
      <c r="AO297" s="406"/>
      <c r="AP297" s="406"/>
      <c r="AQ297" s="300"/>
    </row>
    <row r="298" spans="1:43" ht="15" hidden="1" outlineLevel="1">
      <c r="A298" s="498">
        <v>6</v>
      </c>
      <c r="B298" s="288" t="s">
        <v>6</v>
      </c>
      <c r="C298" s="285" t="s">
        <v>25</v>
      </c>
      <c r="D298" s="289"/>
      <c r="E298" s="289"/>
      <c r="F298" s="289"/>
      <c r="G298" s="289"/>
      <c r="H298" s="289"/>
      <c r="I298" s="289"/>
      <c r="J298" s="289"/>
      <c r="K298" s="289"/>
      <c r="L298" s="289"/>
      <c r="M298" s="289"/>
      <c r="N298" s="285"/>
      <c r="O298" s="285"/>
      <c r="P298" s="285"/>
      <c r="Q298" s="289"/>
      <c r="R298" s="289"/>
      <c r="S298" s="289"/>
      <c r="T298" s="289"/>
      <c r="U298" s="289"/>
      <c r="V298" s="289"/>
      <c r="W298" s="289"/>
      <c r="X298" s="289"/>
      <c r="Y298" s="289"/>
      <c r="Z298" s="289"/>
      <c r="AA298" s="283"/>
      <c r="AB298" s="283"/>
      <c r="AC298" s="404"/>
      <c r="AD298" s="404"/>
      <c r="AE298" s="404"/>
      <c r="AF298" s="404"/>
      <c r="AG298" s="404"/>
      <c r="AH298" s="404"/>
      <c r="AI298" s="404"/>
      <c r="AJ298" s="404"/>
      <c r="AK298" s="404"/>
      <c r="AL298" s="404"/>
      <c r="AM298" s="404"/>
      <c r="AN298" s="404"/>
      <c r="AO298" s="404"/>
      <c r="AP298" s="404"/>
      <c r="AQ298" s="290">
        <f>SUM(AC298:AP298)</f>
        <v>0</v>
      </c>
    </row>
    <row r="299" spans="1:43" ht="15" hidden="1" outlineLevel="1">
      <c r="B299" s="288" t="s">
        <v>249</v>
      </c>
      <c r="C299" s="285" t="s">
        <v>163</v>
      </c>
      <c r="D299" s="289"/>
      <c r="E299" s="289"/>
      <c r="F299" s="289"/>
      <c r="G299" s="289"/>
      <c r="H299" s="289"/>
      <c r="I299" s="289"/>
      <c r="J299" s="289"/>
      <c r="K299" s="289"/>
      <c r="L299" s="289"/>
      <c r="M299" s="289"/>
      <c r="N299" s="462"/>
      <c r="O299" s="462"/>
      <c r="P299" s="462"/>
      <c r="Q299" s="289"/>
      <c r="R299" s="289"/>
      <c r="S299" s="289"/>
      <c r="T299" s="289"/>
      <c r="U299" s="289"/>
      <c r="V299" s="289"/>
      <c r="W299" s="289"/>
      <c r="X299" s="289"/>
      <c r="Y299" s="289"/>
      <c r="Z299" s="289"/>
      <c r="AA299" s="283"/>
      <c r="AB299" s="283"/>
      <c r="AC299" s="405">
        <f>AC298</f>
        <v>0</v>
      </c>
      <c r="AD299" s="405">
        <f>AD298</f>
        <v>0</v>
      </c>
      <c r="AE299" s="405">
        <f t="shared" ref="AE299:AH299" si="157">AE298</f>
        <v>0</v>
      </c>
      <c r="AF299" s="405">
        <f t="shared" si="157"/>
        <v>0</v>
      </c>
      <c r="AG299" s="405">
        <f t="shared" si="157"/>
        <v>0</v>
      </c>
      <c r="AH299" s="405">
        <f t="shared" si="157"/>
        <v>0</v>
      </c>
      <c r="AI299" s="405">
        <f t="shared" ref="AI299:AP299" si="158">AI298</f>
        <v>0</v>
      </c>
      <c r="AJ299" s="405">
        <f t="shared" si="158"/>
        <v>0</v>
      </c>
      <c r="AK299" s="405">
        <f t="shared" si="158"/>
        <v>0</v>
      </c>
      <c r="AL299" s="405">
        <f t="shared" si="158"/>
        <v>0</v>
      </c>
      <c r="AM299" s="405">
        <f t="shared" si="158"/>
        <v>0</v>
      </c>
      <c r="AN299" s="405">
        <f t="shared" si="158"/>
        <v>0</v>
      </c>
      <c r="AO299" s="405">
        <f t="shared" si="158"/>
        <v>0</v>
      </c>
      <c r="AP299" s="405">
        <f t="shared" si="158"/>
        <v>0</v>
      </c>
      <c r="AQ299" s="291"/>
    </row>
    <row r="300" spans="1:43" ht="15" hidden="1" outlineLevel="1">
      <c r="B300" s="288"/>
      <c r="C300" s="299"/>
      <c r="D300" s="298"/>
      <c r="E300" s="298"/>
      <c r="F300" s="298"/>
      <c r="G300" s="298"/>
      <c r="H300" s="298"/>
      <c r="I300" s="298"/>
      <c r="J300" s="298"/>
      <c r="K300" s="298"/>
      <c r="L300" s="298"/>
      <c r="M300" s="298"/>
      <c r="N300" s="285"/>
      <c r="O300" s="285"/>
      <c r="P300" s="285"/>
      <c r="Q300" s="298"/>
      <c r="R300" s="298"/>
      <c r="S300" s="298"/>
      <c r="T300" s="298"/>
      <c r="U300" s="298"/>
      <c r="V300" s="298"/>
      <c r="W300" s="298"/>
      <c r="X300" s="298"/>
      <c r="Y300" s="298"/>
      <c r="Z300" s="298"/>
      <c r="AA300" s="283"/>
      <c r="AB300" s="283"/>
      <c r="AC300" s="406"/>
      <c r="AD300" s="406"/>
      <c r="AE300" s="406"/>
      <c r="AF300" s="406"/>
      <c r="AG300" s="406"/>
      <c r="AH300" s="406"/>
      <c r="AI300" s="406"/>
      <c r="AJ300" s="406"/>
      <c r="AK300" s="406"/>
      <c r="AL300" s="406"/>
      <c r="AM300" s="406"/>
      <c r="AN300" s="406"/>
      <c r="AO300" s="406"/>
      <c r="AP300" s="406"/>
      <c r="AQ300" s="300"/>
    </row>
    <row r="301" spans="1:43" ht="15" hidden="1" outlineLevel="1">
      <c r="A301" s="498">
        <v>7</v>
      </c>
      <c r="B301" s="288" t="s">
        <v>42</v>
      </c>
      <c r="C301" s="285" t="s">
        <v>25</v>
      </c>
      <c r="D301" s="289">
        <v>8.513045</v>
      </c>
      <c r="E301" s="289">
        <v>0</v>
      </c>
      <c r="F301" s="289">
        <v>0</v>
      </c>
      <c r="G301" s="289">
        <v>0</v>
      </c>
      <c r="H301" s="289">
        <v>0</v>
      </c>
      <c r="I301" s="289">
        <v>0</v>
      </c>
      <c r="J301" s="289">
        <v>0</v>
      </c>
      <c r="K301" s="289">
        <v>0</v>
      </c>
      <c r="L301" s="289">
        <v>0</v>
      </c>
      <c r="M301" s="289">
        <v>0</v>
      </c>
      <c r="N301" s="285"/>
      <c r="O301" s="285"/>
      <c r="P301" s="285"/>
      <c r="Q301" s="289"/>
      <c r="R301" s="289"/>
      <c r="S301" s="289"/>
      <c r="T301" s="289"/>
      <c r="U301" s="289"/>
      <c r="V301" s="289"/>
      <c r="W301" s="289"/>
      <c r="X301" s="289"/>
      <c r="Y301" s="289"/>
      <c r="Z301" s="289"/>
      <c r="AA301" s="283"/>
      <c r="AB301" s="283"/>
      <c r="AC301" s="404"/>
      <c r="AD301" s="404"/>
      <c r="AE301" s="404"/>
      <c r="AF301" s="404"/>
      <c r="AG301" s="404"/>
      <c r="AH301" s="404"/>
      <c r="AI301" s="404"/>
      <c r="AJ301" s="404"/>
      <c r="AK301" s="404"/>
      <c r="AL301" s="404"/>
      <c r="AM301" s="404"/>
      <c r="AN301" s="404"/>
      <c r="AO301" s="404"/>
      <c r="AP301" s="404"/>
      <c r="AQ301" s="290">
        <f>SUM(AC301:AP301)</f>
        <v>0</v>
      </c>
    </row>
    <row r="302" spans="1:43" ht="15" hidden="1" outlineLevel="1">
      <c r="B302" s="288" t="s">
        <v>249</v>
      </c>
      <c r="C302" s="285" t="s">
        <v>163</v>
      </c>
      <c r="D302" s="289">
        <v>0</v>
      </c>
      <c r="E302" s="289">
        <v>0</v>
      </c>
      <c r="F302" s="289">
        <v>0</v>
      </c>
      <c r="G302" s="289">
        <v>0</v>
      </c>
      <c r="H302" s="289">
        <v>0</v>
      </c>
      <c r="I302" s="289">
        <v>0</v>
      </c>
      <c r="J302" s="289">
        <v>0</v>
      </c>
      <c r="K302" s="289">
        <v>0</v>
      </c>
      <c r="L302" s="289">
        <v>0</v>
      </c>
      <c r="M302" s="289">
        <v>0</v>
      </c>
      <c r="N302" s="285"/>
      <c r="O302" s="285"/>
      <c r="P302" s="285"/>
      <c r="Q302" s="289"/>
      <c r="R302" s="289"/>
      <c r="S302" s="289"/>
      <c r="T302" s="289"/>
      <c r="U302" s="289"/>
      <c r="V302" s="289"/>
      <c r="W302" s="289"/>
      <c r="X302" s="289"/>
      <c r="Y302" s="289"/>
      <c r="Z302" s="289"/>
      <c r="AA302" s="283"/>
      <c r="AB302" s="283"/>
      <c r="AC302" s="405">
        <f>AC301</f>
        <v>0</v>
      </c>
      <c r="AD302" s="405">
        <f>AD301</f>
        <v>0</v>
      </c>
      <c r="AE302" s="405">
        <f t="shared" ref="AE302:AH302" si="159">AE301</f>
        <v>0</v>
      </c>
      <c r="AF302" s="405">
        <f t="shared" si="159"/>
        <v>0</v>
      </c>
      <c r="AG302" s="405">
        <f t="shared" si="159"/>
        <v>0</v>
      </c>
      <c r="AH302" s="405">
        <f t="shared" si="159"/>
        <v>0</v>
      </c>
      <c r="AI302" s="405">
        <f t="shared" ref="AI302:AP302" si="160">AI301</f>
        <v>0</v>
      </c>
      <c r="AJ302" s="405">
        <f t="shared" si="160"/>
        <v>0</v>
      </c>
      <c r="AK302" s="405">
        <f t="shared" si="160"/>
        <v>0</v>
      </c>
      <c r="AL302" s="405">
        <f t="shared" si="160"/>
        <v>0</v>
      </c>
      <c r="AM302" s="405">
        <f t="shared" si="160"/>
        <v>0</v>
      </c>
      <c r="AN302" s="405">
        <f t="shared" si="160"/>
        <v>0</v>
      </c>
      <c r="AO302" s="405">
        <f t="shared" si="160"/>
        <v>0</v>
      </c>
      <c r="AP302" s="405">
        <f t="shared" si="160"/>
        <v>0</v>
      </c>
      <c r="AQ302" s="291"/>
    </row>
    <row r="303" spans="1:43" ht="15" hidden="1" outlineLevel="1">
      <c r="B303" s="288"/>
      <c r="C303" s="299"/>
      <c r="D303" s="298"/>
      <c r="E303" s="298"/>
      <c r="F303" s="298"/>
      <c r="G303" s="298"/>
      <c r="H303" s="298"/>
      <c r="I303" s="298"/>
      <c r="J303" s="298"/>
      <c r="K303" s="298"/>
      <c r="L303" s="298"/>
      <c r="M303" s="298"/>
      <c r="N303" s="285"/>
      <c r="O303" s="285"/>
      <c r="P303" s="285"/>
      <c r="Q303" s="298"/>
      <c r="R303" s="298"/>
      <c r="S303" s="298"/>
      <c r="T303" s="298"/>
      <c r="U303" s="298"/>
      <c r="V303" s="298"/>
      <c r="W303" s="298"/>
      <c r="X303" s="298"/>
      <c r="Y303" s="298"/>
      <c r="Z303" s="298"/>
      <c r="AA303" s="283"/>
      <c r="AB303" s="283"/>
      <c r="AC303" s="406"/>
      <c r="AD303" s="406"/>
      <c r="AE303" s="406"/>
      <c r="AF303" s="406"/>
      <c r="AG303" s="406"/>
      <c r="AH303" s="406"/>
      <c r="AI303" s="406"/>
      <c r="AJ303" s="406"/>
      <c r="AK303" s="406"/>
      <c r="AL303" s="406"/>
      <c r="AM303" s="406"/>
      <c r="AN303" s="406"/>
      <c r="AO303" s="406"/>
      <c r="AP303" s="406"/>
      <c r="AQ303" s="300"/>
    </row>
    <row r="304" spans="1:43" s="277" customFormat="1" ht="15" hidden="1" outlineLevel="1">
      <c r="A304" s="498">
        <v>8</v>
      </c>
      <c r="B304" s="288" t="s">
        <v>484</v>
      </c>
      <c r="C304" s="285" t="s">
        <v>25</v>
      </c>
      <c r="D304" s="289">
        <v>0</v>
      </c>
      <c r="E304" s="289">
        <v>0</v>
      </c>
      <c r="F304" s="289">
        <v>0</v>
      </c>
      <c r="G304" s="289">
        <v>0</v>
      </c>
      <c r="H304" s="289">
        <v>0</v>
      </c>
      <c r="I304" s="289">
        <v>0</v>
      </c>
      <c r="J304" s="289">
        <v>0</v>
      </c>
      <c r="K304" s="289">
        <v>0</v>
      </c>
      <c r="L304" s="289">
        <v>0</v>
      </c>
      <c r="M304" s="289">
        <v>0</v>
      </c>
      <c r="N304" s="285"/>
      <c r="O304" s="285"/>
      <c r="P304" s="285"/>
      <c r="Q304" s="289"/>
      <c r="R304" s="289"/>
      <c r="S304" s="289"/>
      <c r="T304" s="289"/>
      <c r="U304" s="289"/>
      <c r="V304" s="289"/>
      <c r="W304" s="289"/>
      <c r="X304" s="289"/>
      <c r="Y304" s="289"/>
      <c r="Z304" s="289"/>
      <c r="AA304" s="283"/>
      <c r="AB304" s="283"/>
      <c r="AC304" s="404"/>
      <c r="AD304" s="404"/>
      <c r="AE304" s="404"/>
      <c r="AF304" s="404"/>
      <c r="AG304" s="404"/>
      <c r="AH304" s="404"/>
      <c r="AI304" s="404"/>
      <c r="AJ304" s="404"/>
      <c r="AK304" s="404"/>
      <c r="AL304" s="404"/>
      <c r="AM304" s="404"/>
      <c r="AN304" s="404"/>
      <c r="AO304" s="404"/>
      <c r="AP304" s="404"/>
      <c r="AQ304" s="290">
        <f>SUM(AC304:AP304)</f>
        <v>0</v>
      </c>
    </row>
    <row r="305" spans="1:43" s="277" customFormat="1" ht="15" hidden="1" outlineLevel="1">
      <c r="A305" s="498"/>
      <c r="B305" s="288" t="s">
        <v>249</v>
      </c>
      <c r="C305" s="285" t="s">
        <v>163</v>
      </c>
      <c r="D305" s="289"/>
      <c r="E305" s="289"/>
      <c r="F305" s="289"/>
      <c r="G305" s="289"/>
      <c r="H305" s="289"/>
      <c r="I305" s="289"/>
      <c r="J305" s="289"/>
      <c r="K305" s="289"/>
      <c r="L305" s="289"/>
      <c r="M305" s="289"/>
      <c r="N305" s="285"/>
      <c r="O305" s="285"/>
      <c r="P305" s="285"/>
      <c r="Q305" s="289"/>
      <c r="R305" s="289"/>
      <c r="S305" s="289"/>
      <c r="T305" s="289"/>
      <c r="U305" s="289"/>
      <c r="V305" s="289"/>
      <c r="W305" s="289"/>
      <c r="X305" s="289"/>
      <c r="Y305" s="289"/>
      <c r="Z305" s="289"/>
      <c r="AA305" s="283"/>
      <c r="AB305" s="283"/>
      <c r="AC305" s="405">
        <f>AC304</f>
        <v>0</v>
      </c>
      <c r="AD305" s="405">
        <f>AD304</f>
        <v>0</v>
      </c>
      <c r="AE305" s="405">
        <f t="shared" ref="AE305:AH305" si="161">AE304</f>
        <v>0</v>
      </c>
      <c r="AF305" s="405">
        <f t="shared" si="161"/>
        <v>0</v>
      </c>
      <c r="AG305" s="405">
        <f t="shared" si="161"/>
        <v>0</v>
      </c>
      <c r="AH305" s="405">
        <f t="shared" si="161"/>
        <v>0</v>
      </c>
      <c r="AI305" s="405">
        <f t="shared" ref="AI305:AP305" si="162">AI304</f>
        <v>0</v>
      </c>
      <c r="AJ305" s="405">
        <f t="shared" si="162"/>
        <v>0</v>
      </c>
      <c r="AK305" s="405">
        <f t="shared" si="162"/>
        <v>0</v>
      </c>
      <c r="AL305" s="405">
        <f t="shared" si="162"/>
        <v>0</v>
      </c>
      <c r="AM305" s="405">
        <f t="shared" si="162"/>
        <v>0</v>
      </c>
      <c r="AN305" s="405">
        <f t="shared" si="162"/>
        <v>0</v>
      </c>
      <c r="AO305" s="405">
        <f t="shared" si="162"/>
        <v>0</v>
      </c>
      <c r="AP305" s="405">
        <f t="shared" si="162"/>
        <v>0</v>
      </c>
      <c r="AQ305" s="291"/>
    </row>
    <row r="306" spans="1:43" s="277" customFormat="1" ht="15" hidden="1" outlineLevel="1">
      <c r="A306" s="498"/>
      <c r="B306" s="288"/>
      <c r="C306" s="299"/>
      <c r="D306" s="298"/>
      <c r="E306" s="298"/>
      <c r="F306" s="298"/>
      <c r="G306" s="298"/>
      <c r="H306" s="298"/>
      <c r="I306" s="298"/>
      <c r="J306" s="298"/>
      <c r="K306" s="298"/>
      <c r="L306" s="298"/>
      <c r="M306" s="298"/>
      <c r="N306" s="285"/>
      <c r="O306" s="285"/>
      <c r="P306" s="285"/>
      <c r="Q306" s="298"/>
      <c r="R306" s="298"/>
      <c r="S306" s="298"/>
      <c r="T306" s="298"/>
      <c r="U306" s="298"/>
      <c r="V306" s="298"/>
      <c r="W306" s="298"/>
      <c r="X306" s="298"/>
      <c r="Y306" s="298"/>
      <c r="Z306" s="298"/>
      <c r="AA306" s="283"/>
      <c r="AB306" s="283"/>
      <c r="AC306" s="406"/>
      <c r="AD306" s="406"/>
      <c r="AE306" s="406"/>
      <c r="AF306" s="406"/>
      <c r="AG306" s="406"/>
      <c r="AH306" s="406"/>
      <c r="AI306" s="406"/>
      <c r="AJ306" s="406"/>
      <c r="AK306" s="406"/>
      <c r="AL306" s="406"/>
      <c r="AM306" s="406"/>
      <c r="AN306" s="406"/>
      <c r="AO306" s="406"/>
      <c r="AP306" s="406"/>
      <c r="AQ306" s="300"/>
    </row>
    <row r="307" spans="1:43" ht="15" hidden="1" outlineLevel="1">
      <c r="A307" s="498">
        <v>9</v>
      </c>
      <c r="B307" s="288" t="s">
        <v>7</v>
      </c>
      <c r="C307" s="285" t="s">
        <v>25</v>
      </c>
      <c r="D307" s="289"/>
      <c r="E307" s="289"/>
      <c r="F307" s="289"/>
      <c r="G307" s="289"/>
      <c r="H307" s="289"/>
      <c r="I307" s="289"/>
      <c r="J307" s="289"/>
      <c r="K307" s="289"/>
      <c r="L307" s="289"/>
      <c r="M307" s="289"/>
      <c r="N307" s="285"/>
      <c r="O307" s="285"/>
      <c r="P307" s="285"/>
      <c r="Q307" s="289"/>
      <c r="R307" s="289"/>
      <c r="S307" s="289"/>
      <c r="T307" s="289"/>
      <c r="U307" s="289"/>
      <c r="V307" s="289"/>
      <c r="W307" s="289"/>
      <c r="X307" s="289"/>
      <c r="Y307" s="289"/>
      <c r="Z307" s="289"/>
      <c r="AA307" s="283"/>
      <c r="AB307" s="283"/>
      <c r="AC307" s="404"/>
      <c r="AD307" s="404"/>
      <c r="AE307" s="404"/>
      <c r="AF307" s="404"/>
      <c r="AG307" s="404"/>
      <c r="AH307" s="404"/>
      <c r="AI307" s="404"/>
      <c r="AJ307" s="404"/>
      <c r="AK307" s="404"/>
      <c r="AL307" s="404"/>
      <c r="AM307" s="404"/>
      <c r="AN307" s="404"/>
      <c r="AO307" s="404"/>
      <c r="AP307" s="404"/>
      <c r="AQ307" s="290">
        <f>SUM(AC307:AP307)</f>
        <v>0</v>
      </c>
    </row>
    <row r="308" spans="1:43" ht="15" hidden="1" outlineLevel="1">
      <c r="B308" s="288" t="s">
        <v>249</v>
      </c>
      <c r="C308" s="285" t="s">
        <v>163</v>
      </c>
      <c r="D308" s="289"/>
      <c r="E308" s="289"/>
      <c r="F308" s="289"/>
      <c r="G308" s="289"/>
      <c r="H308" s="289"/>
      <c r="I308" s="289"/>
      <c r="J308" s="289"/>
      <c r="K308" s="289"/>
      <c r="L308" s="289"/>
      <c r="M308" s="289"/>
      <c r="N308" s="285"/>
      <c r="O308" s="285"/>
      <c r="P308" s="285"/>
      <c r="Q308" s="289"/>
      <c r="R308" s="289"/>
      <c r="S308" s="289"/>
      <c r="T308" s="289"/>
      <c r="U308" s="289"/>
      <c r="V308" s="289"/>
      <c r="W308" s="289"/>
      <c r="X308" s="289"/>
      <c r="Y308" s="289"/>
      <c r="Z308" s="289"/>
      <c r="AA308" s="283"/>
      <c r="AB308" s="283"/>
      <c r="AC308" s="405">
        <f>AC307</f>
        <v>0</v>
      </c>
      <c r="AD308" s="405">
        <f>AD307</f>
        <v>0</v>
      </c>
      <c r="AE308" s="405">
        <f t="shared" ref="AE308:AH308" si="163">AE307</f>
        <v>0</v>
      </c>
      <c r="AF308" s="405">
        <f t="shared" si="163"/>
        <v>0</v>
      </c>
      <c r="AG308" s="405">
        <f t="shared" si="163"/>
        <v>0</v>
      </c>
      <c r="AH308" s="405">
        <f t="shared" si="163"/>
        <v>0</v>
      </c>
      <c r="AI308" s="405">
        <f t="shared" ref="AI308:AP308" si="164">AI307</f>
        <v>0</v>
      </c>
      <c r="AJ308" s="405">
        <f t="shared" si="164"/>
        <v>0</v>
      </c>
      <c r="AK308" s="405">
        <f t="shared" si="164"/>
        <v>0</v>
      </c>
      <c r="AL308" s="405">
        <f t="shared" si="164"/>
        <v>0</v>
      </c>
      <c r="AM308" s="405">
        <f t="shared" si="164"/>
        <v>0</v>
      </c>
      <c r="AN308" s="405">
        <f t="shared" si="164"/>
        <v>0</v>
      </c>
      <c r="AO308" s="405">
        <f t="shared" si="164"/>
        <v>0</v>
      </c>
      <c r="AP308" s="405">
        <f t="shared" si="164"/>
        <v>0</v>
      </c>
      <c r="AQ308" s="291"/>
    </row>
    <row r="309" spans="1:43" ht="15" hidden="1" outlineLevel="1">
      <c r="B309" s="301"/>
      <c r="C309" s="302"/>
      <c r="D309" s="285"/>
      <c r="E309" s="285"/>
      <c r="F309" s="285"/>
      <c r="G309" s="285"/>
      <c r="H309" s="285"/>
      <c r="I309" s="285"/>
      <c r="J309" s="285"/>
      <c r="K309" s="285"/>
      <c r="L309" s="285"/>
      <c r="M309" s="285"/>
      <c r="N309" s="285"/>
      <c r="O309" s="285"/>
      <c r="P309" s="285"/>
      <c r="Q309" s="285"/>
      <c r="R309" s="285"/>
      <c r="S309" s="285"/>
      <c r="T309" s="285"/>
      <c r="U309" s="285"/>
      <c r="V309" s="285"/>
      <c r="W309" s="285"/>
      <c r="X309" s="285"/>
      <c r="Y309" s="285"/>
      <c r="Z309" s="285"/>
      <c r="AA309" s="283"/>
      <c r="AB309" s="283"/>
      <c r="AC309" s="406"/>
      <c r="AD309" s="406"/>
      <c r="AE309" s="406"/>
      <c r="AF309" s="406"/>
      <c r="AG309" s="406"/>
      <c r="AH309" s="406"/>
      <c r="AI309" s="406"/>
      <c r="AJ309" s="406"/>
      <c r="AK309" s="406"/>
      <c r="AL309" s="406"/>
      <c r="AM309" s="406"/>
      <c r="AN309" s="406"/>
      <c r="AO309" s="406"/>
      <c r="AP309" s="406"/>
      <c r="AQ309" s="300"/>
    </row>
    <row r="310" spans="1:43" ht="15.75" hidden="1" outlineLevel="1">
      <c r="A310" s="499"/>
      <c r="B310" s="282" t="s">
        <v>8</v>
      </c>
      <c r="C310" s="283"/>
      <c r="D310" s="283"/>
      <c r="E310" s="283"/>
      <c r="F310" s="283"/>
      <c r="G310" s="283"/>
      <c r="H310" s="283"/>
      <c r="I310" s="283"/>
      <c r="J310" s="283"/>
      <c r="K310" s="283"/>
      <c r="L310" s="283"/>
      <c r="M310" s="283"/>
      <c r="N310" s="285"/>
      <c r="O310" s="285"/>
      <c r="P310" s="285"/>
      <c r="Q310" s="283"/>
      <c r="R310" s="283"/>
      <c r="S310" s="283"/>
      <c r="T310" s="283"/>
      <c r="U310" s="283"/>
      <c r="V310" s="283"/>
      <c r="W310" s="283"/>
      <c r="X310" s="283"/>
      <c r="Y310" s="283"/>
      <c r="Z310" s="283"/>
      <c r="AA310" s="283"/>
      <c r="AB310" s="283"/>
      <c r="AC310" s="408"/>
      <c r="AD310" s="408"/>
      <c r="AE310" s="408"/>
      <c r="AF310" s="408"/>
      <c r="AG310" s="408"/>
      <c r="AH310" s="408"/>
      <c r="AI310" s="408"/>
      <c r="AJ310" s="408"/>
      <c r="AK310" s="408"/>
      <c r="AL310" s="408"/>
      <c r="AM310" s="408"/>
      <c r="AN310" s="408"/>
      <c r="AO310" s="408"/>
      <c r="AP310" s="408"/>
      <c r="AQ310" s="286"/>
    </row>
    <row r="311" spans="1:43" ht="15" hidden="1" outlineLevel="1">
      <c r="A311" s="498">
        <v>10</v>
      </c>
      <c r="B311" s="304" t="s">
        <v>22</v>
      </c>
      <c r="C311" s="285" t="s">
        <v>25</v>
      </c>
      <c r="D311" s="289">
        <v>916652.06581354805</v>
      </c>
      <c r="E311" s="289">
        <v>916652.06581354805</v>
      </c>
      <c r="F311" s="289">
        <v>916652.06581354805</v>
      </c>
      <c r="G311" s="289">
        <v>916652.06581354805</v>
      </c>
      <c r="H311" s="289">
        <v>906965.26279900898</v>
      </c>
      <c r="I311" s="289">
        <v>872775.801720905</v>
      </c>
      <c r="J311" s="289">
        <v>872775.801720905</v>
      </c>
      <c r="K311" s="289">
        <v>864382.42003949196</v>
      </c>
      <c r="L311" s="289">
        <v>859742.32472920802</v>
      </c>
      <c r="M311" s="785">
        <v>610509.50278339803</v>
      </c>
      <c r="N311" s="285"/>
      <c r="O311" s="285"/>
      <c r="P311" s="289">
        <v>12</v>
      </c>
      <c r="Q311" s="289">
        <v>77.417188033000002</v>
      </c>
      <c r="R311" s="289">
        <v>77.417188033000002</v>
      </c>
      <c r="S311" s="289">
        <v>77.417188033000002</v>
      </c>
      <c r="T311" s="289">
        <v>77.417188033000002</v>
      </c>
      <c r="U311" s="289">
        <v>74.325081433999998</v>
      </c>
      <c r="V311" s="289">
        <v>71.027902276999995</v>
      </c>
      <c r="W311" s="289">
        <v>71.027902276999995</v>
      </c>
      <c r="X311" s="289">
        <v>71.027902276999995</v>
      </c>
      <c r="Y311" s="289">
        <v>71.027902276999995</v>
      </c>
      <c r="Z311" s="785">
        <v>46.992271418000001</v>
      </c>
      <c r="AA311" s="283"/>
      <c r="AB311" s="283"/>
      <c r="AC311" s="409">
        <v>0.21428571428571427</v>
      </c>
      <c r="AD311" s="492">
        <v>0.35714285714285715</v>
      </c>
      <c r="AE311" s="492">
        <v>0.42857142857142855</v>
      </c>
      <c r="AF311" s="492"/>
      <c r="AG311" s="409"/>
      <c r="AH311" s="409"/>
      <c r="AI311" s="409"/>
      <c r="AJ311" s="409"/>
      <c r="AK311" s="409"/>
      <c r="AL311" s="409"/>
      <c r="AM311" s="409"/>
      <c r="AN311" s="409"/>
      <c r="AO311" s="409"/>
      <c r="AP311" s="409"/>
      <c r="AQ311" s="290">
        <f>SUM(AC311:AP311)</f>
        <v>1</v>
      </c>
    </row>
    <row r="312" spans="1:43" ht="15" hidden="1" outlineLevel="1">
      <c r="B312" s="288" t="s">
        <v>249</v>
      </c>
      <c r="C312" s="285" t="s">
        <v>163</v>
      </c>
      <c r="D312" s="289">
        <v>50642.836490000002</v>
      </c>
      <c r="E312" s="289">
        <v>50642.836490000002</v>
      </c>
      <c r="F312" s="289">
        <v>50642.836490000002</v>
      </c>
      <c r="G312" s="289">
        <v>50642.836490000002</v>
      </c>
      <c r="H312" s="289">
        <v>50642.836490000002</v>
      </c>
      <c r="I312" s="289">
        <v>50642.836490000002</v>
      </c>
      <c r="J312" s="289">
        <v>50642.836490000002</v>
      </c>
      <c r="K312" s="289">
        <v>50642.836490000002</v>
      </c>
      <c r="L312" s="289">
        <v>50642.836490000002</v>
      </c>
      <c r="M312" s="785">
        <v>50642.836490000002</v>
      </c>
      <c r="N312" s="285"/>
      <c r="O312" s="285"/>
      <c r="P312" s="289">
        <f>P311</f>
        <v>12</v>
      </c>
      <c r="Q312" s="289">
        <v>11.015713379999999</v>
      </c>
      <c r="R312" s="289">
        <v>11.015713379999999</v>
      </c>
      <c r="S312" s="289">
        <v>11.015713379999999</v>
      </c>
      <c r="T312" s="289">
        <v>11.015713379999999</v>
      </c>
      <c r="U312" s="289">
        <v>11.015713379999999</v>
      </c>
      <c r="V312" s="289">
        <v>11.015713379999999</v>
      </c>
      <c r="W312" s="289">
        <v>11.015713379999999</v>
      </c>
      <c r="X312" s="289">
        <v>11.015713379999999</v>
      </c>
      <c r="Y312" s="289">
        <v>11.015713379999999</v>
      </c>
      <c r="Z312" s="785">
        <v>11.015713379999999</v>
      </c>
      <c r="AA312" s="283"/>
      <c r="AB312" s="283"/>
      <c r="AC312" s="405">
        <f>AC311</f>
        <v>0.21428571428571427</v>
      </c>
      <c r="AD312" s="405">
        <f>AD311</f>
        <v>0.35714285714285715</v>
      </c>
      <c r="AE312" s="405">
        <f t="shared" ref="AE312:AH312" si="165">AE311</f>
        <v>0.42857142857142855</v>
      </c>
      <c r="AF312" s="405">
        <f t="shared" si="165"/>
        <v>0</v>
      </c>
      <c r="AG312" s="405">
        <f t="shared" si="165"/>
        <v>0</v>
      </c>
      <c r="AH312" s="405">
        <f t="shared" si="165"/>
        <v>0</v>
      </c>
      <c r="AI312" s="405">
        <f t="shared" ref="AI312:AP312" si="166">AI311</f>
        <v>0</v>
      </c>
      <c r="AJ312" s="405">
        <f t="shared" si="166"/>
        <v>0</v>
      </c>
      <c r="AK312" s="405">
        <f t="shared" si="166"/>
        <v>0</v>
      </c>
      <c r="AL312" s="405">
        <f t="shared" si="166"/>
        <v>0</v>
      </c>
      <c r="AM312" s="405">
        <f t="shared" si="166"/>
        <v>0</v>
      </c>
      <c r="AN312" s="405">
        <f t="shared" si="166"/>
        <v>0</v>
      </c>
      <c r="AO312" s="405">
        <f t="shared" si="166"/>
        <v>0</v>
      </c>
      <c r="AP312" s="405">
        <f t="shared" si="166"/>
        <v>0</v>
      </c>
      <c r="AQ312" s="305"/>
    </row>
    <row r="313" spans="1:43" ht="15" hidden="1" outlineLevel="1">
      <c r="B313" s="304"/>
      <c r="C313" s="306"/>
      <c r="D313" s="285"/>
      <c r="E313" s="285"/>
      <c r="F313" s="285"/>
      <c r="G313" s="285"/>
      <c r="H313" s="285"/>
      <c r="I313" s="285"/>
      <c r="J313" s="285"/>
      <c r="K313" s="285"/>
      <c r="L313" s="285"/>
      <c r="M313" s="285"/>
      <c r="N313" s="285"/>
      <c r="O313" s="285"/>
      <c r="P313" s="285"/>
      <c r="Q313" s="285"/>
      <c r="R313" s="285"/>
      <c r="S313" s="285"/>
      <c r="T313" s="285"/>
      <c r="U313" s="285"/>
      <c r="V313" s="285"/>
      <c r="W313" s="285"/>
      <c r="X313" s="285"/>
      <c r="Y313" s="285"/>
      <c r="Z313" s="285"/>
      <c r="AA313" s="283"/>
      <c r="AB313" s="283"/>
      <c r="AC313" s="410"/>
      <c r="AD313" s="410"/>
      <c r="AE313" s="410"/>
      <c r="AF313" s="410"/>
      <c r="AG313" s="410"/>
      <c r="AH313" s="410"/>
      <c r="AI313" s="410"/>
      <c r="AJ313" s="410"/>
      <c r="AK313" s="410"/>
      <c r="AL313" s="410"/>
      <c r="AM313" s="410"/>
      <c r="AN313" s="410"/>
      <c r="AO313" s="410"/>
      <c r="AP313" s="410"/>
      <c r="AQ313" s="307"/>
    </row>
    <row r="314" spans="1:43" ht="15" hidden="1" outlineLevel="1">
      <c r="A314" s="498">
        <v>11</v>
      </c>
      <c r="B314" s="308" t="s">
        <v>21</v>
      </c>
      <c r="C314" s="285" t="s">
        <v>25</v>
      </c>
      <c r="D314" s="289">
        <v>71084.307806320998</v>
      </c>
      <c r="E314" s="289">
        <v>71084.307806320998</v>
      </c>
      <c r="F314" s="289">
        <v>69195.545287165995</v>
      </c>
      <c r="G314" s="289">
        <v>59166.6149028</v>
      </c>
      <c r="H314" s="289">
        <v>12948.657919154</v>
      </c>
      <c r="I314" s="289">
        <v>12948.657919154</v>
      </c>
      <c r="J314" s="289">
        <v>12948.657919154</v>
      </c>
      <c r="K314" s="289">
        <v>12948.657919154</v>
      </c>
      <c r="L314" s="289">
        <v>12948.657919154</v>
      </c>
      <c r="M314" s="289">
        <v>12948.657919154</v>
      </c>
      <c r="N314" s="285"/>
      <c r="O314" s="285"/>
      <c r="P314" s="289">
        <v>12</v>
      </c>
      <c r="Q314" s="289">
        <v>21.175419879</v>
      </c>
      <c r="R314" s="289">
        <v>21.175419879</v>
      </c>
      <c r="S314" s="289">
        <v>20.583651472</v>
      </c>
      <c r="T314" s="289">
        <v>17.708072689000002</v>
      </c>
      <c r="U314" s="289">
        <v>3.5180888559999999</v>
      </c>
      <c r="V314" s="289">
        <v>3.5180888559999999</v>
      </c>
      <c r="W314" s="289">
        <v>3.5180888559999999</v>
      </c>
      <c r="X314" s="289">
        <v>3.5180888559999999</v>
      </c>
      <c r="Y314" s="289">
        <v>3.5180888559999999</v>
      </c>
      <c r="Z314" s="289">
        <v>3.5180888559999999</v>
      </c>
      <c r="AA314" s="283"/>
      <c r="AB314" s="283"/>
      <c r="AC314" s="409"/>
      <c r="AD314" s="492">
        <v>1</v>
      </c>
      <c r="AE314" s="409"/>
      <c r="AF314" s="409"/>
      <c r="AG314" s="409"/>
      <c r="AH314" s="409"/>
      <c r="AI314" s="409"/>
      <c r="AJ314" s="409"/>
      <c r="AK314" s="409"/>
      <c r="AL314" s="409"/>
      <c r="AM314" s="409"/>
      <c r="AN314" s="409"/>
      <c r="AO314" s="409"/>
      <c r="AP314" s="409"/>
      <c r="AQ314" s="290">
        <f>SUM(AC314:AP314)</f>
        <v>1</v>
      </c>
    </row>
    <row r="315" spans="1:43" ht="15" hidden="1" outlineLevel="1">
      <c r="B315" s="288" t="s">
        <v>249</v>
      </c>
      <c r="C315" s="285" t="s">
        <v>163</v>
      </c>
      <c r="D315" s="289"/>
      <c r="E315" s="289"/>
      <c r="F315" s="289"/>
      <c r="G315" s="289"/>
      <c r="H315" s="289"/>
      <c r="I315" s="289"/>
      <c r="J315" s="289"/>
      <c r="K315" s="289"/>
      <c r="L315" s="289"/>
      <c r="M315" s="289"/>
      <c r="N315" s="285"/>
      <c r="O315" s="285"/>
      <c r="P315" s="289">
        <f>P314</f>
        <v>12</v>
      </c>
      <c r="Q315" s="289"/>
      <c r="R315" s="289"/>
      <c r="S315" s="289"/>
      <c r="T315" s="289"/>
      <c r="U315" s="289"/>
      <c r="V315" s="289"/>
      <c r="W315" s="289"/>
      <c r="X315" s="289"/>
      <c r="Y315" s="289"/>
      <c r="Z315" s="289"/>
      <c r="AA315" s="283"/>
      <c r="AB315" s="283"/>
      <c r="AC315" s="405">
        <f>AC314</f>
        <v>0</v>
      </c>
      <c r="AD315" s="405">
        <f>AD314</f>
        <v>1</v>
      </c>
      <c r="AE315" s="405">
        <f t="shared" ref="AE315:AH315" si="167">AE314</f>
        <v>0</v>
      </c>
      <c r="AF315" s="405">
        <f t="shared" si="167"/>
        <v>0</v>
      </c>
      <c r="AG315" s="405">
        <f t="shared" si="167"/>
        <v>0</v>
      </c>
      <c r="AH315" s="405">
        <f t="shared" si="167"/>
        <v>0</v>
      </c>
      <c r="AI315" s="405">
        <f t="shared" ref="AI315:AP315" si="168">AI314</f>
        <v>0</v>
      </c>
      <c r="AJ315" s="405">
        <f t="shared" si="168"/>
        <v>0</v>
      </c>
      <c r="AK315" s="405">
        <f t="shared" si="168"/>
        <v>0</v>
      </c>
      <c r="AL315" s="405">
        <f t="shared" si="168"/>
        <v>0</v>
      </c>
      <c r="AM315" s="405">
        <f t="shared" si="168"/>
        <v>0</v>
      </c>
      <c r="AN315" s="405">
        <f t="shared" si="168"/>
        <v>0</v>
      </c>
      <c r="AO315" s="405">
        <f t="shared" si="168"/>
        <v>0</v>
      </c>
      <c r="AP315" s="405">
        <f t="shared" si="168"/>
        <v>0</v>
      </c>
      <c r="AQ315" s="305"/>
    </row>
    <row r="316" spans="1:43" ht="15" hidden="1" outlineLevel="1">
      <c r="B316" s="308"/>
      <c r="C316" s="306"/>
      <c r="D316" s="285"/>
      <c r="E316" s="285"/>
      <c r="F316" s="285"/>
      <c r="G316" s="285"/>
      <c r="H316" s="285"/>
      <c r="I316" s="285"/>
      <c r="J316" s="285"/>
      <c r="K316" s="285"/>
      <c r="L316" s="285"/>
      <c r="M316" s="285"/>
      <c r="N316" s="285"/>
      <c r="O316" s="285"/>
      <c r="P316" s="285"/>
      <c r="Q316" s="285"/>
      <c r="R316" s="285"/>
      <c r="S316" s="285"/>
      <c r="T316" s="285"/>
      <c r="U316" s="285"/>
      <c r="V316" s="285"/>
      <c r="W316" s="285"/>
      <c r="X316" s="285"/>
      <c r="Y316" s="285"/>
      <c r="Z316" s="285"/>
      <c r="AA316" s="283"/>
      <c r="AB316" s="283"/>
      <c r="AC316" s="410"/>
      <c r="AD316" s="411"/>
      <c r="AE316" s="410"/>
      <c r="AF316" s="410"/>
      <c r="AG316" s="410"/>
      <c r="AH316" s="410"/>
      <c r="AI316" s="410"/>
      <c r="AJ316" s="410"/>
      <c r="AK316" s="410"/>
      <c r="AL316" s="410"/>
      <c r="AM316" s="410"/>
      <c r="AN316" s="410"/>
      <c r="AO316" s="410"/>
      <c r="AP316" s="410"/>
      <c r="AQ316" s="307"/>
    </row>
    <row r="317" spans="1:43" ht="15" hidden="1" outlineLevel="1">
      <c r="A317" s="498">
        <v>12</v>
      </c>
      <c r="B317" s="308" t="s">
        <v>23</v>
      </c>
      <c r="C317" s="285" t="s">
        <v>25</v>
      </c>
      <c r="D317" s="289"/>
      <c r="E317" s="289"/>
      <c r="F317" s="289"/>
      <c r="G317" s="289"/>
      <c r="H317" s="289"/>
      <c r="I317" s="289"/>
      <c r="J317" s="289"/>
      <c r="K317" s="289"/>
      <c r="L317" s="289"/>
      <c r="M317" s="289"/>
      <c r="N317" s="285"/>
      <c r="O317" s="285"/>
      <c r="P317" s="289">
        <v>3</v>
      </c>
      <c r="Q317" s="289"/>
      <c r="R317" s="289"/>
      <c r="S317" s="289"/>
      <c r="T317" s="289"/>
      <c r="U317" s="289"/>
      <c r="V317" s="289"/>
      <c r="W317" s="289"/>
      <c r="X317" s="289"/>
      <c r="Y317" s="289"/>
      <c r="Z317" s="289"/>
      <c r="AA317" s="283"/>
      <c r="AB317" s="283"/>
      <c r="AC317" s="409"/>
      <c r="AD317" s="409"/>
      <c r="AE317" s="409"/>
      <c r="AF317" s="409"/>
      <c r="AG317" s="409"/>
      <c r="AH317" s="409"/>
      <c r="AI317" s="409"/>
      <c r="AJ317" s="409"/>
      <c r="AK317" s="409"/>
      <c r="AL317" s="409"/>
      <c r="AM317" s="409"/>
      <c r="AN317" s="409"/>
      <c r="AO317" s="409"/>
      <c r="AP317" s="409"/>
      <c r="AQ317" s="290">
        <f>SUM(AC317:AP317)</f>
        <v>0</v>
      </c>
    </row>
    <row r="318" spans="1:43" ht="15" hidden="1" outlineLevel="1">
      <c r="B318" s="288" t="s">
        <v>249</v>
      </c>
      <c r="C318" s="285" t="s">
        <v>163</v>
      </c>
      <c r="D318" s="289"/>
      <c r="E318" s="289"/>
      <c r="F318" s="289"/>
      <c r="G318" s="289"/>
      <c r="H318" s="289"/>
      <c r="I318" s="289"/>
      <c r="J318" s="289"/>
      <c r="K318" s="289"/>
      <c r="L318" s="289"/>
      <c r="M318" s="289"/>
      <c r="N318" s="285"/>
      <c r="O318" s="285"/>
      <c r="P318" s="289">
        <f>P317</f>
        <v>3</v>
      </c>
      <c r="Q318" s="289"/>
      <c r="R318" s="289"/>
      <c r="S318" s="289"/>
      <c r="T318" s="289"/>
      <c r="U318" s="289"/>
      <c r="V318" s="289"/>
      <c r="W318" s="289"/>
      <c r="X318" s="289"/>
      <c r="Y318" s="289"/>
      <c r="Z318" s="289"/>
      <c r="AA318" s="283"/>
      <c r="AB318" s="283"/>
      <c r="AC318" s="405">
        <f>AC317</f>
        <v>0</v>
      </c>
      <c r="AD318" s="405">
        <f>AD317</f>
        <v>0</v>
      </c>
      <c r="AE318" s="405">
        <f t="shared" ref="AE318:AH318" si="169">AE317</f>
        <v>0</v>
      </c>
      <c r="AF318" s="405">
        <f t="shared" si="169"/>
        <v>0</v>
      </c>
      <c r="AG318" s="405">
        <f t="shared" si="169"/>
        <v>0</v>
      </c>
      <c r="AH318" s="405">
        <f t="shared" si="169"/>
        <v>0</v>
      </c>
      <c r="AI318" s="405">
        <f t="shared" ref="AI318:AP318" si="170">AI317</f>
        <v>0</v>
      </c>
      <c r="AJ318" s="405">
        <f t="shared" si="170"/>
        <v>0</v>
      </c>
      <c r="AK318" s="405">
        <f t="shared" si="170"/>
        <v>0</v>
      </c>
      <c r="AL318" s="405">
        <f t="shared" si="170"/>
        <v>0</v>
      </c>
      <c r="AM318" s="405">
        <f t="shared" si="170"/>
        <v>0</v>
      </c>
      <c r="AN318" s="405">
        <f t="shared" si="170"/>
        <v>0</v>
      </c>
      <c r="AO318" s="405">
        <f t="shared" si="170"/>
        <v>0</v>
      </c>
      <c r="AP318" s="405">
        <f t="shared" si="170"/>
        <v>0</v>
      </c>
      <c r="AQ318" s="305"/>
    </row>
    <row r="319" spans="1:43" ht="15" hidden="1" outlineLevel="1">
      <c r="B319" s="308"/>
      <c r="C319" s="306"/>
      <c r="D319" s="310"/>
      <c r="E319" s="310"/>
      <c r="F319" s="310"/>
      <c r="G319" s="310"/>
      <c r="H319" s="310"/>
      <c r="I319" s="310"/>
      <c r="J319" s="310"/>
      <c r="K319" s="310"/>
      <c r="L319" s="310"/>
      <c r="M319" s="310"/>
      <c r="N319" s="285"/>
      <c r="O319" s="285"/>
      <c r="P319" s="285"/>
      <c r="Q319" s="310"/>
      <c r="R319" s="310"/>
      <c r="S319" s="310"/>
      <c r="T319" s="310"/>
      <c r="U319" s="310"/>
      <c r="V319" s="310"/>
      <c r="W319" s="310"/>
      <c r="X319" s="310"/>
      <c r="Y319" s="310"/>
      <c r="Z319" s="310"/>
      <c r="AA319" s="283"/>
      <c r="AB319" s="283"/>
      <c r="AC319" s="410"/>
      <c r="AD319" s="411"/>
      <c r="AE319" s="410"/>
      <c r="AF319" s="410"/>
      <c r="AG319" s="410"/>
      <c r="AH319" s="410"/>
      <c r="AI319" s="410"/>
      <c r="AJ319" s="410"/>
      <c r="AK319" s="410"/>
      <c r="AL319" s="410"/>
      <c r="AM319" s="410"/>
      <c r="AN319" s="410"/>
      <c r="AO319" s="410"/>
      <c r="AP319" s="410"/>
      <c r="AQ319" s="307"/>
    </row>
    <row r="320" spans="1:43" ht="15" hidden="1" outlineLevel="1">
      <c r="A320" s="498">
        <v>13</v>
      </c>
      <c r="B320" s="308" t="s">
        <v>24</v>
      </c>
      <c r="C320" s="285" t="s">
        <v>25</v>
      </c>
      <c r="D320" s="289">
        <v>16310.27998368</v>
      </c>
      <c r="E320" s="289">
        <v>16310.27998368</v>
      </c>
      <c r="F320" s="289">
        <v>16310.27998368</v>
      </c>
      <c r="G320" s="289">
        <v>16310.27998368</v>
      </c>
      <c r="H320" s="289">
        <v>16310.27998368</v>
      </c>
      <c r="I320" s="289">
        <v>16310.27998368</v>
      </c>
      <c r="J320" s="289">
        <v>16310.27998368</v>
      </c>
      <c r="K320" s="289">
        <v>16310.27998368</v>
      </c>
      <c r="L320" s="289">
        <v>16310.27998368</v>
      </c>
      <c r="M320" s="785">
        <v>16310.27998368</v>
      </c>
      <c r="N320" s="285"/>
      <c r="O320" s="285"/>
      <c r="P320" s="289">
        <v>12</v>
      </c>
      <c r="Q320" s="289">
        <v>5.5704548650000003</v>
      </c>
      <c r="R320" s="289">
        <v>5.5704548650000003</v>
      </c>
      <c r="S320" s="289">
        <v>5.5704548650000003</v>
      </c>
      <c r="T320" s="289">
        <v>5.5704548650000003</v>
      </c>
      <c r="U320" s="289">
        <v>5.5704548650000003</v>
      </c>
      <c r="V320" s="289">
        <v>5.5704548650000003</v>
      </c>
      <c r="W320" s="289">
        <v>5.5704548650000003</v>
      </c>
      <c r="X320" s="289">
        <v>5.5704548650000003</v>
      </c>
      <c r="Y320" s="289">
        <v>5.5704548650000003</v>
      </c>
      <c r="Z320" s="785">
        <v>5.5704548650000003</v>
      </c>
      <c r="AA320" s="283"/>
      <c r="AB320" s="283"/>
      <c r="AC320" s="409">
        <v>7.0000000000000007E-2</v>
      </c>
      <c r="AD320" s="409">
        <v>0.15</v>
      </c>
      <c r="AE320" s="409">
        <v>0.78</v>
      </c>
      <c r="AF320" s="409"/>
      <c r="AG320" s="409"/>
      <c r="AH320" s="409"/>
      <c r="AI320" s="409"/>
      <c r="AJ320" s="409"/>
      <c r="AK320" s="409"/>
      <c r="AL320" s="409"/>
      <c r="AM320" s="409"/>
      <c r="AN320" s="409"/>
      <c r="AO320" s="409"/>
      <c r="AP320" s="409"/>
      <c r="AQ320" s="290">
        <f>SUM(AC320:AP320)</f>
        <v>1</v>
      </c>
    </row>
    <row r="321" spans="1:43" ht="15" hidden="1" outlineLevel="1">
      <c r="B321" s="288" t="s">
        <v>249</v>
      </c>
      <c r="C321" s="285" t="s">
        <v>163</v>
      </c>
      <c r="D321" s="289">
        <v>222797.00810000001</v>
      </c>
      <c r="E321" s="289">
        <v>222797.00810000001</v>
      </c>
      <c r="F321" s="289">
        <v>222797.00810000001</v>
      </c>
      <c r="G321" s="289">
        <v>222797.00810000001</v>
      </c>
      <c r="H321" s="289">
        <v>222797.00810000001</v>
      </c>
      <c r="I321" s="289">
        <v>222797.00810000001</v>
      </c>
      <c r="J321" s="289">
        <v>222797.00810000001</v>
      </c>
      <c r="K321" s="289">
        <v>222797.00810000001</v>
      </c>
      <c r="L321" s="289">
        <v>222797.00810000001</v>
      </c>
      <c r="M321" s="785">
        <v>222797.00810000001</v>
      </c>
      <c r="N321" s="285"/>
      <c r="O321" s="285"/>
      <c r="P321" s="289">
        <f>P320</f>
        <v>12</v>
      </c>
      <c r="Q321" s="289">
        <v>93.486389590000002</v>
      </c>
      <c r="R321" s="289">
        <v>93.486389590000002</v>
      </c>
      <c r="S321" s="289">
        <v>93.486389590000002</v>
      </c>
      <c r="T321" s="289">
        <v>93.486389590000002</v>
      </c>
      <c r="U321" s="289">
        <v>93.486389590000002</v>
      </c>
      <c r="V321" s="289">
        <v>93.486389590000002</v>
      </c>
      <c r="W321" s="289">
        <v>93.486389590000002</v>
      </c>
      <c r="X321" s="289">
        <v>93.486389590000002</v>
      </c>
      <c r="Y321" s="289">
        <v>93.486389590000002</v>
      </c>
      <c r="Z321" s="785">
        <v>93.486389590000002</v>
      </c>
      <c r="AA321" s="283"/>
      <c r="AB321" s="283"/>
      <c r="AC321" s="405">
        <f>AC320</f>
        <v>7.0000000000000007E-2</v>
      </c>
      <c r="AD321" s="405">
        <f>AD320</f>
        <v>0.15</v>
      </c>
      <c r="AE321" s="405">
        <f t="shared" ref="AE321:AH321" si="171">AE320</f>
        <v>0.78</v>
      </c>
      <c r="AF321" s="405">
        <f t="shared" si="171"/>
        <v>0</v>
      </c>
      <c r="AG321" s="405">
        <f t="shared" si="171"/>
        <v>0</v>
      </c>
      <c r="AH321" s="405">
        <f t="shared" si="171"/>
        <v>0</v>
      </c>
      <c r="AI321" s="405">
        <f t="shared" ref="AI321:AP321" si="172">AI320</f>
        <v>0</v>
      </c>
      <c r="AJ321" s="405">
        <f t="shared" si="172"/>
        <v>0</v>
      </c>
      <c r="AK321" s="405">
        <f t="shared" si="172"/>
        <v>0</v>
      </c>
      <c r="AL321" s="405">
        <f t="shared" si="172"/>
        <v>0</v>
      </c>
      <c r="AM321" s="405">
        <f t="shared" si="172"/>
        <v>0</v>
      </c>
      <c r="AN321" s="405">
        <f t="shared" si="172"/>
        <v>0</v>
      </c>
      <c r="AO321" s="405">
        <f t="shared" si="172"/>
        <v>0</v>
      </c>
      <c r="AP321" s="405">
        <f t="shared" si="172"/>
        <v>0</v>
      </c>
      <c r="AQ321" s="305"/>
    </row>
    <row r="322" spans="1:43" ht="15" hidden="1" outlineLevel="1">
      <c r="B322" s="308"/>
      <c r="C322" s="306"/>
      <c r="D322" s="310"/>
      <c r="E322" s="310"/>
      <c r="F322" s="310"/>
      <c r="G322" s="310"/>
      <c r="H322" s="310"/>
      <c r="I322" s="310"/>
      <c r="J322" s="310"/>
      <c r="K322" s="310"/>
      <c r="L322" s="310"/>
      <c r="M322" s="310"/>
      <c r="N322" s="285"/>
      <c r="O322" s="285"/>
      <c r="P322" s="285"/>
      <c r="Q322" s="310"/>
      <c r="R322" s="310"/>
      <c r="S322" s="310"/>
      <c r="T322" s="310"/>
      <c r="U322" s="310"/>
      <c r="V322" s="310"/>
      <c r="W322" s="310"/>
      <c r="X322" s="310"/>
      <c r="Y322" s="310"/>
      <c r="Z322" s="310"/>
      <c r="AA322" s="283"/>
      <c r="AB322" s="283"/>
      <c r="AC322" s="410"/>
      <c r="AD322" s="410"/>
      <c r="AE322" s="410"/>
      <c r="AF322" s="410"/>
      <c r="AG322" s="410"/>
      <c r="AH322" s="410"/>
      <c r="AI322" s="410"/>
      <c r="AJ322" s="410"/>
      <c r="AK322" s="410"/>
      <c r="AL322" s="410"/>
      <c r="AM322" s="410"/>
      <c r="AN322" s="410"/>
      <c r="AO322" s="410"/>
      <c r="AP322" s="410"/>
      <c r="AQ322" s="307"/>
    </row>
    <row r="323" spans="1:43" ht="15" hidden="1" outlineLevel="1">
      <c r="A323" s="498">
        <v>14</v>
      </c>
      <c r="B323" s="308" t="s">
        <v>20</v>
      </c>
      <c r="C323" s="285" t="s">
        <v>25</v>
      </c>
      <c r="D323" s="289"/>
      <c r="E323" s="289"/>
      <c r="F323" s="289"/>
      <c r="G323" s="289"/>
      <c r="H323" s="289"/>
      <c r="I323" s="289"/>
      <c r="J323" s="289"/>
      <c r="K323" s="289"/>
      <c r="L323" s="289"/>
      <c r="M323" s="289"/>
      <c r="N323" s="285"/>
      <c r="O323" s="285"/>
      <c r="P323" s="289">
        <v>12</v>
      </c>
      <c r="Q323" s="289"/>
      <c r="R323" s="289"/>
      <c r="S323" s="289"/>
      <c r="T323" s="289"/>
      <c r="U323" s="289"/>
      <c r="V323" s="289"/>
      <c r="W323" s="289"/>
      <c r="X323" s="289"/>
      <c r="Y323" s="289"/>
      <c r="Z323" s="289"/>
      <c r="AA323" s="283"/>
      <c r="AB323" s="283"/>
      <c r="AC323" s="409"/>
      <c r="AD323" s="409"/>
      <c r="AE323" s="492"/>
      <c r="AF323" s="409"/>
      <c r="AG323" s="409"/>
      <c r="AH323" s="409"/>
      <c r="AI323" s="409"/>
      <c r="AJ323" s="409"/>
      <c r="AK323" s="409"/>
      <c r="AL323" s="409"/>
      <c r="AM323" s="409"/>
      <c r="AN323" s="409"/>
      <c r="AO323" s="409"/>
      <c r="AP323" s="409"/>
      <c r="AQ323" s="290">
        <f>SUM(AC323:AP323)</f>
        <v>0</v>
      </c>
    </row>
    <row r="324" spans="1:43" ht="15" hidden="1" outlineLevel="1">
      <c r="B324" s="288" t="s">
        <v>249</v>
      </c>
      <c r="C324" s="285" t="s">
        <v>163</v>
      </c>
      <c r="D324" s="289"/>
      <c r="E324" s="289"/>
      <c r="F324" s="289"/>
      <c r="G324" s="289"/>
      <c r="H324" s="289"/>
      <c r="I324" s="289"/>
      <c r="J324" s="289"/>
      <c r="K324" s="289"/>
      <c r="L324" s="289"/>
      <c r="M324" s="289"/>
      <c r="N324" s="285"/>
      <c r="O324" s="285"/>
      <c r="P324" s="289">
        <f>P323</f>
        <v>12</v>
      </c>
      <c r="Q324" s="289"/>
      <c r="R324" s="289"/>
      <c r="S324" s="289"/>
      <c r="T324" s="289"/>
      <c r="U324" s="289"/>
      <c r="V324" s="289"/>
      <c r="W324" s="289"/>
      <c r="X324" s="289"/>
      <c r="Y324" s="289"/>
      <c r="Z324" s="289"/>
      <c r="AA324" s="283"/>
      <c r="AB324" s="283"/>
      <c r="AC324" s="405">
        <f>AC323</f>
        <v>0</v>
      </c>
      <c r="AD324" s="405">
        <f>AD323</f>
        <v>0</v>
      </c>
      <c r="AE324" s="405">
        <f t="shared" ref="AE324:AH324" si="173">AE323</f>
        <v>0</v>
      </c>
      <c r="AF324" s="405">
        <f t="shared" si="173"/>
        <v>0</v>
      </c>
      <c r="AG324" s="405">
        <f t="shared" si="173"/>
        <v>0</v>
      </c>
      <c r="AH324" s="405">
        <f t="shared" si="173"/>
        <v>0</v>
      </c>
      <c r="AI324" s="405">
        <f t="shared" ref="AI324:AP324" si="174">AI323</f>
        <v>0</v>
      </c>
      <c r="AJ324" s="405">
        <f t="shared" si="174"/>
        <v>0</v>
      </c>
      <c r="AK324" s="405">
        <f t="shared" si="174"/>
        <v>0</v>
      </c>
      <c r="AL324" s="405">
        <f t="shared" si="174"/>
        <v>0</v>
      </c>
      <c r="AM324" s="405">
        <f t="shared" si="174"/>
        <v>0</v>
      </c>
      <c r="AN324" s="405">
        <f t="shared" si="174"/>
        <v>0</v>
      </c>
      <c r="AO324" s="405">
        <f t="shared" si="174"/>
        <v>0</v>
      </c>
      <c r="AP324" s="405">
        <f t="shared" si="174"/>
        <v>0</v>
      </c>
      <c r="AQ324" s="305"/>
    </row>
    <row r="325" spans="1:43" ht="15" hidden="1" outlineLevel="1">
      <c r="B325" s="308"/>
      <c r="C325" s="306"/>
      <c r="D325" s="310"/>
      <c r="E325" s="310"/>
      <c r="F325" s="310"/>
      <c r="G325" s="310"/>
      <c r="H325" s="310"/>
      <c r="I325" s="310"/>
      <c r="J325" s="310"/>
      <c r="K325" s="310"/>
      <c r="L325" s="310"/>
      <c r="M325" s="310"/>
      <c r="N325" s="285"/>
      <c r="O325" s="285"/>
      <c r="P325" s="285"/>
      <c r="Q325" s="310"/>
      <c r="R325" s="310"/>
      <c r="S325" s="310"/>
      <c r="T325" s="310"/>
      <c r="U325" s="310"/>
      <c r="V325" s="310"/>
      <c r="W325" s="310"/>
      <c r="X325" s="310"/>
      <c r="Y325" s="310"/>
      <c r="Z325" s="310"/>
      <c r="AA325" s="283"/>
      <c r="AB325" s="283"/>
      <c r="AC325" s="410"/>
      <c r="AD325" s="411"/>
      <c r="AE325" s="410"/>
      <c r="AF325" s="410"/>
      <c r="AG325" s="410"/>
      <c r="AH325" s="410"/>
      <c r="AI325" s="410"/>
      <c r="AJ325" s="410"/>
      <c r="AK325" s="410"/>
      <c r="AL325" s="410"/>
      <c r="AM325" s="410"/>
      <c r="AN325" s="410"/>
      <c r="AO325" s="410"/>
      <c r="AP325" s="410"/>
      <c r="AQ325" s="307"/>
    </row>
    <row r="326" spans="1:43" s="277" customFormat="1" ht="15" hidden="1" outlineLevel="1">
      <c r="A326" s="498">
        <v>15</v>
      </c>
      <c r="B326" s="308" t="s">
        <v>485</v>
      </c>
      <c r="C326" s="285" t="s">
        <v>25</v>
      </c>
      <c r="D326" s="289">
        <v>0</v>
      </c>
      <c r="E326" s="289">
        <v>0</v>
      </c>
      <c r="F326" s="289">
        <v>0</v>
      </c>
      <c r="G326" s="289">
        <v>0</v>
      </c>
      <c r="H326" s="289">
        <v>0</v>
      </c>
      <c r="I326" s="289">
        <v>0</v>
      </c>
      <c r="J326" s="289">
        <v>0</v>
      </c>
      <c r="K326" s="289">
        <v>0</v>
      </c>
      <c r="L326" s="289">
        <v>0</v>
      </c>
      <c r="M326" s="289">
        <v>0</v>
      </c>
      <c r="N326" s="285"/>
      <c r="O326" s="285"/>
      <c r="P326" s="285"/>
      <c r="Q326" s="289"/>
      <c r="R326" s="289"/>
      <c r="S326" s="289"/>
      <c r="T326" s="289"/>
      <c r="U326" s="289"/>
      <c r="V326" s="289"/>
      <c r="W326" s="289"/>
      <c r="X326" s="289"/>
      <c r="Y326" s="289"/>
      <c r="Z326" s="289"/>
      <c r="AA326" s="283"/>
      <c r="AB326" s="283"/>
      <c r="AC326" s="409"/>
      <c r="AD326" s="409"/>
      <c r="AE326" s="409"/>
      <c r="AF326" s="409"/>
      <c r="AG326" s="409"/>
      <c r="AH326" s="409"/>
      <c r="AI326" s="409"/>
      <c r="AJ326" s="409"/>
      <c r="AK326" s="409"/>
      <c r="AL326" s="409"/>
      <c r="AM326" s="409"/>
      <c r="AN326" s="409"/>
      <c r="AO326" s="409"/>
      <c r="AP326" s="409"/>
      <c r="AQ326" s="290">
        <f>SUM(AC326:AP326)</f>
        <v>0</v>
      </c>
    </row>
    <row r="327" spans="1:43" s="277" customFormat="1" ht="15" hidden="1" outlineLevel="1">
      <c r="A327" s="498"/>
      <c r="B327" s="309" t="s">
        <v>249</v>
      </c>
      <c r="C327" s="285" t="s">
        <v>163</v>
      </c>
      <c r="D327" s="289">
        <v>0</v>
      </c>
      <c r="E327" s="289">
        <v>0</v>
      </c>
      <c r="F327" s="289">
        <v>0</v>
      </c>
      <c r="G327" s="289">
        <v>0</v>
      </c>
      <c r="H327" s="289">
        <v>0</v>
      </c>
      <c r="I327" s="289">
        <v>0</v>
      </c>
      <c r="J327" s="289">
        <v>0</v>
      </c>
      <c r="K327" s="289">
        <v>0</v>
      </c>
      <c r="L327" s="289">
        <v>0</v>
      </c>
      <c r="M327" s="289">
        <v>0</v>
      </c>
      <c r="N327" s="285"/>
      <c r="O327" s="285"/>
      <c r="P327" s="285"/>
      <c r="Q327" s="289"/>
      <c r="R327" s="289"/>
      <c r="S327" s="289"/>
      <c r="T327" s="289"/>
      <c r="U327" s="289"/>
      <c r="V327" s="289"/>
      <c r="W327" s="289"/>
      <c r="X327" s="289"/>
      <c r="Y327" s="289"/>
      <c r="Z327" s="289"/>
      <c r="AA327" s="283"/>
      <c r="AB327" s="283"/>
      <c r="AC327" s="405">
        <f>AC326</f>
        <v>0</v>
      </c>
      <c r="AD327" s="405">
        <f>AD326</f>
        <v>0</v>
      </c>
      <c r="AE327" s="405">
        <f t="shared" ref="AE327:AH327" si="175">AE326</f>
        <v>0</v>
      </c>
      <c r="AF327" s="405">
        <f t="shared" si="175"/>
        <v>0</v>
      </c>
      <c r="AG327" s="405">
        <f t="shared" si="175"/>
        <v>0</v>
      </c>
      <c r="AH327" s="405">
        <f t="shared" si="175"/>
        <v>0</v>
      </c>
      <c r="AI327" s="405">
        <f t="shared" ref="AI327:AP327" si="176">AI326</f>
        <v>0</v>
      </c>
      <c r="AJ327" s="405">
        <f t="shared" si="176"/>
        <v>0</v>
      </c>
      <c r="AK327" s="405">
        <f t="shared" si="176"/>
        <v>0</v>
      </c>
      <c r="AL327" s="405">
        <f t="shared" si="176"/>
        <v>0</v>
      </c>
      <c r="AM327" s="405">
        <f t="shared" si="176"/>
        <v>0</v>
      </c>
      <c r="AN327" s="405">
        <f t="shared" si="176"/>
        <v>0</v>
      </c>
      <c r="AO327" s="405">
        <f t="shared" si="176"/>
        <v>0</v>
      </c>
      <c r="AP327" s="405">
        <f t="shared" si="176"/>
        <v>0</v>
      </c>
      <c r="AQ327" s="305"/>
    </row>
    <row r="328" spans="1:43" s="277" customFormat="1" ht="15" hidden="1" outlineLevel="1">
      <c r="A328" s="498"/>
      <c r="B328" s="308"/>
      <c r="C328" s="306"/>
      <c r="D328" s="310"/>
      <c r="E328" s="310"/>
      <c r="F328" s="310"/>
      <c r="G328" s="310"/>
      <c r="H328" s="310"/>
      <c r="I328" s="310"/>
      <c r="J328" s="310"/>
      <c r="K328" s="310"/>
      <c r="L328" s="310"/>
      <c r="M328" s="310"/>
      <c r="N328" s="285"/>
      <c r="O328" s="285"/>
      <c r="P328" s="285"/>
      <c r="Q328" s="310"/>
      <c r="R328" s="310"/>
      <c r="S328" s="310"/>
      <c r="T328" s="310"/>
      <c r="U328" s="310"/>
      <c r="V328" s="310"/>
      <c r="W328" s="310"/>
      <c r="X328" s="310"/>
      <c r="Y328" s="310"/>
      <c r="Z328" s="310"/>
      <c r="AA328" s="283"/>
      <c r="AB328" s="283"/>
      <c r="AC328" s="412"/>
      <c r="AD328" s="410"/>
      <c r="AE328" s="410"/>
      <c r="AF328" s="410"/>
      <c r="AG328" s="410"/>
      <c r="AH328" s="410"/>
      <c r="AI328" s="410"/>
      <c r="AJ328" s="410"/>
      <c r="AK328" s="410"/>
      <c r="AL328" s="410"/>
      <c r="AM328" s="410"/>
      <c r="AN328" s="410"/>
      <c r="AO328" s="410"/>
      <c r="AP328" s="410"/>
      <c r="AQ328" s="307"/>
    </row>
    <row r="329" spans="1:43" s="277" customFormat="1" ht="30" hidden="1" outlineLevel="1">
      <c r="A329" s="498">
        <v>16</v>
      </c>
      <c r="B329" s="308" t="s">
        <v>486</v>
      </c>
      <c r="C329" s="285" t="s">
        <v>25</v>
      </c>
      <c r="D329" s="289">
        <v>0</v>
      </c>
      <c r="E329" s="289">
        <v>0</v>
      </c>
      <c r="F329" s="289">
        <v>0</v>
      </c>
      <c r="G329" s="289">
        <v>0</v>
      </c>
      <c r="H329" s="289">
        <v>0</v>
      </c>
      <c r="I329" s="289">
        <v>0</v>
      </c>
      <c r="J329" s="289">
        <v>0</v>
      </c>
      <c r="K329" s="289">
        <v>0</v>
      </c>
      <c r="L329" s="289">
        <v>0</v>
      </c>
      <c r="M329" s="289">
        <v>0</v>
      </c>
      <c r="N329" s="285"/>
      <c r="O329" s="285"/>
      <c r="P329" s="285"/>
      <c r="Q329" s="289"/>
      <c r="R329" s="289"/>
      <c r="S329" s="289"/>
      <c r="T329" s="289"/>
      <c r="U329" s="289"/>
      <c r="V329" s="289"/>
      <c r="W329" s="289"/>
      <c r="X329" s="289"/>
      <c r="Y329" s="289"/>
      <c r="Z329" s="289"/>
      <c r="AA329" s="283"/>
      <c r="AB329" s="283"/>
      <c r="AC329" s="409"/>
      <c r="AD329" s="409"/>
      <c r="AE329" s="409"/>
      <c r="AF329" s="409"/>
      <c r="AG329" s="409"/>
      <c r="AH329" s="409"/>
      <c r="AI329" s="409"/>
      <c r="AJ329" s="409"/>
      <c r="AK329" s="409"/>
      <c r="AL329" s="409"/>
      <c r="AM329" s="409"/>
      <c r="AN329" s="409"/>
      <c r="AO329" s="409"/>
      <c r="AP329" s="409"/>
      <c r="AQ329" s="290">
        <f>SUM(AC329:AP329)</f>
        <v>0</v>
      </c>
    </row>
    <row r="330" spans="1:43" s="277" customFormat="1" ht="15" hidden="1" outlineLevel="1">
      <c r="A330" s="498"/>
      <c r="B330" s="309" t="s">
        <v>249</v>
      </c>
      <c r="C330" s="285" t="s">
        <v>163</v>
      </c>
      <c r="D330" s="289"/>
      <c r="E330" s="289"/>
      <c r="F330" s="289"/>
      <c r="G330" s="289"/>
      <c r="H330" s="289"/>
      <c r="I330" s="289"/>
      <c r="J330" s="289"/>
      <c r="K330" s="289"/>
      <c r="L330" s="289"/>
      <c r="M330" s="289"/>
      <c r="N330" s="285"/>
      <c r="O330" s="285"/>
      <c r="P330" s="285"/>
      <c r="Q330" s="289"/>
      <c r="R330" s="289"/>
      <c r="S330" s="289"/>
      <c r="T330" s="289"/>
      <c r="U330" s="289"/>
      <c r="V330" s="289"/>
      <c r="W330" s="289"/>
      <c r="X330" s="289"/>
      <c r="Y330" s="289"/>
      <c r="Z330" s="289"/>
      <c r="AA330" s="283"/>
      <c r="AB330" s="283"/>
      <c r="AC330" s="405">
        <f>AC329</f>
        <v>0</v>
      </c>
      <c r="AD330" s="405">
        <f>AD329</f>
        <v>0</v>
      </c>
      <c r="AE330" s="405">
        <f t="shared" ref="AE330:AH330" si="177">AE329</f>
        <v>0</v>
      </c>
      <c r="AF330" s="405">
        <f t="shared" si="177"/>
        <v>0</v>
      </c>
      <c r="AG330" s="405">
        <f t="shared" si="177"/>
        <v>0</v>
      </c>
      <c r="AH330" s="405">
        <f t="shared" si="177"/>
        <v>0</v>
      </c>
      <c r="AI330" s="405">
        <f t="shared" ref="AI330:AP330" si="178">AI329</f>
        <v>0</v>
      </c>
      <c r="AJ330" s="405">
        <f t="shared" si="178"/>
        <v>0</v>
      </c>
      <c r="AK330" s="405">
        <f t="shared" si="178"/>
        <v>0</v>
      </c>
      <c r="AL330" s="405">
        <f t="shared" si="178"/>
        <v>0</v>
      </c>
      <c r="AM330" s="405">
        <f t="shared" si="178"/>
        <v>0</v>
      </c>
      <c r="AN330" s="405">
        <f t="shared" si="178"/>
        <v>0</v>
      </c>
      <c r="AO330" s="405">
        <f t="shared" si="178"/>
        <v>0</v>
      </c>
      <c r="AP330" s="405">
        <f t="shared" si="178"/>
        <v>0</v>
      </c>
      <c r="AQ330" s="305"/>
    </row>
    <row r="331" spans="1:43" s="277" customFormat="1" ht="15" hidden="1" outlineLevel="1">
      <c r="A331" s="498"/>
      <c r="B331" s="308"/>
      <c r="C331" s="306"/>
      <c r="D331" s="310"/>
      <c r="E331" s="310"/>
      <c r="F331" s="310"/>
      <c r="G331" s="310"/>
      <c r="H331" s="310"/>
      <c r="I331" s="310"/>
      <c r="J331" s="310"/>
      <c r="K331" s="310"/>
      <c r="L331" s="310"/>
      <c r="M331" s="310"/>
      <c r="N331" s="285"/>
      <c r="O331" s="285"/>
      <c r="P331" s="285"/>
      <c r="Q331" s="310"/>
      <c r="R331" s="310"/>
      <c r="S331" s="310"/>
      <c r="T331" s="310"/>
      <c r="U331" s="310"/>
      <c r="V331" s="310"/>
      <c r="W331" s="310"/>
      <c r="X331" s="310"/>
      <c r="Y331" s="310"/>
      <c r="Z331" s="310"/>
      <c r="AA331" s="283"/>
      <c r="AB331" s="283"/>
      <c r="AC331" s="412"/>
      <c r="AD331" s="410"/>
      <c r="AE331" s="410"/>
      <c r="AF331" s="410"/>
      <c r="AG331" s="410"/>
      <c r="AH331" s="410"/>
      <c r="AI331" s="410"/>
      <c r="AJ331" s="410"/>
      <c r="AK331" s="410"/>
      <c r="AL331" s="410"/>
      <c r="AM331" s="410"/>
      <c r="AN331" s="410"/>
      <c r="AO331" s="410"/>
      <c r="AP331" s="410"/>
      <c r="AQ331" s="307"/>
    </row>
    <row r="332" spans="1:43" ht="15" hidden="1" outlineLevel="1">
      <c r="A332" s="498">
        <v>17</v>
      </c>
      <c r="B332" s="308" t="s">
        <v>9</v>
      </c>
      <c r="C332" s="285" t="s">
        <v>25</v>
      </c>
      <c r="D332" s="289"/>
      <c r="E332" s="289"/>
      <c r="F332" s="289"/>
      <c r="G332" s="289"/>
      <c r="H332" s="289"/>
      <c r="I332" s="289"/>
      <c r="J332" s="289"/>
      <c r="K332" s="289"/>
      <c r="L332" s="289"/>
      <c r="M332" s="289"/>
      <c r="N332" s="285"/>
      <c r="O332" s="285"/>
      <c r="P332" s="285"/>
      <c r="Q332" s="289"/>
      <c r="R332" s="289"/>
      <c r="S332" s="289"/>
      <c r="T332" s="289"/>
      <c r="U332" s="289"/>
      <c r="V332" s="289"/>
      <c r="W332" s="289"/>
      <c r="X332" s="289"/>
      <c r="Y332" s="289"/>
      <c r="Z332" s="289"/>
      <c r="AA332" s="283"/>
      <c r="AB332" s="283"/>
      <c r="AC332" s="409"/>
      <c r="AD332" s="409"/>
      <c r="AE332" s="409"/>
      <c r="AF332" s="409"/>
      <c r="AG332" s="409"/>
      <c r="AH332" s="409"/>
      <c r="AI332" s="409"/>
      <c r="AJ332" s="409"/>
      <c r="AK332" s="409"/>
      <c r="AL332" s="409"/>
      <c r="AM332" s="409"/>
      <c r="AN332" s="409"/>
      <c r="AO332" s="409"/>
      <c r="AP332" s="409"/>
      <c r="AQ332" s="290">
        <f>SUM(AC332:AP332)</f>
        <v>0</v>
      </c>
    </row>
    <row r="333" spans="1:43" ht="15" hidden="1" outlineLevel="1">
      <c r="B333" s="288" t="s">
        <v>249</v>
      </c>
      <c r="C333" s="285" t="s">
        <v>163</v>
      </c>
      <c r="D333" s="289"/>
      <c r="E333" s="289"/>
      <c r="F333" s="289"/>
      <c r="G333" s="289"/>
      <c r="H333" s="289"/>
      <c r="I333" s="289"/>
      <c r="J333" s="289"/>
      <c r="K333" s="289"/>
      <c r="L333" s="289"/>
      <c r="M333" s="289"/>
      <c r="N333" s="285"/>
      <c r="O333" s="285"/>
      <c r="P333" s="285"/>
      <c r="Q333" s="289"/>
      <c r="R333" s="289"/>
      <c r="S333" s="289"/>
      <c r="T333" s="289"/>
      <c r="U333" s="289"/>
      <c r="V333" s="289"/>
      <c r="W333" s="289"/>
      <c r="X333" s="289"/>
      <c r="Y333" s="289"/>
      <c r="Z333" s="289"/>
      <c r="AA333" s="283"/>
      <c r="AB333" s="283"/>
      <c r="AC333" s="405">
        <f>AC332</f>
        <v>0</v>
      </c>
      <c r="AD333" s="405">
        <f>AD332</f>
        <v>0</v>
      </c>
      <c r="AE333" s="405">
        <f t="shared" ref="AE333:AH333" si="179">AE332</f>
        <v>0</v>
      </c>
      <c r="AF333" s="405">
        <f t="shared" si="179"/>
        <v>0</v>
      </c>
      <c r="AG333" s="405">
        <f t="shared" si="179"/>
        <v>0</v>
      </c>
      <c r="AH333" s="405">
        <f t="shared" si="179"/>
        <v>0</v>
      </c>
      <c r="AI333" s="405">
        <f t="shared" ref="AI333:AP333" si="180">AI332</f>
        <v>0</v>
      </c>
      <c r="AJ333" s="405">
        <f t="shared" si="180"/>
        <v>0</v>
      </c>
      <c r="AK333" s="405">
        <f t="shared" si="180"/>
        <v>0</v>
      </c>
      <c r="AL333" s="405">
        <f t="shared" si="180"/>
        <v>0</v>
      </c>
      <c r="AM333" s="405">
        <f t="shared" si="180"/>
        <v>0</v>
      </c>
      <c r="AN333" s="405">
        <f t="shared" si="180"/>
        <v>0</v>
      </c>
      <c r="AO333" s="405">
        <f t="shared" si="180"/>
        <v>0</v>
      </c>
      <c r="AP333" s="405">
        <f t="shared" si="180"/>
        <v>0</v>
      </c>
      <c r="AQ333" s="305"/>
    </row>
    <row r="334" spans="1:43" ht="15" hidden="1" outlineLevel="1">
      <c r="B334" s="309"/>
      <c r="C334" s="299"/>
      <c r="D334" s="285"/>
      <c r="E334" s="285"/>
      <c r="F334" s="285"/>
      <c r="G334" s="285"/>
      <c r="H334" s="285"/>
      <c r="I334" s="285"/>
      <c r="J334" s="285"/>
      <c r="K334" s="285"/>
      <c r="L334" s="285"/>
      <c r="M334" s="285"/>
      <c r="N334" s="285"/>
      <c r="O334" s="285"/>
      <c r="P334" s="285"/>
      <c r="Q334" s="285"/>
      <c r="R334" s="285"/>
      <c r="S334" s="285"/>
      <c r="T334" s="285"/>
      <c r="U334" s="285"/>
      <c r="V334" s="285"/>
      <c r="W334" s="285"/>
      <c r="X334" s="285"/>
      <c r="Y334" s="285"/>
      <c r="Z334" s="285"/>
      <c r="AA334" s="283"/>
      <c r="AB334" s="283"/>
      <c r="AC334" s="413"/>
      <c r="AD334" s="414"/>
      <c r="AE334" s="414"/>
      <c r="AF334" s="414"/>
      <c r="AG334" s="414"/>
      <c r="AH334" s="414"/>
      <c r="AI334" s="414"/>
      <c r="AJ334" s="414"/>
      <c r="AK334" s="414"/>
      <c r="AL334" s="414"/>
      <c r="AM334" s="414"/>
      <c r="AN334" s="414"/>
      <c r="AO334" s="414"/>
      <c r="AP334" s="414"/>
      <c r="AQ334" s="311"/>
    </row>
    <row r="335" spans="1:43" ht="15.75" hidden="1" outlineLevel="1">
      <c r="A335" s="499"/>
      <c r="B335" s="282" t="s">
        <v>10</v>
      </c>
      <c r="C335" s="283"/>
      <c r="D335" s="283"/>
      <c r="E335" s="283"/>
      <c r="F335" s="283"/>
      <c r="G335" s="283"/>
      <c r="H335" s="283"/>
      <c r="I335" s="283"/>
      <c r="J335" s="283"/>
      <c r="K335" s="283"/>
      <c r="L335" s="283"/>
      <c r="M335" s="283"/>
      <c r="N335" s="285"/>
      <c r="O335" s="285"/>
      <c r="P335" s="284"/>
      <c r="Q335" s="283"/>
      <c r="R335" s="283"/>
      <c r="S335" s="283"/>
      <c r="T335" s="283"/>
      <c r="U335" s="283"/>
      <c r="V335" s="283"/>
      <c r="W335" s="283"/>
      <c r="X335" s="283"/>
      <c r="Y335" s="283"/>
      <c r="Z335" s="283"/>
      <c r="AA335" s="283"/>
      <c r="AB335" s="283"/>
      <c r="AC335" s="408"/>
      <c r="AD335" s="408"/>
      <c r="AE335" s="408"/>
      <c r="AF335" s="408"/>
      <c r="AG335" s="408"/>
      <c r="AH335" s="408"/>
      <c r="AI335" s="408"/>
      <c r="AJ335" s="408"/>
      <c r="AK335" s="408"/>
      <c r="AL335" s="408"/>
      <c r="AM335" s="408"/>
      <c r="AN335" s="408"/>
      <c r="AO335" s="408"/>
      <c r="AP335" s="408"/>
      <c r="AQ335" s="286"/>
    </row>
    <row r="336" spans="1:43" ht="15" hidden="1" outlineLevel="1">
      <c r="A336" s="498">
        <v>18</v>
      </c>
      <c r="B336" s="309" t="s">
        <v>11</v>
      </c>
      <c r="C336" s="285" t="s">
        <v>25</v>
      </c>
      <c r="D336" s="289"/>
      <c r="E336" s="289"/>
      <c r="F336" s="289"/>
      <c r="G336" s="289"/>
      <c r="H336" s="289"/>
      <c r="I336" s="289"/>
      <c r="J336" s="289"/>
      <c r="K336" s="289"/>
      <c r="L336" s="289"/>
      <c r="M336" s="289"/>
      <c r="N336" s="285"/>
      <c r="O336" s="285"/>
      <c r="P336" s="289">
        <v>12</v>
      </c>
      <c r="Q336" s="289"/>
      <c r="R336" s="289"/>
      <c r="S336" s="289"/>
      <c r="T336" s="289"/>
      <c r="U336" s="289"/>
      <c r="V336" s="289"/>
      <c r="W336" s="289"/>
      <c r="X336" s="289"/>
      <c r="Y336" s="289"/>
      <c r="Z336" s="289"/>
      <c r="AA336" s="283"/>
      <c r="AB336" s="283"/>
      <c r="AC336" s="420"/>
      <c r="AD336" s="409"/>
      <c r="AE336" s="409"/>
      <c r="AF336" s="409"/>
      <c r="AG336" s="409"/>
      <c r="AH336" s="409"/>
      <c r="AI336" s="409"/>
      <c r="AJ336" s="409"/>
      <c r="AK336" s="409"/>
      <c r="AL336" s="409"/>
      <c r="AM336" s="409"/>
      <c r="AN336" s="409"/>
      <c r="AO336" s="409"/>
      <c r="AP336" s="409"/>
      <c r="AQ336" s="290">
        <f>SUM(AC336:AP336)</f>
        <v>0</v>
      </c>
    </row>
    <row r="337" spans="1:43" ht="15" hidden="1" outlineLevel="1">
      <c r="B337" s="288" t="s">
        <v>249</v>
      </c>
      <c r="C337" s="285" t="s">
        <v>163</v>
      </c>
      <c r="D337" s="289"/>
      <c r="E337" s="289"/>
      <c r="F337" s="289"/>
      <c r="G337" s="289"/>
      <c r="H337" s="289"/>
      <c r="I337" s="289"/>
      <c r="J337" s="289"/>
      <c r="K337" s="289"/>
      <c r="L337" s="289"/>
      <c r="M337" s="289"/>
      <c r="N337" s="285"/>
      <c r="O337" s="285"/>
      <c r="P337" s="289">
        <f>P336</f>
        <v>12</v>
      </c>
      <c r="Q337" s="289"/>
      <c r="R337" s="289"/>
      <c r="S337" s="289"/>
      <c r="T337" s="289"/>
      <c r="U337" s="289"/>
      <c r="V337" s="289"/>
      <c r="W337" s="289"/>
      <c r="X337" s="289"/>
      <c r="Y337" s="289"/>
      <c r="Z337" s="289"/>
      <c r="AA337" s="283"/>
      <c r="AB337" s="283"/>
      <c r="AC337" s="405">
        <f>AC336</f>
        <v>0</v>
      </c>
      <c r="AD337" s="405">
        <f>AD336</f>
        <v>0</v>
      </c>
      <c r="AE337" s="405">
        <f t="shared" ref="AE337:AH337" si="181">AE336</f>
        <v>0</v>
      </c>
      <c r="AF337" s="405">
        <f t="shared" si="181"/>
        <v>0</v>
      </c>
      <c r="AG337" s="405">
        <f t="shared" si="181"/>
        <v>0</v>
      </c>
      <c r="AH337" s="405">
        <f t="shared" si="181"/>
        <v>0</v>
      </c>
      <c r="AI337" s="405">
        <f t="shared" ref="AI337:AP337" si="182">AI336</f>
        <v>0</v>
      </c>
      <c r="AJ337" s="405">
        <f t="shared" si="182"/>
        <v>0</v>
      </c>
      <c r="AK337" s="405">
        <f t="shared" si="182"/>
        <v>0</v>
      </c>
      <c r="AL337" s="405">
        <f t="shared" si="182"/>
        <v>0</v>
      </c>
      <c r="AM337" s="405">
        <f t="shared" si="182"/>
        <v>0</v>
      </c>
      <c r="AN337" s="405">
        <f t="shared" si="182"/>
        <v>0</v>
      </c>
      <c r="AO337" s="405">
        <f t="shared" si="182"/>
        <v>0</v>
      </c>
      <c r="AP337" s="405">
        <f t="shared" si="182"/>
        <v>0</v>
      </c>
      <c r="AQ337" s="291"/>
    </row>
    <row r="338" spans="1:43" ht="15" hidden="1" outlineLevel="1">
      <c r="A338" s="501"/>
      <c r="B338" s="309"/>
      <c r="C338" s="299"/>
      <c r="D338" s="285"/>
      <c r="E338" s="285"/>
      <c r="F338" s="285"/>
      <c r="G338" s="285"/>
      <c r="H338" s="285"/>
      <c r="I338" s="285"/>
      <c r="J338" s="285"/>
      <c r="K338" s="285"/>
      <c r="L338" s="285"/>
      <c r="M338" s="285"/>
      <c r="N338" s="285"/>
      <c r="O338" s="285"/>
      <c r="P338" s="285"/>
      <c r="Q338" s="285"/>
      <c r="R338" s="285"/>
      <c r="S338" s="285"/>
      <c r="T338" s="285"/>
      <c r="U338" s="285"/>
      <c r="V338" s="285"/>
      <c r="W338" s="285"/>
      <c r="X338" s="285"/>
      <c r="Y338" s="285"/>
      <c r="Z338" s="285"/>
      <c r="AA338" s="283"/>
      <c r="AB338" s="283"/>
      <c r="AC338" s="406"/>
      <c r="AD338" s="415"/>
      <c r="AE338" s="415"/>
      <c r="AF338" s="415"/>
      <c r="AG338" s="415"/>
      <c r="AH338" s="415"/>
      <c r="AI338" s="415"/>
      <c r="AJ338" s="415"/>
      <c r="AK338" s="415"/>
      <c r="AL338" s="415"/>
      <c r="AM338" s="415"/>
      <c r="AN338" s="415"/>
      <c r="AO338" s="415"/>
      <c r="AP338" s="415"/>
      <c r="AQ338" s="300"/>
    </row>
    <row r="339" spans="1:43" ht="15" hidden="1" outlineLevel="1">
      <c r="A339" s="498">
        <v>19</v>
      </c>
      <c r="B339" s="309" t="s">
        <v>12</v>
      </c>
      <c r="C339" s="285" t="s">
        <v>25</v>
      </c>
      <c r="D339" s="289"/>
      <c r="E339" s="289"/>
      <c r="F339" s="289"/>
      <c r="G339" s="289"/>
      <c r="H339" s="289"/>
      <c r="I339" s="289"/>
      <c r="J339" s="289"/>
      <c r="K339" s="289"/>
      <c r="L339" s="289"/>
      <c r="M339" s="289"/>
      <c r="N339" s="285"/>
      <c r="O339" s="285"/>
      <c r="P339" s="289">
        <v>12</v>
      </c>
      <c r="Q339" s="289"/>
      <c r="R339" s="289"/>
      <c r="S339" s="289"/>
      <c r="T339" s="289"/>
      <c r="U339" s="289"/>
      <c r="V339" s="289"/>
      <c r="W339" s="289"/>
      <c r="X339" s="289"/>
      <c r="Y339" s="289"/>
      <c r="Z339" s="289"/>
      <c r="AA339" s="283"/>
      <c r="AB339" s="283"/>
      <c r="AC339" s="404"/>
      <c r="AD339" s="409"/>
      <c r="AE339" s="409"/>
      <c r="AF339" s="409"/>
      <c r="AG339" s="409"/>
      <c r="AH339" s="409"/>
      <c r="AI339" s="409"/>
      <c r="AJ339" s="409"/>
      <c r="AK339" s="409"/>
      <c r="AL339" s="409"/>
      <c r="AM339" s="409"/>
      <c r="AN339" s="409"/>
      <c r="AO339" s="409"/>
      <c r="AP339" s="409"/>
      <c r="AQ339" s="290">
        <f>SUM(AC339:AP339)</f>
        <v>0</v>
      </c>
    </row>
    <row r="340" spans="1:43" ht="15" hidden="1" outlineLevel="1">
      <c r="B340" s="288" t="s">
        <v>249</v>
      </c>
      <c r="C340" s="285" t="s">
        <v>163</v>
      </c>
      <c r="D340" s="289"/>
      <c r="E340" s="289"/>
      <c r="F340" s="289"/>
      <c r="G340" s="289"/>
      <c r="H340" s="289"/>
      <c r="I340" s="289"/>
      <c r="J340" s="289"/>
      <c r="K340" s="289"/>
      <c r="L340" s="289"/>
      <c r="M340" s="289"/>
      <c r="N340" s="285"/>
      <c r="O340" s="285"/>
      <c r="P340" s="289">
        <f>P339</f>
        <v>12</v>
      </c>
      <c r="Q340" s="289"/>
      <c r="R340" s="289"/>
      <c r="S340" s="289"/>
      <c r="T340" s="289"/>
      <c r="U340" s="289"/>
      <c r="V340" s="289"/>
      <c r="W340" s="289"/>
      <c r="X340" s="289"/>
      <c r="Y340" s="289"/>
      <c r="Z340" s="289"/>
      <c r="AA340" s="283"/>
      <c r="AB340" s="283"/>
      <c r="AC340" s="405">
        <f>AC339</f>
        <v>0</v>
      </c>
      <c r="AD340" s="405">
        <f>AD339</f>
        <v>0</v>
      </c>
      <c r="AE340" s="405">
        <f t="shared" ref="AE340:AH340" si="183">AE339</f>
        <v>0</v>
      </c>
      <c r="AF340" s="405">
        <f t="shared" si="183"/>
        <v>0</v>
      </c>
      <c r="AG340" s="405">
        <f t="shared" si="183"/>
        <v>0</v>
      </c>
      <c r="AH340" s="405">
        <f t="shared" si="183"/>
        <v>0</v>
      </c>
      <c r="AI340" s="405">
        <f t="shared" ref="AI340:AP340" si="184">AI339</f>
        <v>0</v>
      </c>
      <c r="AJ340" s="405">
        <f t="shared" si="184"/>
        <v>0</v>
      </c>
      <c r="AK340" s="405">
        <f t="shared" si="184"/>
        <v>0</v>
      </c>
      <c r="AL340" s="405">
        <f t="shared" si="184"/>
        <v>0</v>
      </c>
      <c r="AM340" s="405">
        <f t="shared" si="184"/>
        <v>0</v>
      </c>
      <c r="AN340" s="405">
        <f t="shared" si="184"/>
        <v>0</v>
      </c>
      <c r="AO340" s="405">
        <f t="shared" si="184"/>
        <v>0</v>
      </c>
      <c r="AP340" s="405">
        <f t="shared" si="184"/>
        <v>0</v>
      </c>
      <c r="AQ340" s="291"/>
    </row>
    <row r="341" spans="1:43" ht="15" hidden="1" outlineLevel="1">
      <c r="B341" s="309"/>
      <c r="C341" s="299"/>
      <c r="D341" s="285"/>
      <c r="E341" s="285"/>
      <c r="F341" s="285"/>
      <c r="G341" s="285"/>
      <c r="H341" s="285"/>
      <c r="I341" s="285"/>
      <c r="J341" s="285"/>
      <c r="K341" s="285"/>
      <c r="L341" s="285"/>
      <c r="M341" s="285"/>
      <c r="N341" s="285"/>
      <c r="O341" s="285"/>
      <c r="P341" s="285"/>
      <c r="Q341" s="285"/>
      <c r="R341" s="285"/>
      <c r="S341" s="285"/>
      <c r="T341" s="285"/>
      <c r="U341" s="285"/>
      <c r="V341" s="285"/>
      <c r="W341" s="285"/>
      <c r="X341" s="285"/>
      <c r="Y341" s="285"/>
      <c r="Z341" s="285"/>
      <c r="AA341" s="283"/>
      <c r="AB341" s="283"/>
      <c r="AC341" s="416"/>
      <c r="AD341" s="416"/>
      <c r="AE341" s="406"/>
      <c r="AF341" s="406"/>
      <c r="AG341" s="406"/>
      <c r="AH341" s="406"/>
      <c r="AI341" s="406"/>
      <c r="AJ341" s="406"/>
      <c r="AK341" s="406"/>
      <c r="AL341" s="406"/>
      <c r="AM341" s="406"/>
      <c r="AN341" s="406"/>
      <c r="AO341" s="406"/>
      <c r="AP341" s="406"/>
      <c r="AQ341" s="300"/>
    </row>
    <row r="342" spans="1:43" ht="15" hidden="1" outlineLevel="1">
      <c r="A342" s="498">
        <v>20</v>
      </c>
      <c r="B342" s="309" t="s">
        <v>13</v>
      </c>
      <c r="C342" s="285" t="s">
        <v>25</v>
      </c>
      <c r="D342" s="289"/>
      <c r="E342" s="289"/>
      <c r="F342" s="289"/>
      <c r="G342" s="289"/>
      <c r="H342" s="289"/>
      <c r="I342" s="289"/>
      <c r="J342" s="289"/>
      <c r="K342" s="289"/>
      <c r="L342" s="289"/>
      <c r="M342" s="289"/>
      <c r="N342" s="285"/>
      <c r="O342" s="285"/>
      <c r="P342" s="289">
        <v>12</v>
      </c>
      <c r="Q342" s="289"/>
      <c r="R342" s="289"/>
      <c r="S342" s="289"/>
      <c r="T342" s="289"/>
      <c r="U342" s="289"/>
      <c r="V342" s="289"/>
      <c r="W342" s="289"/>
      <c r="X342" s="289"/>
      <c r="Y342" s="289"/>
      <c r="Z342" s="289"/>
      <c r="AA342" s="283"/>
      <c r="AB342" s="283"/>
      <c r="AC342" s="404"/>
      <c r="AD342" s="409"/>
      <c r="AE342" s="409"/>
      <c r="AF342" s="409"/>
      <c r="AG342" s="463"/>
      <c r="AH342" s="409"/>
      <c r="AI342" s="409"/>
      <c r="AJ342" s="409"/>
      <c r="AK342" s="409"/>
      <c r="AL342" s="409"/>
      <c r="AM342" s="409"/>
      <c r="AN342" s="409"/>
      <c r="AO342" s="409"/>
      <c r="AP342" s="409"/>
      <c r="AQ342" s="290">
        <f>SUM(AC342:AP342)</f>
        <v>0</v>
      </c>
    </row>
    <row r="343" spans="1:43" ht="15" hidden="1" outlineLevel="1">
      <c r="B343" s="288" t="s">
        <v>249</v>
      </c>
      <c r="C343" s="285" t="s">
        <v>163</v>
      </c>
      <c r="D343" s="289"/>
      <c r="E343" s="289"/>
      <c r="F343" s="289"/>
      <c r="G343" s="289"/>
      <c r="H343" s="289"/>
      <c r="I343" s="289"/>
      <c r="J343" s="289"/>
      <c r="K343" s="289"/>
      <c r="L343" s="289"/>
      <c r="M343" s="289"/>
      <c r="N343" s="285"/>
      <c r="O343" s="285"/>
      <c r="P343" s="289">
        <f>P342</f>
        <v>12</v>
      </c>
      <c r="Q343" s="289"/>
      <c r="R343" s="289"/>
      <c r="S343" s="289"/>
      <c r="T343" s="289"/>
      <c r="U343" s="289"/>
      <c r="V343" s="289"/>
      <c r="W343" s="289"/>
      <c r="X343" s="289"/>
      <c r="Y343" s="289"/>
      <c r="Z343" s="289"/>
      <c r="AA343" s="283"/>
      <c r="AB343" s="283"/>
      <c r="AC343" s="405">
        <f>AC342</f>
        <v>0</v>
      </c>
      <c r="AD343" s="405">
        <f>AD342</f>
        <v>0</v>
      </c>
      <c r="AE343" s="405">
        <f t="shared" ref="AE343:AH343" si="185">AE342</f>
        <v>0</v>
      </c>
      <c r="AF343" s="405">
        <f t="shared" si="185"/>
        <v>0</v>
      </c>
      <c r="AG343" s="405">
        <f t="shared" si="185"/>
        <v>0</v>
      </c>
      <c r="AH343" s="405">
        <f t="shared" si="185"/>
        <v>0</v>
      </c>
      <c r="AI343" s="405">
        <f t="shared" ref="AI343:AP343" si="186">AI342</f>
        <v>0</v>
      </c>
      <c r="AJ343" s="405">
        <f t="shared" si="186"/>
        <v>0</v>
      </c>
      <c r="AK343" s="405">
        <f t="shared" si="186"/>
        <v>0</v>
      </c>
      <c r="AL343" s="405">
        <f t="shared" si="186"/>
        <v>0</v>
      </c>
      <c r="AM343" s="405">
        <f t="shared" si="186"/>
        <v>0</v>
      </c>
      <c r="AN343" s="405">
        <f t="shared" si="186"/>
        <v>0</v>
      </c>
      <c r="AO343" s="405">
        <f t="shared" si="186"/>
        <v>0</v>
      </c>
      <c r="AP343" s="405">
        <f t="shared" si="186"/>
        <v>0</v>
      </c>
      <c r="AQ343" s="300"/>
    </row>
    <row r="344" spans="1:43" ht="15" hidden="1" outlineLevel="1">
      <c r="B344" s="309"/>
      <c r="C344" s="299"/>
      <c r="D344" s="285"/>
      <c r="E344" s="285"/>
      <c r="F344" s="285"/>
      <c r="G344" s="285"/>
      <c r="H344" s="285"/>
      <c r="I344" s="285"/>
      <c r="J344" s="285"/>
      <c r="K344" s="285"/>
      <c r="L344" s="285"/>
      <c r="M344" s="285"/>
      <c r="N344" s="285"/>
      <c r="O344" s="285"/>
      <c r="P344" s="312"/>
      <c r="Q344" s="285"/>
      <c r="R344" s="285"/>
      <c r="S344" s="285"/>
      <c r="T344" s="285"/>
      <c r="U344" s="285"/>
      <c r="V344" s="285"/>
      <c r="W344" s="285"/>
      <c r="X344" s="285"/>
      <c r="Y344" s="285"/>
      <c r="Z344" s="285"/>
      <c r="AA344" s="283"/>
      <c r="AB344" s="283"/>
      <c r="AC344" s="406"/>
      <c r="AD344" s="406"/>
      <c r="AE344" s="406"/>
      <c r="AF344" s="406"/>
      <c r="AG344" s="406"/>
      <c r="AH344" s="406"/>
      <c r="AI344" s="406"/>
      <c r="AJ344" s="406"/>
      <c r="AK344" s="406"/>
      <c r="AL344" s="406"/>
      <c r="AM344" s="406"/>
      <c r="AN344" s="406"/>
      <c r="AO344" s="406"/>
      <c r="AP344" s="406"/>
      <c r="AQ344" s="300"/>
    </row>
    <row r="345" spans="1:43" ht="15" hidden="1" outlineLevel="1">
      <c r="A345" s="498">
        <v>21</v>
      </c>
      <c r="B345" s="309" t="s">
        <v>22</v>
      </c>
      <c r="C345" s="285" t="s">
        <v>25</v>
      </c>
      <c r="D345" s="289"/>
      <c r="E345" s="289"/>
      <c r="F345" s="289"/>
      <c r="G345" s="289"/>
      <c r="H345" s="289"/>
      <c r="I345" s="289"/>
      <c r="J345" s="289"/>
      <c r="K345" s="289"/>
      <c r="L345" s="289"/>
      <c r="M345" s="289"/>
      <c r="N345" s="285"/>
      <c r="O345" s="285"/>
      <c r="P345" s="289">
        <v>12</v>
      </c>
      <c r="Q345" s="289"/>
      <c r="R345" s="289"/>
      <c r="S345" s="289"/>
      <c r="T345" s="289"/>
      <c r="U345" s="289"/>
      <c r="V345" s="289"/>
      <c r="W345" s="289"/>
      <c r="X345" s="289"/>
      <c r="Y345" s="289"/>
      <c r="Z345" s="289"/>
      <c r="AA345" s="283"/>
      <c r="AB345" s="283"/>
      <c r="AC345" s="404"/>
      <c r="AD345" s="409"/>
      <c r="AE345" s="409"/>
      <c r="AF345" s="409"/>
      <c r="AG345" s="409"/>
      <c r="AH345" s="409"/>
      <c r="AI345" s="409"/>
      <c r="AJ345" s="409"/>
      <c r="AK345" s="409"/>
      <c r="AL345" s="409"/>
      <c r="AM345" s="409"/>
      <c r="AN345" s="409"/>
      <c r="AO345" s="409"/>
      <c r="AP345" s="409"/>
      <c r="AQ345" s="290">
        <f>SUM(AC345:AP345)</f>
        <v>0</v>
      </c>
    </row>
    <row r="346" spans="1:43" ht="15" hidden="1" outlineLevel="1">
      <c r="B346" s="288" t="s">
        <v>249</v>
      </c>
      <c r="C346" s="285" t="s">
        <v>163</v>
      </c>
      <c r="D346" s="289"/>
      <c r="E346" s="289"/>
      <c r="F346" s="289"/>
      <c r="G346" s="289"/>
      <c r="H346" s="289"/>
      <c r="I346" s="289"/>
      <c r="J346" s="289"/>
      <c r="K346" s="289"/>
      <c r="L346" s="289"/>
      <c r="M346" s="289"/>
      <c r="N346" s="285"/>
      <c r="O346" s="285"/>
      <c r="P346" s="289">
        <f>P345</f>
        <v>12</v>
      </c>
      <c r="Q346" s="289"/>
      <c r="R346" s="289"/>
      <c r="S346" s="289"/>
      <c r="T346" s="289"/>
      <c r="U346" s="289"/>
      <c r="V346" s="289"/>
      <c r="W346" s="289"/>
      <c r="X346" s="289"/>
      <c r="Y346" s="289"/>
      <c r="Z346" s="289"/>
      <c r="AA346" s="283"/>
      <c r="AB346" s="283"/>
      <c r="AC346" s="405">
        <f>AC345</f>
        <v>0</v>
      </c>
      <c r="AD346" s="405">
        <f>AD345</f>
        <v>0</v>
      </c>
      <c r="AE346" s="405">
        <f t="shared" ref="AE346:AH346" si="187">AE345</f>
        <v>0</v>
      </c>
      <c r="AF346" s="405">
        <f t="shared" si="187"/>
        <v>0</v>
      </c>
      <c r="AG346" s="405">
        <f t="shared" si="187"/>
        <v>0</v>
      </c>
      <c r="AH346" s="405">
        <f t="shared" si="187"/>
        <v>0</v>
      </c>
      <c r="AI346" s="405">
        <f t="shared" ref="AI346:AP346" si="188">AI345</f>
        <v>0</v>
      </c>
      <c r="AJ346" s="405">
        <f t="shared" si="188"/>
        <v>0</v>
      </c>
      <c r="AK346" s="405">
        <f t="shared" si="188"/>
        <v>0</v>
      </c>
      <c r="AL346" s="405">
        <f t="shared" si="188"/>
        <v>0</v>
      </c>
      <c r="AM346" s="405">
        <f t="shared" si="188"/>
        <v>0</v>
      </c>
      <c r="AN346" s="405">
        <f t="shared" si="188"/>
        <v>0</v>
      </c>
      <c r="AO346" s="405">
        <f t="shared" si="188"/>
        <v>0</v>
      </c>
      <c r="AP346" s="405">
        <f t="shared" si="188"/>
        <v>0</v>
      </c>
      <c r="AQ346" s="291"/>
    </row>
    <row r="347" spans="1:43" ht="15" hidden="1" outlineLevel="1">
      <c r="B347" s="309"/>
      <c r="C347" s="299"/>
      <c r="D347" s="285"/>
      <c r="E347" s="285"/>
      <c r="F347" s="285"/>
      <c r="G347" s="285"/>
      <c r="H347" s="285"/>
      <c r="I347" s="285"/>
      <c r="J347" s="285"/>
      <c r="K347" s="285"/>
      <c r="L347" s="285"/>
      <c r="M347" s="285"/>
      <c r="N347" s="285"/>
      <c r="O347" s="285"/>
      <c r="P347" s="285"/>
      <c r="Q347" s="285"/>
      <c r="R347" s="285"/>
      <c r="S347" s="285"/>
      <c r="T347" s="285"/>
      <c r="U347" s="285"/>
      <c r="V347" s="285"/>
      <c r="W347" s="285"/>
      <c r="X347" s="285"/>
      <c r="Y347" s="285"/>
      <c r="Z347" s="285"/>
      <c r="AA347" s="283"/>
      <c r="AB347" s="283"/>
      <c r="AC347" s="416"/>
      <c r="AD347" s="406"/>
      <c r="AE347" s="406"/>
      <c r="AF347" s="406"/>
      <c r="AG347" s="406"/>
      <c r="AH347" s="406"/>
      <c r="AI347" s="406"/>
      <c r="AJ347" s="406"/>
      <c r="AK347" s="406"/>
      <c r="AL347" s="406"/>
      <c r="AM347" s="406"/>
      <c r="AN347" s="406"/>
      <c r="AO347" s="406"/>
      <c r="AP347" s="406"/>
      <c r="AQ347" s="300"/>
    </row>
    <row r="348" spans="1:43" ht="15" hidden="1" outlineLevel="1">
      <c r="A348" s="498">
        <v>22</v>
      </c>
      <c r="B348" s="309" t="s">
        <v>9</v>
      </c>
      <c r="C348" s="285" t="s">
        <v>25</v>
      </c>
      <c r="D348" s="289">
        <v>2742.42</v>
      </c>
      <c r="E348" s="289">
        <v>0</v>
      </c>
      <c r="F348" s="289">
        <v>0</v>
      </c>
      <c r="G348" s="289">
        <v>0</v>
      </c>
      <c r="H348" s="289">
        <v>0</v>
      </c>
      <c r="I348" s="289">
        <v>0</v>
      </c>
      <c r="J348" s="289">
        <v>0</v>
      </c>
      <c r="K348" s="289">
        <v>0</v>
      </c>
      <c r="L348" s="289">
        <v>0</v>
      </c>
      <c r="M348" s="289">
        <v>0</v>
      </c>
      <c r="N348" s="285"/>
      <c r="O348" s="285"/>
      <c r="P348" s="285"/>
      <c r="Q348" s="289"/>
      <c r="R348" s="289"/>
      <c r="S348" s="289"/>
      <c r="T348" s="289"/>
      <c r="U348" s="289"/>
      <c r="V348" s="289"/>
      <c r="W348" s="289"/>
      <c r="X348" s="289"/>
      <c r="Y348" s="289"/>
      <c r="Z348" s="289"/>
      <c r="AA348" s="283"/>
      <c r="AB348" s="283"/>
      <c r="AC348" s="404"/>
      <c r="AD348" s="409"/>
      <c r="AE348" s="409"/>
      <c r="AF348" s="409"/>
      <c r="AG348" s="409"/>
      <c r="AH348" s="409"/>
      <c r="AI348" s="409"/>
      <c r="AJ348" s="409"/>
      <c r="AK348" s="409"/>
      <c r="AL348" s="409"/>
      <c r="AM348" s="409"/>
      <c r="AN348" s="409"/>
      <c r="AO348" s="409"/>
      <c r="AP348" s="409"/>
      <c r="AQ348" s="290">
        <f>SUM(AC348:AP348)</f>
        <v>0</v>
      </c>
    </row>
    <row r="349" spans="1:43" ht="15" hidden="1" outlineLevel="1">
      <c r="B349" s="288" t="s">
        <v>249</v>
      </c>
      <c r="C349" s="285" t="s">
        <v>163</v>
      </c>
      <c r="D349" s="289"/>
      <c r="E349" s="289"/>
      <c r="F349" s="289"/>
      <c r="G349" s="289"/>
      <c r="H349" s="289"/>
      <c r="I349" s="289"/>
      <c r="J349" s="289"/>
      <c r="K349" s="289"/>
      <c r="L349" s="289"/>
      <c r="M349" s="289"/>
      <c r="N349" s="285"/>
      <c r="O349" s="285"/>
      <c r="P349" s="285"/>
      <c r="Q349" s="289"/>
      <c r="R349" s="289"/>
      <c r="S349" s="289"/>
      <c r="T349" s="289"/>
      <c r="U349" s="289"/>
      <c r="V349" s="289"/>
      <c r="W349" s="289"/>
      <c r="X349" s="289"/>
      <c r="Y349" s="289"/>
      <c r="Z349" s="289"/>
      <c r="AA349" s="283"/>
      <c r="AB349" s="283"/>
      <c r="AC349" s="405">
        <f>AC348</f>
        <v>0</v>
      </c>
      <c r="AD349" s="405">
        <f>AD348</f>
        <v>0</v>
      </c>
      <c r="AE349" s="405">
        <f t="shared" ref="AE349:AH349" si="189">AE348</f>
        <v>0</v>
      </c>
      <c r="AF349" s="405">
        <f t="shared" si="189"/>
        <v>0</v>
      </c>
      <c r="AG349" s="405">
        <f t="shared" si="189"/>
        <v>0</v>
      </c>
      <c r="AH349" s="405">
        <f t="shared" si="189"/>
        <v>0</v>
      </c>
      <c r="AI349" s="405">
        <f t="shared" ref="AI349:AP349" si="190">AI348</f>
        <v>0</v>
      </c>
      <c r="AJ349" s="405">
        <f t="shared" si="190"/>
        <v>0</v>
      </c>
      <c r="AK349" s="405">
        <f t="shared" si="190"/>
        <v>0</v>
      </c>
      <c r="AL349" s="405">
        <f t="shared" si="190"/>
        <v>0</v>
      </c>
      <c r="AM349" s="405">
        <f t="shared" si="190"/>
        <v>0</v>
      </c>
      <c r="AN349" s="405">
        <f t="shared" si="190"/>
        <v>0</v>
      </c>
      <c r="AO349" s="405">
        <f t="shared" si="190"/>
        <v>0</v>
      </c>
      <c r="AP349" s="405">
        <f t="shared" si="190"/>
        <v>0</v>
      </c>
      <c r="AQ349" s="300"/>
    </row>
    <row r="350" spans="1:43" ht="15" hidden="1" outlineLevel="1">
      <c r="B350" s="309"/>
      <c r="C350" s="299"/>
      <c r="D350" s="285"/>
      <c r="E350" s="285"/>
      <c r="F350" s="285"/>
      <c r="G350" s="285"/>
      <c r="H350" s="285"/>
      <c r="I350" s="285"/>
      <c r="J350" s="285"/>
      <c r="K350" s="285"/>
      <c r="L350" s="285"/>
      <c r="M350" s="285"/>
      <c r="N350" s="285"/>
      <c r="O350" s="285"/>
      <c r="P350" s="285"/>
      <c r="Q350" s="285"/>
      <c r="R350" s="285"/>
      <c r="S350" s="285"/>
      <c r="T350" s="285"/>
      <c r="U350" s="285"/>
      <c r="V350" s="285"/>
      <c r="W350" s="285"/>
      <c r="X350" s="285"/>
      <c r="Y350" s="285"/>
      <c r="Z350" s="285"/>
      <c r="AA350" s="283"/>
      <c r="AB350" s="283"/>
      <c r="AC350" s="406"/>
      <c r="AD350" s="406"/>
      <c r="AE350" s="406"/>
      <c r="AF350" s="406"/>
      <c r="AG350" s="406"/>
      <c r="AH350" s="406"/>
      <c r="AI350" s="406"/>
      <c r="AJ350" s="406"/>
      <c r="AK350" s="406"/>
      <c r="AL350" s="406"/>
      <c r="AM350" s="406"/>
      <c r="AN350" s="406"/>
      <c r="AO350" s="406"/>
      <c r="AP350" s="406"/>
      <c r="AQ350" s="300"/>
    </row>
    <row r="351" spans="1:43" ht="15.75" hidden="1" outlineLevel="1">
      <c r="A351" s="499"/>
      <c r="B351" s="282" t="s">
        <v>14</v>
      </c>
      <c r="C351" s="283"/>
      <c r="D351" s="284"/>
      <c r="E351" s="284"/>
      <c r="F351" s="284"/>
      <c r="G351" s="284"/>
      <c r="H351" s="284"/>
      <c r="I351" s="284"/>
      <c r="J351" s="284"/>
      <c r="K351" s="284"/>
      <c r="L351" s="284"/>
      <c r="M351" s="284"/>
      <c r="N351" s="284"/>
      <c r="O351" s="284"/>
      <c r="P351" s="284"/>
      <c r="Q351" s="284"/>
      <c r="R351" s="283"/>
      <c r="S351" s="283"/>
      <c r="T351" s="283"/>
      <c r="U351" s="283"/>
      <c r="V351" s="283"/>
      <c r="W351" s="283"/>
      <c r="X351" s="283"/>
      <c r="Y351" s="283"/>
      <c r="Z351" s="283"/>
      <c r="AA351" s="283"/>
      <c r="AB351" s="283"/>
      <c r="AC351" s="408"/>
      <c r="AD351" s="408"/>
      <c r="AE351" s="408"/>
      <c r="AF351" s="408"/>
      <c r="AG351" s="408"/>
      <c r="AH351" s="408"/>
      <c r="AI351" s="408"/>
      <c r="AJ351" s="408"/>
      <c r="AK351" s="408"/>
      <c r="AL351" s="408"/>
      <c r="AM351" s="408"/>
      <c r="AN351" s="408"/>
      <c r="AO351" s="408"/>
      <c r="AP351" s="408"/>
      <c r="AQ351" s="286"/>
    </row>
    <row r="352" spans="1:43" ht="15" hidden="1" outlineLevel="1">
      <c r="A352" s="498">
        <v>23</v>
      </c>
      <c r="B352" s="309" t="s">
        <v>14</v>
      </c>
      <c r="C352" s="285" t="s">
        <v>25</v>
      </c>
      <c r="D352" s="289">
        <v>71508.000343323001</v>
      </c>
      <c r="E352" s="289">
        <v>71364.177055359003</v>
      </c>
      <c r="F352" s="289">
        <v>71329.095733643</v>
      </c>
      <c r="G352" s="289">
        <v>63781.562170028999</v>
      </c>
      <c r="H352" s="289">
        <v>60053.677606582998</v>
      </c>
      <c r="I352" s="289">
        <v>56334.961111069002</v>
      </c>
      <c r="J352" s="289">
        <v>53528.838140487998</v>
      </c>
      <c r="K352" s="289">
        <v>53403.146444320999</v>
      </c>
      <c r="L352" s="289">
        <v>25137.140945435</v>
      </c>
      <c r="M352" s="289">
        <v>25021.466224669999</v>
      </c>
      <c r="N352" s="285"/>
      <c r="O352" s="285"/>
      <c r="P352" s="285"/>
      <c r="Q352" s="289"/>
      <c r="R352" s="289"/>
      <c r="S352" s="289"/>
      <c r="T352" s="289"/>
      <c r="U352" s="289"/>
      <c r="V352" s="289"/>
      <c r="W352" s="289"/>
      <c r="X352" s="289"/>
      <c r="Y352" s="289"/>
      <c r="Z352" s="289"/>
      <c r="AA352" s="283"/>
      <c r="AB352" s="283"/>
      <c r="AC352" s="464">
        <v>1</v>
      </c>
      <c r="AD352" s="404"/>
      <c r="AE352" s="404"/>
      <c r="AF352" s="404"/>
      <c r="AG352" s="404"/>
      <c r="AH352" s="404"/>
      <c r="AI352" s="404"/>
      <c r="AJ352" s="404"/>
      <c r="AK352" s="404"/>
      <c r="AL352" s="404"/>
      <c r="AM352" s="404"/>
      <c r="AN352" s="404"/>
      <c r="AO352" s="404"/>
      <c r="AP352" s="404"/>
      <c r="AQ352" s="290">
        <f>SUM(AC352:AP352)</f>
        <v>1</v>
      </c>
    </row>
    <row r="353" spans="1:43" ht="15" hidden="1" outlineLevel="1">
      <c r="B353" s="288" t="s">
        <v>249</v>
      </c>
      <c r="C353" s="285" t="s">
        <v>163</v>
      </c>
      <c r="D353" s="289"/>
      <c r="E353" s="289"/>
      <c r="F353" s="289"/>
      <c r="G353" s="289"/>
      <c r="H353" s="289"/>
      <c r="I353" s="289"/>
      <c r="J353" s="289"/>
      <c r="K353" s="289"/>
      <c r="L353" s="289"/>
      <c r="M353" s="289"/>
      <c r="N353" s="462"/>
      <c r="O353" s="462"/>
      <c r="P353" s="462"/>
      <c r="Q353" s="289"/>
      <c r="R353" s="289"/>
      <c r="S353" s="289"/>
      <c r="T353" s="289"/>
      <c r="U353" s="289"/>
      <c r="V353" s="289"/>
      <c r="W353" s="289"/>
      <c r="X353" s="289"/>
      <c r="Y353" s="289"/>
      <c r="Z353" s="289"/>
      <c r="AA353" s="283"/>
      <c r="AB353" s="283"/>
      <c r="AC353" s="405">
        <f>AC352</f>
        <v>1</v>
      </c>
      <c r="AD353" s="405">
        <f>AD352</f>
        <v>0</v>
      </c>
      <c r="AE353" s="405">
        <f t="shared" ref="AE353:AH353" si="191">AE352</f>
        <v>0</v>
      </c>
      <c r="AF353" s="405">
        <f t="shared" si="191"/>
        <v>0</v>
      </c>
      <c r="AG353" s="405">
        <f t="shared" si="191"/>
        <v>0</v>
      </c>
      <c r="AH353" s="405">
        <f t="shared" si="191"/>
        <v>0</v>
      </c>
      <c r="AI353" s="405">
        <f t="shared" ref="AI353:AP353" si="192">AI352</f>
        <v>0</v>
      </c>
      <c r="AJ353" s="405">
        <f t="shared" si="192"/>
        <v>0</v>
      </c>
      <c r="AK353" s="405">
        <f t="shared" si="192"/>
        <v>0</v>
      </c>
      <c r="AL353" s="405">
        <f t="shared" si="192"/>
        <v>0</v>
      </c>
      <c r="AM353" s="405">
        <f t="shared" si="192"/>
        <v>0</v>
      </c>
      <c r="AN353" s="405">
        <f t="shared" si="192"/>
        <v>0</v>
      </c>
      <c r="AO353" s="405">
        <f t="shared" si="192"/>
        <v>0</v>
      </c>
      <c r="AP353" s="405">
        <f t="shared" si="192"/>
        <v>0</v>
      </c>
      <c r="AQ353" s="291"/>
    </row>
    <row r="354" spans="1:43" ht="15" hidden="1" outlineLevel="1">
      <c r="B354" s="309"/>
      <c r="C354" s="299"/>
      <c r="D354" s="285"/>
      <c r="E354" s="285"/>
      <c r="F354" s="285"/>
      <c r="G354" s="285"/>
      <c r="H354" s="285"/>
      <c r="I354" s="285"/>
      <c r="J354" s="285"/>
      <c r="K354" s="285"/>
      <c r="L354" s="285"/>
      <c r="M354" s="285"/>
      <c r="N354" s="285"/>
      <c r="O354" s="285"/>
      <c r="P354" s="285"/>
      <c r="Q354" s="285"/>
      <c r="R354" s="285"/>
      <c r="S354" s="285"/>
      <c r="T354" s="285"/>
      <c r="U354" s="285"/>
      <c r="V354" s="285"/>
      <c r="W354" s="285"/>
      <c r="X354" s="285"/>
      <c r="Y354" s="285"/>
      <c r="Z354" s="285"/>
      <c r="AA354" s="283"/>
      <c r="AB354" s="283"/>
      <c r="AC354" s="406"/>
      <c r="AD354" s="406"/>
      <c r="AE354" s="406"/>
      <c r="AF354" s="406"/>
      <c r="AG354" s="406"/>
      <c r="AH354" s="406"/>
      <c r="AI354" s="406"/>
      <c r="AJ354" s="406"/>
      <c r="AK354" s="406"/>
      <c r="AL354" s="406"/>
      <c r="AM354" s="406"/>
      <c r="AN354" s="406"/>
      <c r="AO354" s="406"/>
      <c r="AP354" s="406"/>
      <c r="AQ354" s="300"/>
    </row>
    <row r="355" spans="1:43" s="287" customFormat="1" ht="15.75" hidden="1" outlineLevel="1">
      <c r="A355" s="499"/>
      <c r="B355" s="282" t="s">
        <v>487</v>
      </c>
      <c r="C355" s="283"/>
      <c r="D355" s="284"/>
      <c r="E355" s="284"/>
      <c r="F355" s="284"/>
      <c r="G355" s="284"/>
      <c r="H355" s="284"/>
      <c r="I355" s="284"/>
      <c r="J355" s="284"/>
      <c r="K355" s="284"/>
      <c r="L355" s="284"/>
      <c r="M355" s="284"/>
      <c r="N355" s="284"/>
      <c r="O355" s="284"/>
      <c r="P355" s="284"/>
      <c r="Q355" s="284"/>
      <c r="R355" s="283"/>
      <c r="S355" s="283"/>
      <c r="T355" s="283"/>
      <c r="U355" s="283"/>
      <c r="V355" s="283"/>
      <c r="W355" s="283"/>
      <c r="X355" s="283"/>
      <c r="Y355" s="283"/>
      <c r="Z355" s="283"/>
      <c r="AA355" s="283"/>
      <c r="AB355" s="283"/>
      <c r="AC355" s="408"/>
      <c r="AD355" s="408"/>
      <c r="AE355" s="408"/>
      <c r="AF355" s="408"/>
      <c r="AG355" s="408"/>
      <c r="AH355" s="408"/>
      <c r="AI355" s="408"/>
      <c r="AJ355" s="408"/>
      <c r="AK355" s="408"/>
      <c r="AL355" s="408"/>
      <c r="AM355" s="408"/>
      <c r="AN355" s="408"/>
      <c r="AO355" s="408"/>
      <c r="AP355" s="408"/>
      <c r="AQ355" s="286"/>
    </row>
    <row r="356" spans="1:43" s="277" customFormat="1" ht="15" hidden="1" outlineLevel="1">
      <c r="A356" s="498">
        <v>24</v>
      </c>
      <c r="B356" s="309" t="s">
        <v>14</v>
      </c>
      <c r="C356" s="285" t="s">
        <v>25</v>
      </c>
      <c r="D356" s="289"/>
      <c r="E356" s="289"/>
      <c r="F356" s="289"/>
      <c r="G356" s="289"/>
      <c r="H356" s="289"/>
      <c r="I356" s="289"/>
      <c r="J356" s="289"/>
      <c r="K356" s="289"/>
      <c r="L356" s="289"/>
      <c r="M356" s="289"/>
      <c r="N356" s="285"/>
      <c r="O356" s="285"/>
      <c r="P356" s="285"/>
      <c r="Q356" s="289"/>
      <c r="R356" s="289"/>
      <c r="S356" s="289"/>
      <c r="T356" s="289"/>
      <c r="U356" s="289"/>
      <c r="V356" s="289"/>
      <c r="W356" s="289"/>
      <c r="X356" s="289"/>
      <c r="Y356" s="289"/>
      <c r="Z356" s="289"/>
      <c r="AA356" s="283"/>
      <c r="AB356" s="283"/>
      <c r="AC356" s="404"/>
      <c r="AD356" s="404"/>
      <c r="AE356" s="404"/>
      <c r="AF356" s="404"/>
      <c r="AG356" s="404"/>
      <c r="AH356" s="404"/>
      <c r="AI356" s="404"/>
      <c r="AJ356" s="404"/>
      <c r="AK356" s="404"/>
      <c r="AL356" s="404"/>
      <c r="AM356" s="404"/>
      <c r="AN356" s="404"/>
      <c r="AO356" s="404"/>
      <c r="AP356" s="404"/>
      <c r="AQ356" s="290">
        <f>SUM(AC356:AP356)</f>
        <v>0</v>
      </c>
    </row>
    <row r="357" spans="1:43" s="277" customFormat="1" ht="15" hidden="1" outlineLevel="1">
      <c r="A357" s="498"/>
      <c r="B357" s="309" t="s">
        <v>249</v>
      </c>
      <c r="C357" s="285" t="s">
        <v>163</v>
      </c>
      <c r="D357" s="289"/>
      <c r="E357" s="289"/>
      <c r="F357" s="289"/>
      <c r="G357" s="289"/>
      <c r="H357" s="289"/>
      <c r="I357" s="289"/>
      <c r="J357" s="289"/>
      <c r="K357" s="289"/>
      <c r="L357" s="289"/>
      <c r="M357" s="289"/>
      <c r="N357" s="462"/>
      <c r="O357" s="462"/>
      <c r="P357" s="462"/>
      <c r="Q357" s="289"/>
      <c r="R357" s="289"/>
      <c r="S357" s="289"/>
      <c r="T357" s="289"/>
      <c r="U357" s="289"/>
      <c r="V357" s="289"/>
      <c r="W357" s="289"/>
      <c r="X357" s="289"/>
      <c r="Y357" s="289"/>
      <c r="Z357" s="289"/>
      <c r="AA357" s="283"/>
      <c r="AB357" s="283"/>
      <c r="AC357" s="405">
        <f>AC356</f>
        <v>0</v>
      </c>
      <c r="AD357" s="405">
        <f>AD356</f>
        <v>0</v>
      </c>
      <c r="AE357" s="405">
        <f t="shared" ref="AE357:AH357" si="193">AE356</f>
        <v>0</v>
      </c>
      <c r="AF357" s="405">
        <f t="shared" si="193"/>
        <v>0</v>
      </c>
      <c r="AG357" s="405">
        <f t="shared" si="193"/>
        <v>0</v>
      </c>
      <c r="AH357" s="405">
        <f t="shared" si="193"/>
        <v>0</v>
      </c>
      <c r="AI357" s="405">
        <f t="shared" ref="AI357:AP357" si="194">AI356</f>
        <v>0</v>
      </c>
      <c r="AJ357" s="405">
        <f t="shared" si="194"/>
        <v>0</v>
      </c>
      <c r="AK357" s="405">
        <f t="shared" si="194"/>
        <v>0</v>
      </c>
      <c r="AL357" s="405">
        <f t="shared" si="194"/>
        <v>0</v>
      </c>
      <c r="AM357" s="405">
        <f t="shared" si="194"/>
        <v>0</v>
      </c>
      <c r="AN357" s="405">
        <f t="shared" si="194"/>
        <v>0</v>
      </c>
      <c r="AO357" s="405">
        <f t="shared" si="194"/>
        <v>0</v>
      </c>
      <c r="AP357" s="405">
        <f t="shared" si="194"/>
        <v>0</v>
      </c>
      <c r="AQ357" s="291"/>
    </row>
    <row r="358" spans="1:43" s="277" customFormat="1" ht="15" hidden="1" outlineLevel="1">
      <c r="A358" s="498"/>
      <c r="B358" s="309"/>
      <c r="C358" s="299"/>
      <c r="D358" s="285"/>
      <c r="E358" s="285"/>
      <c r="F358" s="285"/>
      <c r="G358" s="285"/>
      <c r="H358" s="285"/>
      <c r="I358" s="285"/>
      <c r="J358" s="285"/>
      <c r="K358" s="285"/>
      <c r="L358" s="285"/>
      <c r="M358" s="285"/>
      <c r="N358" s="462"/>
      <c r="O358" s="462"/>
      <c r="P358" s="285"/>
      <c r="Q358" s="285"/>
      <c r="R358" s="285"/>
      <c r="S358" s="285"/>
      <c r="T358" s="285"/>
      <c r="U358" s="285"/>
      <c r="V358" s="285"/>
      <c r="W358" s="285"/>
      <c r="X358" s="285"/>
      <c r="Y358" s="285"/>
      <c r="Z358" s="285"/>
      <c r="AA358" s="283"/>
      <c r="AB358" s="283"/>
      <c r="AC358" s="406"/>
      <c r="AD358" s="406"/>
      <c r="AE358" s="406"/>
      <c r="AF358" s="406"/>
      <c r="AG358" s="406"/>
      <c r="AH358" s="406"/>
      <c r="AI358" s="406"/>
      <c r="AJ358" s="406"/>
      <c r="AK358" s="406"/>
      <c r="AL358" s="406"/>
      <c r="AM358" s="406"/>
      <c r="AN358" s="406"/>
      <c r="AO358" s="406"/>
      <c r="AP358" s="406"/>
      <c r="AQ358" s="300"/>
    </row>
    <row r="359" spans="1:43" s="277" customFormat="1" ht="15" hidden="1" outlineLevel="1">
      <c r="A359" s="498">
        <v>25</v>
      </c>
      <c r="B359" s="308" t="s">
        <v>21</v>
      </c>
      <c r="C359" s="285" t="s">
        <v>25</v>
      </c>
      <c r="D359" s="289"/>
      <c r="E359" s="289"/>
      <c r="F359" s="289"/>
      <c r="G359" s="289"/>
      <c r="H359" s="289"/>
      <c r="I359" s="289"/>
      <c r="J359" s="289"/>
      <c r="K359" s="289"/>
      <c r="L359" s="289"/>
      <c r="M359" s="289"/>
      <c r="N359" s="462"/>
      <c r="O359" s="462"/>
      <c r="P359" s="289">
        <v>0</v>
      </c>
      <c r="Q359" s="289"/>
      <c r="R359" s="289"/>
      <c r="S359" s="289"/>
      <c r="T359" s="289"/>
      <c r="U359" s="289"/>
      <c r="V359" s="289"/>
      <c r="W359" s="289"/>
      <c r="X359" s="289"/>
      <c r="Y359" s="289"/>
      <c r="Z359" s="289"/>
      <c r="AA359" s="283"/>
      <c r="AB359" s="283"/>
      <c r="AC359" s="409"/>
      <c r="AD359" s="409"/>
      <c r="AE359" s="409"/>
      <c r="AF359" s="409"/>
      <c r="AG359" s="409"/>
      <c r="AH359" s="409"/>
      <c r="AI359" s="409"/>
      <c r="AJ359" s="409"/>
      <c r="AK359" s="409"/>
      <c r="AL359" s="409"/>
      <c r="AM359" s="409"/>
      <c r="AN359" s="409"/>
      <c r="AO359" s="409"/>
      <c r="AP359" s="409"/>
      <c r="AQ359" s="290">
        <f>SUM(AC359:AP359)</f>
        <v>0</v>
      </c>
    </row>
    <row r="360" spans="1:43" s="277" customFormat="1" ht="15" hidden="1" outlineLevel="1">
      <c r="A360" s="498"/>
      <c r="B360" s="309" t="s">
        <v>249</v>
      </c>
      <c r="C360" s="285" t="s">
        <v>163</v>
      </c>
      <c r="D360" s="289"/>
      <c r="E360" s="289"/>
      <c r="F360" s="289"/>
      <c r="G360" s="289"/>
      <c r="H360" s="289"/>
      <c r="I360" s="289"/>
      <c r="J360" s="289"/>
      <c r="K360" s="289"/>
      <c r="L360" s="289"/>
      <c r="M360" s="289"/>
      <c r="N360" s="462"/>
      <c r="O360" s="462"/>
      <c r="P360" s="289">
        <f>P359</f>
        <v>0</v>
      </c>
      <c r="Q360" s="289"/>
      <c r="R360" s="289"/>
      <c r="S360" s="289"/>
      <c r="T360" s="289"/>
      <c r="U360" s="289"/>
      <c r="V360" s="289"/>
      <c r="W360" s="289"/>
      <c r="X360" s="289"/>
      <c r="Y360" s="289"/>
      <c r="Z360" s="289"/>
      <c r="AA360" s="283"/>
      <c r="AB360" s="283"/>
      <c r="AC360" s="405">
        <f>AC359</f>
        <v>0</v>
      </c>
      <c r="AD360" s="405">
        <f>AD359</f>
        <v>0</v>
      </c>
      <c r="AE360" s="405">
        <f t="shared" ref="AE360:AH360" si="195">AE359</f>
        <v>0</v>
      </c>
      <c r="AF360" s="405">
        <f t="shared" si="195"/>
        <v>0</v>
      </c>
      <c r="AG360" s="405">
        <f t="shared" si="195"/>
        <v>0</v>
      </c>
      <c r="AH360" s="405">
        <f t="shared" si="195"/>
        <v>0</v>
      </c>
      <c r="AI360" s="405">
        <f t="shared" ref="AI360:AP360" si="196">AI359</f>
        <v>0</v>
      </c>
      <c r="AJ360" s="405">
        <f t="shared" si="196"/>
        <v>0</v>
      </c>
      <c r="AK360" s="405">
        <f t="shared" si="196"/>
        <v>0</v>
      </c>
      <c r="AL360" s="405">
        <f t="shared" si="196"/>
        <v>0</v>
      </c>
      <c r="AM360" s="405">
        <f t="shared" si="196"/>
        <v>0</v>
      </c>
      <c r="AN360" s="405">
        <f t="shared" si="196"/>
        <v>0</v>
      </c>
      <c r="AO360" s="405">
        <f t="shared" si="196"/>
        <v>0</v>
      </c>
      <c r="AP360" s="405">
        <f t="shared" si="196"/>
        <v>0</v>
      </c>
      <c r="AQ360" s="305"/>
    </row>
    <row r="361" spans="1:43" s="277" customFormat="1" ht="15" hidden="1" outlineLevel="1">
      <c r="A361" s="498"/>
      <c r="B361" s="308"/>
      <c r="C361" s="306"/>
      <c r="D361" s="285"/>
      <c r="E361" s="285"/>
      <c r="F361" s="285"/>
      <c r="G361" s="285"/>
      <c r="H361" s="285"/>
      <c r="I361" s="285"/>
      <c r="J361" s="285"/>
      <c r="K361" s="285"/>
      <c r="L361" s="285"/>
      <c r="M361" s="285"/>
      <c r="N361" s="462"/>
      <c r="O361" s="462"/>
      <c r="P361" s="285"/>
      <c r="Q361" s="285"/>
      <c r="R361" s="285"/>
      <c r="S361" s="285"/>
      <c r="T361" s="285"/>
      <c r="U361" s="285"/>
      <c r="V361" s="285"/>
      <c r="W361" s="285"/>
      <c r="X361" s="285"/>
      <c r="Y361" s="285"/>
      <c r="Z361" s="285"/>
      <c r="AA361" s="283"/>
      <c r="AB361" s="283"/>
      <c r="AC361" s="410"/>
      <c r="AD361" s="411"/>
      <c r="AE361" s="410"/>
      <c r="AF361" s="410"/>
      <c r="AG361" s="410"/>
      <c r="AH361" s="410"/>
      <c r="AI361" s="410"/>
      <c r="AJ361" s="410"/>
      <c r="AK361" s="410"/>
      <c r="AL361" s="410"/>
      <c r="AM361" s="410"/>
      <c r="AN361" s="410"/>
      <c r="AO361" s="410"/>
      <c r="AP361" s="410"/>
      <c r="AQ361" s="307"/>
    </row>
    <row r="362" spans="1:43" ht="15.75" hidden="1" outlineLevel="1">
      <c r="A362" s="499"/>
      <c r="B362" s="282" t="s">
        <v>15</v>
      </c>
      <c r="C362" s="314"/>
      <c r="D362" s="284"/>
      <c r="E362" s="283"/>
      <c r="F362" s="283"/>
      <c r="G362" s="283"/>
      <c r="H362" s="283"/>
      <c r="I362" s="283"/>
      <c r="J362" s="283"/>
      <c r="K362" s="283"/>
      <c r="L362" s="283"/>
      <c r="M362" s="283"/>
      <c r="N362" s="462"/>
      <c r="O362" s="462"/>
      <c r="P362" s="285"/>
      <c r="Q362" s="283"/>
      <c r="R362" s="283"/>
      <c r="S362" s="283"/>
      <c r="T362" s="283"/>
      <c r="U362" s="283"/>
      <c r="V362" s="283"/>
      <c r="W362" s="283"/>
      <c r="X362" s="283"/>
      <c r="Y362" s="283"/>
      <c r="Z362" s="283"/>
      <c r="AA362" s="283"/>
      <c r="AB362" s="283"/>
      <c r="AC362" s="408"/>
      <c r="AD362" s="408"/>
      <c r="AE362" s="408"/>
      <c r="AF362" s="408"/>
      <c r="AG362" s="408"/>
      <c r="AH362" s="408"/>
      <c r="AI362" s="408"/>
      <c r="AJ362" s="408"/>
      <c r="AK362" s="408"/>
      <c r="AL362" s="408"/>
      <c r="AM362" s="408"/>
      <c r="AN362" s="408"/>
      <c r="AO362" s="408"/>
      <c r="AP362" s="408"/>
      <c r="AQ362" s="286"/>
    </row>
    <row r="363" spans="1:43" ht="15" hidden="1" outlineLevel="1">
      <c r="A363" s="498">
        <v>26</v>
      </c>
      <c r="B363" s="315" t="s">
        <v>16</v>
      </c>
      <c r="C363" s="285" t="s">
        <v>25</v>
      </c>
      <c r="D363" s="289"/>
      <c r="E363" s="289"/>
      <c r="F363" s="289"/>
      <c r="G363" s="289"/>
      <c r="H363" s="289"/>
      <c r="I363" s="289"/>
      <c r="J363" s="289"/>
      <c r="K363" s="289"/>
      <c r="L363" s="289"/>
      <c r="M363" s="289"/>
      <c r="N363" s="462"/>
      <c r="O363" s="462"/>
      <c r="P363" s="289">
        <v>12</v>
      </c>
      <c r="Q363" s="289"/>
      <c r="R363" s="289"/>
      <c r="S363" s="289"/>
      <c r="T363" s="289"/>
      <c r="U363" s="289"/>
      <c r="V363" s="289"/>
      <c r="W363" s="289"/>
      <c r="X363" s="289"/>
      <c r="Y363" s="289"/>
      <c r="Z363" s="289"/>
      <c r="AA363" s="283"/>
      <c r="AB363" s="283"/>
      <c r="AC363" s="420"/>
      <c r="AD363" s="409"/>
      <c r="AE363" s="409"/>
      <c r="AF363" s="409"/>
      <c r="AG363" s="409"/>
      <c r="AH363" s="409"/>
      <c r="AI363" s="409"/>
      <c r="AJ363" s="409"/>
      <c r="AK363" s="409"/>
      <c r="AL363" s="409"/>
      <c r="AM363" s="409"/>
      <c r="AN363" s="409"/>
      <c r="AO363" s="409"/>
      <c r="AP363" s="409"/>
      <c r="AQ363" s="290">
        <f>SUM(AC363:AP363)</f>
        <v>0</v>
      </c>
    </row>
    <row r="364" spans="1:43" ht="15" hidden="1" outlineLevel="1">
      <c r="B364" s="288" t="s">
        <v>249</v>
      </c>
      <c r="C364" s="285" t="s">
        <v>163</v>
      </c>
      <c r="D364" s="289"/>
      <c r="E364" s="289"/>
      <c r="F364" s="289"/>
      <c r="G364" s="289"/>
      <c r="H364" s="289"/>
      <c r="I364" s="289"/>
      <c r="J364" s="289"/>
      <c r="K364" s="289"/>
      <c r="L364" s="289"/>
      <c r="M364" s="289"/>
      <c r="N364" s="462"/>
      <c r="O364" s="462"/>
      <c r="P364" s="289">
        <f>P363</f>
        <v>12</v>
      </c>
      <c r="Q364" s="289"/>
      <c r="R364" s="289"/>
      <c r="S364" s="289"/>
      <c r="T364" s="289"/>
      <c r="U364" s="289"/>
      <c r="V364" s="289"/>
      <c r="W364" s="289"/>
      <c r="X364" s="289"/>
      <c r="Y364" s="289"/>
      <c r="Z364" s="289"/>
      <c r="AA364" s="283"/>
      <c r="AB364" s="283"/>
      <c r="AC364" s="405">
        <f>AC363</f>
        <v>0</v>
      </c>
      <c r="AD364" s="405">
        <f>AD363</f>
        <v>0</v>
      </c>
      <c r="AE364" s="405">
        <f t="shared" ref="AE364:AH364" si="197">AE363</f>
        <v>0</v>
      </c>
      <c r="AF364" s="405">
        <f t="shared" si="197"/>
        <v>0</v>
      </c>
      <c r="AG364" s="405">
        <f t="shared" si="197"/>
        <v>0</v>
      </c>
      <c r="AH364" s="405">
        <f t="shared" si="197"/>
        <v>0</v>
      </c>
      <c r="AI364" s="405">
        <f t="shared" ref="AI364:AP364" si="198">AI363</f>
        <v>0</v>
      </c>
      <c r="AJ364" s="405">
        <f t="shared" si="198"/>
        <v>0</v>
      </c>
      <c r="AK364" s="405">
        <f t="shared" si="198"/>
        <v>0</v>
      </c>
      <c r="AL364" s="405">
        <f t="shared" si="198"/>
        <v>0</v>
      </c>
      <c r="AM364" s="405">
        <f t="shared" si="198"/>
        <v>0</v>
      </c>
      <c r="AN364" s="405">
        <f t="shared" si="198"/>
        <v>0</v>
      </c>
      <c r="AO364" s="405">
        <f t="shared" si="198"/>
        <v>0</v>
      </c>
      <c r="AP364" s="405">
        <f t="shared" si="198"/>
        <v>0</v>
      </c>
      <c r="AQ364" s="300"/>
    </row>
    <row r="365" spans="1:43" ht="15" hidden="1" outlineLevel="1">
      <c r="A365" s="501"/>
      <c r="B365" s="316"/>
      <c r="C365" s="285"/>
      <c r="D365" s="285"/>
      <c r="E365" s="285"/>
      <c r="F365" s="285"/>
      <c r="G365" s="285"/>
      <c r="H365" s="285"/>
      <c r="I365" s="285"/>
      <c r="J365" s="285"/>
      <c r="K365" s="285"/>
      <c r="L365" s="285"/>
      <c r="M365" s="285"/>
      <c r="N365" s="462"/>
      <c r="O365" s="462"/>
      <c r="P365" s="285"/>
      <c r="Q365" s="285"/>
      <c r="R365" s="285"/>
      <c r="S365" s="285"/>
      <c r="T365" s="285"/>
      <c r="U365" s="285"/>
      <c r="V365" s="285"/>
      <c r="W365" s="285"/>
      <c r="X365" s="285"/>
      <c r="Y365" s="285"/>
      <c r="Z365" s="285"/>
      <c r="AA365" s="283"/>
      <c r="AB365" s="283"/>
      <c r="AC365" s="417"/>
      <c r="AD365" s="418"/>
      <c r="AE365" s="418"/>
      <c r="AF365" s="418"/>
      <c r="AG365" s="418"/>
      <c r="AH365" s="418"/>
      <c r="AI365" s="418"/>
      <c r="AJ365" s="418"/>
      <c r="AK365" s="418"/>
      <c r="AL365" s="418"/>
      <c r="AM365" s="418"/>
      <c r="AN365" s="418"/>
      <c r="AO365" s="418"/>
      <c r="AP365" s="418"/>
      <c r="AQ365" s="291"/>
    </row>
    <row r="366" spans="1:43" ht="15" hidden="1" outlineLevel="1">
      <c r="A366" s="498">
        <v>27</v>
      </c>
      <c r="B366" s="315" t="s">
        <v>17</v>
      </c>
      <c r="C366" s="285" t="s">
        <v>25</v>
      </c>
      <c r="D366" s="289"/>
      <c r="E366" s="289"/>
      <c r="F366" s="289"/>
      <c r="G366" s="289"/>
      <c r="H366" s="289"/>
      <c r="I366" s="289"/>
      <c r="J366" s="289"/>
      <c r="K366" s="289"/>
      <c r="L366" s="289"/>
      <c r="M366" s="289"/>
      <c r="N366" s="462"/>
      <c r="O366" s="462"/>
      <c r="P366" s="289">
        <v>12</v>
      </c>
      <c r="Q366" s="289"/>
      <c r="R366" s="289"/>
      <c r="S366" s="289"/>
      <c r="T366" s="289"/>
      <c r="U366" s="289"/>
      <c r="V366" s="289"/>
      <c r="W366" s="289"/>
      <c r="X366" s="289"/>
      <c r="Y366" s="289"/>
      <c r="Z366" s="289"/>
      <c r="AA366" s="283"/>
      <c r="AB366" s="283"/>
      <c r="AC366" s="420"/>
      <c r="AD366" s="409"/>
      <c r="AE366" s="409"/>
      <c r="AF366" s="409"/>
      <c r="AG366" s="409"/>
      <c r="AH366" s="409"/>
      <c r="AI366" s="409"/>
      <c r="AJ366" s="409"/>
      <c r="AK366" s="409"/>
      <c r="AL366" s="409"/>
      <c r="AM366" s="409"/>
      <c r="AN366" s="409"/>
      <c r="AO366" s="409"/>
      <c r="AP366" s="409"/>
      <c r="AQ366" s="290">
        <f>SUM(AC366:AP366)</f>
        <v>0</v>
      </c>
    </row>
    <row r="367" spans="1:43" ht="15" hidden="1" outlineLevel="1">
      <c r="B367" s="288" t="s">
        <v>249</v>
      </c>
      <c r="C367" s="285" t="s">
        <v>163</v>
      </c>
      <c r="D367" s="289"/>
      <c r="E367" s="289"/>
      <c r="F367" s="289"/>
      <c r="G367" s="289"/>
      <c r="H367" s="289"/>
      <c r="I367" s="289"/>
      <c r="J367" s="289"/>
      <c r="K367" s="289"/>
      <c r="L367" s="289"/>
      <c r="M367" s="289"/>
      <c r="N367" s="462"/>
      <c r="O367" s="462"/>
      <c r="P367" s="289">
        <f>P366</f>
        <v>12</v>
      </c>
      <c r="Q367" s="289"/>
      <c r="R367" s="289"/>
      <c r="S367" s="289"/>
      <c r="T367" s="289"/>
      <c r="U367" s="289"/>
      <c r="V367" s="289"/>
      <c r="W367" s="289"/>
      <c r="X367" s="289"/>
      <c r="Y367" s="289"/>
      <c r="Z367" s="289"/>
      <c r="AA367" s="283"/>
      <c r="AB367" s="283"/>
      <c r="AC367" s="405">
        <f>AC366</f>
        <v>0</v>
      </c>
      <c r="AD367" s="405">
        <f>AD366</f>
        <v>0</v>
      </c>
      <c r="AE367" s="405">
        <f t="shared" ref="AE367:AH367" si="199">AE366</f>
        <v>0</v>
      </c>
      <c r="AF367" s="405">
        <f t="shared" si="199"/>
        <v>0</v>
      </c>
      <c r="AG367" s="405">
        <f t="shared" si="199"/>
        <v>0</v>
      </c>
      <c r="AH367" s="405">
        <f t="shared" si="199"/>
        <v>0</v>
      </c>
      <c r="AI367" s="405">
        <f t="shared" ref="AI367:AP367" si="200">AI366</f>
        <v>0</v>
      </c>
      <c r="AJ367" s="405">
        <f t="shared" si="200"/>
        <v>0</v>
      </c>
      <c r="AK367" s="405">
        <f t="shared" si="200"/>
        <v>0</v>
      </c>
      <c r="AL367" s="405">
        <f t="shared" si="200"/>
        <v>0</v>
      </c>
      <c r="AM367" s="405">
        <f t="shared" si="200"/>
        <v>0</v>
      </c>
      <c r="AN367" s="405">
        <f t="shared" si="200"/>
        <v>0</v>
      </c>
      <c r="AO367" s="405">
        <f t="shared" si="200"/>
        <v>0</v>
      </c>
      <c r="AP367" s="405">
        <f t="shared" si="200"/>
        <v>0</v>
      </c>
      <c r="AQ367" s="300"/>
    </row>
    <row r="368" spans="1:43" ht="15.75" hidden="1" outlineLevel="1">
      <c r="A368" s="501"/>
      <c r="B368" s="317"/>
      <c r="C368" s="294"/>
      <c r="D368" s="285"/>
      <c r="E368" s="285"/>
      <c r="F368" s="285"/>
      <c r="G368" s="285"/>
      <c r="H368" s="285"/>
      <c r="I368" s="285"/>
      <c r="J368" s="285"/>
      <c r="K368" s="285"/>
      <c r="L368" s="285"/>
      <c r="M368" s="285"/>
      <c r="N368" s="462"/>
      <c r="O368" s="462"/>
      <c r="P368" s="294"/>
      <c r="Q368" s="285"/>
      <c r="R368" s="285"/>
      <c r="S368" s="285"/>
      <c r="T368" s="285"/>
      <c r="U368" s="285"/>
      <c r="V368" s="285"/>
      <c r="W368" s="285"/>
      <c r="X368" s="285"/>
      <c r="Y368" s="285"/>
      <c r="Z368" s="285"/>
      <c r="AA368" s="283"/>
      <c r="AB368" s="283"/>
      <c r="AC368" s="406"/>
      <c r="AD368" s="406"/>
      <c r="AE368" s="406"/>
      <c r="AF368" s="406"/>
      <c r="AG368" s="406"/>
      <c r="AH368" s="406"/>
      <c r="AI368" s="406"/>
      <c r="AJ368" s="406"/>
      <c r="AK368" s="406"/>
      <c r="AL368" s="406"/>
      <c r="AM368" s="406"/>
      <c r="AN368" s="406"/>
      <c r="AO368" s="406"/>
      <c r="AP368" s="406"/>
      <c r="AQ368" s="300"/>
    </row>
    <row r="369" spans="1:43" ht="15" hidden="1" outlineLevel="1">
      <c r="A369" s="498">
        <v>28</v>
      </c>
      <c r="B369" s="315" t="s">
        <v>18</v>
      </c>
      <c r="C369" s="285" t="s">
        <v>25</v>
      </c>
      <c r="D369" s="289"/>
      <c r="E369" s="289"/>
      <c r="F369" s="289"/>
      <c r="G369" s="289"/>
      <c r="H369" s="289"/>
      <c r="I369" s="289"/>
      <c r="J369" s="289"/>
      <c r="K369" s="289"/>
      <c r="L369" s="289"/>
      <c r="M369" s="289"/>
      <c r="N369" s="462"/>
      <c r="O369" s="462"/>
      <c r="P369" s="289">
        <v>0</v>
      </c>
      <c r="Q369" s="289"/>
      <c r="R369" s="289"/>
      <c r="S369" s="289"/>
      <c r="T369" s="289"/>
      <c r="U369" s="289"/>
      <c r="V369" s="289"/>
      <c r="W369" s="289"/>
      <c r="X369" s="289"/>
      <c r="Y369" s="289"/>
      <c r="Z369" s="289"/>
      <c r="AA369" s="283"/>
      <c r="AB369" s="283"/>
      <c r="AC369" s="420"/>
      <c r="AD369" s="409"/>
      <c r="AE369" s="409"/>
      <c r="AF369" s="409"/>
      <c r="AG369" s="409"/>
      <c r="AH369" s="409"/>
      <c r="AI369" s="409"/>
      <c r="AJ369" s="409"/>
      <c r="AK369" s="409"/>
      <c r="AL369" s="409"/>
      <c r="AM369" s="409"/>
      <c r="AN369" s="409"/>
      <c r="AO369" s="409"/>
      <c r="AP369" s="409"/>
      <c r="AQ369" s="290">
        <f>SUM(AC369:AP369)</f>
        <v>0</v>
      </c>
    </row>
    <row r="370" spans="1:43" ht="15" hidden="1" outlineLevel="1">
      <c r="B370" s="288" t="s">
        <v>249</v>
      </c>
      <c r="C370" s="285" t="s">
        <v>163</v>
      </c>
      <c r="D370" s="289"/>
      <c r="E370" s="289"/>
      <c r="F370" s="289"/>
      <c r="G370" s="289"/>
      <c r="H370" s="289"/>
      <c r="I370" s="289"/>
      <c r="J370" s="289"/>
      <c r="K370" s="289"/>
      <c r="L370" s="289"/>
      <c r="M370" s="289"/>
      <c r="N370" s="462"/>
      <c r="O370" s="462"/>
      <c r="P370" s="289">
        <f>P369</f>
        <v>0</v>
      </c>
      <c r="Q370" s="289"/>
      <c r="R370" s="289"/>
      <c r="S370" s="289"/>
      <c r="T370" s="289"/>
      <c r="U370" s="289"/>
      <c r="V370" s="289"/>
      <c r="W370" s="289"/>
      <c r="X370" s="289"/>
      <c r="Y370" s="289"/>
      <c r="Z370" s="289"/>
      <c r="AA370" s="283"/>
      <c r="AB370" s="283"/>
      <c r="AC370" s="405">
        <f>AC369</f>
        <v>0</v>
      </c>
      <c r="AD370" s="405">
        <f>AD369</f>
        <v>0</v>
      </c>
      <c r="AE370" s="405">
        <f t="shared" ref="AE370:AH370" si="201">AE369</f>
        <v>0</v>
      </c>
      <c r="AF370" s="405">
        <f t="shared" si="201"/>
        <v>0</v>
      </c>
      <c r="AG370" s="405">
        <f t="shared" si="201"/>
        <v>0</v>
      </c>
      <c r="AH370" s="405">
        <f t="shared" si="201"/>
        <v>0</v>
      </c>
      <c r="AI370" s="405">
        <f t="shared" ref="AI370:AP370" si="202">AI369</f>
        <v>0</v>
      </c>
      <c r="AJ370" s="405">
        <f t="shared" si="202"/>
        <v>0</v>
      </c>
      <c r="AK370" s="405">
        <f t="shared" si="202"/>
        <v>0</v>
      </c>
      <c r="AL370" s="405">
        <f t="shared" si="202"/>
        <v>0</v>
      </c>
      <c r="AM370" s="405">
        <f t="shared" si="202"/>
        <v>0</v>
      </c>
      <c r="AN370" s="405">
        <f t="shared" si="202"/>
        <v>0</v>
      </c>
      <c r="AO370" s="405">
        <f t="shared" si="202"/>
        <v>0</v>
      </c>
      <c r="AP370" s="405">
        <f t="shared" si="202"/>
        <v>0</v>
      </c>
      <c r="AQ370" s="291"/>
    </row>
    <row r="371" spans="1:43" ht="15" hidden="1" outlineLevel="1">
      <c r="A371" s="501"/>
      <c r="B371" s="316"/>
      <c r="C371" s="285"/>
      <c r="D371" s="285"/>
      <c r="E371" s="285"/>
      <c r="F371" s="285"/>
      <c r="G371" s="285"/>
      <c r="H371" s="285"/>
      <c r="I371" s="285"/>
      <c r="J371" s="285"/>
      <c r="K371" s="285"/>
      <c r="L371" s="285"/>
      <c r="M371" s="285"/>
      <c r="N371" s="462"/>
      <c r="O371" s="462"/>
      <c r="P371" s="285"/>
      <c r="Q371" s="285"/>
      <c r="R371" s="285"/>
      <c r="S371" s="285"/>
      <c r="T371" s="285"/>
      <c r="U371" s="285"/>
      <c r="V371" s="285"/>
      <c r="W371" s="285"/>
      <c r="X371" s="285"/>
      <c r="Y371" s="285"/>
      <c r="Z371" s="285"/>
      <c r="AA371" s="283"/>
      <c r="AB371" s="283"/>
      <c r="AC371" s="406"/>
      <c r="AD371" s="406"/>
      <c r="AE371" s="406"/>
      <c r="AF371" s="406"/>
      <c r="AG371" s="406"/>
      <c r="AH371" s="406"/>
      <c r="AI371" s="406"/>
      <c r="AJ371" s="406"/>
      <c r="AK371" s="406"/>
      <c r="AL371" s="406"/>
      <c r="AM371" s="406"/>
      <c r="AN371" s="406"/>
      <c r="AO371" s="406"/>
      <c r="AP371" s="406"/>
      <c r="AQ371" s="300"/>
    </row>
    <row r="372" spans="1:43" ht="15" hidden="1" outlineLevel="1">
      <c r="A372" s="498">
        <v>29</v>
      </c>
      <c r="B372" s="318" t="s">
        <v>19</v>
      </c>
      <c r="C372" s="285" t="s">
        <v>25</v>
      </c>
      <c r="D372" s="289"/>
      <c r="E372" s="289"/>
      <c r="F372" s="289"/>
      <c r="G372" s="289"/>
      <c r="H372" s="289"/>
      <c r="I372" s="289"/>
      <c r="J372" s="289"/>
      <c r="K372" s="289"/>
      <c r="L372" s="289"/>
      <c r="M372" s="289"/>
      <c r="N372" s="462"/>
      <c r="O372" s="462"/>
      <c r="P372" s="289">
        <v>0</v>
      </c>
      <c r="Q372" s="289"/>
      <c r="R372" s="289"/>
      <c r="S372" s="289"/>
      <c r="T372" s="289"/>
      <c r="U372" s="289"/>
      <c r="V372" s="289"/>
      <c r="W372" s="289"/>
      <c r="X372" s="289"/>
      <c r="Y372" s="289"/>
      <c r="Z372" s="289"/>
      <c r="AA372" s="283"/>
      <c r="AB372" s="283"/>
      <c r="AC372" s="420"/>
      <c r="AD372" s="409"/>
      <c r="AE372" s="409"/>
      <c r="AF372" s="409"/>
      <c r="AG372" s="409"/>
      <c r="AH372" s="409"/>
      <c r="AI372" s="409"/>
      <c r="AJ372" s="409"/>
      <c r="AK372" s="409"/>
      <c r="AL372" s="409"/>
      <c r="AM372" s="409"/>
      <c r="AN372" s="409"/>
      <c r="AO372" s="409"/>
      <c r="AP372" s="409"/>
      <c r="AQ372" s="290">
        <f>SUM(AC372:AP372)</f>
        <v>0</v>
      </c>
    </row>
    <row r="373" spans="1:43" ht="15" hidden="1" outlineLevel="1">
      <c r="B373" s="318" t="s">
        <v>249</v>
      </c>
      <c r="C373" s="285" t="s">
        <v>163</v>
      </c>
      <c r="D373" s="289"/>
      <c r="E373" s="289"/>
      <c r="F373" s="289"/>
      <c r="G373" s="289"/>
      <c r="H373" s="289"/>
      <c r="I373" s="289"/>
      <c r="J373" s="289"/>
      <c r="K373" s="289"/>
      <c r="L373" s="289"/>
      <c r="M373" s="289"/>
      <c r="N373" s="462"/>
      <c r="O373" s="462"/>
      <c r="P373" s="289">
        <f>P372</f>
        <v>0</v>
      </c>
      <c r="Q373" s="289"/>
      <c r="R373" s="289"/>
      <c r="S373" s="289"/>
      <c r="T373" s="289"/>
      <c r="U373" s="289"/>
      <c r="V373" s="289"/>
      <c r="W373" s="289"/>
      <c r="X373" s="289"/>
      <c r="Y373" s="289"/>
      <c r="Z373" s="289"/>
      <c r="AA373" s="283"/>
      <c r="AB373" s="283"/>
      <c r="AC373" s="405">
        <f>AC372</f>
        <v>0</v>
      </c>
      <c r="AD373" s="405">
        <f t="shared" ref="AD373:AH373" si="203">AD372</f>
        <v>0</v>
      </c>
      <c r="AE373" s="405">
        <f t="shared" si="203"/>
        <v>0</v>
      </c>
      <c r="AF373" s="405">
        <f t="shared" si="203"/>
        <v>0</v>
      </c>
      <c r="AG373" s="405">
        <f t="shared" si="203"/>
        <v>0</v>
      </c>
      <c r="AH373" s="405">
        <f t="shared" si="203"/>
        <v>0</v>
      </c>
      <c r="AI373" s="405">
        <f t="shared" ref="AI373:AP373" si="204">AI372</f>
        <v>0</v>
      </c>
      <c r="AJ373" s="405">
        <f t="shared" si="204"/>
        <v>0</v>
      </c>
      <c r="AK373" s="405">
        <f t="shared" si="204"/>
        <v>0</v>
      </c>
      <c r="AL373" s="405">
        <f t="shared" si="204"/>
        <v>0</v>
      </c>
      <c r="AM373" s="405">
        <f t="shared" si="204"/>
        <v>0</v>
      </c>
      <c r="AN373" s="405">
        <f t="shared" si="204"/>
        <v>0</v>
      </c>
      <c r="AO373" s="405">
        <f t="shared" si="204"/>
        <v>0</v>
      </c>
      <c r="AP373" s="405">
        <f t="shared" si="204"/>
        <v>0</v>
      </c>
      <c r="AQ373" s="291"/>
    </row>
    <row r="374" spans="1:43" ht="15" hidden="1" outlineLevel="1">
      <c r="B374" s="318"/>
      <c r="C374" s="285"/>
      <c r="D374" s="285"/>
      <c r="E374" s="285"/>
      <c r="F374" s="285"/>
      <c r="G374" s="285"/>
      <c r="H374" s="285"/>
      <c r="I374" s="285"/>
      <c r="J374" s="285"/>
      <c r="K374" s="285"/>
      <c r="L374" s="285"/>
      <c r="M374" s="285"/>
      <c r="N374" s="462"/>
      <c r="O374" s="462"/>
      <c r="P374" s="285"/>
      <c r="Q374" s="285"/>
      <c r="R374" s="285"/>
      <c r="S374" s="285"/>
      <c r="T374" s="285"/>
      <c r="U374" s="285"/>
      <c r="V374" s="285"/>
      <c r="W374" s="285"/>
      <c r="X374" s="285"/>
      <c r="Y374" s="285"/>
      <c r="Z374" s="285"/>
      <c r="AA374" s="283"/>
      <c r="AB374" s="283"/>
      <c r="AC374" s="417"/>
      <c r="AD374" s="417"/>
      <c r="AE374" s="417"/>
      <c r="AF374" s="417"/>
      <c r="AG374" s="417"/>
      <c r="AH374" s="417"/>
      <c r="AI374" s="417"/>
      <c r="AJ374" s="417"/>
      <c r="AK374" s="417"/>
      <c r="AL374" s="417"/>
      <c r="AM374" s="417"/>
      <c r="AN374" s="417"/>
      <c r="AO374" s="417"/>
      <c r="AP374" s="417"/>
      <c r="AQ374" s="307"/>
    </row>
    <row r="375" spans="1:43" s="277" customFormat="1" ht="15" hidden="1" outlineLevel="1">
      <c r="A375" s="498">
        <v>30</v>
      </c>
      <c r="B375" s="318" t="s">
        <v>488</v>
      </c>
      <c r="C375" s="285" t="s">
        <v>25</v>
      </c>
      <c r="D375" s="289"/>
      <c r="E375" s="289"/>
      <c r="F375" s="289"/>
      <c r="G375" s="289"/>
      <c r="H375" s="289"/>
      <c r="I375" s="289"/>
      <c r="J375" s="289"/>
      <c r="K375" s="289"/>
      <c r="L375" s="289"/>
      <c r="M375" s="289"/>
      <c r="N375" s="462"/>
      <c r="O375" s="462"/>
      <c r="P375" s="289">
        <v>0</v>
      </c>
      <c r="Q375" s="289"/>
      <c r="R375" s="289"/>
      <c r="S375" s="289"/>
      <c r="T375" s="289"/>
      <c r="U375" s="289"/>
      <c r="V375" s="289"/>
      <c r="W375" s="289"/>
      <c r="X375" s="289"/>
      <c r="Y375" s="289"/>
      <c r="Z375" s="289"/>
      <c r="AA375" s="283"/>
      <c r="AB375" s="283"/>
      <c r="AC375" s="404"/>
      <c r="AD375" s="404"/>
      <c r="AE375" s="404"/>
      <c r="AF375" s="404"/>
      <c r="AG375" s="404"/>
      <c r="AH375" s="404"/>
      <c r="AI375" s="404"/>
      <c r="AJ375" s="404"/>
      <c r="AK375" s="404"/>
      <c r="AL375" s="404"/>
      <c r="AM375" s="404"/>
      <c r="AN375" s="404"/>
      <c r="AO375" s="404"/>
      <c r="AP375" s="404"/>
      <c r="AQ375" s="290">
        <f>SUM(AC375:AP375)</f>
        <v>0</v>
      </c>
    </row>
    <row r="376" spans="1:43" s="277" customFormat="1" ht="15" hidden="1" outlineLevel="1">
      <c r="A376" s="498"/>
      <c r="B376" s="318" t="s">
        <v>249</v>
      </c>
      <c r="C376" s="285" t="s">
        <v>163</v>
      </c>
      <c r="D376" s="289"/>
      <c r="E376" s="289"/>
      <c r="F376" s="289"/>
      <c r="G376" s="289"/>
      <c r="H376" s="289"/>
      <c r="I376" s="289"/>
      <c r="J376" s="289"/>
      <c r="K376" s="289"/>
      <c r="L376" s="289"/>
      <c r="M376" s="289"/>
      <c r="N376" s="462"/>
      <c r="O376" s="462"/>
      <c r="P376" s="289">
        <f>P375</f>
        <v>0</v>
      </c>
      <c r="Q376" s="289"/>
      <c r="R376" s="289"/>
      <c r="S376" s="289"/>
      <c r="T376" s="289"/>
      <c r="U376" s="289"/>
      <c r="V376" s="289"/>
      <c r="W376" s="289"/>
      <c r="X376" s="289"/>
      <c r="Y376" s="289"/>
      <c r="Z376" s="289"/>
      <c r="AA376" s="283"/>
      <c r="AB376" s="283"/>
      <c r="AC376" s="405">
        <f>AC375</f>
        <v>0</v>
      </c>
      <c r="AD376" s="405">
        <f t="shared" ref="AD376:AH376" si="205">AD375</f>
        <v>0</v>
      </c>
      <c r="AE376" s="405">
        <f t="shared" si="205"/>
        <v>0</v>
      </c>
      <c r="AF376" s="405">
        <f t="shared" si="205"/>
        <v>0</v>
      </c>
      <c r="AG376" s="405">
        <f t="shared" si="205"/>
        <v>0</v>
      </c>
      <c r="AH376" s="405">
        <f t="shared" si="205"/>
        <v>0</v>
      </c>
      <c r="AI376" s="405">
        <f t="shared" ref="AI376:AP376" si="206">AI375</f>
        <v>0</v>
      </c>
      <c r="AJ376" s="405">
        <f t="shared" si="206"/>
        <v>0</v>
      </c>
      <c r="AK376" s="405">
        <f t="shared" si="206"/>
        <v>0</v>
      </c>
      <c r="AL376" s="405">
        <f t="shared" si="206"/>
        <v>0</v>
      </c>
      <c r="AM376" s="405">
        <f t="shared" si="206"/>
        <v>0</v>
      </c>
      <c r="AN376" s="405">
        <f t="shared" si="206"/>
        <v>0</v>
      </c>
      <c r="AO376" s="405">
        <f t="shared" si="206"/>
        <v>0</v>
      </c>
      <c r="AP376" s="405">
        <f t="shared" si="206"/>
        <v>0</v>
      </c>
      <c r="AQ376" s="291"/>
    </row>
    <row r="377" spans="1:43" s="277" customFormat="1" ht="15" hidden="1" outlineLevel="1">
      <c r="A377" s="498"/>
      <c r="B377" s="318"/>
      <c r="C377" s="285"/>
      <c r="D377" s="285"/>
      <c r="E377" s="285"/>
      <c r="F377" s="285"/>
      <c r="G377" s="285"/>
      <c r="H377" s="285"/>
      <c r="I377" s="285"/>
      <c r="J377" s="285"/>
      <c r="K377" s="285"/>
      <c r="L377" s="285"/>
      <c r="M377" s="285"/>
      <c r="N377" s="462"/>
      <c r="O377" s="462"/>
      <c r="P377" s="285"/>
      <c r="Q377" s="285"/>
      <c r="R377" s="285"/>
      <c r="S377" s="285"/>
      <c r="T377" s="285"/>
      <c r="U377" s="285"/>
      <c r="V377" s="285"/>
      <c r="W377" s="285"/>
      <c r="X377" s="285"/>
      <c r="Y377" s="285"/>
      <c r="Z377" s="285"/>
      <c r="AA377" s="283"/>
      <c r="AB377" s="283"/>
      <c r="AC377" s="406"/>
      <c r="AD377" s="406"/>
      <c r="AE377" s="406"/>
      <c r="AF377" s="406"/>
      <c r="AG377" s="406"/>
      <c r="AH377" s="406"/>
      <c r="AI377" s="406"/>
      <c r="AJ377" s="406"/>
      <c r="AK377" s="406"/>
      <c r="AL377" s="406"/>
      <c r="AM377" s="406"/>
      <c r="AN377" s="406"/>
      <c r="AO377" s="406"/>
      <c r="AP377" s="406"/>
      <c r="AQ377" s="307"/>
    </row>
    <row r="378" spans="1:43" s="277" customFormat="1" ht="15.75" hidden="1" outlineLevel="1">
      <c r="A378" s="498"/>
      <c r="B378" s="282" t="s">
        <v>489</v>
      </c>
      <c r="C378" s="285"/>
      <c r="D378" s="285"/>
      <c r="E378" s="285"/>
      <c r="F378" s="285"/>
      <c r="G378" s="285"/>
      <c r="H378" s="285"/>
      <c r="I378" s="285"/>
      <c r="J378" s="285"/>
      <c r="K378" s="285"/>
      <c r="L378" s="285"/>
      <c r="M378" s="285"/>
      <c r="N378" s="462"/>
      <c r="O378" s="462"/>
      <c r="P378" s="285"/>
      <c r="Q378" s="285"/>
      <c r="R378" s="285"/>
      <c r="S378" s="285"/>
      <c r="T378" s="285"/>
      <c r="U378" s="285"/>
      <c r="V378" s="285"/>
      <c r="W378" s="285"/>
      <c r="X378" s="285"/>
      <c r="Y378" s="285"/>
      <c r="Z378" s="285"/>
      <c r="AA378" s="283"/>
      <c r="AB378" s="283"/>
      <c r="AC378" s="406"/>
      <c r="AD378" s="406"/>
      <c r="AE378" s="406"/>
      <c r="AF378" s="406"/>
      <c r="AG378" s="406"/>
      <c r="AH378" s="406"/>
      <c r="AI378" s="406"/>
      <c r="AJ378" s="406"/>
      <c r="AK378" s="406"/>
      <c r="AL378" s="406"/>
      <c r="AM378" s="406"/>
      <c r="AN378" s="406"/>
      <c r="AO378" s="406"/>
      <c r="AP378" s="406"/>
      <c r="AQ378" s="307"/>
    </row>
    <row r="379" spans="1:43" s="277" customFormat="1" ht="15" hidden="1" outlineLevel="1">
      <c r="A379" s="498">
        <v>31</v>
      </c>
      <c r="B379" s="318" t="s">
        <v>490</v>
      </c>
      <c r="C379" s="285" t="s">
        <v>25</v>
      </c>
      <c r="D379" s="289"/>
      <c r="E379" s="289"/>
      <c r="F379" s="289"/>
      <c r="G379" s="289"/>
      <c r="H379" s="289"/>
      <c r="I379" s="289"/>
      <c r="J379" s="289"/>
      <c r="K379" s="289"/>
      <c r="L379" s="289"/>
      <c r="M379" s="289"/>
      <c r="N379" s="462"/>
      <c r="O379" s="462"/>
      <c r="P379" s="289">
        <v>0</v>
      </c>
      <c r="Q379" s="289"/>
      <c r="R379" s="289"/>
      <c r="S379" s="289"/>
      <c r="T379" s="289"/>
      <c r="U379" s="289"/>
      <c r="V379" s="289"/>
      <c r="W379" s="289"/>
      <c r="X379" s="289"/>
      <c r="Y379" s="289"/>
      <c r="Z379" s="289"/>
      <c r="AA379" s="283"/>
      <c r="AB379" s="283"/>
      <c r="AC379" s="404"/>
      <c r="AD379" s="404"/>
      <c r="AE379" s="404"/>
      <c r="AF379" s="404"/>
      <c r="AG379" s="404"/>
      <c r="AH379" s="404"/>
      <c r="AI379" s="404"/>
      <c r="AJ379" s="404"/>
      <c r="AK379" s="404"/>
      <c r="AL379" s="404"/>
      <c r="AM379" s="404"/>
      <c r="AN379" s="404"/>
      <c r="AO379" s="404"/>
      <c r="AP379" s="404"/>
      <c r="AQ379" s="290">
        <f>SUM(AC379:AP379)</f>
        <v>0</v>
      </c>
    </row>
    <row r="380" spans="1:43" s="277" customFormat="1" ht="15" hidden="1" outlineLevel="1">
      <c r="A380" s="498"/>
      <c r="B380" s="318" t="s">
        <v>249</v>
      </c>
      <c r="C380" s="285" t="s">
        <v>163</v>
      </c>
      <c r="D380" s="289"/>
      <c r="E380" s="289"/>
      <c r="F380" s="289"/>
      <c r="G380" s="289"/>
      <c r="H380" s="289"/>
      <c r="I380" s="289"/>
      <c r="J380" s="289"/>
      <c r="K380" s="289"/>
      <c r="L380" s="289"/>
      <c r="M380" s="289"/>
      <c r="N380" s="462"/>
      <c r="O380" s="462"/>
      <c r="P380" s="289">
        <f>P379</f>
        <v>0</v>
      </c>
      <c r="Q380" s="289"/>
      <c r="R380" s="289"/>
      <c r="S380" s="289"/>
      <c r="T380" s="289"/>
      <c r="U380" s="289"/>
      <c r="V380" s="289"/>
      <c r="W380" s="289"/>
      <c r="X380" s="289"/>
      <c r="Y380" s="289"/>
      <c r="Z380" s="289"/>
      <c r="AA380" s="283"/>
      <c r="AB380" s="283"/>
      <c r="AC380" s="405">
        <f>AC379</f>
        <v>0</v>
      </c>
      <c r="AD380" s="405">
        <f t="shared" ref="AD380:AH380" si="207">AD379</f>
        <v>0</v>
      </c>
      <c r="AE380" s="405">
        <f t="shared" si="207"/>
        <v>0</v>
      </c>
      <c r="AF380" s="405">
        <f t="shared" si="207"/>
        <v>0</v>
      </c>
      <c r="AG380" s="405">
        <f t="shared" si="207"/>
        <v>0</v>
      </c>
      <c r="AH380" s="405">
        <f t="shared" si="207"/>
        <v>0</v>
      </c>
      <c r="AI380" s="405">
        <f t="shared" ref="AI380:AP380" si="208">AI379</f>
        <v>0</v>
      </c>
      <c r="AJ380" s="405">
        <f t="shared" si="208"/>
        <v>0</v>
      </c>
      <c r="AK380" s="405">
        <f t="shared" si="208"/>
        <v>0</v>
      </c>
      <c r="AL380" s="405">
        <f t="shared" si="208"/>
        <v>0</v>
      </c>
      <c r="AM380" s="405">
        <f t="shared" si="208"/>
        <v>0</v>
      </c>
      <c r="AN380" s="405">
        <f t="shared" si="208"/>
        <v>0</v>
      </c>
      <c r="AO380" s="405">
        <f t="shared" si="208"/>
        <v>0</v>
      </c>
      <c r="AP380" s="405">
        <f t="shared" si="208"/>
        <v>0</v>
      </c>
      <c r="AQ380" s="291"/>
    </row>
    <row r="381" spans="1:43" s="277" customFormat="1" ht="15" hidden="1" outlineLevel="1">
      <c r="A381" s="498"/>
      <c r="B381" s="318"/>
      <c r="C381" s="285"/>
      <c r="D381" s="285"/>
      <c r="E381" s="285"/>
      <c r="F381" s="285"/>
      <c r="G381" s="285"/>
      <c r="H381" s="285"/>
      <c r="I381" s="285"/>
      <c r="J381" s="285"/>
      <c r="K381" s="285"/>
      <c r="L381" s="285"/>
      <c r="M381" s="285"/>
      <c r="N381" s="462"/>
      <c r="O381" s="462"/>
      <c r="P381" s="285"/>
      <c r="Q381" s="285"/>
      <c r="R381" s="285"/>
      <c r="S381" s="285"/>
      <c r="T381" s="285"/>
      <c r="U381" s="285"/>
      <c r="V381" s="285"/>
      <c r="W381" s="285"/>
      <c r="X381" s="285"/>
      <c r="Y381" s="285"/>
      <c r="Z381" s="285"/>
      <c r="AA381" s="283"/>
      <c r="AB381" s="283"/>
      <c r="AC381" s="406"/>
      <c r="AD381" s="406"/>
      <c r="AE381" s="406"/>
      <c r="AF381" s="406"/>
      <c r="AG381" s="406"/>
      <c r="AH381" s="406"/>
      <c r="AI381" s="406"/>
      <c r="AJ381" s="406"/>
      <c r="AK381" s="406"/>
      <c r="AL381" s="406"/>
      <c r="AM381" s="406"/>
      <c r="AN381" s="406"/>
      <c r="AO381" s="406"/>
      <c r="AP381" s="406"/>
      <c r="AQ381" s="307"/>
    </row>
    <row r="382" spans="1:43" s="277" customFormat="1" ht="15" hidden="1" outlineLevel="1">
      <c r="A382" s="498">
        <v>32</v>
      </c>
      <c r="B382" s="318" t="s">
        <v>491</v>
      </c>
      <c r="C382" s="285" t="s">
        <v>25</v>
      </c>
      <c r="D382" s="289"/>
      <c r="E382" s="289"/>
      <c r="F382" s="289"/>
      <c r="G382" s="289"/>
      <c r="H382" s="289"/>
      <c r="I382" s="289"/>
      <c r="J382" s="289"/>
      <c r="K382" s="289"/>
      <c r="L382" s="289"/>
      <c r="M382" s="289"/>
      <c r="N382" s="462"/>
      <c r="O382" s="462"/>
      <c r="P382" s="289">
        <v>0</v>
      </c>
      <c r="Q382" s="289"/>
      <c r="R382" s="289"/>
      <c r="S382" s="289"/>
      <c r="T382" s="289"/>
      <c r="U382" s="289"/>
      <c r="V382" s="289"/>
      <c r="W382" s="289"/>
      <c r="X382" s="289"/>
      <c r="Y382" s="289"/>
      <c r="Z382" s="289"/>
      <c r="AA382" s="283"/>
      <c r="AB382" s="283"/>
      <c r="AC382" s="404"/>
      <c r="AD382" s="404"/>
      <c r="AE382" s="404"/>
      <c r="AF382" s="404"/>
      <c r="AG382" s="404"/>
      <c r="AH382" s="404"/>
      <c r="AI382" s="404"/>
      <c r="AJ382" s="404"/>
      <c r="AK382" s="404"/>
      <c r="AL382" s="404"/>
      <c r="AM382" s="404"/>
      <c r="AN382" s="404"/>
      <c r="AO382" s="404"/>
      <c r="AP382" s="404"/>
      <c r="AQ382" s="290">
        <f>SUM(AC382:AP382)</f>
        <v>0</v>
      </c>
    </row>
    <row r="383" spans="1:43" s="277" customFormat="1" ht="15" hidden="1" outlineLevel="1">
      <c r="A383" s="498"/>
      <c r="B383" s="318" t="s">
        <v>249</v>
      </c>
      <c r="C383" s="285" t="s">
        <v>163</v>
      </c>
      <c r="D383" s="289"/>
      <c r="E383" s="289"/>
      <c r="F383" s="289"/>
      <c r="G383" s="289"/>
      <c r="H383" s="289"/>
      <c r="I383" s="289"/>
      <c r="J383" s="289"/>
      <c r="K383" s="289"/>
      <c r="L383" s="289"/>
      <c r="M383" s="289"/>
      <c r="N383" s="462"/>
      <c r="O383" s="462"/>
      <c r="P383" s="289">
        <f>P382</f>
        <v>0</v>
      </c>
      <c r="Q383" s="289"/>
      <c r="R383" s="289"/>
      <c r="S383" s="289"/>
      <c r="T383" s="289"/>
      <c r="U383" s="289"/>
      <c r="V383" s="289"/>
      <c r="W383" s="289"/>
      <c r="X383" s="289"/>
      <c r="Y383" s="289"/>
      <c r="Z383" s="289"/>
      <c r="AA383" s="283"/>
      <c r="AB383" s="283"/>
      <c r="AC383" s="405">
        <f>AC382</f>
        <v>0</v>
      </c>
      <c r="AD383" s="405">
        <f t="shared" ref="AD383:AH383" si="209">AD382</f>
        <v>0</v>
      </c>
      <c r="AE383" s="405">
        <f t="shared" si="209"/>
        <v>0</v>
      </c>
      <c r="AF383" s="405">
        <f t="shared" si="209"/>
        <v>0</v>
      </c>
      <c r="AG383" s="405">
        <f t="shared" si="209"/>
        <v>0</v>
      </c>
      <c r="AH383" s="405">
        <f t="shared" si="209"/>
        <v>0</v>
      </c>
      <c r="AI383" s="405">
        <f t="shared" ref="AI383:AP383" si="210">AI382</f>
        <v>0</v>
      </c>
      <c r="AJ383" s="405">
        <f t="shared" si="210"/>
        <v>0</v>
      </c>
      <c r="AK383" s="405">
        <f t="shared" si="210"/>
        <v>0</v>
      </c>
      <c r="AL383" s="405">
        <f t="shared" si="210"/>
        <v>0</v>
      </c>
      <c r="AM383" s="405">
        <f t="shared" si="210"/>
        <v>0</v>
      </c>
      <c r="AN383" s="405">
        <f t="shared" si="210"/>
        <v>0</v>
      </c>
      <c r="AO383" s="405">
        <f t="shared" si="210"/>
        <v>0</v>
      </c>
      <c r="AP383" s="405">
        <f t="shared" si="210"/>
        <v>0</v>
      </c>
      <c r="AQ383" s="291"/>
    </row>
    <row r="384" spans="1:43" s="277" customFormat="1" ht="15" hidden="1" outlineLevel="1">
      <c r="A384" s="498"/>
      <c r="B384" s="318"/>
      <c r="C384" s="285"/>
      <c r="D384" s="285"/>
      <c r="E384" s="285"/>
      <c r="F384" s="285"/>
      <c r="G384" s="285"/>
      <c r="H384" s="285"/>
      <c r="I384" s="285"/>
      <c r="J384" s="285"/>
      <c r="K384" s="285"/>
      <c r="L384" s="285"/>
      <c r="M384" s="285"/>
      <c r="N384" s="462"/>
      <c r="O384" s="462"/>
      <c r="P384" s="285"/>
      <c r="Q384" s="285"/>
      <c r="R384" s="285"/>
      <c r="S384" s="285"/>
      <c r="T384" s="285"/>
      <c r="U384" s="285"/>
      <c r="V384" s="285"/>
      <c r="W384" s="285"/>
      <c r="X384" s="285"/>
      <c r="Y384" s="285"/>
      <c r="Z384" s="285"/>
      <c r="AA384" s="283"/>
      <c r="AB384" s="283"/>
      <c r="AC384" s="406"/>
      <c r="AD384" s="406"/>
      <c r="AE384" s="406"/>
      <c r="AF384" s="406"/>
      <c r="AG384" s="406"/>
      <c r="AH384" s="406"/>
      <c r="AI384" s="406"/>
      <c r="AJ384" s="406"/>
      <c r="AK384" s="406"/>
      <c r="AL384" s="406"/>
      <c r="AM384" s="406"/>
      <c r="AN384" s="406"/>
      <c r="AO384" s="406"/>
      <c r="AP384" s="406"/>
      <c r="AQ384" s="307"/>
    </row>
    <row r="385" spans="1:45" s="277" customFormat="1" ht="15" hidden="1" outlineLevel="1">
      <c r="A385" s="498">
        <v>33</v>
      </c>
      <c r="B385" s="318" t="s">
        <v>492</v>
      </c>
      <c r="C385" s="285" t="s">
        <v>25</v>
      </c>
      <c r="D385" s="289"/>
      <c r="E385" s="289"/>
      <c r="F385" s="289"/>
      <c r="G385" s="289"/>
      <c r="H385" s="289"/>
      <c r="I385" s="289"/>
      <c r="J385" s="289"/>
      <c r="K385" s="289"/>
      <c r="L385" s="289"/>
      <c r="M385" s="289"/>
      <c r="N385" s="462"/>
      <c r="O385" s="462"/>
      <c r="P385" s="289">
        <v>12</v>
      </c>
      <c r="Q385" s="289"/>
      <c r="R385" s="289"/>
      <c r="S385" s="289"/>
      <c r="T385" s="289"/>
      <c r="U385" s="289"/>
      <c r="V385" s="289"/>
      <c r="W385" s="289"/>
      <c r="X385" s="289"/>
      <c r="Y385" s="289"/>
      <c r="Z385" s="289"/>
      <c r="AA385" s="283"/>
      <c r="AB385" s="283"/>
      <c r="AC385" s="404"/>
      <c r="AD385" s="404"/>
      <c r="AE385" s="404"/>
      <c r="AF385" s="404"/>
      <c r="AG385" s="404"/>
      <c r="AH385" s="404"/>
      <c r="AI385" s="404"/>
      <c r="AJ385" s="404"/>
      <c r="AK385" s="404"/>
      <c r="AL385" s="404"/>
      <c r="AM385" s="404"/>
      <c r="AN385" s="404"/>
      <c r="AO385" s="404"/>
      <c r="AP385" s="404"/>
      <c r="AQ385" s="290">
        <f>SUM(AC385:AP385)</f>
        <v>0</v>
      </c>
    </row>
    <row r="386" spans="1:45" s="277" customFormat="1" ht="15" hidden="1" outlineLevel="1">
      <c r="A386" s="498"/>
      <c r="B386" s="318" t="s">
        <v>249</v>
      </c>
      <c r="C386" s="285" t="s">
        <v>163</v>
      </c>
      <c r="D386" s="289"/>
      <c r="E386" s="289"/>
      <c r="F386" s="289"/>
      <c r="G386" s="289"/>
      <c r="H386" s="289"/>
      <c r="I386" s="289"/>
      <c r="J386" s="289"/>
      <c r="K386" s="289"/>
      <c r="L386" s="289"/>
      <c r="M386" s="289"/>
      <c r="N386" s="462"/>
      <c r="O386" s="462"/>
      <c r="P386" s="289">
        <f>P385</f>
        <v>12</v>
      </c>
      <c r="Q386" s="289"/>
      <c r="R386" s="289"/>
      <c r="S386" s="289"/>
      <c r="T386" s="289"/>
      <c r="U386" s="289"/>
      <c r="V386" s="289"/>
      <c r="W386" s="289"/>
      <c r="X386" s="289"/>
      <c r="Y386" s="289"/>
      <c r="Z386" s="289"/>
      <c r="AA386" s="283"/>
      <c r="AB386" s="283"/>
      <c r="AC386" s="405">
        <f>AC385</f>
        <v>0</v>
      </c>
      <c r="AD386" s="405">
        <f t="shared" ref="AD386:AH386" si="211">AD385</f>
        <v>0</v>
      </c>
      <c r="AE386" s="405">
        <f t="shared" si="211"/>
        <v>0</v>
      </c>
      <c r="AF386" s="405">
        <f t="shared" si="211"/>
        <v>0</v>
      </c>
      <c r="AG386" s="405">
        <f t="shared" si="211"/>
        <v>0</v>
      </c>
      <c r="AH386" s="405">
        <f t="shared" si="211"/>
        <v>0</v>
      </c>
      <c r="AI386" s="405">
        <f t="shared" ref="AI386:AO386" si="212">AI385</f>
        <v>0</v>
      </c>
      <c r="AJ386" s="405">
        <f t="shared" si="212"/>
        <v>0</v>
      </c>
      <c r="AK386" s="405">
        <f t="shared" si="212"/>
        <v>0</v>
      </c>
      <c r="AL386" s="405">
        <f t="shared" si="212"/>
        <v>0</v>
      </c>
      <c r="AM386" s="405">
        <f t="shared" si="212"/>
        <v>0</v>
      </c>
      <c r="AN386" s="405">
        <f t="shared" si="212"/>
        <v>0</v>
      </c>
      <c r="AO386" s="405">
        <f t="shared" si="212"/>
        <v>0</v>
      </c>
      <c r="AP386" s="405">
        <f>AP385</f>
        <v>0</v>
      </c>
      <c r="AQ386" s="291"/>
    </row>
    <row r="387" spans="1:45" ht="15" hidden="1" outlineLevel="1">
      <c r="B387" s="309"/>
      <c r="C387" s="319"/>
      <c r="D387" s="320"/>
      <c r="E387" s="320"/>
      <c r="F387" s="320"/>
      <c r="G387" s="320"/>
      <c r="H387" s="320"/>
      <c r="I387" s="320"/>
      <c r="J387" s="320"/>
      <c r="K387" s="320"/>
      <c r="L387" s="320"/>
      <c r="M387" s="320"/>
      <c r="N387" s="462"/>
      <c r="O387" s="462"/>
      <c r="P387" s="320"/>
      <c r="Q387" s="320"/>
      <c r="R387" s="320"/>
      <c r="S387" s="320"/>
      <c r="T387" s="320"/>
      <c r="U387" s="320"/>
      <c r="V387" s="320"/>
      <c r="W387" s="320"/>
      <c r="X387" s="320"/>
      <c r="Y387" s="320"/>
      <c r="Z387" s="320"/>
      <c r="AA387" s="285"/>
      <c r="AB387" s="285"/>
      <c r="AC387" s="295"/>
      <c r="AD387" s="295"/>
      <c r="AE387" s="295"/>
      <c r="AF387" s="295"/>
      <c r="AG387" s="295"/>
      <c r="AH387" s="295"/>
      <c r="AI387" s="295"/>
      <c r="AJ387" s="295"/>
      <c r="AK387" s="295"/>
      <c r="AL387" s="295"/>
      <c r="AM387" s="295"/>
      <c r="AN387" s="295"/>
      <c r="AO387" s="295"/>
      <c r="AP387" s="295"/>
      <c r="AQ387" s="300"/>
    </row>
    <row r="388" spans="1:45" ht="15.75" collapsed="1">
      <c r="B388" s="321" t="s">
        <v>250</v>
      </c>
      <c r="C388" s="323"/>
      <c r="D388" s="323">
        <f>SUM(D283:D386)</f>
        <v>1627444.653290642</v>
      </c>
      <c r="E388" s="323">
        <f t="shared" ref="E388:M388" si="213">SUM(E283:E386)</f>
        <v>1624549.8969576778</v>
      </c>
      <c r="F388" s="323">
        <f t="shared" si="213"/>
        <v>1616967.314843904</v>
      </c>
      <c r="G388" s="323">
        <f t="shared" si="213"/>
        <v>1579374.4769899389</v>
      </c>
      <c r="H388" s="323">
        <f t="shared" si="213"/>
        <v>1494110.459544193</v>
      </c>
      <c r="I388" s="323">
        <f t="shared" si="213"/>
        <v>1434317.5575754989</v>
      </c>
      <c r="J388" s="323">
        <f t="shared" si="213"/>
        <v>1431511.4346049179</v>
      </c>
      <c r="K388" s="323">
        <f t="shared" si="213"/>
        <v>1422907.0763804198</v>
      </c>
      <c r="L388" s="323">
        <f t="shared" si="213"/>
        <v>1374220.448372128</v>
      </c>
      <c r="M388" s="323">
        <f t="shared" si="213"/>
        <v>1124871.9517055531</v>
      </c>
      <c r="N388" s="462"/>
      <c r="O388" s="462"/>
      <c r="P388" s="323"/>
      <c r="Q388" s="323">
        <f>SUM(Q283:Q386)</f>
        <v>208.665165747</v>
      </c>
      <c r="R388" s="323">
        <f t="shared" ref="R388:Z388" si="214">SUM(R283:R386)</f>
        <v>208.665165747</v>
      </c>
      <c r="S388" s="323">
        <f t="shared" si="214"/>
        <v>208.07339733999999</v>
      </c>
      <c r="T388" s="323">
        <f t="shared" si="214"/>
        <v>205.19781855700001</v>
      </c>
      <c r="U388" s="323">
        <f t="shared" si="214"/>
        <v>187.91572812499999</v>
      </c>
      <c r="V388" s="323">
        <f t="shared" si="214"/>
        <v>184.618548968</v>
      </c>
      <c r="W388" s="323">
        <f t="shared" si="214"/>
        <v>184.618548968</v>
      </c>
      <c r="X388" s="323">
        <f t="shared" si="214"/>
        <v>184.618548968</v>
      </c>
      <c r="Y388" s="323">
        <f t="shared" si="214"/>
        <v>184.618548968</v>
      </c>
      <c r="Z388" s="323">
        <f t="shared" si="214"/>
        <v>160.58291810899999</v>
      </c>
      <c r="AA388" s="323"/>
      <c r="AB388" s="323"/>
      <c r="AC388" s="323">
        <f>IF(AC282="kWh",SUMPRODUCT(D283:D386,AC283:AC386))</f>
        <v>571222.21128299669</v>
      </c>
      <c r="AD388" s="323">
        <f>IF(AD282="kWh",SUMPRODUCT(D283:D386,AD283:AD386))</f>
        <v>452412.86612728302</v>
      </c>
      <c r="AE388" s="323">
        <f>IF(AE282="kW",SUMPRODUCT(P283:P386,Q283:Q386,AE283:AE386),SUMPRODUCT(D283:D386,AE283:AE386))</f>
        <v>1381.9698427942287</v>
      </c>
      <c r="AF388" s="323">
        <f>IF(AF282="kW",SUMPRODUCT(P283:P386,Q283:Q386,AF283:AF386),SUMPRODUCT(D283:D386,AF283:AF386))</f>
        <v>0</v>
      </c>
      <c r="AG388" s="323">
        <f>IF(AG282="kW",SUMPRODUCT(P283:P386,Q283:Q386,AG283:AG386),SUMPRODUCT(D283:D386,AG283:AG386))</f>
        <v>0</v>
      </c>
      <c r="AH388" s="323">
        <f>IF(AH282="kW",SUMPRODUCT(P283:P386,Q283:Q386,AH283:AH386),SUMPRODUCT(D283:D386,AH283:AH386))</f>
        <v>0</v>
      </c>
      <c r="AI388" s="323">
        <f>IF(AI282="kW",SUMPRODUCT(P283:P386,Q283:Q386,AI283:AI386),SUMPRODUCT(D283:D386,AI283:AI386))</f>
        <v>0</v>
      </c>
      <c r="AJ388" s="323">
        <f>IF(AJ282="kW",SUMPRODUCT(P283:P386,Q283:Q386,AJ283:AJ386),SUMPRODUCT(D283:D386,AJ283:AJ386))</f>
        <v>0</v>
      </c>
      <c r="AK388" s="323">
        <f>IF(AK282="kW",SUMPRODUCT(P283:P386,Q283:Q386,AK283:AK386),SUMPRODUCT(D283:D386,AK283:AK386))</f>
        <v>0</v>
      </c>
      <c r="AL388" s="323">
        <f>IF(AL282="kW",SUMPRODUCT(P283:P386,Q283:Q386,AL283:AL386),SUMPRODUCT(D283:D386,AL283:AL386))</f>
        <v>0</v>
      </c>
      <c r="AM388" s="323">
        <f>IF(AM282="kW",SUMPRODUCT(P283:P386,Q283:Q386,AM283:AM386),SUMPRODUCT(D283:D386,AM283:AM386))</f>
        <v>0</v>
      </c>
      <c r="AN388" s="323">
        <f>IF(AN282="kW",SUMPRODUCT(P283:P386,Q283:Q386,AN283:AN386),SUMPRODUCT(D283:D386,AN283:AN386))</f>
        <v>0</v>
      </c>
      <c r="AO388" s="323">
        <f>IF(AO282="kW",SUMPRODUCT(P283:P386,Q283:Q386,AO283:AO386),SUMPRODUCT(D283:D386,AO283:AO386))</f>
        <v>0</v>
      </c>
      <c r="AP388" s="323">
        <f>IF(AP282="kW",SUMPRODUCT(P283:P386,Q283:Q386,AP283:AP386),SUMPRODUCT(D283:D386,AP283:AP386))</f>
        <v>0</v>
      </c>
      <c r="AQ388" s="324"/>
    </row>
    <row r="389" spans="1:45" ht="15.75">
      <c r="B389" s="385" t="s">
        <v>251</v>
      </c>
      <c r="C389" s="386"/>
      <c r="D389" s="386"/>
      <c r="E389" s="386"/>
      <c r="F389" s="386"/>
      <c r="G389" s="386"/>
      <c r="H389" s="386"/>
      <c r="I389" s="386"/>
      <c r="J389" s="386"/>
      <c r="K389" s="386"/>
      <c r="L389" s="386"/>
      <c r="M389" s="386"/>
      <c r="N389" s="462"/>
      <c r="O389" s="462"/>
      <c r="P389" s="386"/>
      <c r="Q389" s="386"/>
      <c r="R389" s="386"/>
      <c r="S389" s="386"/>
      <c r="T389" s="386"/>
      <c r="U389" s="386"/>
      <c r="V389" s="386"/>
      <c r="W389" s="386"/>
      <c r="X389" s="386"/>
      <c r="Y389" s="386"/>
      <c r="Z389" s="386"/>
      <c r="AA389" s="386"/>
      <c r="AB389" s="386"/>
      <c r="AC389" s="322">
        <f>HLOOKUP(AC281,'2. LRAMVA Threshold'!$B$42:$Q$53,5,FALSE)</f>
        <v>0</v>
      </c>
      <c r="AD389" s="322">
        <f>HLOOKUP(AD281,'2. LRAMVA Threshold'!$B$42:$Q$53,5,FALSE)</f>
        <v>0</v>
      </c>
      <c r="AE389" s="322">
        <f>HLOOKUP(AE281,'2. LRAMVA Threshold'!$B$42:$Q$53,5,FALSE)</f>
        <v>0</v>
      </c>
      <c r="AF389" s="322">
        <f>HLOOKUP(AF281,'2. LRAMVA Threshold'!$B$42:$Q$53,5,FALSE)</f>
        <v>0</v>
      </c>
      <c r="AG389" s="322">
        <f>HLOOKUP(AG281,'2. LRAMVA Threshold'!$B$42:$Q$53,5,FALSE)</f>
        <v>0</v>
      </c>
      <c r="AH389" s="322">
        <f>HLOOKUP(AH281,'2. LRAMVA Threshold'!$B$42:$Q$53,5,FALSE)</f>
        <v>0</v>
      </c>
      <c r="AI389" s="322">
        <f>HLOOKUP(AI281,'2. LRAMVA Threshold'!$B$42:$Q$53,5,FALSE)</f>
        <v>0</v>
      </c>
      <c r="AJ389" s="322">
        <f>HLOOKUP(AJ281,'2. LRAMVA Threshold'!$B$42:$Q$53,5,FALSE)</f>
        <v>0</v>
      </c>
      <c r="AK389" s="322">
        <f>HLOOKUP(AK281,'2. LRAMVA Threshold'!$B$42:$Q$53,5,FALSE)</f>
        <v>0</v>
      </c>
      <c r="AL389" s="322">
        <f>HLOOKUP(AL281,'2. LRAMVA Threshold'!$B$42:$Q$53,5,FALSE)</f>
        <v>0</v>
      </c>
      <c r="AM389" s="322">
        <f>HLOOKUP(AM281,'2. LRAMVA Threshold'!$B$42:$Q$53,5,FALSE)</f>
        <v>0</v>
      </c>
      <c r="AN389" s="322">
        <f>HLOOKUP(AN281,'2. LRAMVA Threshold'!$B$42:$Q$53,5,FALSE)</f>
        <v>0</v>
      </c>
      <c r="AO389" s="322">
        <f>HLOOKUP(AO281,'2. LRAMVA Threshold'!$B$42:$Q$53,5,FALSE)</f>
        <v>0</v>
      </c>
      <c r="AP389" s="322">
        <f>HLOOKUP(AP281,'2. LRAMVA Threshold'!$B$42:$Q$53,5,FALSE)</f>
        <v>0</v>
      </c>
      <c r="AQ389" s="387"/>
    </row>
    <row r="390" spans="1:45" ht="15">
      <c r="B390" s="388"/>
      <c r="C390" s="389"/>
      <c r="D390" s="390"/>
      <c r="E390" s="390"/>
      <c r="F390" s="390"/>
      <c r="G390" s="390"/>
      <c r="H390" s="390"/>
      <c r="I390" s="390"/>
      <c r="J390" s="390"/>
      <c r="K390" s="390"/>
      <c r="L390" s="390"/>
      <c r="M390" s="390"/>
      <c r="N390" s="462"/>
      <c r="O390" s="462"/>
      <c r="P390" s="390"/>
      <c r="Q390" s="391"/>
      <c r="R390" s="390"/>
      <c r="S390" s="390"/>
      <c r="T390" s="390"/>
      <c r="U390" s="392"/>
      <c r="V390" s="392"/>
      <c r="W390" s="392"/>
      <c r="X390" s="392"/>
      <c r="Y390" s="390"/>
      <c r="Z390" s="390"/>
      <c r="AA390" s="390"/>
      <c r="AB390" s="390"/>
      <c r="AC390" s="393"/>
      <c r="AD390" s="393"/>
      <c r="AE390" s="393"/>
      <c r="AF390" s="393"/>
      <c r="AG390" s="393"/>
      <c r="AH390" s="393"/>
      <c r="AI390" s="393"/>
      <c r="AJ390" s="393"/>
      <c r="AK390" s="393"/>
      <c r="AL390" s="393"/>
      <c r="AM390" s="393"/>
      <c r="AN390" s="393"/>
      <c r="AO390" s="393"/>
      <c r="AP390" s="393"/>
      <c r="AQ390" s="394"/>
    </row>
    <row r="391" spans="1:45" ht="15">
      <c r="B391" s="318" t="s">
        <v>166</v>
      </c>
      <c r="C391" s="332"/>
      <c r="D391" s="332"/>
      <c r="E391" s="370"/>
      <c r="F391" s="370"/>
      <c r="G391" s="370"/>
      <c r="H391" s="370"/>
      <c r="I391" s="370"/>
      <c r="J391" s="370"/>
      <c r="K391" s="370"/>
      <c r="L391" s="370"/>
      <c r="M391" s="370"/>
      <c r="N391" s="462"/>
      <c r="O391" s="462"/>
      <c r="P391" s="370"/>
      <c r="Q391" s="285"/>
      <c r="R391" s="334"/>
      <c r="S391" s="334"/>
      <c r="T391" s="334"/>
      <c r="U391" s="333"/>
      <c r="V391" s="333"/>
      <c r="W391" s="333"/>
      <c r="X391" s="333"/>
      <c r="Y391" s="334"/>
      <c r="Z391" s="334"/>
      <c r="AA391" s="334"/>
      <c r="AB391" s="334"/>
      <c r="AC391" s="335">
        <f>HLOOKUP(AC$20,'3.  Distribution Rates'!$C$122:$P$133,5,FALSE)</f>
        <v>2.7300000000000001E-2</v>
      </c>
      <c r="AD391" s="335">
        <f>HLOOKUP(AD$20,'3.  Distribution Rates'!$C$122:$P$133,5,FALSE)</f>
        <v>2.0500000000000001E-2</v>
      </c>
      <c r="AE391" s="335">
        <f>HLOOKUP(AE$20,'3.  Distribution Rates'!$C$122:$P$133,5,FALSE)</f>
        <v>4.8209</v>
      </c>
      <c r="AF391" s="335">
        <f>HLOOKUP(AF$20,'3.  Distribution Rates'!$C$122:$P$133,5,FALSE)</f>
        <v>0</v>
      </c>
      <c r="AG391" s="335">
        <f>HLOOKUP(AG$20,'3.  Distribution Rates'!$C$122:$P$133,5,FALSE)</f>
        <v>0</v>
      </c>
      <c r="AH391" s="335">
        <f>HLOOKUP(AH$20,'3.  Distribution Rates'!$C$122:$P$133,5,FALSE)</f>
        <v>0</v>
      </c>
      <c r="AI391" s="335">
        <f>HLOOKUP(AI$20,'3.  Distribution Rates'!$C$122:$P$133,5,FALSE)</f>
        <v>0</v>
      </c>
      <c r="AJ391" s="335">
        <f>HLOOKUP(AJ$20,'3.  Distribution Rates'!$C$122:$P$133,5,FALSE)</f>
        <v>0</v>
      </c>
      <c r="AK391" s="335">
        <f>HLOOKUP(AK$20,'3.  Distribution Rates'!$C$122:$P$133,5,FALSE)</f>
        <v>0</v>
      </c>
      <c r="AL391" s="335">
        <f>HLOOKUP(AL$20,'3.  Distribution Rates'!$C$122:$P$133,5,FALSE)</f>
        <v>0</v>
      </c>
      <c r="AM391" s="335">
        <f>HLOOKUP(AM$20,'3.  Distribution Rates'!$C$122:$P$133,5,FALSE)</f>
        <v>0</v>
      </c>
      <c r="AN391" s="335">
        <f>HLOOKUP(AN$20,'3.  Distribution Rates'!$C$122:$P$133,5,FALSE)</f>
        <v>0</v>
      </c>
      <c r="AO391" s="335">
        <f>HLOOKUP(AO$20,'3.  Distribution Rates'!$C$122:$P$133,5,FALSE)</f>
        <v>0</v>
      </c>
      <c r="AP391" s="335">
        <f>HLOOKUP(AP$20,'3.  Distribution Rates'!$C$122:$P$133,5,FALSE)</f>
        <v>0</v>
      </c>
      <c r="AQ391" s="395"/>
    </row>
    <row r="392" spans="1:45" ht="15">
      <c r="B392" s="318" t="s">
        <v>156</v>
      </c>
      <c r="C392" s="339"/>
      <c r="D392" s="303"/>
      <c r="E392" s="273"/>
      <c r="F392" s="273"/>
      <c r="G392" s="273"/>
      <c r="H392" s="273"/>
      <c r="I392" s="273"/>
      <c r="J392" s="273"/>
      <c r="K392" s="273"/>
      <c r="L392" s="273"/>
      <c r="M392" s="273"/>
      <c r="N392" s="462"/>
      <c r="O392" s="462"/>
      <c r="P392" s="273"/>
      <c r="Q392" s="285"/>
      <c r="R392" s="273"/>
      <c r="S392" s="273"/>
      <c r="T392" s="273"/>
      <c r="U392" s="303"/>
      <c r="V392" s="303"/>
      <c r="W392" s="303"/>
      <c r="X392" s="303"/>
      <c r="Y392" s="273"/>
      <c r="Z392" s="273"/>
      <c r="AA392" s="273"/>
      <c r="AB392" s="273"/>
      <c r="AC392" s="372">
        <f t="shared" ref="AC392:AP392" si="215">AC136*AC391</f>
        <v>13562.807907412049</v>
      </c>
      <c r="AD392" s="372">
        <f t="shared" si="215"/>
        <v>8309.321066528435</v>
      </c>
      <c r="AE392" s="372">
        <f t="shared" si="215"/>
        <v>7069.3774320231387</v>
      </c>
      <c r="AF392" s="372">
        <f t="shared" si="215"/>
        <v>0</v>
      </c>
      <c r="AG392" s="372">
        <f t="shared" si="215"/>
        <v>0</v>
      </c>
      <c r="AH392" s="372">
        <f t="shared" si="215"/>
        <v>0</v>
      </c>
      <c r="AI392" s="372">
        <f t="shared" si="215"/>
        <v>0</v>
      </c>
      <c r="AJ392" s="372">
        <f t="shared" si="215"/>
        <v>0</v>
      </c>
      <c r="AK392" s="372">
        <f t="shared" si="215"/>
        <v>0</v>
      </c>
      <c r="AL392" s="372">
        <f t="shared" si="215"/>
        <v>0</v>
      </c>
      <c r="AM392" s="372">
        <f t="shared" si="215"/>
        <v>0</v>
      </c>
      <c r="AN392" s="372">
        <f t="shared" si="215"/>
        <v>0</v>
      </c>
      <c r="AO392" s="372">
        <f t="shared" si="215"/>
        <v>0</v>
      </c>
      <c r="AP392" s="372">
        <f t="shared" si="215"/>
        <v>0</v>
      </c>
      <c r="AQ392" s="618">
        <f>SUM(AC392:AP392)</f>
        <v>28941.506405963621</v>
      </c>
      <c r="AS392" s="277"/>
    </row>
    <row r="393" spans="1:45" ht="15">
      <c r="B393" s="318" t="s">
        <v>157</v>
      </c>
      <c r="C393" s="339"/>
      <c r="D393" s="303"/>
      <c r="E393" s="273"/>
      <c r="F393" s="273"/>
      <c r="G393" s="273"/>
      <c r="H393" s="273"/>
      <c r="I393" s="273"/>
      <c r="J393" s="273"/>
      <c r="K393" s="273"/>
      <c r="L393" s="273"/>
      <c r="M393" s="273"/>
      <c r="N393" s="462"/>
      <c r="O393" s="462"/>
      <c r="P393" s="273"/>
      <c r="Q393" s="285"/>
      <c r="R393" s="273"/>
      <c r="S393" s="273"/>
      <c r="T393" s="273"/>
      <c r="U393" s="303"/>
      <c r="V393" s="303"/>
      <c r="W393" s="303"/>
      <c r="X393" s="303"/>
      <c r="Y393" s="273"/>
      <c r="Z393" s="273"/>
      <c r="AA393" s="273"/>
      <c r="AB393" s="273"/>
      <c r="AC393" s="372">
        <f t="shared" ref="AC393:AP393" si="216">AC267*AC391</f>
        <v>8040.4127343990622</v>
      </c>
      <c r="AD393" s="372">
        <f t="shared" si="216"/>
        <v>8244.0819126131591</v>
      </c>
      <c r="AE393" s="372">
        <f t="shared" si="216"/>
        <v>3776.1192957616759</v>
      </c>
      <c r="AF393" s="372">
        <f t="shared" si="216"/>
        <v>0</v>
      </c>
      <c r="AG393" s="372">
        <f t="shared" si="216"/>
        <v>0</v>
      </c>
      <c r="AH393" s="372">
        <f t="shared" si="216"/>
        <v>0</v>
      </c>
      <c r="AI393" s="372">
        <f t="shared" si="216"/>
        <v>0</v>
      </c>
      <c r="AJ393" s="372">
        <f t="shared" si="216"/>
        <v>0</v>
      </c>
      <c r="AK393" s="372">
        <f t="shared" si="216"/>
        <v>0</v>
      </c>
      <c r="AL393" s="372">
        <f t="shared" si="216"/>
        <v>0</v>
      </c>
      <c r="AM393" s="372">
        <f t="shared" si="216"/>
        <v>0</v>
      </c>
      <c r="AN393" s="372">
        <f t="shared" si="216"/>
        <v>0</v>
      </c>
      <c r="AO393" s="372">
        <f t="shared" si="216"/>
        <v>0</v>
      </c>
      <c r="AP393" s="372">
        <f t="shared" si="216"/>
        <v>0</v>
      </c>
      <c r="AQ393" s="618">
        <f>SUM(AC393:AP393)</f>
        <v>20060.613942773896</v>
      </c>
    </row>
    <row r="394" spans="1:45" ht="15">
      <c r="B394" s="318" t="s">
        <v>158</v>
      </c>
      <c r="C394" s="339"/>
      <c r="D394" s="303"/>
      <c r="E394" s="273"/>
      <c r="F394" s="273"/>
      <c r="G394" s="273"/>
      <c r="H394" s="273"/>
      <c r="I394" s="273"/>
      <c r="J394" s="273"/>
      <c r="K394" s="273"/>
      <c r="L394" s="273"/>
      <c r="M394" s="273"/>
      <c r="N394" s="462"/>
      <c r="O394" s="462"/>
      <c r="P394" s="273"/>
      <c r="Q394" s="285"/>
      <c r="R394" s="273"/>
      <c r="S394" s="273"/>
      <c r="T394" s="273"/>
      <c r="U394" s="303"/>
      <c r="V394" s="303"/>
      <c r="W394" s="303"/>
      <c r="X394" s="303"/>
      <c r="Y394" s="273"/>
      <c r="Z394" s="273"/>
      <c r="AA394" s="273"/>
      <c r="AB394" s="273"/>
      <c r="AC394" s="372">
        <f>AC388*AC391</f>
        <v>15594.366368025811</v>
      </c>
      <c r="AD394" s="372">
        <f t="shared" ref="AD394:AI394" si="217">AD388*AD391</f>
        <v>9274.4637556093021</v>
      </c>
      <c r="AE394" s="372">
        <f t="shared" si="217"/>
        <v>6662.3384151266973</v>
      </c>
      <c r="AF394" s="372">
        <f t="shared" si="217"/>
        <v>0</v>
      </c>
      <c r="AG394" s="372">
        <f t="shared" si="217"/>
        <v>0</v>
      </c>
      <c r="AH394" s="372">
        <f t="shared" si="217"/>
        <v>0</v>
      </c>
      <c r="AI394" s="372">
        <f t="shared" si="217"/>
        <v>0</v>
      </c>
      <c r="AJ394" s="372">
        <f t="shared" ref="AJ394:AP394" si="218">AJ388*AJ391</f>
        <v>0</v>
      </c>
      <c r="AK394" s="372">
        <f t="shared" si="218"/>
        <v>0</v>
      </c>
      <c r="AL394" s="372">
        <f t="shared" si="218"/>
        <v>0</v>
      </c>
      <c r="AM394" s="372">
        <f t="shared" si="218"/>
        <v>0</v>
      </c>
      <c r="AN394" s="372">
        <f t="shared" si="218"/>
        <v>0</v>
      </c>
      <c r="AO394" s="372">
        <f t="shared" si="218"/>
        <v>0</v>
      </c>
      <c r="AP394" s="372">
        <f t="shared" si="218"/>
        <v>0</v>
      </c>
      <c r="AQ394" s="618">
        <f>SUM(AC394:AP394)</f>
        <v>31531.168538761809</v>
      </c>
    </row>
    <row r="395" spans="1:45" s="374" customFormat="1" ht="15.75">
      <c r="A395" s="500"/>
      <c r="B395" s="343" t="s">
        <v>257</v>
      </c>
      <c r="C395" s="339"/>
      <c r="D395" s="330"/>
      <c r="E395" s="328"/>
      <c r="F395" s="328"/>
      <c r="G395" s="328"/>
      <c r="H395" s="328"/>
      <c r="I395" s="328"/>
      <c r="J395" s="328"/>
      <c r="K395" s="328"/>
      <c r="L395" s="328"/>
      <c r="M395" s="328"/>
      <c r="N395" s="462"/>
      <c r="O395" s="462"/>
      <c r="P395" s="328"/>
      <c r="Q395" s="294"/>
      <c r="R395" s="328"/>
      <c r="S395" s="328"/>
      <c r="T395" s="328"/>
      <c r="U395" s="330"/>
      <c r="V395" s="330"/>
      <c r="W395" s="330"/>
      <c r="X395" s="330"/>
      <c r="Y395" s="328"/>
      <c r="Z395" s="328"/>
      <c r="AA395" s="328"/>
      <c r="AB395" s="328"/>
      <c r="AC395" s="340">
        <f>SUM(AC392:AC394)</f>
        <v>37197.58700983692</v>
      </c>
      <c r="AD395" s="340">
        <f>SUM(AD392:AD394)</f>
        <v>25827.866734750896</v>
      </c>
      <c r="AE395" s="340">
        <f t="shared" ref="AE395:AI395" si="219">SUM(AE392:AE394)</f>
        <v>17507.835142911514</v>
      </c>
      <c r="AF395" s="340">
        <f t="shared" si="219"/>
        <v>0</v>
      </c>
      <c r="AG395" s="340">
        <f t="shared" si="219"/>
        <v>0</v>
      </c>
      <c r="AH395" s="340">
        <f t="shared" si="219"/>
        <v>0</v>
      </c>
      <c r="AI395" s="340">
        <f t="shared" si="219"/>
        <v>0</v>
      </c>
      <c r="AJ395" s="340">
        <f t="shared" ref="AJ395:AP395" si="220">SUM(AJ392:AJ394)</f>
        <v>0</v>
      </c>
      <c r="AK395" s="340">
        <f t="shared" si="220"/>
        <v>0</v>
      </c>
      <c r="AL395" s="340">
        <f t="shared" si="220"/>
        <v>0</v>
      </c>
      <c r="AM395" s="340">
        <f t="shared" si="220"/>
        <v>0</v>
      </c>
      <c r="AN395" s="340">
        <f t="shared" si="220"/>
        <v>0</v>
      </c>
      <c r="AO395" s="340">
        <f t="shared" si="220"/>
        <v>0</v>
      </c>
      <c r="AP395" s="340">
        <f t="shared" si="220"/>
        <v>0</v>
      </c>
      <c r="AQ395" s="401">
        <f>SUM(AQ392:AQ394)</f>
        <v>80533.288887499322</v>
      </c>
    </row>
    <row r="396" spans="1:45" s="374" customFormat="1" ht="15.75">
      <c r="A396" s="500"/>
      <c r="B396" s="343" t="s">
        <v>252</v>
      </c>
      <c r="C396" s="339"/>
      <c r="D396" s="344"/>
      <c r="E396" s="328"/>
      <c r="F396" s="328"/>
      <c r="G396" s="328"/>
      <c r="H396" s="328"/>
      <c r="I396" s="328"/>
      <c r="J396" s="328"/>
      <c r="K396" s="328"/>
      <c r="L396" s="328"/>
      <c r="M396" s="328"/>
      <c r="N396" s="462"/>
      <c r="O396" s="462"/>
      <c r="P396" s="328"/>
      <c r="Q396" s="294"/>
      <c r="R396" s="328"/>
      <c r="S396" s="328"/>
      <c r="T396" s="328"/>
      <c r="U396" s="330"/>
      <c r="V396" s="330"/>
      <c r="W396" s="330"/>
      <c r="X396" s="330"/>
      <c r="Y396" s="328"/>
      <c r="Z396" s="328"/>
      <c r="AA396" s="328"/>
      <c r="AB396" s="328"/>
      <c r="AC396" s="341">
        <f t="shared" ref="AC396:AI396" si="221">AC389*AC391</f>
        <v>0</v>
      </c>
      <c r="AD396" s="341">
        <f t="shared" si="221"/>
        <v>0</v>
      </c>
      <c r="AE396" s="341">
        <f t="shared" si="221"/>
        <v>0</v>
      </c>
      <c r="AF396" s="341">
        <f t="shared" si="221"/>
        <v>0</v>
      </c>
      <c r="AG396" s="341">
        <f t="shared" si="221"/>
        <v>0</v>
      </c>
      <c r="AH396" s="341">
        <f t="shared" si="221"/>
        <v>0</v>
      </c>
      <c r="AI396" s="341">
        <f t="shared" si="221"/>
        <v>0</v>
      </c>
      <c r="AJ396" s="341">
        <f t="shared" ref="AJ396:AP396" si="222">AJ389*AJ391</f>
        <v>0</v>
      </c>
      <c r="AK396" s="341">
        <f t="shared" si="222"/>
        <v>0</v>
      </c>
      <c r="AL396" s="341">
        <f t="shared" si="222"/>
        <v>0</v>
      </c>
      <c r="AM396" s="341">
        <f t="shared" si="222"/>
        <v>0</v>
      </c>
      <c r="AN396" s="341">
        <f t="shared" si="222"/>
        <v>0</v>
      </c>
      <c r="AO396" s="341">
        <f t="shared" si="222"/>
        <v>0</v>
      </c>
      <c r="AP396" s="341">
        <f t="shared" si="222"/>
        <v>0</v>
      </c>
      <c r="AQ396" s="401">
        <f>SUM(AC396:AP396)</f>
        <v>0</v>
      </c>
    </row>
    <row r="397" spans="1:45" ht="15.75" customHeight="1">
      <c r="A397" s="500"/>
      <c r="B397" s="343" t="s">
        <v>264</v>
      </c>
      <c r="C397" s="339"/>
      <c r="D397" s="344"/>
      <c r="E397" s="328"/>
      <c r="F397" s="328"/>
      <c r="G397" s="328"/>
      <c r="H397" s="328"/>
      <c r="I397" s="328"/>
      <c r="J397" s="328"/>
      <c r="K397" s="328"/>
      <c r="L397" s="328"/>
      <c r="M397" s="328"/>
      <c r="N397" s="462"/>
      <c r="O397" s="462"/>
      <c r="P397" s="328"/>
      <c r="Q397" s="294"/>
      <c r="R397" s="328"/>
      <c r="S397" s="328"/>
      <c r="T397" s="328"/>
      <c r="U397" s="344"/>
      <c r="V397" s="344"/>
      <c r="W397" s="344"/>
      <c r="X397" s="344"/>
      <c r="Y397" s="328"/>
      <c r="Z397" s="328"/>
      <c r="AA397" s="328"/>
      <c r="AB397" s="328"/>
      <c r="AC397" s="294"/>
      <c r="AD397" s="345"/>
      <c r="AE397" s="345"/>
      <c r="AF397" s="345"/>
      <c r="AG397" s="345"/>
      <c r="AH397" s="345"/>
      <c r="AI397" s="345"/>
      <c r="AJ397" s="345"/>
      <c r="AK397" s="345"/>
      <c r="AL397" s="345"/>
      <c r="AM397" s="345"/>
      <c r="AN397" s="345"/>
      <c r="AO397" s="345"/>
      <c r="AP397" s="345"/>
      <c r="AQ397" s="401">
        <f>AQ395-AQ396</f>
        <v>80533.288887499322</v>
      </c>
    </row>
    <row r="398" spans="1:45" ht="15">
      <c r="B398" s="318"/>
      <c r="C398" s="344"/>
      <c r="D398" s="344"/>
      <c r="E398" s="328"/>
      <c r="F398" s="328"/>
      <c r="G398" s="328"/>
      <c r="H398" s="328"/>
      <c r="I398" s="328"/>
      <c r="J398" s="328"/>
      <c r="K398" s="328"/>
      <c r="L398" s="328"/>
      <c r="M398" s="328"/>
      <c r="N398" s="328"/>
      <c r="O398" s="328"/>
      <c r="P398" s="328"/>
      <c r="Q398" s="294"/>
      <c r="R398" s="328"/>
      <c r="S398" s="328"/>
      <c r="T398" s="328"/>
      <c r="U398" s="344"/>
      <c r="V398" s="339"/>
      <c r="W398" s="344"/>
      <c r="X398" s="344"/>
      <c r="Y398" s="328"/>
      <c r="Z398" s="328"/>
      <c r="AA398" s="328"/>
      <c r="AB398" s="328"/>
      <c r="AC398" s="247"/>
      <c r="AD398" s="247"/>
      <c r="AE398" s="247"/>
      <c r="AF398" s="247"/>
      <c r="AG398" s="247"/>
      <c r="AH398" s="247"/>
      <c r="AI398" s="247"/>
      <c r="AJ398" s="247"/>
      <c r="AK398" s="247"/>
      <c r="AL398" s="247"/>
      <c r="AM398" s="247"/>
      <c r="AN398" s="247"/>
      <c r="AO398" s="247"/>
      <c r="AP398" s="247"/>
      <c r="AQ398" s="347"/>
    </row>
    <row r="399" spans="1:45" ht="15">
      <c r="B399" s="318" t="s">
        <v>72</v>
      </c>
      <c r="C399" s="350"/>
      <c r="D399" s="273"/>
      <c r="E399" s="273"/>
      <c r="F399" s="273"/>
      <c r="G399" s="273"/>
      <c r="H399" s="273"/>
      <c r="I399" s="273"/>
      <c r="J399" s="273"/>
      <c r="K399" s="273"/>
      <c r="L399" s="273"/>
      <c r="M399" s="273"/>
      <c r="N399" s="273"/>
      <c r="O399" s="273"/>
      <c r="P399" s="273"/>
      <c r="Q399" s="351"/>
      <c r="R399" s="273"/>
      <c r="S399" s="273"/>
      <c r="T399" s="273"/>
      <c r="U399" s="298"/>
      <c r="V399" s="303"/>
      <c r="W399" s="303"/>
      <c r="X399" s="273"/>
      <c r="Y399" s="273"/>
      <c r="Z399" s="303"/>
      <c r="AA399" s="303"/>
      <c r="AB399" s="303"/>
      <c r="AC399" s="285">
        <f>SUMPRODUCT(E283:E386,AC283:AC386)</f>
        <v>571078.38799503259</v>
      </c>
      <c r="AD399" s="285">
        <f>SUMPRODUCT(E283:E386,AD283:AD386)</f>
        <v>452412.86612728302</v>
      </c>
      <c r="AE399" s="285">
        <f>IF(AE282="kW",SUMPRODUCT(P283:P386,R283:R386,AE283:AE386),SUMPRODUCT(E283:E386,AE283:AE386))</f>
        <v>1381.9698427942287</v>
      </c>
      <c r="AF399" s="285">
        <f>IF(AF282="kW",SUMPRODUCT(P283:P386,R283:R386,AF283:AF386),SUMPRODUCT(E283:E386,AF283:AF386))</f>
        <v>0</v>
      </c>
      <c r="AG399" s="285">
        <f>IF(AG282="kW",SUMPRODUCT(P283:P386,R283:R386,AG283:AG386),SUMPRODUCT(E283:E386,AG283:AG386))</f>
        <v>0</v>
      </c>
      <c r="AH399" s="285">
        <f>IF(AH282="kW",SUMPRODUCT(P283:P386,R283:R386,AH283:AH386),SUMPRODUCT(E283:E386, AH283:AH386))</f>
        <v>0</v>
      </c>
      <c r="AI399" s="285">
        <f>IF(AI282="kW",SUMPRODUCT(P283:P386,R283:R386,AI283:AI386),SUMPRODUCT(E283:E386,AI283:AI386))</f>
        <v>0</v>
      </c>
      <c r="AJ399" s="285">
        <f>IF(AJ282="kW",SUMPRODUCT(P283:P386,R283:R386,AJ283:AJ386),SUMPRODUCT(E283:E386,AJ283:AJ386))</f>
        <v>0</v>
      </c>
      <c r="AK399" s="285">
        <f>IF(AK282="kW",SUMPRODUCT(P283:P386,R283:R386,AK283:AK386),SUMPRODUCT(E283:E386,AK283:AK386))</f>
        <v>0</v>
      </c>
      <c r="AL399" s="285">
        <f>IF(AL282="kW",SUMPRODUCT(P283:P386,R283:R386,AL283:AL386),SUMPRODUCT(E283:E386,AL283:AL386))</f>
        <v>0</v>
      </c>
      <c r="AM399" s="285">
        <f>IF(AM282="kW",SUMPRODUCT(P283:P386,R283:R386,AM283:AM386),SUMPRODUCT(E283:E386,AM283:AM386))</f>
        <v>0</v>
      </c>
      <c r="AN399" s="285">
        <f>IF(AN282="kW",SUMPRODUCT(P283:P386,R283:R386,AN283:AN386),SUMPRODUCT(E283:E386,AN283:AN386))</f>
        <v>0</v>
      </c>
      <c r="AO399" s="285">
        <f>IF(AO282="kW",SUMPRODUCT(P283:P386,R283:R386,AO283:AO386),SUMPRODUCT(E283:E386,AO283:AO386))</f>
        <v>0</v>
      </c>
      <c r="AP399" s="285">
        <f>IF(AP282="kW",SUMPRODUCT(P283:P386,R283:R386,AP283:AP386),SUMPRODUCT(E283:E386,AP283:AP386))</f>
        <v>0</v>
      </c>
      <c r="AQ399" s="331"/>
    </row>
    <row r="400" spans="1:45" ht="15">
      <c r="B400" s="318" t="s">
        <v>195</v>
      </c>
      <c r="C400" s="350"/>
      <c r="D400" s="273"/>
      <c r="E400" s="273"/>
      <c r="F400" s="273"/>
      <c r="G400" s="273"/>
      <c r="H400" s="273"/>
      <c r="I400" s="273"/>
      <c r="J400" s="273"/>
      <c r="K400" s="273"/>
      <c r="L400" s="273"/>
      <c r="M400" s="273"/>
      <c r="N400" s="273"/>
      <c r="O400" s="273"/>
      <c r="P400" s="273"/>
      <c r="Q400" s="351"/>
      <c r="R400" s="273"/>
      <c r="S400" s="273"/>
      <c r="T400" s="273"/>
      <c r="U400" s="298"/>
      <c r="V400" s="303"/>
      <c r="W400" s="303"/>
      <c r="X400" s="273"/>
      <c r="Y400" s="273"/>
      <c r="Z400" s="303"/>
      <c r="AA400" s="303"/>
      <c r="AB400" s="303"/>
      <c r="AC400" s="285">
        <f>SUMPRODUCT(F283:F386,AC283:AC386)</f>
        <v>565384.56840041361</v>
      </c>
      <c r="AD400" s="285">
        <f>SUMPRODUCT(F283:F386,AD283:AD386)</f>
        <v>450524.10360812797</v>
      </c>
      <c r="AE400" s="285">
        <f>IF(AE282="kW",SUMPRODUCT(P283:P386,S283:S386,AE283:AE386),SUMPRODUCT(F283:F386,AE283:AE386))</f>
        <v>1381.9698427942287</v>
      </c>
      <c r="AF400" s="285">
        <f>IF(AF282="kW",SUMPRODUCT(P283:P386,S283:S386,AF283:AF386),SUMPRODUCT(F283:F386,AF283:AF386))</f>
        <v>0</v>
      </c>
      <c r="AG400" s="285">
        <f>IF(AG282="kW",SUMPRODUCT(P283:P386,S283:S386,AG283:AG386),SUMPRODUCT(F283:F386, AG283:AG386))</f>
        <v>0</v>
      </c>
      <c r="AH400" s="285">
        <f>IF(AH282="kW",SUMPRODUCT(P283:P386,S283:S386,AH283:AH386),SUMPRODUCT(F283:F386, AH283:AH386))</f>
        <v>0</v>
      </c>
      <c r="AI400" s="285">
        <f>IF(AI282="kW",SUMPRODUCT(P283:P386,S283:S386,AI283:AI386),SUMPRODUCT(F283:F386,AI283:AI386))</f>
        <v>0</v>
      </c>
      <c r="AJ400" s="285">
        <f>IF(AJ282="kW",SUMPRODUCT(P283:P386,S283:S386,AJ283:AJ386),SUMPRODUCT(F283:F386,AJ283:AJ386))</f>
        <v>0</v>
      </c>
      <c r="AK400" s="285">
        <f>IF(AK282="kW",SUMPRODUCT(P283:P386,S283:S386,AK283:AK386),SUMPRODUCT(F283:F386,AK283:AK386))</f>
        <v>0</v>
      </c>
      <c r="AL400" s="285">
        <f>IF(AL282="kW",SUMPRODUCT(P283:P386,S283:S386,AL283:AL386),SUMPRODUCT(F283:F386,AL283:AL386))</f>
        <v>0</v>
      </c>
      <c r="AM400" s="285">
        <f>IF(AM282="kW",SUMPRODUCT(P283:P386,S283:S386,AM283:AM386),SUMPRODUCT(F283:F386,AM283:AM386))</f>
        <v>0</v>
      </c>
      <c r="AN400" s="285">
        <f>IF(AN282="kW",SUMPRODUCT(P283:P386,S283:S386,AN283:AN386),SUMPRODUCT(F283:F386,AN283:AN386))</f>
        <v>0</v>
      </c>
      <c r="AO400" s="285">
        <f>IF(AO282="kW",SUMPRODUCT(P283:P386,S283:S386,AO283:AO386),SUMPRODUCT(F283:F386,AO283:AO386))</f>
        <v>0</v>
      </c>
      <c r="AP400" s="285">
        <f>IF(AP282="kW",SUMPRODUCT(P283:P386,S283:S386,AP283:AP386),SUMPRODUCT(F283:F386,AP283:AP386))</f>
        <v>0</v>
      </c>
      <c r="AQ400" s="331"/>
    </row>
    <row r="401" spans="1:44" ht="15">
      <c r="B401" s="318" t="s">
        <v>196</v>
      </c>
      <c r="C401" s="350"/>
      <c r="D401" s="273"/>
      <c r="E401" s="273"/>
      <c r="F401" s="273"/>
      <c r="G401" s="273"/>
      <c r="H401" s="273"/>
      <c r="I401" s="273"/>
      <c r="J401" s="273"/>
      <c r="K401" s="273"/>
      <c r="L401" s="273"/>
      <c r="M401" s="273"/>
      <c r="N401" s="273"/>
      <c r="O401" s="273"/>
      <c r="P401" s="273"/>
      <c r="Q401" s="351"/>
      <c r="R401" s="273"/>
      <c r="S401" s="273"/>
      <c r="T401" s="273"/>
      <c r="U401" s="298"/>
      <c r="V401" s="303"/>
      <c r="W401" s="303"/>
      <c r="X401" s="273"/>
      <c r="Y401" s="273"/>
      <c r="Z401" s="303"/>
      <c r="AA401" s="303"/>
      <c r="AB401" s="303"/>
      <c r="AC401" s="285">
        <f>SUMPRODUCT(G283:G386,AC283:AC386)</f>
        <v>537820.66093081457</v>
      </c>
      <c r="AD401" s="285">
        <f>SUMPRODUCT(G283:G386,AD283:AD386)</f>
        <v>440495.17322376202</v>
      </c>
      <c r="AE401" s="285">
        <f>IF(AE282="kW",SUMPRODUCT(P283:P386,T283:T386,AE283:AE386),SUMPRODUCT(G283:G386,AE283:AE386))</f>
        <v>1381.9698427942287</v>
      </c>
      <c r="AF401" s="285">
        <f>IF(AF282="kW",SUMPRODUCT(P283:P386,T283:T386,AF283:AF386),SUMPRODUCT(G283:G386,AF283:AF386))</f>
        <v>0</v>
      </c>
      <c r="AG401" s="285">
        <f>IF(AG282="kW",SUMPRODUCT(P283:P386,T283:T386,AG283:AG386),SUMPRODUCT(G283:G386, AG283:AG386))</f>
        <v>0</v>
      </c>
      <c r="AH401" s="285">
        <f>IF(AH282="kW",SUMPRODUCT(P283:P386,T283:T386,AH283:AH386),SUMPRODUCT(G283:G386, AH283:AH386))</f>
        <v>0</v>
      </c>
      <c r="AI401" s="285">
        <f>IF(AI282="kW",SUMPRODUCT(P283:P386,T283:T386,AI283:AI386),SUMPRODUCT(G283:G386,AI283:AI386))</f>
        <v>0</v>
      </c>
      <c r="AJ401" s="285">
        <f>IF(AJ282="kW",SUMPRODUCT(P283:P386,T283:T386,AJ283:AJ386),SUMPRODUCT(G283:G386,AJ283:AJ386))</f>
        <v>0</v>
      </c>
      <c r="AK401" s="285">
        <f>IF(AK282="kW",SUMPRODUCT(P283:P386,T283:T386,AK283:AK386),SUMPRODUCT(G283:G386,AK283:AK386))</f>
        <v>0</v>
      </c>
      <c r="AL401" s="285">
        <f>IF(AL282="kW",SUMPRODUCT(P283:P386,T283:T386,AL283:AL386),SUMPRODUCT(G283:G386,AL283:AL386))</f>
        <v>0</v>
      </c>
      <c r="AM401" s="285">
        <f>IF(AM282="kW",SUMPRODUCT(P283:P386,T283:T386,AM283:AM386),SUMPRODUCT(G283:G386,AM283:AM386))</f>
        <v>0</v>
      </c>
      <c r="AN401" s="285">
        <f>IF(AN282="kW",SUMPRODUCT(P283:P386,T283:T386,AN283:AN386),SUMPRODUCT(G283:G386,AN283:AN386))</f>
        <v>0</v>
      </c>
      <c r="AO401" s="285">
        <f>IF(AO282="kW",SUMPRODUCT(P283:P386,T283:T386,AO283:AO386),SUMPRODUCT(G283:G386,AO283:AO386))</f>
        <v>0</v>
      </c>
      <c r="AP401" s="285">
        <f>IF(AP282="kW",SUMPRODUCT(P283:P386,T283:T386,AP283:AP386),SUMPRODUCT(G283:G386,AP283:AP386))</f>
        <v>0</v>
      </c>
      <c r="AQ401" s="331"/>
    </row>
    <row r="402" spans="1:44" ht="15">
      <c r="B402" s="318" t="s">
        <v>197</v>
      </c>
      <c r="C402" s="350"/>
      <c r="D402" s="273"/>
      <c r="E402" s="273"/>
      <c r="F402" s="273"/>
      <c r="G402" s="273"/>
      <c r="H402" s="273"/>
      <c r="I402" s="273"/>
      <c r="J402" s="273"/>
      <c r="K402" s="273"/>
      <c r="L402" s="273"/>
      <c r="M402" s="273"/>
      <c r="N402" s="273"/>
      <c r="O402" s="273"/>
      <c r="P402" s="273"/>
      <c r="Q402" s="351"/>
      <c r="R402" s="273"/>
      <c r="S402" s="273"/>
      <c r="T402" s="273"/>
      <c r="U402" s="298"/>
      <c r="V402" s="303"/>
      <c r="W402" s="303"/>
      <c r="X402" s="273"/>
      <c r="Y402" s="273"/>
      <c r="Z402" s="303"/>
      <c r="AA402" s="303"/>
      <c r="AB402" s="303"/>
      <c r="AC402" s="285">
        <f>SUMPRODUCT(H283:H386,AC283:AC386)</f>
        <v>506385.65998013812</v>
      </c>
      <c r="AD402" s="285">
        <f>SUMPRODUCT(H283:H386,AD283:AD386)</f>
        <v>390817.64373492345</v>
      </c>
      <c r="AE402" s="285">
        <f>IF(AE282="kW",SUMPRODUCT(P283:P386,U283:U386,AE283:AE386),SUMPRODUCT(H283:H386,AE283:AE386))</f>
        <v>1366.0675802850858</v>
      </c>
      <c r="AF402" s="285">
        <f>IF(AF282="kW",SUMPRODUCT(P283:P386,U283:U386,AF283:AF386),SUMPRODUCT(H283:H386,AF283:AF386))</f>
        <v>0</v>
      </c>
      <c r="AG402" s="285">
        <f>IF(AG282="kW",SUMPRODUCT(P283:P386,U283:U386,AG283:AG386),SUMPRODUCT(H283:H386, AG283:AG386))</f>
        <v>0</v>
      </c>
      <c r="AH402" s="285">
        <f>IF(AH282="kW",SUMPRODUCT(P283:P386,U283:U386,AH283:AH386),SUMPRODUCT(H283:H386, AH283:AH386))</f>
        <v>0</v>
      </c>
      <c r="AI402" s="285">
        <f>IF(AI282="kW",SUMPRODUCT(P283:P386,U283:U386,AI283:AI386),SUMPRODUCT(H283:H386,AI283:AI386))</f>
        <v>0</v>
      </c>
      <c r="AJ402" s="285">
        <f>IF(AJ282="kW",SUMPRODUCT(P283:P386,U283:U386,AJ283:AJ386),SUMPRODUCT(H283:H386,AJ283:AJ386))</f>
        <v>0</v>
      </c>
      <c r="AK402" s="285">
        <f>IF(AK282="kW",SUMPRODUCT(P283:P386,U283:U386,AK283:AK386),SUMPRODUCT(H283:H386,AK283:AK386))</f>
        <v>0</v>
      </c>
      <c r="AL402" s="285">
        <f>IF(AL282="kW",SUMPRODUCT(P283:P386,U283:U386,AL283:AL386),SUMPRODUCT(H283:H386,AL283:AL386))</f>
        <v>0</v>
      </c>
      <c r="AM402" s="285">
        <f>IF(AM282="kW",SUMPRODUCT(P283:P386,U283:U386,AM283:AM386),SUMPRODUCT(H283:H386,AM283:AM386))</f>
        <v>0</v>
      </c>
      <c r="AN402" s="285">
        <f>IF(AN282="kW",SUMPRODUCT(P283:P386,U283:U386,AN283:AN386),SUMPRODUCT(H283:H386,AN283:AN386))</f>
        <v>0</v>
      </c>
      <c r="AO402" s="285">
        <f>IF(AO282="kW",SUMPRODUCT(P283:P386,U283:U386,AO283:AO386),SUMPRODUCT(H283:H386,AO283:AO386))</f>
        <v>0</v>
      </c>
      <c r="AP402" s="285">
        <f>IF(AP282="kW",SUMPRODUCT(P283:P386,U283:U386,AP283:AP386),SUMPRODUCT(H283:H386,AP283:AP386))</f>
        <v>0</v>
      </c>
      <c r="AQ402" s="331"/>
    </row>
    <row r="403" spans="1:44" ht="15">
      <c r="B403" s="318" t="s">
        <v>198</v>
      </c>
      <c r="C403" s="350"/>
      <c r="D403" s="273"/>
      <c r="E403" s="273"/>
      <c r="F403" s="273"/>
      <c r="G403" s="273"/>
      <c r="H403" s="273"/>
      <c r="I403" s="273"/>
      <c r="J403" s="273"/>
      <c r="K403" s="273"/>
      <c r="L403" s="273"/>
      <c r="M403" s="273"/>
      <c r="N403" s="273"/>
      <c r="O403" s="273"/>
      <c r="P403" s="273"/>
      <c r="Q403" s="351"/>
      <c r="R403" s="273"/>
      <c r="S403" s="273"/>
      <c r="T403" s="273"/>
      <c r="U403" s="298"/>
      <c r="V403" s="303"/>
      <c r="W403" s="303"/>
      <c r="X403" s="273"/>
      <c r="Y403" s="273"/>
      <c r="Z403" s="303"/>
      <c r="AA403" s="303"/>
      <c r="AB403" s="303"/>
      <c r="AC403" s="285">
        <f>SUMPRODUCT(I283:I386,AC283:AC386)</f>
        <v>473455.90600138297</v>
      </c>
      <c r="AD403" s="285">
        <f>SUMPRODUCT(I283:I386,AD283:AD386)</f>
        <v>378607.12192131486</v>
      </c>
      <c r="AE403" s="285">
        <f>IF(AE282="kW",SUMPRODUCT(P283:P386,V283:V386,AE283:AE386),SUMPRODUCT(I283:I386,AE283:AE386))</f>
        <v>1349.1106589062288</v>
      </c>
      <c r="AF403" s="285">
        <f>IF(AF282="kW",SUMPRODUCT(P283:P386,V283:V386,AF283:AF386),SUMPRODUCT(I283:I386,AF283:AF386))</f>
        <v>0</v>
      </c>
      <c r="AG403" s="285">
        <f>IF(AG282="kW",SUMPRODUCT(P283:P386,V283:V386,AG283:AG386),SUMPRODUCT(I283:I386, AG283:AG386))</f>
        <v>0</v>
      </c>
      <c r="AH403" s="285">
        <f>IF(AH282="kW",SUMPRODUCT(P283:P386,V283:V386,AH283:AH386),SUMPRODUCT(I283:I386, AH283:AH386))</f>
        <v>0</v>
      </c>
      <c r="AI403" s="285">
        <f>IF(AI282="kW",SUMPRODUCT(P283:P386,V283:V386,AI283:AI386),SUMPRODUCT(I283:I386,AI283:AI386))</f>
        <v>0</v>
      </c>
      <c r="AJ403" s="285">
        <f>IF(AJ282="kW",SUMPRODUCT(P283:P386,V283:V386,AJ283:AJ386),SUMPRODUCT(I283:I386,AJ283:AJ386))</f>
        <v>0</v>
      </c>
      <c r="AK403" s="285">
        <f>IF(AK282="kW",SUMPRODUCT(P283:P386,V283:V386,AK283:AK386),SUMPRODUCT(I283:I386,AK283:AK386))</f>
        <v>0</v>
      </c>
      <c r="AL403" s="285">
        <f>IF(AL282="kW",SUMPRODUCT(P283:P386,V283:V386,AL283:AL386),SUMPRODUCT(I283:I386,AL283:AL386))</f>
        <v>0</v>
      </c>
      <c r="AM403" s="285">
        <f>IF(AM282="kW",SUMPRODUCT(P283:P386,V283:V386,AM283:AM386),SUMPRODUCT(I283:I386,AM283:AM386))</f>
        <v>0</v>
      </c>
      <c r="AN403" s="285">
        <f>IF(AN282="kW",SUMPRODUCT(P283:P386,V283:V386,AN283:AN386),SUMPRODUCT(I283:I386,AN283:AN386))</f>
        <v>0</v>
      </c>
      <c r="AO403" s="285">
        <f>IF(AO282="kW",SUMPRODUCT(P283:P386,V283:V386,AO283:AO386),SUMPRODUCT(I283:I386,AO283:AO386))</f>
        <v>0</v>
      </c>
      <c r="AP403" s="285">
        <f>IF(AP282="kW",SUMPRODUCT(P283:P386,V283:V386,AP283:AP386),SUMPRODUCT(I283:I386,AP283:AP386))</f>
        <v>0</v>
      </c>
      <c r="AQ403" s="331"/>
    </row>
    <row r="404" spans="1:44" ht="15">
      <c r="B404" s="318" t="s">
        <v>199</v>
      </c>
      <c r="C404" s="350"/>
      <c r="D404" s="303"/>
      <c r="E404" s="303"/>
      <c r="F404" s="303"/>
      <c r="G404" s="303"/>
      <c r="H404" s="303"/>
      <c r="I404" s="303"/>
      <c r="J404" s="303"/>
      <c r="K404" s="303"/>
      <c r="L404" s="303"/>
      <c r="M404" s="303"/>
      <c r="N404" s="303"/>
      <c r="O404" s="303"/>
      <c r="P404" s="303"/>
      <c r="Q404" s="351"/>
      <c r="R404" s="303"/>
      <c r="S404" s="303"/>
      <c r="T404" s="303"/>
      <c r="U404" s="298"/>
      <c r="V404" s="303"/>
      <c r="W404" s="303"/>
      <c r="X404" s="303"/>
      <c r="Y404" s="303"/>
      <c r="Z404" s="303"/>
      <c r="AA404" s="303"/>
      <c r="AB404" s="303"/>
      <c r="AC404" s="285">
        <f>SUMPRODUCT(J283:J386,AC283:AC386)</f>
        <v>470649.78303080198</v>
      </c>
      <c r="AD404" s="285">
        <f>SUMPRODUCT(J283:J386,AD283:AD386)</f>
        <v>378607.12192131486</v>
      </c>
      <c r="AE404" s="285">
        <f>IF(AE282="kW",SUMPRODUCT(P283:P386,W283:W386,AE283:AE386),SUMPRODUCT(J283:J386,AE283:AE386))</f>
        <v>1349.1106589062288</v>
      </c>
      <c r="AF404" s="285">
        <f>IF(AF282="kW",SUMPRODUCT(P283:P386,W283:W386,AF283:AF386),SUMPRODUCT(J283:J386,AF283:AF386))</f>
        <v>0</v>
      </c>
      <c r="AG404" s="285">
        <f>IF(AG282="kW",SUMPRODUCT(P283:P386,W283:W386,AG283:AG386),SUMPRODUCT(J283:J386, AG283:AG386))</f>
        <v>0</v>
      </c>
      <c r="AH404" s="285">
        <f>IF(AH282="kW",SUMPRODUCT(P283:P386,W283:W386,AH283:AH386),SUMPRODUCT(J283:J386, AH283:AH386))</f>
        <v>0</v>
      </c>
      <c r="AI404" s="285">
        <f>IF(AI282="kW",SUMPRODUCT(P283:P386,W283:W386,AI283:AI386),SUMPRODUCT(J283:J386,AI283:AI386))</f>
        <v>0</v>
      </c>
      <c r="AJ404" s="285">
        <f>IF(AJ282="kW",SUMPRODUCT(P283:P386,W283:W386,AJ283:AJ386),SUMPRODUCT(J283:J386,AJ283:AJ386))</f>
        <v>0</v>
      </c>
      <c r="AK404" s="285">
        <f>IF(AK282="kW",SUMPRODUCT(P283:P386,W283:W386,AK283:AK386),SUMPRODUCT(J283:J386,AK283:AK386))</f>
        <v>0</v>
      </c>
      <c r="AL404" s="285">
        <f>IF(AL282="kW",SUMPRODUCT(P283:P386,W283:W386,AL283:AL386),SUMPRODUCT(J283:J386,AL283:AL386))</f>
        <v>0</v>
      </c>
      <c r="AM404" s="285">
        <f>IF(AM282="kW",SUMPRODUCT(P283:P386,W283:W386,AM283:AM386),SUMPRODUCT(J283:J386,AM283:AM386))</f>
        <v>0</v>
      </c>
      <c r="AN404" s="285">
        <f>IF(AN282="kW",SUMPRODUCT(P283:P386,W283:W386,AN283:AN386),SUMPRODUCT(J283:J386,AN283:AN386))</f>
        <v>0</v>
      </c>
      <c r="AO404" s="285">
        <f>IF(AO282="kW",SUMPRODUCT(P283:P386,W283:W386,AO283:AO386),SUMPRODUCT(J283:J386,AO283:AO386))</f>
        <v>0</v>
      </c>
      <c r="AP404" s="285">
        <f>IF(AP282="kW",SUMPRODUCT(P283:P386,W283:W386,AP283:AP386),SUMPRODUCT(J283:J386,AP283:AP386))</f>
        <v>0</v>
      </c>
      <c r="AQ404" s="331"/>
    </row>
    <row r="405" spans="1:44" ht="15.75" customHeight="1">
      <c r="B405" s="375" t="s">
        <v>200</v>
      </c>
      <c r="C405" s="396"/>
      <c r="D405" s="397"/>
      <c r="E405" s="397"/>
      <c r="F405" s="397"/>
      <c r="G405" s="397"/>
      <c r="H405" s="397"/>
      <c r="I405" s="397"/>
      <c r="J405" s="397"/>
      <c r="K405" s="397"/>
      <c r="L405" s="397"/>
      <c r="M405" s="397"/>
      <c r="N405" s="376"/>
      <c r="O405" s="376"/>
      <c r="P405" s="397"/>
      <c r="Q405" s="398"/>
      <c r="R405" s="399"/>
      <c r="S405" s="399"/>
      <c r="T405" s="398"/>
      <c r="U405" s="400"/>
      <c r="V405" s="398"/>
      <c r="W405" s="398"/>
      <c r="X405" s="377"/>
      <c r="Y405" s="377"/>
      <c r="Z405" s="379"/>
      <c r="AA405" s="379"/>
      <c r="AB405" s="379"/>
      <c r="AC405" s="320">
        <f>SUMPRODUCT(K283:K386,AC283:AC386)</f>
        <v>468640.22469884274</v>
      </c>
      <c r="AD405" s="320">
        <f>SUMPRODUCT(K283:K386,AD283:AD386)</f>
        <v>375609.48560652451</v>
      </c>
      <c r="AE405" s="320">
        <f>IF(AE282="kW",SUMPRODUCT(P283:P386,X283:X386,AE283:AE386),SUMPRODUCT(K283:K386,AE283:AE386))</f>
        <v>1349.1106589062288</v>
      </c>
      <c r="AF405" s="320">
        <f>IF(AF282="kW",SUMPRODUCT(P283:P386,X283:X386,AF283:AF386),SUMPRODUCT(K283:K386,AF283:AF386))</f>
        <v>0</v>
      </c>
      <c r="AG405" s="320">
        <f>IF(AG282="kW",SUMPRODUCT(P283:P386,X283:X386,AG283:AG386),SUMPRODUCT(K283:K386, AG283:AG386))</f>
        <v>0</v>
      </c>
      <c r="AH405" s="320">
        <f>IF(AH282="kW",SUMPRODUCT(P283:P386,X283:X386,AH283:AH386),SUMPRODUCT(K283:K386, AH283:AH386))</f>
        <v>0</v>
      </c>
      <c r="AI405" s="320">
        <f>IF(AI282="kW",SUMPRODUCT(P283:P386,X283:X386,AI283:AI386),SUMPRODUCT(K283:K386,AI283:AI386))</f>
        <v>0</v>
      </c>
      <c r="AJ405" s="320">
        <f>IF(AJ282="kW",SUMPRODUCT(P283:P386,X283:X386,AJ283:AJ386),SUMPRODUCT(K283:K386,AJ283:AJ386))</f>
        <v>0</v>
      </c>
      <c r="AK405" s="320">
        <f>IF(AK282="kW",SUMPRODUCT(P283:P386,X283:X386,AK283:AK386),SUMPRODUCT(K283:K386,AK283:AK386))</f>
        <v>0</v>
      </c>
      <c r="AL405" s="320">
        <f>IF(AL282="kW",SUMPRODUCT(P283:P386,X283:X386,AL283:AL386),SUMPRODUCT(K283:K386,AL283:AL386))</f>
        <v>0</v>
      </c>
      <c r="AM405" s="320">
        <f>IF(AM282="kW",SUMPRODUCT(P283:P386,X283:X386,AM283:AM386),SUMPRODUCT(K283:K386,AM283:AM386))</f>
        <v>0</v>
      </c>
      <c r="AN405" s="320">
        <f>IF(AN282="kW",SUMPRODUCT(P283:P386,X283:X386,AN283:AN386),SUMPRODUCT(K283:K386,AN283:AN386))</f>
        <v>0</v>
      </c>
      <c r="AO405" s="320">
        <f>IF(AO282="kW",SUMPRODUCT(P283:P386,X283:X386,AO283:AO386),SUMPRODUCT(K283:K386,AO283:AO386))</f>
        <v>0</v>
      </c>
      <c r="AP405" s="320">
        <f>IF(AP282="kW",SUMPRODUCT(P283:P386,X283:X386,AP283:AP386),SUMPRODUCT(K283:K386,AP283:AP386))</f>
        <v>0</v>
      </c>
      <c r="AQ405" s="380"/>
    </row>
    <row r="406" spans="1:44" ht="15.75" customHeight="1">
      <c r="B406" s="770" t="s">
        <v>779</v>
      </c>
      <c r="C406" s="350"/>
      <c r="D406" s="329"/>
      <c r="E406" s="329"/>
      <c r="F406" s="329"/>
      <c r="G406" s="329"/>
      <c r="H406" s="329"/>
      <c r="I406" s="329"/>
      <c r="J406" s="329"/>
      <c r="K406" s="329"/>
      <c r="L406" s="329"/>
      <c r="M406" s="329"/>
      <c r="N406" s="329"/>
      <c r="O406" s="329"/>
      <c r="P406" s="329"/>
      <c r="Q406" s="303"/>
      <c r="R406" s="273"/>
      <c r="S406" s="273"/>
      <c r="T406" s="303"/>
      <c r="U406" s="298"/>
      <c r="V406" s="303"/>
      <c r="W406" s="303"/>
      <c r="X406" s="351"/>
      <c r="Y406" s="351"/>
      <c r="Z406" s="303"/>
      <c r="AA406" s="303"/>
      <c r="AB406" s="303"/>
      <c r="AC406" s="771">
        <f>SUMPRODUCT(L283:L386,AC283:AC386)</f>
        <v>423599.38586291677</v>
      </c>
      <c r="AD406" s="771">
        <f>SUMPRODUCT(L283:L386,AD283:AD386)</f>
        <v>373952.30870999454</v>
      </c>
      <c r="AE406" s="771">
        <f>IF(AE282="kW",SUMPRODUCT(P283:P386,Y283:Y386,AE283:AE386),SUMPRODUCT(L283:L386,AE283:AE386))</f>
        <v>1349.1106589062288</v>
      </c>
      <c r="AF406" s="285"/>
      <c r="AG406" s="285"/>
      <c r="AH406" s="285"/>
      <c r="AI406" s="285"/>
      <c r="AJ406" s="285"/>
      <c r="AK406" s="285"/>
      <c r="AL406" s="285"/>
      <c r="AM406" s="285"/>
      <c r="AN406" s="285"/>
      <c r="AO406" s="285"/>
      <c r="AP406" s="285"/>
      <c r="AQ406" s="294"/>
    </row>
    <row r="407" spans="1:44" ht="15.75" customHeight="1">
      <c r="B407" s="770" t="s">
        <v>780</v>
      </c>
      <c r="C407" s="350"/>
      <c r="D407" s="329"/>
      <c r="E407" s="329"/>
      <c r="F407" s="329"/>
      <c r="G407" s="329"/>
      <c r="H407" s="329"/>
      <c r="I407" s="329"/>
      <c r="J407" s="329"/>
      <c r="K407" s="329"/>
      <c r="L407" s="329"/>
      <c r="M407" s="329"/>
      <c r="N407" s="329"/>
      <c r="O407" s="329"/>
      <c r="P407" s="329"/>
      <c r="Q407" s="303"/>
      <c r="R407" s="273"/>
      <c r="S407" s="273"/>
      <c r="T407" s="303"/>
      <c r="U407" s="298"/>
      <c r="V407" s="303"/>
      <c r="W407" s="303"/>
      <c r="X407" s="351"/>
      <c r="Y407" s="351"/>
      <c r="Z407" s="303"/>
      <c r="AA407" s="303"/>
      <c r="AB407" s="303"/>
      <c r="AC407" s="771">
        <f>SUMPRODUCT(M283:M386,AC283:AC386)</f>
        <v>370076.67786804965</v>
      </c>
      <c r="AD407" s="771">
        <f>SUMPRODUCT(M283:M386,AD283:AD386)</f>
        <v>284940.58658649103</v>
      </c>
      <c r="AE407" s="771">
        <f>IF(AE282="kW",SUMPRODUCT(P283:P386,Z283:Z386,AE283:AE386),SUMPRODUCT(M283:M386,AE283:AE386))</f>
        <v>1225.4988430599431</v>
      </c>
      <c r="AF407" s="285"/>
      <c r="AG407" s="285"/>
      <c r="AH407" s="285"/>
      <c r="AI407" s="285"/>
      <c r="AJ407" s="285"/>
      <c r="AK407" s="285"/>
      <c r="AL407" s="285"/>
      <c r="AM407" s="285"/>
      <c r="AN407" s="285"/>
      <c r="AO407" s="285"/>
      <c r="AP407" s="285"/>
      <c r="AQ407" s="294"/>
    </row>
    <row r="408" spans="1:44" ht="21.75" customHeight="1">
      <c r="B408" s="362" t="s">
        <v>581</v>
      </c>
      <c r="C408" s="381"/>
      <c r="D408" s="382"/>
      <c r="E408" s="382"/>
      <c r="F408" s="382"/>
      <c r="G408" s="382"/>
      <c r="H408" s="382"/>
      <c r="I408" s="382"/>
      <c r="J408" s="382"/>
      <c r="K408" s="382"/>
      <c r="L408" s="382"/>
      <c r="M408" s="382"/>
      <c r="N408" s="382"/>
      <c r="O408" s="382"/>
      <c r="P408" s="382"/>
      <c r="Q408" s="382"/>
      <c r="R408" s="382"/>
      <c r="S408" s="382"/>
      <c r="T408" s="382"/>
      <c r="U408" s="365"/>
      <c r="V408" s="366"/>
      <c r="W408" s="382"/>
      <c r="X408" s="382"/>
      <c r="Y408" s="382"/>
      <c r="Z408" s="382"/>
      <c r="AA408" s="382"/>
      <c r="AB408" s="382"/>
      <c r="AC408" s="383"/>
      <c r="AD408" s="383"/>
      <c r="AE408" s="383"/>
      <c r="AF408" s="383"/>
      <c r="AG408" s="383"/>
      <c r="AH408" s="383"/>
      <c r="AI408" s="383"/>
      <c r="AJ408" s="383"/>
      <c r="AK408" s="383"/>
      <c r="AL408" s="383"/>
      <c r="AM408" s="383"/>
      <c r="AN408" s="383"/>
      <c r="AO408" s="383"/>
      <c r="AP408" s="383"/>
      <c r="AQ408" s="383"/>
      <c r="AR408" s="384"/>
    </row>
    <row r="410" spans="1:44" ht="15.75">
      <c r="B410" s="274" t="s">
        <v>258</v>
      </c>
      <c r="C410" s="275"/>
      <c r="D410" s="579" t="s">
        <v>520</v>
      </c>
      <c r="F410" s="579"/>
      <c r="Q410" s="275"/>
      <c r="AC410" s="264"/>
      <c r="AD410" s="261"/>
      <c r="AE410" s="261"/>
      <c r="AF410" s="261"/>
      <c r="AG410" s="261"/>
      <c r="AH410" s="261"/>
      <c r="AI410" s="261"/>
      <c r="AJ410" s="261"/>
      <c r="AK410" s="261"/>
      <c r="AL410" s="261"/>
      <c r="AM410" s="261"/>
      <c r="AN410" s="261"/>
      <c r="AO410" s="261"/>
      <c r="AP410" s="261"/>
      <c r="AQ410" s="276"/>
    </row>
    <row r="411" spans="1:44" ht="36" customHeight="1">
      <c r="B411" s="838" t="s">
        <v>211</v>
      </c>
      <c r="C411" s="840" t="s">
        <v>33</v>
      </c>
      <c r="D411" s="278" t="s">
        <v>421</v>
      </c>
      <c r="E411" s="842" t="s">
        <v>209</v>
      </c>
      <c r="F411" s="843"/>
      <c r="G411" s="843"/>
      <c r="H411" s="843"/>
      <c r="I411" s="843"/>
      <c r="J411" s="843"/>
      <c r="K411" s="843"/>
      <c r="L411" s="843"/>
      <c r="M411" s="844"/>
      <c r="N411" s="777"/>
      <c r="O411" s="777"/>
      <c r="P411" s="848" t="s">
        <v>213</v>
      </c>
      <c r="Q411" s="278" t="s">
        <v>422</v>
      </c>
      <c r="R411" s="842" t="s">
        <v>212</v>
      </c>
      <c r="S411" s="843"/>
      <c r="T411" s="843"/>
      <c r="U411" s="843"/>
      <c r="V411" s="843"/>
      <c r="W411" s="843"/>
      <c r="X411" s="843"/>
      <c r="Y411" s="843"/>
      <c r="Z411" s="844"/>
      <c r="AA411" s="775"/>
      <c r="AB411" s="775"/>
      <c r="AC411" s="845" t="s">
        <v>243</v>
      </c>
      <c r="AD411" s="846"/>
      <c r="AE411" s="846"/>
      <c r="AF411" s="846"/>
      <c r="AG411" s="846"/>
      <c r="AH411" s="846"/>
      <c r="AI411" s="846"/>
      <c r="AJ411" s="846"/>
      <c r="AK411" s="846"/>
      <c r="AL411" s="846"/>
      <c r="AM411" s="846"/>
      <c r="AN411" s="846"/>
      <c r="AO411" s="846"/>
      <c r="AP411" s="846"/>
      <c r="AQ411" s="847"/>
    </row>
    <row r="412" spans="1:44" ht="45.75" customHeight="1">
      <c r="B412" s="839"/>
      <c r="C412" s="841"/>
      <c r="D412" s="279">
        <v>2014</v>
      </c>
      <c r="E412" s="279">
        <v>2015</v>
      </c>
      <c r="F412" s="279">
        <v>2016</v>
      </c>
      <c r="G412" s="279">
        <v>2017</v>
      </c>
      <c r="H412" s="279">
        <v>2018</v>
      </c>
      <c r="I412" s="279">
        <v>2019</v>
      </c>
      <c r="J412" s="279">
        <v>2020</v>
      </c>
      <c r="K412" s="279">
        <v>2021</v>
      </c>
      <c r="L412" s="279">
        <v>2022</v>
      </c>
      <c r="M412" s="279"/>
      <c r="N412" s="423"/>
      <c r="O412" s="423"/>
      <c r="P412" s="849"/>
      <c r="Q412" s="279">
        <v>2014</v>
      </c>
      <c r="R412" s="279">
        <v>2015</v>
      </c>
      <c r="S412" s="279">
        <v>2016</v>
      </c>
      <c r="T412" s="279">
        <v>2017</v>
      </c>
      <c r="U412" s="279">
        <v>2018</v>
      </c>
      <c r="V412" s="279">
        <v>2019</v>
      </c>
      <c r="W412" s="279">
        <v>2020</v>
      </c>
      <c r="X412" s="279">
        <v>2021</v>
      </c>
      <c r="Y412" s="279">
        <v>2022</v>
      </c>
      <c r="Z412" s="279"/>
      <c r="AA412" s="279"/>
      <c r="AB412" s="279"/>
      <c r="AC412" s="279" t="str">
        <f>'1.  LRAMVA Summary'!D52</f>
        <v>Residential</v>
      </c>
      <c r="AD412" s="279" t="str">
        <f>'1.  LRAMVA Summary'!E52</f>
        <v>GS&lt;50 kW</v>
      </c>
      <c r="AE412" s="279" t="str">
        <f>'1.  LRAMVA Summary'!F52</f>
        <v>GS 50 to 4,999 kW</v>
      </c>
      <c r="AF412" s="279" t="str">
        <f>'1.  LRAMVA Summary'!G52</f>
        <v/>
      </c>
      <c r="AG412" s="279" t="str">
        <f>'1.  LRAMVA Summary'!H52</f>
        <v/>
      </c>
      <c r="AH412" s="279" t="str">
        <f>'1.  LRAMVA Summary'!I52</f>
        <v/>
      </c>
      <c r="AI412" s="279" t="str">
        <f>'1.  LRAMVA Summary'!J52</f>
        <v/>
      </c>
      <c r="AJ412" s="279" t="str">
        <f>'1.  LRAMVA Summary'!K52</f>
        <v/>
      </c>
      <c r="AK412" s="279" t="str">
        <f>'1.  LRAMVA Summary'!L52</f>
        <v/>
      </c>
      <c r="AL412" s="279" t="str">
        <f>'1.  LRAMVA Summary'!M52</f>
        <v/>
      </c>
      <c r="AM412" s="279" t="str">
        <f>'1.  LRAMVA Summary'!N52</f>
        <v/>
      </c>
      <c r="AN412" s="279" t="str">
        <f>'1.  LRAMVA Summary'!O52</f>
        <v/>
      </c>
      <c r="AO412" s="279" t="str">
        <f>'1.  LRAMVA Summary'!P52</f>
        <v/>
      </c>
      <c r="AP412" s="279" t="str">
        <f>'1.  LRAMVA Summary'!Q52</f>
        <v/>
      </c>
      <c r="AQ412" s="281" t="str">
        <f>'1.  LRAMVA Summary'!R52</f>
        <v>Total</v>
      </c>
    </row>
    <row r="413" spans="1:44" ht="15.75" customHeight="1">
      <c r="A413" s="499"/>
      <c r="B413" s="282" t="s">
        <v>0</v>
      </c>
      <c r="C413" s="283"/>
      <c r="D413" s="283"/>
      <c r="E413" s="283"/>
      <c r="F413" s="283"/>
      <c r="G413" s="283"/>
      <c r="H413" s="283"/>
      <c r="I413" s="283"/>
      <c r="J413" s="283"/>
      <c r="K413" s="283"/>
      <c r="L413" s="283"/>
      <c r="M413" s="283"/>
      <c r="N413" s="283"/>
      <c r="O413" s="283"/>
      <c r="P413" s="284"/>
      <c r="Q413" s="283"/>
      <c r="R413" s="283"/>
      <c r="S413" s="283"/>
      <c r="T413" s="283"/>
      <c r="U413" s="283"/>
      <c r="V413" s="283"/>
      <c r="W413" s="283"/>
      <c r="X413" s="283"/>
      <c r="Y413" s="283"/>
      <c r="Z413" s="283"/>
      <c r="AA413" s="283"/>
      <c r="AB413" s="283"/>
      <c r="AC413" s="285" t="str">
        <f>'1.  LRAMVA Summary'!D53</f>
        <v>kWh</v>
      </c>
      <c r="AD413" s="285" t="str">
        <f>'1.  LRAMVA Summary'!E53</f>
        <v>kWh</v>
      </c>
      <c r="AE413" s="285" t="str">
        <f>'1.  LRAMVA Summary'!F53</f>
        <v>kW</v>
      </c>
      <c r="AF413" s="285">
        <f>'1.  LRAMVA Summary'!G53</f>
        <v>0</v>
      </c>
      <c r="AG413" s="285">
        <f>'1.  LRAMVA Summary'!H53</f>
        <v>0</v>
      </c>
      <c r="AH413" s="285">
        <f>'1.  LRAMVA Summary'!I53</f>
        <v>0</v>
      </c>
      <c r="AI413" s="285">
        <f>'1.  LRAMVA Summary'!J53</f>
        <v>0</v>
      </c>
      <c r="AJ413" s="285">
        <f>'1.  LRAMVA Summary'!K53</f>
        <v>0</v>
      </c>
      <c r="AK413" s="285">
        <f>'1.  LRAMVA Summary'!L53</f>
        <v>0</v>
      </c>
      <c r="AL413" s="285">
        <f>'1.  LRAMVA Summary'!M53</f>
        <v>0</v>
      </c>
      <c r="AM413" s="285">
        <f>'1.  LRAMVA Summary'!N53</f>
        <v>0</v>
      </c>
      <c r="AN413" s="285">
        <f>'1.  LRAMVA Summary'!O53</f>
        <v>0</v>
      </c>
      <c r="AO413" s="285">
        <f>'1.  LRAMVA Summary'!P53</f>
        <v>0</v>
      </c>
      <c r="AP413" s="285">
        <f>'1.  LRAMVA Summary'!Q53</f>
        <v>0</v>
      </c>
      <c r="AQ413" s="286"/>
    </row>
    <row r="414" spans="1:44" ht="15" hidden="1" outlineLevel="1">
      <c r="A414" s="498">
        <v>1</v>
      </c>
      <c r="B414" s="288" t="s">
        <v>1</v>
      </c>
      <c r="C414" s="285" t="s">
        <v>25</v>
      </c>
      <c r="D414" s="289">
        <f>631.1676164+13622.341453995+24917.8464056452</f>
        <v>39171.355476040204</v>
      </c>
      <c r="E414" s="289">
        <f t="shared" ref="E414:G414" si="223">631.1676164+13622.341453995+24917.8464056452</f>
        <v>39171.355476040204</v>
      </c>
      <c r="F414" s="289">
        <f t="shared" si="223"/>
        <v>39171.355476040204</v>
      </c>
      <c r="G414" s="289">
        <f t="shared" si="223"/>
        <v>39171.355476040204</v>
      </c>
      <c r="H414" s="289">
        <v>24917.846405645152</v>
      </c>
      <c r="I414" s="289">
        <v>0</v>
      </c>
      <c r="J414" s="289">
        <v>0</v>
      </c>
      <c r="K414" s="289">
        <v>0</v>
      </c>
      <c r="L414" s="289">
        <v>0</v>
      </c>
      <c r="M414" s="285"/>
      <c r="N414" s="285"/>
      <c r="O414" s="285"/>
      <c r="P414" s="285"/>
      <c r="Q414" s="289"/>
      <c r="R414" s="289"/>
      <c r="S414" s="289"/>
      <c r="T414" s="289"/>
      <c r="U414" s="289"/>
      <c r="V414" s="289"/>
      <c r="W414" s="289"/>
      <c r="X414" s="289"/>
      <c r="Y414" s="289"/>
      <c r="Z414" s="283"/>
      <c r="AA414" s="285"/>
      <c r="AB414" s="285"/>
      <c r="AC414" s="464">
        <v>1</v>
      </c>
      <c r="AD414" s="404"/>
      <c r="AE414" s="404"/>
      <c r="AF414" s="404"/>
      <c r="AG414" s="404"/>
      <c r="AH414" s="404"/>
      <c r="AI414" s="404"/>
      <c r="AJ414" s="404"/>
      <c r="AK414" s="404"/>
      <c r="AL414" s="404"/>
      <c r="AM414" s="404"/>
      <c r="AN414" s="404"/>
      <c r="AO414" s="404"/>
      <c r="AP414" s="404"/>
      <c r="AQ414" s="290">
        <f>SUM(AC414:AP414)</f>
        <v>1</v>
      </c>
    </row>
    <row r="415" spans="1:44" ht="15" hidden="1" outlineLevel="1">
      <c r="B415" s="288" t="s">
        <v>259</v>
      </c>
      <c r="C415" s="285" t="s">
        <v>163</v>
      </c>
      <c r="D415" s="289"/>
      <c r="E415" s="289"/>
      <c r="F415" s="289"/>
      <c r="G415" s="289"/>
      <c r="H415" s="289"/>
      <c r="I415" s="289"/>
      <c r="J415" s="289"/>
      <c r="K415" s="289"/>
      <c r="L415" s="289"/>
      <c r="M415" s="285"/>
      <c r="N415" s="285"/>
      <c r="O415" s="285"/>
      <c r="P415" s="462"/>
      <c r="Q415" s="289"/>
      <c r="R415" s="289"/>
      <c r="S415" s="289"/>
      <c r="T415" s="289"/>
      <c r="U415" s="289"/>
      <c r="V415" s="289"/>
      <c r="W415" s="289"/>
      <c r="X415" s="289"/>
      <c r="Y415" s="289"/>
      <c r="Z415" s="283"/>
      <c r="AA415" s="285"/>
      <c r="AB415" s="285"/>
      <c r="AC415" s="405">
        <f>AC414</f>
        <v>1</v>
      </c>
      <c r="AD415" s="405">
        <f>AD414</f>
        <v>0</v>
      </c>
      <c r="AE415" s="405">
        <f t="shared" ref="AE415:AH415" si="224">AE414</f>
        <v>0</v>
      </c>
      <c r="AF415" s="405">
        <f t="shared" si="224"/>
        <v>0</v>
      </c>
      <c r="AG415" s="405">
        <f t="shared" si="224"/>
        <v>0</v>
      </c>
      <c r="AH415" s="405">
        <f t="shared" si="224"/>
        <v>0</v>
      </c>
      <c r="AI415" s="405">
        <f t="shared" ref="AI415:AP415" si="225">AI414</f>
        <v>0</v>
      </c>
      <c r="AJ415" s="405">
        <f t="shared" si="225"/>
        <v>0</v>
      </c>
      <c r="AK415" s="405">
        <f t="shared" si="225"/>
        <v>0</v>
      </c>
      <c r="AL415" s="405">
        <f t="shared" si="225"/>
        <v>0</v>
      </c>
      <c r="AM415" s="405">
        <f t="shared" si="225"/>
        <v>0</v>
      </c>
      <c r="AN415" s="405">
        <f t="shared" si="225"/>
        <v>0</v>
      </c>
      <c r="AO415" s="405">
        <f t="shared" si="225"/>
        <v>0</v>
      </c>
      <c r="AP415" s="405">
        <f t="shared" si="225"/>
        <v>0</v>
      </c>
      <c r="AQ415" s="291"/>
    </row>
    <row r="416" spans="1:44" ht="15.75" hidden="1" outlineLevel="1">
      <c r="A416" s="500"/>
      <c r="B416" s="292"/>
      <c r="C416" s="293"/>
      <c r="D416" s="293"/>
      <c r="E416" s="293"/>
      <c r="F416" s="293"/>
      <c r="G416" s="293"/>
      <c r="H416" s="293"/>
      <c r="I416" s="293"/>
      <c r="J416" s="293"/>
      <c r="K416" s="293"/>
      <c r="L416" s="293"/>
      <c r="M416" s="293"/>
      <c r="N416" s="293"/>
      <c r="O416" s="293"/>
      <c r="P416" s="297"/>
      <c r="Q416" s="293"/>
      <c r="R416" s="293"/>
      <c r="S416" s="293"/>
      <c r="T416" s="293"/>
      <c r="U416" s="293"/>
      <c r="V416" s="293"/>
      <c r="W416" s="293"/>
      <c r="X416" s="293"/>
      <c r="Y416" s="293"/>
      <c r="Z416" s="283"/>
      <c r="AA416" s="293"/>
      <c r="AB416" s="293"/>
      <c r="AC416" s="406"/>
      <c r="AD416" s="407"/>
      <c r="AE416" s="407"/>
      <c r="AF416" s="407"/>
      <c r="AG416" s="407"/>
      <c r="AH416" s="407"/>
      <c r="AI416" s="407"/>
      <c r="AJ416" s="407"/>
      <c r="AK416" s="407"/>
      <c r="AL416" s="407"/>
      <c r="AM416" s="407"/>
      <c r="AN416" s="407"/>
      <c r="AO416" s="407"/>
      <c r="AP416" s="407"/>
      <c r="AQ416" s="296"/>
    </row>
    <row r="417" spans="1:43" ht="15" hidden="1" outlineLevel="1">
      <c r="A417" s="498">
        <v>2</v>
      </c>
      <c r="B417" s="288" t="s">
        <v>2</v>
      </c>
      <c r="C417" s="285" t="s">
        <v>25</v>
      </c>
      <c r="D417" s="289">
        <v>27707.990849999998</v>
      </c>
      <c r="E417" s="289">
        <v>27707.990849999998</v>
      </c>
      <c r="F417" s="289">
        <v>27707.990849999998</v>
      </c>
      <c r="G417" s="289">
        <v>27707.990849999998</v>
      </c>
      <c r="H417" s="289">
        <v>0</v>
      </c>
      <c r="I417" s="289">
        <v>0</v>
      </c>
      <c r="J417" s="289">
        <v>0</v>
      </c>
      <c r="K417" s="289">
        <v>0</v>
      </c>
      <c r="L417" s="289">
        <v>0</v>
      </c>
      <c r="M417" s="285"/>
      <c r="N417" s="285"/>
      <c r="O417" s="285"/>
      <c r="P417" s="285"/>
      <c r="Q417" s="289"/>
      <c r="R417" s="289"/>
      <c r="S417" s="289"/>
      <c r="T417" s="289"/>
      <c r="U417" s="289"/>
      <c r="V417" s="289"/>
      <c r="W417" s="289"/>
      <c r="X417" s="289"/>
      <c r="Y417" s="289"/>
      <c r="Z417" s="283"/>
      <c r="AA417" s="285"/>
      <c r="AB417" s="285"/>
      <c r="AC417" s="464">
        <v>1</v>
      </c>
      <c r="AD417" s="404"/>
      <c r="AE417" s="404"/>
      <c r="AF417" s="404"/>
      <c r="AG417" s="404"/>
      <c r="AH417" s="404"/>
      <c r="AI417" s="404"/>
      <c r="AJ417" s="404"/>
      <c r="AK417" s="404"/>
      <c r="AL417" s="404"/>
      <c r="AM417" s="404"/>
      <c r="AN417" s="404"/>
      <c r="AO417" s="404"/>
      <c r="AP417" s="404"/>
      <c r="AQ417" s="290">
        <f>SUM(AC417:AP417)</f>
        <v>1</v>
      </c>
    </row>
    <row r="418" spans="1:43" ht="15" hidden="1" outlineLevel="1">
      <c r="B418" s="288" t="s">
        <v>259</v>
      </c>
      <c r="C418" s="285" t="s">
        <v>163</v>
      </c>
      <c r="D418" s="289"/>
      <c r="E418" s="289"/>
      <c r="F418" s="289"/>
      <c r="G418" s="289"/>
      <c r="H418" s="289"/>
      <c r="I418" s="289"/>
      <c r="J418" s="289"/>
      <c r="K418" s="289"/>
      <c r="L418" s="289"/>
      <c r="M418" s="285"/>
      <c r="N418" s="285"/>
      <c r="O418" s="285"/>
      <c r="P418" s="462"/>
      <c r="Q418" s="289"/>
      <c r="R418" s="289"/>
      <c r="S418" s="289"/>
      <c r="T418" s="289"/>
      <c r="U418" s="289"/>
      <c r="V418" s="289"/>
      <c r="W418" s="289"/>
      <c r="X418" s="289"/>
      <c r="Y418" s="289"/>
      <c r="Z418" s="283"/>
      <c r="AA418" s="285"/>
      <c r="AB418" s="285"/>
      <c r="AC418" s="405">
        <f>AC417</f>
        <v>1</v>
      </c>
      <c r="AD418" s="405">
        <f>AD417</f>
        <v>0</v>
      </c>
      <c r="AE418" s="405">
        <f t="shared" ref="AE418:AH418" si="226">AE417</f>
        <v>0</v>
      </c>
      <c r="AF418" s="405">
        <f t="shared" si="226"/>
        <v>0</v>
      </c>
      <c r="AG418" s="405">
        <f t="shared" si="226"/>
        <v>0</v>
      </c>
      <c r="AH418" s="405">
        <f t="shared" si="226"/>
        <v>0</v>
      </c>
      <c r="AI418" s="405">
        <f t="shared" ref="AI418:AP418" si="227">AI417</f>
        <v>0</v>
      </c>
      <c r="AJ418" s="405">
        <f t="shared" si="227"/>
        <v>0</v>
      </c>
      <c r="AK418" s="405">
        <f t="shared" si="227"/>
        <v>0</v>
      </c>
      <c r="AL418" s="405">
        <f t="shared" si="227"/>
        <v>0</v>
      </c>
      <c r="AM418" s="405">
        <f t="shared" si="227"/>
        <v>0</v>
      </c>
      <c r="AN418" s="405">
        <f t="shared" si="227"/>
        <v>0</v>
      </c>
      <c r="AO418" s="405">
        <f t="shared" si="227"/>
        <v>0</v>
      </c>
      <c r="AP418" s="405">
        <f t="shared" si="227"/>
        <v>0</v>
      </c>
      <c r="AQ418" s="291"/>
    </row>
    <row r="419" spans="1:43" ht="15.75" hidden="1" outlineLevel="1">
      <c r="A419" s="500"/>
      <c r="B419" s="292"/>
      <c r="C419" s="293"/>
      <c r="D419" s="298"/>
      <c r="E419" s="298"/>
      <c r="F419" s="298"/>
      <c r="G419" s="298"/>
      <c r="H419" s="298"/>
      <c r="I419" s="298"/>
      <c r="J419" s="298"/>
      <c r="K419" s="298"/>
      <c r="L419" s="298"/>
      <c r="M419" s="298"/>
      <c r="N419" s="298"/>
      <c r="O419" s="298"/>
      <c r="P419" s="297"/>
      <c r="Q419" s="298"/>
      <c r="R419" s="298"/>
      <c r="S419" s="298"/>
      <c r="T419" s="298"/>
      <c r="U419" s="298"/>
      <c r="V419" s="298"/>
      <c r="W419" s="298"/>
      <c r="X419" s="298"/>
      <c r="Y419" s="298"/>
      <c r="Z419" s="283"/>
      <c r="AA419" s="298"/>
      <c r="AB419" s="298"/>
      <c r="AC419" s="406"/>
      <c r="AD419" s="407"/>
      <c r="AE419" s="407"/>
      <c r="AF419" s="407"/>
      <c r="AG419" s="407"/>
      <c r="AH419" s="407"/>
      <c r="AI419" s="407"/>
      <c r="AJ419" s="407"/>
      <c r="AK419" s="407"/>
      <c r="AL419" s="407"/>
      <c r="AM419" s="407"/>
      <c r="AN419" s="407"/>
      <c r="AO419" s="407"/>
      <c r="AP419" s="407"/>
      <c r="AQ419" s="296"/>
    </row>
    <row r="420" spans="1:43" ht="15" hidden="1" outlineLevel="1">
      <c r="A420" s="498">
        <v>3</v>
      </c>
      <c r="B420" s="288" t="s">
        <v>3</v>
      </c>
      <c r="C420" s="285" t="s">
        <v>25</v>
      </c>
      <c r="D420" s="289">
        <v>145191.95832030001</v>
      </c>
      <c r="E420" s="289">
        <v>145191.95832030001</v>
      </c>
      <c r="F420" s="289">
        <v>145191.95832030001</v>
      </c>
      <c r="G420" s="289">
        <v>145191.95832030001</v>
      </c>
      <c r="H420" s="289">
        <v>145191.95832030001</v>
      </c>
      <c r="I420" s="289">
        <v>145191.95832030001</v>
      </c>
      <c r="J420" s="289">
        <v>145191.95832030001</v>
      </c>
      <c r="K420" s="289">
        <v>145191.95832030001</v>
      </c>
      <c r="L420" s="289">
        <v>145191.95832030001</v>
      </c>
      <c r="M420" s="285"/>
      <c r="N420" s="285"/>
      <c r="O420" s="285"/>
      <c r="P420" s="285"/>
      <c r="Q420" s="289"/>
      <c r="R420" s="289"/>
      <c r="S420" s="289"/>
      <c r="T420" s="289"/>
      <c r="U420" s="289"/>
      <c r="V420" s="289"/>
      <c r="W420" s="289"/>
      <c r="X420" s="289"/>
      <c r="Y420" s="289"/>
      <c r="Z420" s="283"/>
      <c r="AA420" s="285"/>
      <c r="AB420" s="285"/>
      <c r="AC420" s="464">
        <v>1</v>
      </c>
      <c r="AD420" s="404"/>
      <c r="AE420" s="404"/>
      <c r="AF420" s="404"/>
      <c r="AG420" s="404"/>
      <c r="AH420" s="404"/>
      <c r="AI420" s="404"/>
      <c r="AJ420" s="404"/>
      <c r="AK420" s="404"/>
      <c r="AL420" s="404"/>
      <c r="AM420" s="404"/>
      <c r="AN420" s="404"/>
      <c r="AO420" s="404"/>
      <c r="AP420" s="404"/>
      <c r="AQ420" s="290">
        <f>SUM(AC420:AP420)</f>
        <v>1</v>
      </c>
    </row>
    <row r="421" spans="1:43" ht="15" hidden="1" outlineLevel="1">
      <c r="B421" s="288" t="s">
        <v>259</v>
      </c>
      <c r="C421" s="285" t="s">
        <v>163</v>
      </c>
      <c r="D421" s="289"/>
      <c r="E421" s="289"/>
      <c r="F421" s="289"/>
      <c r="G421" s="289"/>
      <c r="H421" s="289"/>
      <c r="I421" s="289"/>
      <c r="J421" s="289"/>
      <c r="K421" s="289"/>
      <c r="L421" s="289"/>
      <c r="M421" s="285"/>
      <c r="N421" s="285"/>
      <c r="O421" s="285"/>
      <c r="P421" s="462"/>
      <c r="Q421" s="289"/>
      <c r="R421" s="289"/>
      <c r="S421" s="289"/>
      <c r="T421" s="289"/>
      <c r="U421" s="289"/>
      <c r="V421" s="289"/>
      <c r="W421" s="289"/>
      <c r="X421" s="289"/>
      <c r="Y421" s="289"/>
      <c r="Z421" s="283"/>
      <c r="AA421" s="285"/>
      <c r="AB421" s="285"/>
      <c r="AC421" s="405">
        <f>AC420</f>
        <v>1</v>
      </c>
      <c r="AD421" s="405">
        <f>AD420</f>
        <v>0</v>
      </c>
      <c r="AE421" s="405">
        <f t="shared" ref="AE421:AH421" si="228">AE420</f>
        <v>0</v>
      </c>
      <c r="AF421" s="405">
        <f t="shared" si="228"/>
        <v>0</v>
      </c>
      <c r="AG421" s="405">
        <f t="shared" si="228"/>
        <v>0</v>
      </c>
      <c r="AH421" s="405">
        <f t="shared" si="228"/>
        <v>0</v>
      </c>
      <c r="AI421" s="405">
        <f t="shared" ref="AI421:AP421" si="229">AI420</f>
        <v>0</v>
      </c>
      <c r="AJ421" s="405">
        <f t="shared" si="229"/>
        <v>0</v>
      </c>
      <c r="AK421" s="405">
        <f t="shared" si="229"/>
        <v>0</v>
      </c>
      <c r="AL421" s="405">
        <f t="shared" si="229"/>
        <v>0</v>
      </c>
      <c r="AM421" s="405">
        <f t="shared" si="229"/>
        <v>0</v>
      </c>
      <c r="AN421" s="405">
        <f t="shared" si="229"/>
        <v>0</v>
      </c>
      <c r="AO421" s="405">
        <f t="shared" si="229"/>
        <v>0</v>
      </c>
      <c r="AP421" s="405">
        <f t="shared" si="229"/>
        <v>0</v>
      </c>
      <c r="AQ421" s="291"/>
    </row>
    <row r="422" spans="1:43" ht="15" hidden="1" outlineLevel="1">
      <c r="B422" s="288"/>
      <c r="C422" s="299"/>
      <c r="D422" s="285"/>
      <c r="E422" s="285"/>
      <c r="F422" s="285"/>
      <c r="G422" s="285"/>
      <c r="H422" s="285"/>
      <c r="I422" s="285"/>
      <c r="J422" s="285"/>
      <c r="K422" s="285"/>
      <c r="L422" s="285"/>
      <c r="M422" s="285"/>
      <c r="N422" s="285"/>
      <c r="O422" s="285"/>
      <c r="P422" s="277"/>
      <c r="Q422" s="285"/>
      <c r="R422" s="285"/>
      <c r="S422" s="285"/>
      <c r="T422" s="285"/>
      <c r="U422" s="285"/>
      <c r="V422" s="285"/>
      <c r="W422" s="285"/>
      <c r="X422" s="285"/>
      <c r="Y422" s="285"/>
      <c r="Z422" s="283"/>
      <c r="AA422" s="285"/>
      <c r="AB422" s="285"/>
      <c r="AC422" s="406"/>
      <c r="AD422" s="406"/>
      <c r="AE422" s="406"/>
      <c r="AF422" s="406"/>
      <c r="AG422" s="406"/>
      <c r="AH422" s="406"/>
      <c r="AI422" s="406"/>
      <c r="AJ422" s="406"/>
      <c r="AK422" s="406"/>
      <c r="AL422" s="406"/>
      <c r="AM422" s="406"/>
      <c r="AN422" s="406"/>
      <c r="AO422" s="406"/>
      <c r="AP422" s="406"/>
      <c r="AQ422" s="300"/>
    </row>
    <row r="423" spans="1:43" ht="15" hidden="1" outlineLevel="1">
      <c r="A423" s="498">
        <v>4</v>
      </c>
      <c r="B423" s="288" t="s">
        <v>4</v>
      </c>
      <c r="C423" s="285" t="s">
        <v>25</v>
      </c>
      <c r="D423" s="289">
        <v>124874.40549999999</v>
      </c>
      <c r="E423" s="289">
        <v>116335.08010000001</v>
      </c>
      <c r="F423" s="289">
        <v>112150.7074</v>
      </c>
      <c r="G423" s="289">
        <v>112150.7074</v>
      </c>
      <c r="H423" s="289">
        <v>112150.7074</v>
      </c>
      <c r="I423" s="289">
        <v>112150.7074</v>
      </c>
      <c r="J423" s="289">
        <v>112150.7074</v>
      </c>
      <c r="K423" s="289">
        <v>111942.11</v>
      </c>
      <c r="L423" s="289">
        <v>111942.11</v>
      </c>
      <c r="M423" s="285"/>
      <c r="N423" s="285"/>
      <c r="O423" s="285"/>
      <c r="P423" s="285"/>
      <c r="Q423" s="289"/>
      <c r="R423" s="289"/>
      <c r="S423" s="289"/>
      <c r="T423" s="289"/>
      <c r="U423" s="289"/>
      <c r="V423" s="289"/>
      <c r="W423" s="289"/>
      <c r="X423" s="289"/>
      <c r="Y423" s="289"/>
      <c r="Z423" s="283"/>
      <c r="AA423" s="285"/>
      <c r="AB423" s="285"/>
      <c r="AC423" s="464">
        <v>1</v>
      </c>
      <c r="AD423" s="404"/>
      <c r="AE423" s="404"/>
      <c r="AF423" s="404"/>
      <c r="AG423" s="404"/>
      <c r="AH423" s="404"/>
      <c r="AI423" s="404"/>
      <c r="AJ423" s="404"/>
      <c r="AK423" s="404"/>
      <c r="AL423" s="404"/>
      <c r="AM423" s="404"/>
      <c r="AN423" s="404"/>
      <c r="AO423" s="404"/>
      <c r="AP423" s="404"/>
      <c r="AQ423" s="290">
        <f>SUM(AC423:AP423)</f>
        <v>1</v>
      </c>
    </row>
    <row r="424" spans="1:43" ht="15" hidden="1" outlineLevel="1">
      <c r="B424" s="288" t="s">
        <v>259</v>
      </c>
      <c r="C424" s="285" t="s">
        <v>163</v>
      </c>
      <c r="D424" s="289"/>
      <c r="E424" s="289"/>
      <c r="F424" s="289"/>
      <c r="G424" s="289"/>
      <c r="H424" s="289"/>
      <c r="I424" s="289"/>
      <c r="J424" s="289"/>
      <c r="K424" s="289"/>
      <c r="L424" s="289"/>
      <c r="M424" s="285"/>
      <c r="N424" s="285"/>
      <c r="O424" s="285"/>
      <c r="P424" s="462"/>
      <c r="Q424" s="289"/>
      <c r="R424" s="289"/>
      <c r="S424" s="289"/>
      <c r="T424" s="289"/>
      <c r="U424" s="289"/>
      <c r="V424" s="289"/>
      <c r="W424" s="289"/>
      <c r="X424" s="289"/>
      <c r="Y424" s="289"/>
      <c r="Z424" s="283"/>
      <c r="AA424" s="285"/>
      <c r="AB424" s="285"/>
      <c r="AC424" s="405">
        <f>AC423</f>
        <v>1</v>
      </c>
      <c r="AD424" s="405">
        <f>AD423</f>
        <v>0</v>
      </c>
      <c r="AE424" s="405">
        <f t="shared" ref="AE424:AH424" si="230">AE423</f>
        <v>0</v>
      </c>
      <c r="AF424" s="405">
        <f t="shared" si="230"/>
        <v>0</v>
      </c>
      <c r="AG424" s="405">
        <f t="shared" si="230"/>
        <v>0</v>
      </c>
      <c r="AH424" s="405">
        <f t="shared" si="230"/>
        <v>0</v>
      </c>
      <c r="AI424" s="405">
        <f t="shared" ref="AI424:AP424" si="231">AI423</f>
        <v>0</v>
      </c>
      <c r="AJ424" s="405">
        <f t="shared" si="231"/>
        <v>0</v>
      </c>
      <c r="AK424" s="405">
        <f t="shared" si="231"/>
        <v>0</v>
      </c>
      <c r="AL424" s="405">
        <f t="shared" si="231"/>
        <v>0</v>
      </c>
      <c r="AM424" s="405">
        <f t="shared" si="231"/>
        <v>0</v>
      </c>
      <c r="AN424" s="405">
        <f t="shared" si="231"/>
        <v>0</v>
      </c>
      <c r="AO424" s="405">
        <f t="shared" si="231"/>
        <v>0</v>
      </c>
      <c r="AP424" s="405">
        <f t="shared" si="231"/>
        <v>0</v>
      </c>
      <c r="AQ424" s="291"/>
    </row>
    <row r="425" spans="1:43" ht="15" hidden="1" outlineLevel="1">
      <c r="B425" s="288"/>
      <c r="C425" s="299"/>
      <c r="D425" s="298"/>
      <c r="E425" s="298"/>
      <c r="F425" s="298"/>
      <c r="G425" s="298"/>
      <c r="H425" s="298"/>
      <c r="I425" s="298"/>
      <c r="J425" s="298"/>
      <c r="K425" s="298"/>
      <c r="L425" s="298"/>
      <c r="M425" s="298"/>
      <c r="N425" s="298"/>
      <c r="O425" s="298"/>
      <c r="P425" s="285"/>
      <c r="Q425" s="298"/>
      <c r="R425" s="298"/>
      <c r="S425" s="298"/>
      <c r="T425" s="298"/>
      <c r="U425" s="298"/>
      <c r="V425" s="298"/>
      <c r="W425" s="298"/>
      <c r="X425" s="298"/>
      <c r="Y425" s="298"/>
      <c r="Z425" s="283"/>
      <c r="AA425" s="298"/>
      <c r="AB425" s="298"/>
      <c r="AC425" s="406"/>
      <c r="AD425" s="406"/>
      <c r="AE425" s="406"/>
      <c r="AF425" s="406"/>
      <c r="AG425" s="406"/>
      <c r="AH425" s="406"/>
      <c r="AI425" s="406"/>
      <c r="AJ425" s="406"/>
      <c r="AK425" s="406"/>
      <c r="AL425" s="406"/>
      <c r="AM425" s="406"/>
      <c r="AN425" s="406"/>
      <c r="AO425" s="406"/>
      <c r="AP425" s="406"/>
      <c r="AQ425" s="300"/>
    </row>
    <row r="426" spans="1:43" ht="15" hidden="1" outlineLevel="1">
      <c r="A426" s="498">
        <v>5</v>
      </c>
      <c r="B426" s="288" t="s">
        <v>5</v>
      </c>
      <c r="C426" s="285" t="s">
        <v>25</v>
      </c>
      <c r="D426" s="289">
        <v>521610.0024</v>
      </c>
      <c r="E426" s="289">
        <v>452491.16720000003</v>
      </c>
      <c r="F426" s="289">
        <v>416470.2573</v>
      </c>
      <c r="G426" s="289">
        <v>416470.2573</v>
      </c>
      <c r="H426" s="289">
        <v>416470.2573</v>
      </c>
      <c r="I426" s="289">
        <v>416470.2573</v>
      </c>
      <c r="J426" s="289">
        <v>416470.2573</v>
      </c>
      <c r="K426" s="289">
        <v>416289.84869999997</v>
      </c>
      <c r="L426" s="289">
        <v>416289.84869999997</v>
      </c>
      <c r="M426" s="285"/>
      <c r="N426" s="285"/>
      <c r="O426" s="285"/>
      <c r="P426" s="285"/>
      <c r="Q426" s="289"/>
      <c r="R426" s="289"/>
      <c r="S426" s="289"/>
      <c r="T426" s="289"/>
      <c r="U426" s="289"/>
      <c r="V426" s="289"/>
      <c r="W426" s="289"/>
      <c r="X426" s="289"/>
      <c r="Y426" s="289"/>
      <c r="Z426" s="283"/>
      <c r="AA426" s="285"/>
      <c r="AB426" s="285"/>
      <c r="AC426" s="464">
        <v>1</v>
      </c>
      <c r="AD426" s="404"/>
      <c r="AE426" s="404"/>
      <c r="AF426" s="404"/>
      <c r="AG426" s="404"/>
      <c r="AH426" s="404"/>
      <c r="AI426" s="404"/>
      <c r="AJ426" s="404"/>
      <c r="AK426" s="404"/>
      <c r="AL426" s="404"/>
      <c r="AM426" s="404"/>
      <c r="AN426" s="404"/>
      <c r="AO426" s="404"/>
      <c r="AP426" s="404"/>
      <c r="AQ426" s="290">
        <f>SUM(AC426:AP426)</f>
        <v>1</v>
      </c>
    </row>
    <row r="427" spans="1:43" ht="15" hidden="1" outlineLevel="1">
      <c r="B427" s="288" t="s">
        <v>259</v>
      </c>
      <c r="C427" s="285" t="s">
        <v>163</v>
      </c>
      <c r="D427" s="289"/>
      <c r="E427" s="289"/>
      <c r="F427" s="289"/>
      <c r="G427" s="289"/>
      <c r="H427" s="289"/>
      <c r="I427" s="289"/>
      <c r="J427" s="289"/>
      <c r="K427" s="289"/>
      <c r="L427" s="289"/>
      <c r="M427" s="285"/>
      <c r="N427" s="285"/>
      <c r="O427" s="285"/>
      <c r="P427" s="462"/>
      <c r="Q427" s="289"/>
      <c r="R427" s="289"/>
      <c r="S427" s="289"/>
      <c r="T427" s="289"/>
      <c r="U427" s="289"/>
      <c r="V427" s="289"/>
      <c r="W427" s="289"/>
      <c r="X427" s="289"/>
      <c r="Y427" s="289"/>
      <c r="Z427" s="283"/>
      <c r="AA427" s="285"/>
      <c r="AB427" s="285"/>
      <c r="AC427" s="405">
        <f>AC426</f>
        <v>1</v>
      </c>
      <c r="AD427" s="405">
        <f>AD426</f>
        <v>0</v>
      </c>
      <c r="AE427" s="405">
        <f t="shared" ref="AE427:AH427" si="232">AE426</f>
        <v>0</v>
      </c>
      <c r="AF427" s="405">
        <f t="shared" si="232"/>
        <v>0</v>
      </c>
      <c r="AG427" s="405">
        <f t="shared" si="232"/>
        <v>0</v>
      </c>
      <c r="AH427" s="405">
        <f t="shared" si="232"/>
        <v>0</v>
      </c>
      <c r="AI427" s="405">
        <f t="shared" ref="AI427:AP427" si="233">AI426</f>
        <v>0</v>
      </c>
      <c r="AJ427" s="405">
        <f t="shared" si="233"/>
        <v>0</v>
      </c>
      <c r="AK427" s="405">
        <f t="shared" si="233"/>
        <v>0</v>
      </c>
      <c r="AL427" s="405">
        <f t="shared" si="233"/>
        <v>0</v>
      </c>
      <c r="AM427" s="405">
        <f t="shared" si="233"/>
        <v>0</v>
      </c>
      <c r="AN427" s="405">
        <f t="shared" si="233"/>
        <v>0</v>
      </c>
      <c r="AO427" s="405">
        <f t="shared" si="233"/>
        <v>0</v>
      </c>
      <c r="AP427" s="405">
        <f t="shared" si="233"/>
        <v>0</v>
      </c>
      <c r="AQ427" s="291"/>
    </row>
    <row r="428" spans="1:43" ht="15" hidden="1" outlineLevel="1">
      <c r="B428" s="288"/>
      <c r="C428" s="299"/>
      <c r="D428" s="298"/>
      <c r="E428" s="298"/>
      <c r="F428" s="298"/>
      <c r="G428" s="298"/>
      <c r="H428" s="298"/>
      <c r="I428" s="298"/>
      <c r="J428" s="298"/>
      <c r="K428" s="298"/>
      <c r="L428" s="298"/>
      <c r="M428" s="298"/>
      <c r="N428" s="298"/>
      <c r="O428" s="298"/>
      <c r="P428" s="285"/>
      <c r="Q428" s="298"/>
      <c r="R428" s="298"/>
      <c r="S428" s="298"/>
      <c r="T428" s="298"/>
      <c r="U428" s="298"/>
      <c r="V428" s="298"/>
      <c r="W428" s="298"/>
      <c r="X428" s="298"/>
      <c r="Y428" s="298"/>
      <c r="Z428" s="283"/>
      <c r="AA428" s="298"/>
      <c r="AB428" s="298"/>
      <c r="AC428" s="406"/>
      <c r="AD428" s="406"/>
      <c r="AE428" s="406"/>
      <c r="AF428" s="406"/>
      <c r="AG428" s="406"/>
      <c r="AH428" s="406"/>
      <c r="AI428" s="406"/>
      <c r="AJ428" s="406"/>
      <c r="AK428" s="406"/>
      <c r="AL428" s="406"/>
      <c r="AM428" s="406"/>
      <c r="AN428" s="406"/>
      <c r="AO428" s="406"/>
      <c r="AP428" s="406"/>
      <c r="AQ428" s="300"/>
    </row>
    <row r="429" spans="1:43" ht="15" hidden="1" outlineLevel="1">
      <c r="A429" s="498">
        <v>6</v>
      </c>
      <c r="B429" s="288" t="s">
        <v>6</v>
      </c>
      <c r="C429" s="285" t="s">
        <v>25</v>
      </c>
      <c r="D429" s="289"/>
      <c r="E429" s="289"/>
      <c r="F429" s="289"/>
      <c r="G429" s="289"/>
      <c r="H429" s="289"/>
      <c r="I429" s="289"/>
      <c r="J429" s="289"/>
      <c r="K429" s="289"/>
      <c r="L429" s="289"/>
      <c r="M429" s="285"/>
      <c r="N429" s="285"/>
      <c r="O429" s="285"/>
      <c r="P429" s="285"/>
      <c r="Q429" s="289"/>
      <c r="R429" s="289"/>
      <c r="S429" s="289"/>
      <c r="T429" s="289"/>
      <c r="U429" s="289"/>
      <c r="V429" s="289"/>
      <c r="W429" s="289"/>
      <c r="X429" s="289"/>
      <c r="Y429" s="289"/>
      <c r="Z429" s="283"/>
      <c r="AA429" s="285"/>
      <c r="AB429" s="285"/>
      <c r="AC429" s="404"/>
      <c r="AD429" s="404"/>
      <c r="AE429" s="404"/>
      <c r="AF429" s="404"/>
      <c r="AG429" s="404"/>
      <c r="AH429" s="404"/>
      <c r="AI429" s="404"/>
      <c r="AJ429" s="404"/>
      <c r="AK429" s="404"/>
      <c r="AL429" s="404"/>
      <c r="AM429" s="404"/>
      <c r="AN429" s="404"/>
      <c r="AO429" s="404"/>
      <c r="AP429" s="404"/>
      <c r="AQ429" s="290">
        <f>SUM(AC429:AP429)</f>
        <v>0</v>
      </c>
    </row>
    <row r="430" spans="1:43" ht="15" hidden="1" outlineLevel="1">
      <c r="B430" s="288" t="s">
        <v>259</v>
      </c>
      <c r="C430" s="285" t="s">
        <v>163</v>
      </c>
      <c r="D430" s="289"/>
      <c r="E430" s="289"/>
      <c r="F430" s="289"/>
      <c r="G430" s="289"/>
      <c r="H430" s="289"/>
      <c r="I430" s="289"/>
      <c r="J430" s="289"/>
      <c r="K430" s="289"/>
      <c r="L430" s="289"/>
      <c r="M430" s="285"/>
      <c r="N430" s="285"/>
      <c r="O430" s="285"/>
      <c r="P430" s="462"/>
      <c r="Q430" s="289"/>
      <c r="R430" s="289"/>
      <c r="S430" s="289"/>
      <c r="T430" s="289"/>
      <c r="U430" s="289"/>
      <c r="V430" s="289"/>
      <c r="W430" s="289"/>
      <c r="X430" s="289"/>
      <c r="Y430" s="289"/>
      <c r="Z430" s="283"/>
      <c r="AA430" s="285"/>
      <c r="AB430" s="285"/>
      <c r="AC430" s="405">
        <f>AC429</f>
        <v>0</v>
      </c>
      <c r="AD430" s="405">
        <f>AD429</f>
        <v>0</v>
      </c>
      <c r="AE430" s="405">
        <f t="shared" ref="AE430:AH430" si="234">AE429</f>
        <v>0</v>
      </c>
      <c r="AF430" s="405">
        <f t="shared" si="234"/>
        <v>0</v>
      </c>
      <c r="AG430" s="405">
        <f t="shared" si="234"/>
        <v>0</v>
      </c>
      <c r="AH430" s="405">
        <f t="shared" si="234"/>
        <v>0</v>
      </c>
      <c r="AI430" s="405">
        <f t="shared" ref="AI430:AP430" si="235">AI429</f>
        <v>0</v>
      </c>
      <c r="AJ430" s="405">
        <f t="shared" si="235"/>
        <v>0</v>
      </c>
      <c r="AK430" s="405">
        <f t="shared" si="235"/>
        <v>0</v>
      </c>
      <c r="AL430" s="405">
        <f t="shared" si="235"/>
        <v>0</v>
      </c>
      <c r="AM430" s="405">
        <f t="shared" si="235"/>
        <v>0</v>
      </c>
      <c r="AN430" s="405">
        <f t="shared" si="235"/>
        <v>0</v>
      </c>
      <c r="AO430" s="405">
        <f t="shared" si="235"/>
        <v>0</v>
      </c>
      <c r="AP430" s="405">
        <f t="shared" si="235"/>
        <v>0</v>
      </c>
      <c r="AQ430" s="291"/>
    </row>
    <row r="431" spans="1:43" ht="15" hidden="1" outlineLevel="1">
      <c r="B431" s="288"/>
      <c r="C431" s="299"/>
      <c r="D431" s="298"/>
      <c r="E431" s="298"/>
      <c r="F431" s="298"/>
      <c r="G431" s="298"/>
      <c r="H431" s="298"/>
      <c r="I431" s="298"/>
      <c r="J431" s="298"/>
      <c r="K431" s="298"/>
      <c r="L431" s="298"/>
      <c r="M431" s="298"/>
      <c r="N431" s="298"/>
      <c r="O431" s="298"/>
      <c r="P431" s="285"/>
      <c r="Q431" s="298"/>
      <c r="R431" s="298"/>
      <c r="S431" s="298"/>
      <c r="T431" s="298"/>
      <c r="U431" s="298"/>
      <c r="V431" s="298"/>
      <c r="W431" s="298"/>
      <c r="X431" s="298"/>
      <c r="Y431" s="298"/>
      <c r="Z431" s="283"/>
      <c r="AA431" s="298"/>
      <c r="AB431" s="298"/>
      <c r="AC431" s="406"/>
      <c r="AD431" s="406"/>
      <c r="AE431" s="406"/>
      <c r="AF431" s="406"/>
      <c r="AG431" s="406"/>
      <c r="AH431" s="406"/>
      <c r="AI431" s="406"/>
      <c r="AJ431" s="406"/>
      <c r="AK431" s="406"/>
      <c r="AL431" s="406"/>
      <c r="AM431" s="406"/>
      <c r="AN431" s="406"/>
      <c r="AO431" s="406"/>
      <c r="AP431" s="406"/>
      <c r="AQ431" s="300"/>
    </row>
    <row r="432" spans="1:43" ht="15" hidden="1" outlineLevel="1">
      <c r="A432" s="498">
        <v>7</v>
      </c>
      <c r="B432" s="288" t="s">
        <v>42</v>
      </c>
      <c r="C432" s="285" t="s">
        <v>25</v>
      </c>
      <c r="D432" s="289">
        <v>0</v>
      </c>
      <c r="E432" s="289">
        <v>0</v>
      </c>
      <c r="F432" s="289">
        <v>0</v>
      </c>
      <c r="G432" s="289">
        <v>0</v>
      </c>
      <c r="H432" s="289">
        <v>0</v>
      </c>
      <c r="I432" s="289">
        <v>0</v>
      </c>
      <c r="J432" s="289">
        <v>0</v>
      </c>
      <c r="K432" s="289">
        <v>0</v>
      </c>
      <c r="L432" s="289">
        <v>0</v>
      </c>
      <c r="M432" s="285"/>
      <c r="N432" s="285"/>
      <c r="O432" s="285"/>
      <c r="P432" s="285"/>
      <c r="Q432" s="289"/>
      <c r="R432" s="289"/>
      <c r="S432" s="289"/>
      <c r="T432" s="289"/>
      <c r="U432" s="289"/>
      <c r="V432" s="289"/>
      <c r="W432" s="289"/>
      <c r="X432" s="289"/>
      <c r="Y432" s="289"/>
      <c r="Z432" s="283"/>
      <c r="AA432" s="285"/>
      <c r="AB432" s="285"/>
      <c r="AC432" s="404"/>
      <c r="AD432" s="404"/>
      <c r="AE432" s="404"/>
      <c r="AF432" s="404"/>
      <c r="AG432" s="404"/>
      <c r="AH432" s="404"/>
      <c r="AI432" s="404"/>
      <c r="AJ432" s="404"/>
      <c r="AK432" s="404"/>
      <c r="AL432" s="404"/>
      <c r="AM432" s="404"/>
      <c r="AN432" s="404"/>
      <c r="AO432" s="404"/>
      <c r="AP432" s="404"/>
      <c r="AQ432" s="290">
        <f>SUM(AC432:AP432)</f>
        <v>0</v>
      </c>
    </row>
    <row r="433" spans="1:43" ht="15" hidden="1" outlineLevel="1">
      <c r="B433" s="288" t="s">
        <v>259</v>
      </c>
      <c r="C433" s="285" t="s">
        <v>163</v>
      </c>
      <c r="D433" s="289"/>
      <c r="E433" s="289"/>
      <c r="F433" s="289"/>
      <c r="G433" s="289"/>
      <c r="H433" s="289"/>
      <c r="I433" s="289"/>
      <c r="J433" s="289"/>
      <c r="K433" s="289"/>
      <c r="L433" s="289"/>
      <c r="M433" s="285"/>
      <c r="N433" s="285"/>
      <c r="O433" s="285"/>
      <c r="P433" s="285"/>
      <c r="Q433" s="289"/>
      <c r="R433" s="289"/>
      <c r="S433" s="289"/>
      <c r="T433" s="289"/>
      <c r="U433" s="289"/>
      <c r="V433" s="289"/>
      <c r="W433" s="289"/>
      <c r="X433" s="289"/>
      <c r="Y433" s="289"/>
      <c r="Z433" s="283"/>
      <c r="AA433" s="285"/>
      <c r="AB433" s="285"/>
      <c r="AC433" s="405">
        <f>AC432</f>
        <v>0</v>
      </c>
      <c r="AD433" s="405">
        <f>AD432</f>
        <v>0</v>
      </c>
      <c r="AE433" s="405">
        <f t="shared" ref="AE433:AH433" si="236">AE432</f>
        <v>0</v>
      </c>
      <c r="AF433" s="405">
        <f t="shared" si="236"/>
        <v>0</v>
      </c>
      <c r="AG433" s="405">
        <f t="shared" si="236"/>
        <v>0</v>
      </c>
      <c r="AH433" s="405">
        <f t="shared" si="236"/>
        <v>0</v>
      </c>
      <c r="AI433" s="405">
        <f t="shared" ref="AI433:AP433" si="237">AI432</f>
        <v>0</v>
      </c>
      <c r="AJ433" s="405">
        <f t="shared" si="237"/>
        <v>0</v>
      </c>
      <c r="AK433" s="405">
        <f t="shared" si="237"/>
        <v>0</v>
      </c>
      <c r="AL433" s="405">
        <f t="shared" si="237"/>
        <v>0</v>
      </c>
      <c r="AM433" s="405">
        <f t="shared" si="237"/>
        <v>0</v>
      </c>
      <c r="AN433" s="405">
        <f t="shared" si="237"/>
        <v>0</v>
      </c>
      <c r="AO433" s="405">
        <f t="shared" si="237"/>
        <v>0</v>
      </c>
      <c r="AP433" s="405">
        <f t="shared" si="237"/>
        <v>0</v>
      </c>
      <c r="AQ433" s="291"/>
    </row>
    <row r="434" spans="1:43" ht="15" hidden="1" outlineLevel="1">
      <c r="B434" s="288"/>
      <c r="C434" s="299"/>
      <c r="D434" s="298"/>
      <c r="E434" s="298"/>
      <c r="F434" s="298"/>
      <c r="G434" s="298"/>
      <c r="H434" s="298"/>
      <c r="I434" s="298"/>
      <c r="J434" s="298"/>
      <c r="K434" s="298"/>
      <c r="L434" s="298"/>
      <c r="M434" s="298"/>
      <c r="N434" s="298"/>
      <c r="O434" s="298"/>
      <c r="P434" s="285"/>
      <c r="Q434" s="298"/>
      <c r="R434" s="298"/>
      <c r="S434" s="298"/>
      <c r="T434" s="298"/>
      <c r="U434" s="298"/>
      <c r="V434" s="298"/>
      <c r="W434" s="298"/>
      <c r="X434" s="298"/>
      <c r="Y434" s="298"/>
      <c r="Z434" s="283"/>
      <c r="AA434" s="298"/>
      <c r="AB434" s="298"/>
      <c r="AC434" s="406"/>
      <c r="AD434" s="406"/>
      <c r="AE434" s="406"/>
      <c r="AF434" s="406"/>
      <c r="AG434" s="406"/>
      <c r="AH434" s="406"/>
      <c r="AI434" s="406"/>
      <c r="AJ434" s="406"/>
      <c r="AK434" s="406"/>
      <c r="AL434" s="406"/>
      <c r="AM434" s="406"/>
      <c r="AN434" s="406"/>
      <c r="AO434" s="406"/>
      <c r="AP434" s="406"/>
      <c r="AQ434" s="300"/>
    </row>
    <row r="435" spans="1:43" s="277" customFormat="1" ht="15" hidden="1" outlineLevel="1">
      <c r="A435" s="498">
        <v>8</v>
      </c>
      <c r="B435" s="288" t="s">
        <v>484</v>
      </c>
      <c r="C435" s="285" t="s">
        <v>25</v>
      </c>
      <c r="D435" s="289"/>
      <c r="E435" s="289"/>
      <c r="F435" s="289"/>
      <c r="G435" s="289"/>
      <c r="H435" s="289"/>
      <c r="I435" s="289"/>
      <c r="J435" s="289"/>
      <c r="K435" s="289"/>
      <c r="L435" s="289"/>
      <c r="M435" s="285"/>
      <c r="N435" s="285"/>
      <c r="O435" s="285"/>
      <c r="P435" s="285"/>
      <c r="Q435" s="289"/>
      <c r="R435" s="289"/>
      <c r="S435" s="289"/>
      <c r="T435" s="289"/>
      <c r="U435" s="289"/>
      <c r="V435" s="289"/>
      <c r="W435" s="289"/>
      <c r="X435" s="289"/>
      <c r="Y435" s="289"/>
      <c r="Z435" s="283"/>
      <c r="AA435" s="285"/>
      <c r="AB435" s="285"/>
      <c r="AC435" s="404"/>
      <c r="AD435" s="404"/>
      <c r="AE435" s="404"/>
      <c r="AF435" s="404"/>
      <c r="AG435" s="404"/>
      <c r="AH435" s="404"/>
      <c r="AI435" s="404"/>
      <c r="AJ435" s="404"/>
      <c r="AK435" s="404"/>
      <c r="AL435" s="404"/>
      <c r="AM435" s="404"/>
      <c r="AN435" s="404"/>
      <c r="AO435" s="404"/>
      <c r="AP435" s="404"/>
      <c r="AQ435" s="290">
        <f>SUM(AC435:AP435)</f>
        <v>0</v>
      </c>
    </row>
    <row r="436" spans="1:43" s="277" customFormat="1" ht="15" hidden="1" outlineLevel="1">
      <c r="A436" s="498"/>
      <c r="B436" s="288" t="s">
        <v>259</v>
      </c>
      <c r="C436" s="285" t="s">
        <v>163</v>
      </c>
      <c r="D436" s="289"/>
      <c r="E436" s="289"/>
      <c r="F436" s="289"/>
      <c r="G436" s="289"/>
      <c r="H436" s="289"/>
      <c r="I436" s="289"/>
      <c r="J436" s="289"/>
      <c r="K436" s="289"/>
      <c r="L436" s="289"/>
      <c r="M436" s="285"/>
      <c r="N436" s="285"/>
      <c r="O436" s="285"/>
      <c r="P436" s="285"/>
      <c r="Q436" s="289"/>
      <c r="R436" s="289"/>
      <c r="S436" s="289"/>
      <c r="T436" s="289"/>
      <c r="U436" s="289"/>
      <c r="V436" s="289"/>
      <c r="W436" s="289"/>
      <c r="X436" s="289"/>
      <c r="Y436" s="289"/>
      <c r="Z436" s="283"/>
      <c r="AA436" s="285"/>
      <c r="AB436" s="285"/>
      <c r="AC436" s="405">
        <f>AC435</f>
        <v>0</v>
      </c>
      <c r="AD436" s="405">
        <f>AD435</f>
        <v>0</v>
      </c>
      <c r="AE436" s="405">
        <f t="shared" ref="AE436:AH436" si="238">AE435</f>
        <v>0</v>
      </c>
      <c r="AF436" s="405">
        <f t="shared" si="238"/>
        <v>0</v>
      </c>
      <c r="AG436" s="405">
        <f t="shared" si="238"/>
        <v>0</v>
      </c>
      <c r="AH436" s="405">
        <f t="shared" si="238"/>
        <v>0</v>
      </c>
      <c r="AI436" s="405">
        <f t="shared" ref="AI436:AP436" si="239">AI435</f>
        <v>0</v>
      </c>
      <c r="AJ436" s="405">
        <f t="shared" si="239"/>
        <v>0</v>
      </c>
      <c r="AK436" s="405">
        <f t="shared" si="239"/>
        <v>0</v>
      </c>
      <c r="AL436" s="405">
        <f t="shared" si="239"/>
        <v>0</v>
      </c>
      <c r="AM436" s="405">
        <f t="shared" si="239"/>
        <v>0</v>
      </c>
      <c r="AN436" s="405">
        <f t="shared" si="239"/>
        <v>0</v>
      </c>
      <c r="AO436" s="405">
        <f t="shared" si="239"/>
        <v>0</v>
      </c>
      <c r="AP436" s="405">
        <f t="shared" si="239"/>
        <v>0</v>
      </c>
      <c r="AQ436" s="291"/>
    </row>
    <row r="437" spans="1:43" s="277" customFormat="1" ht="15" hidden="1" outlineLevel="1">
      <c r="A437" s="498"/>
      <c r="B437" s="288"/>
      <c r="C437" s="299"/>
      <c r="D437" s="298"/>
      <c r="E437" s="298"/>
      <c r="F437" s="298"/>
      <c r="G437" s="298"/>
      <c r="H437" s="298"/>
      <c r="I437" s="298"/>
      <c r="J437" s="298"/>
      <c r="K437" s="298"/>
      <c r="L437" s="298"/>
      <c r="M437" s="298"/>
      <c r="N437" s="298"/>
      <c r="O437" s="298"/>
      <c r="P437" s="285"/>
      <c r="Q437" s="298"/>
      <c r="R437" s="298"/>
      <c r="S437" s="298"/>
      <c r="T437" s="298"/>
      <c r="U437" s="298"/>
      <c r="V437" s="298"/>
      <c r="W437" s="298"/>
      <c r="X437" s="298"/>
      <c r="Y437" s="298"/>
      <c r="Z437" s="283"/>
      <c r="AA437" s="298"/>
      <c r="AB437" s="298"/>
      <c r="AC437" s="406"/>
      <c r="AD437" s="406"/>
      <c r="AE437" s="406"/>
      <c r="AF437" s="406"/>
      <c r="AG437" s="406"/>
      <c r="AH437" s="406"/>
      <c r="AI437" s="406"/>
      <c r="AJ437" s="406"/>
      <c r="AK437" s="406"/>
      <c r="AL437" s="406"/>
      <c r="AM437" s="406"/>
      <c r="AN437" s="406"/>
      <c r="AO437" s="406"/>
      <c r="AP437" s="406"/>
      <c r="AQ437" s="300"/>
    </row>
    <row r="438" spans="1:43" ht="15" hidden="1" outlineLevel="1">
      <c r="A438" s="498">
        <v>9</v>
      </c>
      <c r="B438" s="288" t="s">
        <v>7</v>
      </c>
      <c r="C438" s="285" t="s">
        <v>25</v>
      </c>
      <c r="D438" s="289"/>
      <c r="E438" s="289"/>
      <c r="F438" s="289"/>
      <c r="G438" s="289"/>
      <c r="H438" s="289"/>
      <c r="I438" s="289"/>
      <c r="J438" s="289"/>
      <c r="K438" s="289"/>
      <c r="L438" s="289"/>
      <c r="M438" s="285"/>
      <c r="N438" s="285"/>
      <c r="O438" s="285"/>
      <c r="P438" s="285"/>
      <c r="Q438" s="289"/>
      <c r="R438" s="289"/>
      <c r="S438" s="289"/>
      <c r="T438" s="289"/>
      <c r="U438" s="289"/>
      <c r="V438" s="289"/>
      <c r="W438" s="289"/>
      <c r="X438" s="289"/>
      <c r="Y438" s="289"/>
      <c r="Z438" s="283"/>
      <c r="AA438" s="285"/>
      <c r="AB438" s="285"/>
      <c r="AC438" s="404"/>
      <c r="AD438" s="404"/>
      <c r="AE438" s="404"/>
      <c r="AF438" s="404"/>
      <c r="AG438" s="404"/>
      <c r="AH438" s="404"/>
      <c r="AI438" s="404"/>
      <c r="AJ438" s="404"/>
      <c r="AK438" s="404"/>
      <c r="AL438" s="404"/>
      <c r="AM438" s="404"/>
      <c r="AN438" s="404"/>
      <c r="AO438" s="404"/>
      <c r="AP438" s="404"/>
      <c r="AQ438" s="290">
        <f>SUM(AC438:AP438)</f>
        <v>0</v>
      </c>
    </row>
    <row r="439" spans="1:43" ht="15" hidden="1" outlineLevel="1">
      <c r="B439" s="288" t="s">
        <v>259</v>
      </c>
      <c r="C439" s="285" t="s">
        <v>163</v>
      </c>
      <c r="D439" s="289"/>
      <c r="E439" s="289"/>
      <c r="F439" s="289"/>
      <c r="G439" s="289"/>
      <c r="H439" s="289"/>
      <c r="I439" s="289"/>
      <c r="J439" s="289"/>
      <c r="K439" s="289"/>
      <c r="L439" s="289"/>
      <c r="M439" s="285"/>
      <c r="N439" s="285"/>
      <c r="O439" s="285"/>
      <c r="P439" s="285"/>
      <c r="Q439" s="289"/>
      <c r="R439" s="289"/>
      <c r="S439" s="289"/>
      <c r="T439" s="289"/>
      <c r="U439" s="289"/>
      <c r="V439" s="289"/>
      <c r="W439" s="289"/>
      <c r="X439" s="289"/>
      <c r="Y439" s="289"/>
      <c r="Z439" s="283"/>
      <c r="AA439" s="285"/>
      <c r="AB439" s="285"/>
      <c r="AC439" s="405">
        <f>AC438</f>
        <v>0</v>
      </c>
      <c r="AD439" s="405">
        <f>AD438</f>
        <v>0</v>
      </c>
      <c r="AE439" s="405">
        <f t="shared" ref="AE439:AH439" si="240">AE438</f>
        <v>0</v>
      </c>
      <c r="AF439" s="405">
        <f t="shared" si="240"/>
        <v>0</v>
      </c>
      <c r="AG439" s="405">
        <f t="shared" si="240"/>
        <v>0</v>
      </c>
      <c r="AH439" s="405">
        <f t="shared" si="240"/>
        <v>0</v>
      </c>
      <c r="AI439" s="405">
        <f t="shared" ref="AI439:AP439" si="241">AI438</f>
        <v>0</v>
      </c>
      <c r="AJ439" s="405">
        <f t="shared" si="241"/>
        <v>0</v>
      </c>
      <c r="AK439" s="405">
        <f t="shared" si="241"/>
        <v>0</v>
      </c>
      <c r="AL439" s="405">
        <f t="shared" si="241"/>
        <v>0</v>
      </c>
      <c r="AM439" s="405">
        <f t="shared" si="241"/>
        <v>0</v>
      </c>
      <c r="AN439" s="405">
        <f t="shared" si="241"/>
        <v>0</v>
      </c>
      <c r="AO439" s="405">
        <f t="shared" si="241"/>
        <v>0</v>
      </c>
      <c r="AP439" s="405">
        <f t="shared" si="241"/>
        <v>0</v>
      </c>
      <c r="AQ439" s="291"/>
    </row>
    <row r="440" spans="1:43" ht="15" hidden="1" outlineLevel="1">
      <c r="B440" s="301"/>
      <c r="C440" s="302"/>
      <c r="D440" s="285"/>
      <c r="E440" s="285"/>
      <c r="F440" s="285"/>
      <c r="G440" s="285"/>
      <c r="H440" s="285"/>
      <c r="I440" s="285"/>
      <c r="J440" s="285"/>
      <c r="K440" s="285"/>
      <c r="L440" s="285"/>
      <c r="M440" s="285"/>
      <c r="N440" s="285"/>
      <c r="O440" s="285"/>
      <c r="P440" s="285"/>
      <c r="Q440" s="285"/>
      <c r="R440" s="285"/>
      <c r="S440" s="285"/>
      <c r="T440" s="285"/>
      <c r="U440" s="285"/>
      <c r="V440" s="285"/>
      <c r="W440" s="285"/>
      <c r="X440" s="285"/>
      <c r="Y440" s="285"/>
      <c r="Z440" s="283"/>
      <c r="AA440" s="285"/>
      <c r="AB440" s="285"/>
      <c r="AC440" s="406"/>
      <c r="AD440" s="406"/>
      <c r="AE440" s="406"/>
      <c r="AF440" s="406"/>
      <c r="AG440" s="406"/>
      <c r="AH440" s="406"/>
      <c r="AI440" s="406"/>
      <c r="AJ440" s="406"/>
      <c r="AK440" s="406"/>
      <c r="AL440" s="406"/>
      <c r="AM440" s="406"/>
      <c r="AN440" s="406"/>
      <c r="AO440" s="406"/>
      <c r="AP440" s="406"/>
      <c r="AQ440" s="300"/>
    </row>
    <row r="441" spans="1:43" ht="15.75" hidden="1" outlineLevel="1">
      <c r="A441" s="499"/>
      <c r="B441" s="282" t="s">
        <v>8</v>
      </c>
      <c r="C441" s="283"/>
      <c r="D441" s="283"/>
      <c r="E441" s="283"/>
      <c r="F441" s="283"/>
      <c r="G441" s="283"/>
      <c r="H441" s="283"/>
      <c r="I441" s="283"/>
      <c r="J441" s="283"/>
      <c r="K441" s="283"/>
      <c r="L441" s="283"/>
      <c r="M441" s="285"/>
      <c r="N441" s="285"/>
      <c r="O441" s="285"/>
      <c r="P441" s="285"/>
      <c r="Q441" s="283"/>
      <c r="R441" s="283"/>
      <c r="S441" s="283"/>
      <c r="T441" s="283"/>
      <c r="U441" s="283"/>
      <c r="V441" s="283"/>
      <c r="W441" s="283"/>
      <c r="X441" s="283"/>
      <c r="Y441" s="283"/>
      <c r="Z441" s="283"/>
      <c r="AA441" s="283"/>
      <c r="AB441" s="283"/>
      <c r="AC441" s="408"/>
      <c r="AD441" s="408"/>
      <c r="AE441" s="408"/>
      <c r="AF441" s="408"/>
      <c r="AG441" s="408"/>
      <c r="AH441" s="408"/>
      <c r="AI441" s="408"/>
      <c r="AJ441" s="408"/>
      <c r="AK441" s="408"/>
      <c r="AL441" s="408"/>
      <c r="AM441" s="408"/>
      <c r="AN441" s="408"/>
      <c r="AO441" s="408"/>
      <c r="AP441" s="408"/>
      <c r="AQ441" s="286"/>
    </row>
    <row r="442" spans="1:43" ht="15" hidden="1" outlineLevel="1">
      <c r="A442" s="498">
        <v>10</v>
      </c>
      <c r="B442" s="304" t="s">
        <v>22</v>
      </c>
      <c r="C442" s="285" t="s">
        <v>25</v>
      </c>
      <c r="D442" s="289">
        <v>815507.88060000003</v>
      </c>
      <c r="E442" s="289">
        <v>815507.88060000003</v>
      </c>
      <c r="F442" s="289">
        <v>815507.88060000003</v>
      </c>
      <c r="G442" s="289">
        <v>805823.37910000002</v>
      </c>
      <c r="H442" s="289">
        <v>805823.37910000002</v>
      </c>
      <c r="I442" s="289">
        <v>805823.37910000002</v>
      </c>
      <c r="J442" s="289">
        <v>794803.09019999998</v>
      </c>
      <c r="K442" s="289">
        <v>794803.09019999998</v>
      </c>
      <c r="L442" s="289">
        <v>756329.18149999995</v>
      </c>
      <c r="M442" s="285"/>
      <c r="N442" s="285"/>
      <c r="O442" s="285"/>
      <c r="P442" s="289">
        <v>12</v>
      </c>
      <c r="Q442" s="289">
        <v>99.604917279999995</v>
      </c>
      <c r="R442" s="289">
        <v>99.604917279999995</v>
      </c>
      <c r="S442" s="289">
        <v>99.604917279999995</v>
      </c>
      <c r="T442" s="289">
        <v>96.824801460000003</v>
      </c>
      <c r="U442" s="289">
        <v>96.824801460000003</v>
      </c>
      <c r="V442" s="289">
        <v>96.824801460000003</v>
      </c>
      <c r="W442" s="289">
        <v>95.477756639999996</v>
      </c>
      <c r="X442" s="289">
        <v>95.477756639999996</v>
      </c>
      <c r="Y442" s="289">
        <v>93.89461215</v>
      </c>
      <c r="Z442" s="283"/>
      <c r="AA442" s="285"/>
      <c r="AB442" s="285"/>
      <c r="AC442" s="409">
        <v>0.1</v>
      </c>
      <c r="AD442" s="463">
        <v>0.2</v>
      </c>
      <c r="AE442" s="463">
        <v>0.7</v>
      </c>
      <c r="AF442" s="463"/>
      <c r="AG442" s="409"/>
      <c r="AH442" s="409"/>
      <c r="AI442" s="409"/>
      <c r="AJ442" s="409"/>
      <c r="AK442" s="409"/>
      <c r="AL442" s="409"/>
      <c r="AM442" s="409"/>
      <c r="AN442" s="409"/>
      <c r="AO442" s="409"/>
      <c r="AP442" s="409"/>
      <c r="AQ442" s="290">
        <f>SUM(AC442:AP442)</f>
        <v>1</v>
      </c>
    </row>
    <row r="443" spans="1:43" ht="15" hidden="1" outlineLevel="1">
      <c r="B443" s="288" t="s">
        <v>259</v>
      </c>
      <c r="C443" s="285" t="s">
        <v>163</v>
      </c>
      <c r="D443" s="289"/>
      <c r="E443" s="289"/>
      <c r="F443" s="289"/>
      <c r="G443" s="289"/>
      <c r="H443" s="289"/>
      <c r="I443" s="289"/>
      <c r="J443" s="289"/>
      <c r="K443" s="289"/>
      <c r="L443" s="289"/>
      <c r="M443" s="285"/>
      <c r="N443" s="285"/>
      <c r="O443" s="285"/>
      <c r="P443" s="289">
        <f>P442</f>
        <v>12</v>
      </c>
      <c r="Q443" s="289"/>
      <c r="R443" s="289"/>
      <c r="S443" s="289"/>
      <c r="T443" s="289"/>
      <c r="U443" s="289"/>
      <c r="V443" s="289"/>
      <c r="W443" s="289"/>
      <c r="X443" s="289"/>
      <c r="Y443" s="289"/>
      <c r="Z443" s="283"/>
      <c r="AA443" s="285"/>
      <c r="AB443" s="285"/>
      <c r="AC443" s="405">
        <f>AC442</f>
        <v>0.1</v>
      </c>
      <c r="AD443" s="405">
        <f>AD442</f>
        <v>0.2</v>
      </c>
      <c r="AE443" s="405">
        <f t="shared" ref="AE443:AH443" si="242">AE442</f>
        <v>0.7</v>
      </c>
      <c r="AF443" s="405">
        <f t="shared" si="242"/>
        <v>0</v>
      </c>
      <c r="AG443" s="405">
        <f t="shared" si="242"/>
        <v>0</v>
      </c>
      <c r="AH443" s="405">
        <f t="shared" si="242"/>
        <v>0</v>
      </c>
      <c r="AI443" s="405">
        <f t="shared" ref="AI443:AP443" si="243">AI442</f>
        <v>0</v>
      </c>
      <c r="AJ443" s="405">
        <f t="shared" si="243"/>
        <v>0</v>
      </c>
      <c r="AK443" s="405">
        <f t="shared" si="243"/>
        <v>0</v>
      </c>
      <c r="AL443" s="405">
        <f t="shared" si="243"/>
        <v>0</v>
      </c>
      <c r="AM443" s="405">
        <f t="shared" si="243"/>
        <v>0</v>
      </c>
      <c r="AN443" s="405">
        <f t="shared" si="243"/>
        <v>0</v>
      </c>
      <c r="AO443" s="405">
        <f t="shared" si="243"/>
        <v>0</v>
      </c>
      <c r="AP443" s="405">
        <f t="shared" si="243"/>
        <v>0</v>
      </c>
      <c r="AQ443" s="305"/>
    </row>
    <row r="444" spans="1:43" ht="15" hidden="1" outlineLevel="1">
      <c r="B444" s="304"/>
      <c r="C444" s="306"/>
      <c r="D444" s="285"/>
      <c r="E444" s="285"/>
      <c r="F444" s="285"/>
      <c r="G444" s="285"/>
      <c r="H444" s="285"/>
      <c r="I444" s="285"/>
      <c r="J444" s="285"/>
      <c r="K444" s="285"/>
      <c r="L444" s="285"/>
      <c r="M444" s="285"/>
      <c r="N444" s="285"/>
      <c r="O444" s="285"/>
      <c r="P444" s="285"/>
      <c r="Q444" s="285"/>
      <c r="R444" s="285"/>
      <c r="S444" s="285"/>
      <c r="T444" s="285"/>
      <c r="U444" s="285"/>
      <c r="V444" s="285"/>
      <c r="W444" s="285"/>
      <c r="X444" s="285"/>
      <c r="Y444" s="285"/>
      <c r="Z444" s="283"/>
      <c r="AA444" s="285"/>
      <c r="AB444" s="285"/>
      <c r="AC444" s="410"/>
      <c r="AD444" s="410"/>
      <c r="AE444" s="410"/>
      <c r="AF444" s="410"/>
      <c r="AG444" s="410"/>
      <c r="AH444" s="410"/>
      <c r="AI444" s="410"/>
      <c r="AJ444" s="410"/>
      <c r="AK444" s="410"/>
      <c r="AL444" s="410"/>
      <c r="AM444" s="410"/>
      <c r="AN444" s="410"/>
      <c r="AO444" s="410"/>
      <c r="AP444" s="410"/>
      <c r="AQ444" s="307"/>
    </row>
    <row r="445" spans="1:43" ht="15" hidden="1" outlineLevel="1">
      <c r="A445" s="498">
        <v>11</v>
      </c>
      <c r="B445" s="308" t="s">
        <v>21</v>
      </c>
      <c r="C445" s="285" t="s">
        <v>25</v>
      </c>
      <c r="D445" s="289">
        <v>215955.46549999999</v>
      </c>
      <c r="E445" s="289">
        <v>198231.48809999999</v>
      </c>
      <c r="F445" s="289">
        <v>178819.42249999999</v>
      </c>
      <c r="G445" s="289">
        <v>81552.634940000004</v>
      </c>
      <c r="H445" s="289">
        <v>81552.634940000004</v>
      </c>
      <c r="I445" s="289">
        <v>81552.634940000004</v>
      </c>
      <c r="J445" s="289">
        <v>81552.634940000004</v>
      </c>
      <c r="K445" s="289">
        <v>81267.586110000004</v>
      </c>
      <c r="L445" s="289">
        <v>81267.586110000004</v>
      </c>
      <c r="M445" s="285"/>
      <c r="N445" s="285"/>
      <c r="O445" s="285"/>
      <c r="P445" s="289">
        <v>12</v>
      </c>
      <c r="Q445" s="289">
        <v>61.069893780000001</v>
      </c>
      <c r="R445" s="289">
        <v>56.108774060000002</v>
      </c>
      <c r="S445" s="289">
        <v>50.7065299</v>
      </c>
      <c r="T445" s="289">
        <v>22.471906950000001</v>
      </c>
      <c r="U445" s="289">
        <v>22.471906950000001</v>
      </c>
      <c r="V445" s="289">
        <v>22.471906950000001</v>
      </c>
      <c r="W445" s="289">
        <v>22.471906950000001</v>
      </c>
      <c r="X445" s="289">
        <v>22.186654820000001</v>
      </c>
      <c r="Y445" s="289">
        <v>22.186654820000001</v>
      </c>
      <c r="Z445" s="283"/>
      <c r="AA445" s="285"/>
      <c r="AB445" s="285"/>
      <c r="AC445" s="409">
        <v>0.2</v>
      </c>
      <c r="AD445" s="463">
        <v>0.8</v>
      </c>
      <c r="AE445" s="409"/>
      <c r="AF445" s="409"/>
      <c r="AG445" s="409"/>
      <c r="AH445" s="409"/>
      <c r="AI445" s="409"/>
      <c r="AJ445" s="409"/>
      <c r="AK445" s="409"/>
      <c r="AL445" s="409"/>
      <c r="AM445" s="409"/>
      <c r="AN445" s="409"/>
      <c r="AO445" s="409"/>
      <c r="AP445" s="409"/>
      <c r="AQ445" s="290">
        <f>SUM(AC445:AP445)</f>
        <v>1</v>
      </c>
    </row>
    <row r="446" spans="1:43" ht="15" hidden="1" outlineLevel="1">
      <c r="B446" s="288" t="s">
        <v>259</v>
      </c>
      <c r="C446" s="285" t="s">
        <v>163</v>
      </c>
      <c r="D446" s="289"/>
      <c r="E446" s="289"/>
      <c r="F446" s="289"/>
      <c r="G446" s="289"/>
      <c r="H446" s="289"/>
      <c r="I446" s="289"/>
      <c r="J446" s="289"/>
      <c r="K446" s="289"/>
      <c r="L446" s="289"/>
      <c r="M446" s="285"/>
      <c r="N446" s="285"/>
      <c r="O446" s="285"/>
      <c r="P446" s="289">
        <f>P445</f>
        <v>12</v>
      </c>
      <c r="Q446" s="289"/>
      <c r="R446" s="289"/>
      <c r="S446" s="289"/>
      <c r="T446" s="289"/>
      <c r="U446" s="289"/>
      <c r="V446" s="289"/>
      <c r="W446" s="289"/>
      <c r="X446" s="289"/>
      <c r="Y446" s="289"/>
      <c r="Z446" s="283"/>
      <c r="AA446" s="285"/>
      <c r="AB446" s="285"/>
      <c r="AC446" s="405">
        <f>AC445</f>
        <v>0.2</v>
      </c>
      <c r="AD446" s="405">
        <f>AD445</f>
        <v>0.8</v>
      </c>
      <c r="AE446" s="405">
        <f t="shared" ref="AE446:AH446" si="244">AE445</f>
        <v>0</v>
      </c>
      <c r="AF446" s="405">
        <f t="shared" si="244"/>
        <v>0</v>
      </c>
      <c r="AG446" s="405">
        <f t="shared" si="244"/>
        <v>0</v>
      </c>
      <c r="AH446" s="405">
        <f t="shared" si="244"/>
        <v>0</v>
      </c>
      <c r="AI446" s="405">
        <f t="shared" ref="AI446:AP446" si="245">AI445</f>
        <v>0</v>
      </c>
      <c r="AJ446" s="405">
        <f t="shared" si="245"/>
        <v>0</v>
      </c>
      <c r="AK446" s="405">
        <f t="shared" si="245"/>
        <v>0</v>
      </c>
      <c r="AL446" s="405">
        <f t="shared" si="245"/>
        <v>0</v>
      </c>
      <c r="AM446" s="405">
        <f t="shared" si="245"/>
        <v>0</v>
      </c>
      <c r="AN446" s="405">
        <f t="shared" si="245"/>
        <v>0</v>
      </c>
      <c r="AO446" s="405">
        <f t="shared" si="245"/>
        <v>0</v>
      </c>
      <c r="AP446" s="405">
        <f t="shared" si="245"/>
        <v>0</v>
      </c>
      <c r="AQ446" s="305"/>
    </row>
    <row r="447" spans="1:43" ht="15" hidden="1" outlineLevel="1">
      <c r="B447" s="308"/>
      <c r="C447" s="306"/>
      <c r="D447" s="285"/>
      <c r="E447" s="285"/>
      <c r="F447" s="285"/>
      <c r="G447" s="285"/>
      <c r="H447" s="285"/>
      <c r="I447" s="285"/>
      <c r="J447" s="285"/>
      <c r="K447" s="285"/>
      <c r="L447" s="285"/>
      <c r="M447" s="285"/>
      <c r="N447" s="285"/>
      <c r="O447" s="285"/>
      <c r="P447" s="285"/>
      <c r="Q447" s="285"/>
      <c r="R447" s="285"/>
      <c r="S447" s="285"/>
      <c r="T447" s="285"/>
      <c r="U447" s="285"/>
      <c r="V447" s="285"/>
      <c r="W447" s="285"/>
      <c r="X447" s="285"/>
      <c r="Y447" s="285"/>
      <c r="Z447" s="283"/>
      <c r="AA447" s="285"/>
      <c r="AB447" s="285"/>
      <c r="AC447" s="410"/>
      <c r="AD447" s="411"/>
      <c r="AE447" s="410"/>
      <c r="AF447" s="410"/>
      <c r="AG447" s="410"/>
      <c r="AH447" s="410"/>
      <c r="AI447" s="410"/>
      <c r="AJ447" s="410"/>
      <c r="AK447" s="410"/>
      <c r="AL447" s="410"/>
      <c r="AM447" s="410"/>
      <c r="AN447" s="410"/>
      <c r="AO447" s="410"/>
      <c r="AP447" s="410"/>
      <c r="AQ447" s="307"/>
    </row>
    <row r="448" spans="1:43" ht="15" hidden="1" outlineLevel="1">
      <c r="A448" s="498">
        <v>12</v>
      </c>
      <c r="B448" s="308" t="s">
        <v>23</v>
      </c>
      <c r="C448" s="285" t="s">
        <v>25</v>
      </c>
      <c r="D448" s="289"/>
      <c r="E448" s="289"/>
      <c r="F448" s="289"/>
      <c r="G448" s="289"/>
      <c r="H448" s="289"/>
      <c r="I448" s="289"/>
      <c r="J448" s="289"/>
      <c r="K448" s="289"/>
      <c r="L448" s="289"/>
      <c r="M448" s="285"/>
      <c r="N448" s="285"/>
      <c r="O448" s="285"/>
      <c r="P448" s="289">
        <v>3</v>
      </c>
      <c r="Q448" s="289"/>
      <c r="R448" s="289"/>
      <c r="S448" s="289"/>
      <c r="T448" s="289"/>
      <c r="U448" s="289"/>
      <c r="V448" s="289"/>
      <c r="W448" s="289"/>
      <c r="X448" s="289"/>
      <c r="Y448" s="289"/>
      <c r="Z448" s="283"/>
      <c r="AA448" s="285"/>
      <c r="AB448" s="285"/>
      <c r="AC448" s="409"/>
      <c r="AD448" s="409"/>
      <c r="AE448" s="463"/>
      <c r="AF448" s="409"/>
      <c r="AG448" s="409"/>
      <c r="AH448" s="409"/>
      <c r="AI448" s="409"/>
      <c r="AJ448" s="409"/>
      <c r="AK448" s="409"/>
      <c r="AL448" s="409"/>
      <c r="AM448" s="409"/>
      <c r="AN448" s="409"/>
      <c r="AO448" s="409"/>
      <c r="AP448" s="409"/>
      <c r="AQ448" s="290">
        <f>SUM(AC448:AP448)</f>
        <v>0</v>
      </c>
    </row>
    <row r="449" spans="1:43" ht="15" hidden="1" outlineLevel="1">
      <c r="B449" s="288" t="s">
        <v>259</v>
      </c>
      <c r="C449" s="285" t="s">
        <v>163</v>
      </c>
      <c r="D449" s="289"/>
      <c r="E449" s="289"/>
      <c r="F449" s="289"/>
      <c r="G449" s="289"/>
      <c r="H449" s="289"/>
      <c r="I449" s="289"/>
      <c r="J449" s="289"/>
      <c r="K449" s="289"/>
      <c r="L449" s="289"/>
      <c r="M449" s="285"/>
      <c r="N449" s="285"/>
      <c r="O449" s="285"/>
      <c r="P449" s="289">
        <f>P448</f>
        <v>3</v>
      </c>
      <c r="Q449" s="289"/>
      <c r="R449" s="289"/>
      <c r="S449" s="289"/>
      <c r="T449" s="289"/>
      <c r="U449" s="289"/>
      <c r="V449" s="289"/>
      <c r="W449" s="289"/>
      <c r="X449" s="289"/>
      <c r="Y449" s="289"/>
      <c r="Z449" s="283"/>
      <c r="AA449" s="285"/>
      <c r="AB449" s="285"/>
      <c r="AC449" s="405">
        <f>AC448</f>
        <v>0</v>
      </c>
      <c r="AD449" s="405">
        <f>AD448</f>
        <v>0</v>
      </c>
      <c r="AE449" s="405">
        <f>AE448</f>
        <v>0</v>
      </c>
      <c r="AF449" s="405">
        <f t="shared" ref="AF449:AH449" si="246">AF448</f>
        <v>0</v>
      </c>
      <c r="AG449" s="405">
        <f t="shared" si="246"/>
        <v>0</v>
      </c>
      <c r="AH449" s="405">
        <f t="shared" si="246"/>
        <v>0</v>
      </c>
      <c r="AI449" s="405">
        <f t="shared" ref="AI449:AP449" si="247">AI448</f>
        <v>0</v>
      </c>
      <c r="AJ449" s="405">
        <f t="shared" si="247"/>
        <v>0</v>
      </c>
      <c r="AK449" s="405">
        <f t="shared" si="247"/>
        <v>0</v>
      </c>
      <c r="AL449" s="405">
        <f t="shared" si="247"/>
        <v>0</v>
      </c>
      <c r="AM449" s="405">
        <f t="shared" si="247"/>
        <v>0</v>
      </c>
      <c r="AN449" s="405">
        <f t="shared" si="247"/>
        <v>0</v>
      </c>
      <c r="AO449" s="405">
        <f t="shared" si="247"/>
        <v>0</v>
      </c>
      <c r="AP449" s="405">
        <f t="shared" si="247"/>
        <v>0</v>
      </c>
      <c r="AQ449" s="305"/>
    </row>
    <row r="450" spans="1:43" ht="15" hidden="1" outlineLevel="1">
      <c r="B450" s="308"/>
      <c r="C450" s="306"/>
      <c r="D450" s="310"/>
      <c r="E450" s="310"/>
      <c r="F450" s="310"/>
      <c r="G450" s="310"/>
      <c r="H450" s="310"/>
      <c r="I450" s="310"/>
      <c r="J450" s="310"/>
      <c r="K450" s="310"/>
      <c r="L450" s="310"/>
      <c r="M450" s="285"/>
      <c r="N450" s="285"/>
      <c r="O450" s="285"/>
      <c r="P450" s="285"/>
      <c r="Q450" s="310"/>
      <c r="R450" s="310"/>
      <c r="S450" s="310"/>
      <c r="T450" s="310"/>
      <c r="U450" s="310"/>
      <c r="V450" s="310"/>
      <c r="W450" s="310"/>
      <c r="X450" s="310"/>
      <c r="Y450" s="310"/>
      <c r="Z450" s="283"/>
      <c r="AA450" s="310"/>
      <c r="AB450" s="310"/>
      <c r="AC450" s="410"/>
      <c r="AD450" s="411"/>
      <c r="AE450" s="410"/>
      <c r="AF450" s="410"/>
      <c r="AG450" s="410"/>
      <c r="AH450" s="410"/>
      <c r="AI450" s="410"/>
      <c r="AJ450" s="410"/>
      <c r="AK450" s="410"/>
      <c r="AL450" s="410"/>
      <c r="AM450" s="410"/>
      <c r="AN450" s="410"/>
      <c r="AO450" s="410"/>
      <c r="AP450" s="410"/>
      <c r="AQ450" s="307"/>
    </row>
    <row r="451" spans="1:43" ht="15" hidden="1" outlineLevel="1">
      <c r="A451" s="498">
        <v>13</v>
      </c>
      <c r="B451" s="308" t="s">
        <v>24</v>
      </c>
      <c r="C451" s="285" t="s">
        <v>25</v>
      </c>
      <c r="D451" s="289">
        <v>71205.198610000007</v>
      </c>
      <c r="E451" s="289">
        <v>71205.198610000007</v>
      </c>
      <c r="F451" s="289">
        <v>71205.198610000007</v>
      </c>
      <c r="G451" s="289">
        <v>71205.198610000007</v>
      </c>
      <c r="H451" s="289">
        <v>71205.198610000007</v>
      </c>
      <c r="I451" s="289">
        <v>71205.198610000007</v>
      </c>
      <c r="J451" s="289">
        <v>71205.198610000007</v>
      </c>
      <c r="K451" s="289">
        <v>71205.198610000007</v>
      </c>
      <c r="L451" s="289">
        <v>71205.198610000007</v>
      </c>
      <c r="M451" s="285"/>
      <c r="N451" s="285"/>
      <c r="O451" s="285"/>
      <c r="P451" s="289">
        <v>12</v>
      </c>
      <c r="Q451" s="289">
        <v>27.976431699999999</v>
      </c>
      <c r="R451" s="289">
        <v>27.976431699999999</v>
      </c>
      <c r="S451" s="289">
        <v>27.976431699999999</v>
      </c>
      <c r="T451" s="289">
        <v>27.976431699999999</v>
      </c>
      <c r="U451" s="289">
        <v>27.976431699999999</v>
      </c>
      <c r="V451" s="289">
        <v>27.976431699999999</v>
      </c>
      <c r="W451" s="289">
        <v>27.976431699999999</v>
      </c>
      <c r="X451" s="289">
        <v>27.976431699999999</v>
      </c>
      <c r="Y451" s="289">
        <v>27.976431699999999</v>
      </c>
      <c r="Z451" s="283"/>
      <c r="AA451" s="285"/>
      <c r="AB451" s="285"/>
      <c r="AC451" s="409">
        <v>0.1</v>
      </c>
      <c r="AD451" s="409"/>
      <c r="AE451" s="409">
        <v>0.9</v>
      </c>
      <c r="AF451" s="409"/>
      <c r="AG451" s="409"/>
      <c r="AH451" s="409"/>
      <c r="AI451" s="409"/>
      <c r="AJ451" s="409"/>
      <c r="AK451" s="409"/>
      <c r="AL451" s="409"/>
      <c r="AM451" s="409"/>
      <c r="AN451" s="409"/>
      <c r="AO451" s="409"/>
      <c r="AP451" s="409"/>
      <c r="AQ451" s="290">
        <f>SUM(AC451:AP451)</f>
        <v>1</v>
      </c>
    </row>
    <row r="452" spans="1:43" ht="15" hidden="1" outlineLevel="1">
      <c r="B452" s="288" t="s">
        <v>259</v>
      </c>
      <c r="C452" s="285" t="s">
        <v>163</v>
      </c>
      <c r="D452" s="289"/>
      <c r="E452" s="289"/>
      <c r="F452" s="289"/>
      <c r="G452" s="289"/>
      <c r="H452" s="289"/>
      <c r="I452" s="289"/>
      <c r="J452" s="289"/>
      <c r="K452" s="289"/>
      <c r="L452" s="289"/>
      <c r="M452" s="285"/>
      <c r="N452" s="285"/>
      <c r="O452" s="285"/>
      <c r="P452" s="289">
        <f>P451</f>
        <v>12</v>
      </c>
      <c r="Q452" s="289"/>
      <c r="R452" s="289"/>
      <c r="S452" s="289"/>
      <c r="T452" s="289"/>
      <c r="U452" s="289"/>
      <c r="V452" s="289"/>
      <c r="W452" s="289"/>
      <c r="X452" s="289"/>
      <c r="Y452" s="289"/>
      <c r="Z452" s="283"/>
      <c r="AA452" s="285"/>
      <c r="AB452" s="285"/>
      <c r="AC452" s="405">
        <f>AC451</f>
        <v>0.1</v>
      </c>
      <c r="AD452" s="405">
        <f>AD451</f>
        <v>0</v>
      </c>
      <c r="AE452" s="405">
        <f>AE451</f>
        <v>0.9</v>
      </c>
      <c r="AF452" s="405">
        <f t="shared" ref="AF452:AH452" si="248">AF451</f>
        <v>0</v>
      </c>
      <c r="AG452" s="405">
        <f t="shared" si="248"/>
        <v>0</v>
      </c>
      <c r="AH452" s="405">
        <f t="shared" si="248"/>
        <v>0</v>
      </c>
      <c r="AI452" s="405">
        <f t="shared" ref="AI452:AP452" si="249">AI451</f>
        <v>0</v>
      </c>
      <c r="AJ452" s="405">
        <f t="shared" si="249"/>
        <v>0</v>
      </c>
      <c r="AK452" s="405">
        <f t="shared" si="249"/>
        <v>0</v>
      </c>
      <c r="AL452" s="405">
        <f t="shared" si="249"/>
        <v>0</v>
      </c>
      <c r="AM452" s="405">
        <f t="shared" si="249"/>
        <v>0</v>
      </c>
      <c r="AN452" s="405">
        <f t="shared" si="249"/>
        <v>0</v>
      </c>
      <c r="AO452" s="405">
        <f t="shared" si="249"/>
        <v>0</v>
      </c>
      <c r="AP452" s="405">
        <f t="shared" si="249"/>
        <v>0</v>
      </c>
      <c r="AQ452" s="305"/>
    </row>
    <row r="453" spans="1:43" ht="15" hidden="1" outlineLevel="1">
      <c r="B453" s="308"/>
      <c r="C453" s="306"/>
      <c r="D453" s="310"/>
      <c r="E453" s="310"/>
      <c r="F453" s="310"/>
      <c r="G453" s="310"/>
      <c r="H453" s="310"/>
      <c r="I453" s="310"/>
      <c r="J453" s="310"/>
      <c r="K453" s="310"/>
      <c r="L453" s="310"/>
      <c r="M453" s="285"/>
      <c r="N453" s="285"/>
      <c r="O453" s="285"/>
      <c r="P453" s="285"/>
      <c r="Q453" s="310"/>
      <c r="R453" s="310"/>
      <c r="S453" s="310"/>
      <c r="T453" s="310"/>
      <c r="U453" s="310"/>
      <c r="V453" s="310"/>
      <c r="W453" s="310"/>
      <c r="X453" s="310"/>
      <c r="Y453" s="310"/>
      <c r="Z453" s="283"/>
      <c r="AA453" s="310"/>
      <c r="AB453" s="310"/>
      <c r="AC453" s="410"/>
      <c r="AD453" s="410"/>
      <c r="AE453" s="410"/>
      <c r="AF453" s="410"/>
      <c r="AG453" s="410"/>
      <c r="AH453" s="410"/>
      <c r="AI453" s="410"/>
      <c r="AJ453" s="410"/>
      <c r="AK453" s="410"/>
      <c r="AL453" s="410"/>
      <c r="AM453" s="410"/>
      <c r="AN453" s="410"/>
      <c r="AO453" s="410"/>
      <c r="AP453" s="410"/>
      <c r="AQ453" s="307"/>
    </row>
    <row r="454" spans="1:43" ht="15" hidden="1" outlineLevel="1">
      <c r="A454" s="498">
        <v>14</v>
      </c>
      <c r="B454" s="308" t="s">
        <v>20</v>
      </c>
      <c r="C454" s="285" t="s">
        <v>25</v>
      </c>
      <c r="D454" s="289">
        <v>718009.27060000005</v>
      </c>
      <c r="E454" s="289">
        <v>718009.27060000005</v>
      </c>
      <c r="F454" s="289">
        <v>718009.27060000005</v>
      </c>
      <c r="G454" s="289">
        <v>718009.27060000005</v>
      </c>
      <c r="H454" s="289">
        <v>0</v>
      </c>
      <c r="I454" s="289">
        <v>0</v>
      </c>
      <c r="J454" s="289">
        <v>0</v>
      </c>
      <c r="K454" s="289">
        <v>0</v>
      </c>
      <c r="L454" s="289">
        <v>0</v>
      </c>
      <c r="M454" s="285"/>
      <c r="N454" s="285"/>
      <c r="O454" s="285"/>
      <c r="P454" s="289">
        <v>12</v>
      </c>
      <c r="Q454" s="289">
        <v>147.03623569999999</v>
      </c>
      <c r="R454" s="289">
        <v>147.03623569999999</v>
      </c>
      <c r="S454" s="289">
        <v>147.03623569999999</v>
      </c>
      <c r="T454" s="289">
        <v>147.03623569999999</v>
      </c>
      <c r="U454" s="289">
        <v>0</v>
      </c>
      <c r="V454" s="289">
        <v>0</v>
      </c>
      <c r="W454" s="289">
        <v>0</v>
      </c>
      <c r="X454" s="289">
        <v>0</v>
      </c>
      <c r="Y454" s="289">
        <v>0</v>
      </c>
      <c r="Z454" s="283"/>
      <c r="AA454" s="285"/>
      <c r="AB454" s="285"/>
      <c r="AC454" s="409"/>
      <c r="AD454" s="409">
        <v>0.81818181818181823</v>
      </c>
      <c r="AE454" s="463">
        <v>0.18181818181818182</v>
      </c>
      <c r="AF454" s="409"/>
      <c r="AG454" s="409"/>
      <c r="AH454" s="409"/>
      <c r="AI454" s="409"/>
      <c r="AJ454" s="409"/>
      <c r="AK454" s="409"/>
      <c r="AL454" s="409"/>
      <c r="AM454" s="409"/>
      <c r="AN454" s="409"/>
      <c r="AO454" s="409"/>
      <c r="AP454" s="409"/>
      <c r="AQ454" s="290">
        <f>SUM(AC454:AP454)</f>
        <v>1</v>
      </c>
    </row>
    <row r="455" spans="1:43" ht="15" hidden="1" outlineLevel="1">
      <c r="B455" s="288" t="s">
        <v>259</v>
      </c>
      <c r="C455" s="285" t="s">
        <v>163</v>
      </c>
      <c r="D455" s="289"/>
      <c r="E455" s="289"/>
      <c r="F455" s="289"/>
      <c r="G455" s="289"/>
      <c r="H455" s="289"/>
      <c r="I455" s="289"/>
      <c r="J455" s="289"/>
      <c r="K455" s="289"/>
      <c r="L455" s="289"/>
      <c r="M455" s="285"/>
      <c r="N455" s="285"/>
      <c r="O455" s="285"/>
      <c r="P455" s="289">
        <f>P454</f>
        <v>12</v>
      </c>
      <c r="Q455" s="289"/>
      <c r="R455" s="289"/>
      <c r="S455" s="289"/>
      <c r="T455" s="289"/>
      <c r="U455" s="289"/>
      <c r="V455" s="289"/>
      <c r="W455" s="289"/>
      <c r="X455" s="289"/>
      <c r="Y455" s="289"/>
      <c r="Z455" s="283"/>
      <c r="AA455" s="285"/>
      <c r="AB455" s="285"/>
      <c r="AC455" s="405">
        <f>AC454</f>
        <v>0</v>
      </c>
      <c r="AD455" s="405">
        <f>AD454</f>
        <v>0.81818181818181823</v>
      </c>
      <c r="AE455" s="405">
        <f t="shared" ref="AE455:AH455" si="250">AE454</f>
        <v>0.18181818181818182</v>
      </c>
      <c r="AF455" s="405">
        <f t="shared" si="250"/>
        <v>0</v>
      </c>
      <c r="AG455" s="405">
        <f t="shared" si="250"/>
        <v>0</v>
      </c>
      <c r="AH455" s="405">
        <f t="shared" si="250"/>
        <v>0</v>
      </c>
      <c r="AI455" s="405">
        <f t="shared" ref="AI455:AP455" si="251">AI454</f>
        <v>0</v>
      </c>
      <c r="AJ455" s="405">
        <f t="shared" si="251"/>
        <v>0</v>
      </c>
      <c r="AK455" s="405">
        <f t="shared" si="251"/>
        <v>0</v>
      </c>
      <c r="AL455" s="405">
        <f t="shared" si="251"/>
        <v>0</v>
      </c>
      <c r="AM455" s="405">
        <f t="shared" si="251"/>
        <v>0</v>
      </c>
      <c r="AN455" s="405">
        <f t="shared" si="251"/>
        <v>0</v>
      </c>
      <c r="AO455" s="405">
        <f t="shared" si="251"/>
        <v>0</v>
      </c>
      <c r="AP455" s="405">
        <f t="shared" si="251"/>
        <v>0</v>
      </c>
      <c r="AQ455" s="305"/>
    </row>
    <row r="456" spans="1:43" ht="15" hidden="1" outlineLevel="1">
      <c r="B456" s="308"/>
      <c r="C456" s="306"/>
      <c r="D456" s="310"/>
      <c r="E456" s="310"/>
      <c r="F456" s="310"/>
      <c r="G456" s="310"/>
      <c r="H456" s="310"/>
      <c r="I456" s="310"/>
      <c r="J456" s="310"/>
      <c r="K456" s="310"/>
      <c r="L456" s="310"/>
      <c r="M456" s="285"/>
      <c r="N456" s="285"/>
      <c r="O456" s="285"/>
      <c r="P456" s="285"/>
      <c r="Q456" s="310"/>
      <c r="R456" s="310"/>
      <c r="S456" s="310"/>
      <c r="T456" s="310"/>
      <c r="U456" s="310"/>
      <c r="V456" s="310"/>
      <c r="W456" s="310"/>
      <c r="X456" s="310"/>
      <c r="Y456" s="310"/>
      <c r="Z456" s="283"/>
      <c r="AA456" s="310"/>
      <c r="AB456" s="310"/>
      <c r="AC456" s="410"/>
      <c r="AD456" s="411"/>
      <c r="AE456" s="410"/>
      <c r="AF456" s="410"/>
      <c r="AG456" s="410"/>
      <c r="AH456" s="410"/>
      <c r="AI456" s="410"/>
      <c r="AJ456" s="410"/>
      <c r="AK456" s="410"/>
      <c r="AL456" s="410"/>
      <c r="AM456" s="410"/>
      <c r="AN456" s="410"/>
      <c r="AO456" s="410"/>
      <c r="AP456" s="410"/>
      <c r="AQ456" s="307"/>
    </row>
    <row r="457" spans="1:43" s="277" customFormat="1" ht="15" hidden="1" outlineLevel="1">
      <c r="A457" s="498">
        <v>15</v>
      </c>
      <c r="B457" s="308" t="s">
        <v>485</v>
      </c>
      <c r="C457" s="285" t="s">
        <v>25</v>
      </c>
      <c r="D457" s="289">
        <v>0</v>
      </c>
      <c r="E457" s="289">
        <v>0</v>
      </c>
      <c r="F457" s="289">
        <v>0</v>
      </c>
      <c r="G457" s="289">
        <v>0</v>
      </c>
      <c r="H457" s="289">
        <v>0</v>
      </c>
      <c r="I457" s="289">
        <v>0</v>
      </c>
      <c r="J457" s="289">
        <v>0</v>
      </c>
      <c r="K457" s="289">
        <v>0</v>
      </c>
      <c r="L457" s="289">
        <v>0</v>
      </c>
      <c r="M457" s="285"/>
      <c r="N457" s="285"/>
      <c r="O457" s="285"/>
      <c r="P457" s="285"/>
      <c r="Q457" s="289"/>
      <c r="R457" s="289"/>
      <c r="S457" s="289"/>
      <c r="T457" s="289"/>
      <c r="U457" s="289"/>
      <c r="V457" s="289"/>
      <c r="W457" s="289"/>
      <c r="X457" s="289"/>
      <c r="Y457" s="289"/>
      <c r="Z457" s="283"/>
      <c r="AA457" s="285"/>
      <c r="AB457" s="285"/>
      <c r="AC457" s="409"/>
      <c r="AD457" s="409"/>
      <c r="AE457" s="409"/>
      <c r="AF457" s="409"/>
      <c r="AG457" s="409"/>
      <c r="AH457" s="409"/>
      <c r="AI457" s="409"/>
      <c r="AJ457" s="409"/>
      <c r="AK457" s="409"/>
      <c r="AL457" s="409"/>
      <c r="AM457" s="409"/>
      <c r="AN457" s="409"/>
      <c r="AO457" s="409"/>
      <c r="AP457" s="409"/>
      <c r="AQ457" s="290">
        <f>SUM(AC457:AP457)</f>
        <v>0</v>
      </c>
    </row>
    <row r="458" spans="1:43" s="277" customFormat="1" ht="15" hidden="1" outlineLevel="1">
      <c r="A458" s="498"/>
      <c r="B458" s="308" t="s">
        <v>259</v>
      </c>
      <c r="C458" s="285" t="s">
        <v>163</v>
      </c>
      <c r="D458" s="289"/>
      <c r="E458" s="289"/>
      <c r="F458" s="289"/>
      <c r="G458" s="289"/>
      <c r="H458" s="289"/>
      <c r="I458" s="289"/>
      <c r="J458" s="289"/>
      <c r="K458" s="289"/>
      <c r="L458" s="289"/>
      <c r="M458" s="285"/>
      <c r="N458" s="285"/>
      <c r="O458" s="285"/>
      <c r="P458" s="285"/>
      <c r="Q458" s="289"/>
      <c r="R458" s="289"/>
      <c r="S458" s="289"/>
      <c r="T458" s="289"/>
      <c r="U458" s="289"/>
      <c r="V458" s="289"/>
      <c r="W458" s="289"/>
      <c r="X458" s="289"/>
      <c r="Y458" s="289"/>
      <c r="Z458" s="283"/>
      <c r="AA458" s="285"/>
      <c r="AB458" s="285"/>
      <c r="AC458" s="405">
        <f>AC457</f>
        <v>0</v>
      </c>
      <c r="AD458" s="405">
        <f>AD457</f>
        <v>0</v>
      </c>
      <c r="AE458" s="405">
        <f t="shared" ref="AE458:AH458" si="252">AE457</f>
        <v>0</v>
      </c>
      <c r="AF458" s="405">
        <f t="shared" si="252"/>
        <v>0</v>
      </c>
      <c r="AG458" s="405">
        <f t="shared" si="252"/>
        <v>0</v>
      </c>
      <c r="AH458" s="405">
        <f t="shared" si="252"/>
        <v>0</v>
      </c>
      <c r="AI458" s="405">
        <f t="shared" ref="AI458:AP458" si="253">AI457</f>
        <v>0</v>
      </c>
      <c r="AJ458" s="405">
        <f t="shared" si="253"/>
        <v>0</v>
      </c>
      <c r="AK458" s="405">
        <f t="shared" si="253"/>
        <v>0</v>
      </c>
      <c r="AL458" s="405">
        <f t="shared" si="253"/>
        <v>0</v>
      </c>
      <c r="AM458" s="405">
        <f t="shared" si="253"/>
        <v>0</v>
      </c>
      <c r="AN458" s="405">
        <f t="shared" si="253"/>
        <v>0</v>
      </c>
      <c r="AO458" s="405">
        <f t="shared" si="253"/>
        <v>0</v>
      </c>
      <c r="AP458" s="405">
        <f t="shared" si="253"/>
        <v>0</v>
      </c>
      <c r="AQ458" s="305"/>
    </row>
    <row r="459" spans="1:43" s="277" customFormat="1" ht="15" hidden="1" outlineLevel="1">
      <c r="A459" s="498"/>
      <c r="B459" s="308"/>
      <c r="C459" s="306"/>
      <c r="D459" s="310"/>
      <c r="E459" s="310"/>
      <c r="F459" s="310"/>
      <c r="G459" s="310"/>
      <c r="H459" s="310"/>
      <c r="I459" s="310"/>
      <c r="J459" s="310"/>
      <c r="K459" s="310"/>
      <c r="L459" s="310"/>
      <c r="M459" s="285"/>
      <c r="N459" s="285"/>
      <c r="O459" s="285"/>
      <c r="P459" s="285"/>
      <c r="Q459" s="310"/>
      <c r="R459" s="310"/>
      <c r="S459" s="310"/>
      <c r="T459" s="310"/>
      <c r="U459" s="310"/>
      <c r="V459" s="310"/>
      <c r="W459" s="310"/>
      <c r="X459" s="310"/>
      <c r="Y459" s="310"/>
      <c r="Z459" s="283"/>
      <c r="AA459" s="310"/>
      <c r="AB459" s="310"/>
      <c r="AC459" s="412"/>
      <c r="AD459" s="410"/>
      <c r="AE459" s="410"/>
      <c r="AF459" s="410"/>
      <c r="AG459" s="410"/>
      <c r="AH459" s="410"/>
      <c r="AI459" s="410"/>
      <c r="AJ459" s="410"/>
      <c r="AK459" s="410"/>
      <c r="AL459" s="410"/>
      <c r="AM459" s="410"/>
      <c r="AN459" s="410"/>
      <c r="AO459" s="410"/>
      <c r="AP459" s="410"/>
      <c r="AQ459" s="307"/>
    </row>
    <row r="460" spans="1:43" s="277" customFormat="1" ht="30" hidden="1" outlineLevel="1">
      <c r="A460" s="498">
        <v>16</v>
      </c>
      <c r="B460" s="308" t="s">
        <v>486</v>
      </c>
      <c r="C460" s="285" t="s">
        <v>25</v>
      </c>
      <c r="D460" s="289"/>
      <c r="E460" s="289"/>
      <c r="F460" s="289"/>
      <c r="G460" s="289"/>
      <c r="H460" s="289"/>
      <c r="I460" s="289"/>
      <c r="J460" s="289"/>
      <c r="K460" s="289"/>
      <c r="L460" s="289"/>
      <c r="M460" s="285"/>
      <c r="N460" s="285"/>
      <c r="O460" s="285"/>
      <c r="P460" s="285"/>
      <c r="Q460" s="289"/>
      <c r="R460" s="289"/>
      <c r="S460" s="289"/>
      <c r="T460" s="289"/>
      <c r="U460" s="289"/>
      <c r="V460" s="289"/>
      <c r="W460" s="289"/>
      <c r="X460" s="289"/>
      <c r="Y460" s="289"/>
      <c r="Z460" s="283"/>
      <c r="AA460" s="285"/>
      <c r="AB460" s="285"/>
      <c r="AC460" s="409"/>
      <c r="AD460" s="409"/>
      <c r="AE460" s="409"/>
      <c r="AF460" s="409"/>
      <c r="AG460" s="409"/>
      <c r="AH460" s="409"/>
      <c r="AI460" s="409"/>
      <c r="AJ460" s="409"/>
      <c r="AK460" s="409"/>
      <c r="AL460" s="409"/>
      <c r="AM460" s="409"/>
      <c r="AN460" s="409"/>
      <c r="AO460" s="409"/>
      <c r="AP460" s="409"/>
      <c r="AQ460" s="290">
        <f>SUM(AC460:AP460)</f>
        <v>0</v>
      </c>
    </row>
    <row r="461" spans="1:43" s="277" customFormat="1" ht="15" hidden="1" outlineLevel="1">
      <c r="A461" s="498"/>
      <c r="B461" s="308" t="s">
        <v>259</v>
      </c>
      <c r="C461" s="285" t="s">
        <v>163</v>
      </c>
      <c r="D461" s="289"/>
      <c r="E461" s="289"/>
      <c r="F461" s="289"/>
      <c r="G461" s="289"/>
      <c r="H461" s="289"/>
      <c r="I461" s="289"/>
      <c r="J461" s="289"/>
      <c r="K461" s="289"/>
      <c r="L461" s="289"/>
      <c r="M461" s="285"/>
      <c r="N461" s="285"/>
      <c r="O461" s="285"/>
      <c r="P461" s="285"/>
      <c r="Q461" s="289"/>
      <c r="R461" s="289"/>
      <c r="S461" s="289"/>
      <c r="T461" s="289"/>
      <c r="U461" s="289"/>
      <c r="V461" s="289"/>
      <c r="W461" s="289"/>
      <c r="X461" s="289"/>
      <c r="Y461" s="289"/>
      <c r="Z461" s="283"/>
      <c r="AA461" s="285"/>
      <c r="AB461" s="285"/>
      <c r="AC461" s="405">
        <f>AC460</f>
        <v>0</v>
      </c>
      <c r="AD461" s="405">
        <f>AD460</f>
        <v>0</v>
      </c>
      <c r="AE461" s="405">
        <f t="shared" ref="AE461:AH461" si="254">AE460</f>
        <v>0</v>
      </c>
      <c r="AF461" s="405">
        <f t="shared" si="254"/>
        <v>0</v>
      </c>
      <c r="AG461" s="405">
        <f t="shared" si="254"/>
        <v>0</v>
      </c>
      <c r="AH461" s="405">
        <f t="shared" si="254"/>
        <v>0</v>
      </c>
      <c r="AI461" s="405">
        <f t="shared" ref="AI461:AP461" si="255">AI460</f>
        <v>0</v>
      </c>
      <c r="AJ461" s="405">
        <f t="shared" si="255"/>
        <v>0</v>
      </c>
      <c r="AK461" s="405">
        <f t="shared" si="255"/>
        <v>0</v>
      </c>
      <c r="AL461" s="405">
        <f t="shared" si="255"/>
        <v>0</v>
      </c>
      <c r="AM461" s="405">
        <f t="shared" si="255"/>
        <v>0</v>
      </c>
      <c r="AN461" s="405">
        <f t="shared" si="255"/>
        <v>0</v>
      </c>
      <c r="AO461" s="405">
        <f t="shared" si="255"/>
        <v>0</v>
      </c>
      <c r="AP461" s="405">
        <f t="shared" si="255"/>
        <v>0</v>
      </c>
      <c r="AQ461" s="305"/>
    </row>
    <row r="462" spans="1:43" s="277" customFormat="1" ht="15" hidden="1" outlineLevel="1">
      <c r="A462" s="498"/>
      <c r="B462" s="308"/>
      <c r="C462" s="306"/>
      <c r="D462" s="310"/>
      <c r="E462" s="310"/>
      <c r="F462" s="310"/>
      <c r="G462" s="310"/>
      <c r="H462" s="310"/>
      <c r="I462" s="310"/>
      <c r="J462" s="310"/>
      <c r="K462" s="310"/>
      <c r="L462" s="310"/>
      <c r="M462" s="285"/>
      <c r="N462" s="285"/>
      <c r="O462" s="285"/>
      <c r="P462" s="285"/>
      <c r="Q462" s="310"/>
      <c r="R462" s="310"/>
      <c r="S462" s="310"/>
      <c r="T462" s="310"/>
      <c r="U462" s="310"/>
      <c r="V462" s="310"/>
      <c r="W462" s="310"/>
      <c r="X462" s="310"/>
      <c r="Y462" s="310"/>
      <c r="Z462" s="283"/>
      <c r="AA462" s="310"/>
      <c r="AB462" s="310"/>
      <c r="AC462" s="412"/>
      <c r="AD462" s="410"/>
      <c r="AE462" s="410"/>
      <c r="AF462" s="410"/>
      <c r="AG462" s="410"/>
      <c r="AH462" s="410"/>
      <c r="AI462" s="410"/>
      <c r="AJ462" s="410"/>
      <c r="AK462" s="410"/>
      <c r="AL462" s="410"/>
      <c r="AM462" s="410"/>
      <c r="AN462" s="410"/>
      <c r="AO462" s="410"/>
      <c r="AP462" s="410"/>
      <c r="AQ462" s="307"/>
    </row>
    <row r="463" spans="1:43" ht="15" hidden="1" outlineLevel="1">
      <c r="A463" s="498">
        <v>17</v>
      </c>
      <c r="B463" s="308" t="s">
        <v>9</v>
      </c>
      <c r="C463" s="285" t="s">
        <v>25</v>
      </c>
      <c r="D463" s="289"/>
      <c r="E463" s="289"/>
      <c r="F463" s="289"/>
      <c r="G463" s="289"/>
      <c r="H463" s="289"/>
      <c r="I463" s="289"/>
      <c r="J463" s="289"/>
      <c r="K463" s="289"/>
      <c r="L463" s="289"/>
      <c r="M463" s="285"/>
      <c r="N463" s="285"/>
      <c r="O463" s="285"/>
      <c r="P463" s="285"/>
      <c r="Q463" s="289"/>
      <c r="R463" s="289"/>
      <c r="S463" s="289"/>
      <c r="T463" s="289"/>
      <c r="U463" s="289"/>
      <c r="V463" s="289"/>
      <c r="W463" s="289"/>
      <c r="X463" s="289"/>
      <c r="Y463" s="289"/>
      <c r="Z463" s="283"/>
      <c r="AA463" s="285"/>
      <c r="AB463" s="285"/>
      <c r="AC463" s="409"/>
      <c r="AD463" s="409"/>
      <c r="AE463" s="409"/>
      <c r="AF463" s="409"/>
      <c r="AG463" s="409"/>
      <c r="AH463" s="409"/>
      <c r="AI463" s="409"/>
      <c r="AJ463" s="409"/>
      <c r="AK463" s="409"/>
      <c r="AL463" s="409"/>
      <c r="AM463" s="409"/>
      <c r="AN463" s="409"/>
      <c r="AO463" s="409"/>
      <c r="AP463" s="409"/>
      <c r="AQ463" s="290">
        <f>SUM(AC463:AP463)</f>
        <v>0</v>
      </c>
    </row>
    <row r="464" spans="1:43" ht="15" hidden="1" outlineLevel="1">
      <c r="B464" s="288" t="s">
        <v>259</v>
      </c>
      <c r="C464" s="285" t="s">
        <v>163</v>
      </c>
      <c r="D464" s="289"/>
      <c r="E464" s="289"/>
      <c r="F464" s="289"/>
      <c r="G464" s="289"/>
      <c r="H464" s="289"/>
      <c r="I464" s="289"/>
      <c r="J464" s="289"/>
      <c r="K464" s="289"/>
      <c r="L464" s="289"/>
      <c r="M464" s="285"/>
      <c r="N464" s="285"/>
      <c r="O464" s="285"/>
      <c r="P464" s="285"/>
      <c r="Q464" s="289"/>
      <c r="R464" s="289"/>
      <c r="S464" s="289"/>
      <c r="T464" s="289"/>
      <c r="U464" s="289"/>
      <c r="V464" s="289"/>
      <c r="W464" s="289"/>
      <c r="X464" s="289"/>
      <c r="Y464" s="289"/>
      <c r="Z464" s="283"/>
      <c r="AA464" s="285"/>
      <c r="AB464" s="285"/>
      <c r="AC464" s="405">
        <f>AC463</f>
        <v>0</v>
      </c>
      <c r="AD464" s="405">
        <f>AD463</f>
        <v>0</v>
      </c>
      <c r="AE464" s="405">
        <f t="shared" ref="AE464:AH464" si="256">AE463</f>
        <v>0</v>
      </c>
      <c r="AF464" s="405">
        <f t="shared" si="256"/>
        <v>0</v>
      </c>
      <c r="AG464" s="405">
        <f t="shared" si="256"/>
        <v>0</v>
      </c>
      <c r="AH464" s="405">
        <f t="shared" si="256"/>
        <v>0</v>
      </c>
      <c r="AI464" s="405">
        <f t="shared" ref="AI464:AP464" si="257">AI463</f>
        <v>0</v>
      </c>
      <c r="AJ464" s="405">
        <f t="shared" si="257"/>
        <v>0</v>
      </c>
      <c r="AK464" s="405">
        <f t="shared" si="257"/>
        <v>0</v>
      </c>
      <c r="AL464" s="405">
        <f t="shared" si="257"/>
        <v>0</v>
      </c>
      <c r="AM464" s="405">
        <f t="shared" si="257"/>
        <v>0</v>
      </c>
      <c r="AN464" s="405">
        <f t="shared" si="257"/>
        <v>0</v>
      </c>
      <c r="AO464" s="405">
        <f t="shared" si="257"/>
        <v>0</v>
      </c>
      <c r="AP464" s="405">
        <f t="shared" si="257"/>
        <v>0</v>
      </c>
      <c r="AQ464" s="305"/>
    </row>
    <row r="465" spans="1:43" ht="15" hidden="1" outlineLevel="1">
      <c r="B465" s="309"/>
      <c r="C465" s="299"/>
      <c r="D465" s="285"/>
      <c r="E465" s="285"/>
      <c r="F465" s="285"/>
      <c r="G465" s="285"/>
      <c r="H465" s="285"/>
      <c r="I465" s="285"/>
      <c r="J465" s="285"/>
      <c r="K465" s="285"/>
      <c r="L465" s="285"/>
      <c r="M465" s="285"/>
      <c r="N465" s="285"/>
      <c r="O465" s="285"/>
      <c r="P465" s="285"/>
      <c r="Q465" s="285"/>
      <c r="R465" s="285"/>
      <c r="S465" s="285"/>
      <c r="T465" s="285"/>
      <c r="U465" s="285"/>
      <c r="V465" s="285"/>
      <c r="W465" s="285"/>
      <c r="X465" s="285"/>
      <c r="Y465" s="285"/>
      <c r="Z465" s="283"/>
      <c r="AA465" s="285"/>
      <c r="AB465" s="285"/>
      <c r="AC465" s="413"/>
      <c r="AD465" s="414"/>
      <c r="AE465" s="414"/>
      <c r="AF465" s="414"/>
      <c r="AG465" s="414"/>
      <c r="AH465" s="414"/>
      <c r="AI465" s="414"/>
      <c r="AJ465" s="414"/>
      <c r="AK465" s="414"/>
      <c r="AL465" s="414"/>
      <c r="AM465" s="414"/>
      <c r="AN465" s="414"/>
      <c r="AO465" s="414"/>
      <c r="AP465" s="414"/>
      <c r="AQ465" s="311"/>
    </row>
    <row r="466" spans="1:43" ht="15.75" hidden="1" outlineLevel="1">
      <c r="A466" s="499"/>
      <c r="B466" s="282" t="s">
        <v>10</v>
      </c>
      <c r="C466" s="283"/>
      <c r="D466" s="283"/>
      <c r="E466" s="283"/>
      <c r="F466" s="283"/>
      <c r="G466" s="283"/>
      <c r="H466" s="283"/>
      <c r="I466" s="283"/>
      <c r="J466" s="283"/>
      <c r="K466" s="283"/>
      <c r="L466" s="283"/>
      <c r="M466" s="285"/>
      <c r="N466" s="285"/>
      <c r="O466" s="285"/>
      <c r="P466" s="284"/>
      <c r="Q466" s="283"/>
      <c r="R466" s="283"/>
      <c r="S466" s="283"/>
      <c r="T466" s="283"/>
      <c r="U466" s="283"/>
      <c r="V466" s="283"/>
      <c r="W466" s="283"/>
      <c r="X466" s="283"/>
      <c r="Y466" s="283"/>
      <c r="Z466" s="283"/>
      <c r="AA466" s="283"/>
      <c r="AB466" s="283"/>
      <c r="AC466" s="408"/>
      <c r="AD466" s="408"/>
      <c r="AE466" s="408"/>
      <c r="AF466" s="408"/>
      <c r="AG466" s="408"/>
      <c r="AH466" s="408"/>
      <c r="AI466" s="408"/>
      <c r="AJ466" s="408"/>
      <c r="AK466" s="408"/>
      <c r="AL466" s="408"/>
      <c r="AM466" s="408"/>
      <c r="AN466" s="408"/>
      <c r="AO466" s="408"/>
      <c r="AP466" s="408"/>
      <c r="AQ466" s="286"/>
    </row>
    <row r="467" spans="1:43" ht="15" hidden="1" outlineLevel="1">
      <c r="A467" s="498">
        <v>18</v>
      </c>
      <c r="B467" s="309" t="s">
        <v>11</v>
      </c>
      <c r="C467" s="285" t="s">
        <v>25</v>
      </c>
      <c r="D467" s="289"/>
      <c r="E467" s="289"/>
      <c r="F467" s="289"/>
      <c r="G467" s="289"/>
      <c r="H467" s="289"/>
      <c r="I467" s="289"/>
      <c r="J467" s="289"/>
      <c r="K467" s="289"/>
      <c r="L467" s="289"/>
      <c r="M467" s="285"/>
      <c r="N467" s="285"/>
      <c r="O467" s="285"/>
      <c r="P467" s="289">
        <v>12</v>
      </c>
      <c r="Q467" s="289"/>
      <c r="R467" s="289"/>
      <c r="S467" s="289"/>
      <c r="T467" s="289"/>
      <c r="U467" s="289"/>
      <c r="V467" s="289"/>
      <c r="W467" s="289"/>
      <c r="X467" s="289"/>
      <c r="Y467" s="289"/>
      <c r="Z467" s="283"/>
      <c r="AA467" s="285"/>
      <c r="AB467" s="285"/>
      <c r="AC467" s="420"/>
      <c r="AD467" s="409"/>
      <c r="AE467" s="409"/>
      <c r="AF467" s="409"/>
      <c r="AG467" s="409"/>
      <c r="AH467" s="409"/>
      <c r="AI467" s="409"/>
      <c r="AJ467" s="409"/>
      <c r="AK467" s="409"/>
      <c r="AL467" s="409"/>
      <c r="AM467" s="409"/>
      <c r="AN467" s="409"/>
      <c r="AO467" s="409"/>
      <c r="AP467" s="409"/>
      <c r="AQ467" s="290">
        <f>SUM(AC467:AP467)</f>
        <v>0</v>
      </c>
    </row>
    <row r="468" spans="1:43" ht="15" hidden="1" outlineLevel="1">
      <c r="B468" s="288" t="s">
        <v>259</v>
      </c>
      <c r="C468" s="285" t="s">
        <v>163</v>
      </c>
      <c r="D468" s="289"/>
      <c r="E468" s="289"/>
      <c r="F468" s="289"/>
      <c r="G468" s="289"/>
      <c r="H468" s="289"/>
      <c r="I468" s="289"/>
      <c r="J468" s="289"/>
      <c r="K468" s="289"/>
      <c r="L468" s="289"/>
      <c r="M468" s="285"/>
      <c r="N468" s="285"/>
      <c r="O468" s="285"/>
      <c r="P468" s="289">
        <f>P467</f>
        <v>12</v>
      </c>
      <c r="Q468" s="289"/>
      <c r="R468" s="289"/>
      <c r="S468" s="289"/>
      <c r="T468" s="289"/>
      <c r="U468" s="289"/>
      <c r="V468" s="289"/>
      <c r="W468" s="289"/>
      <c r="X468" s="289"/>
      <c r="Y468" s="289"/>
      <c r="Z468" s="283"/>
      <c r="AA468" s="285"/>
      <c r="AB468" s="285"/>
      <c r="AC468" s="405">
        <f>AC467</f>
        <v>0</v>
      </c>
      <c r="AD468" s="405">
        <f>AD467</f>
        <v>0</v>
      </c>
      <c r="AE468" s="405">
        <f t="shared" ref="AE468:AH468" si="258">AE467</f>
        <v>0</v>
      </c>
      <c r="AF468" s="405">
        <f t="shared" si="258"/>
        <v>0</v>
      </c>
      <c r="AG468" s="405">
        <f t="shared" si="258"/>
        <v>0</v>
      </c>
      <c r="AH468" s="405">
        <f t="shared" si="258"/>
        <v>0</v>
      </c>
      <c r="AI468" s="405">
        <f t="shared" ref="AI468:AP468" si="259">AI467</f>
        <v>0</v>
      </c>
      <c r="AJ468" s="405">
        <f t="shared" si="259"/>
        <v>0</v>
      </c>
      <c r="AK468" s="405">
        <f t="shared" si="259"/>
        <v>0</v>
      </c>
      <c r="AL468" s="405">
        <f t="shared" si="259"/>
        <v>0</v>
      </c>
      <c r="AM468" s="405">
        <f t="shared" si="259"/>
        <v>0</v>
      </c>
      <c r="AN468" s="405">
        <f t="shared" si="259"/>
        <v>0</v>
      </c>
      <c r="AO468" s="405">
        <f t="shared" si="259"/>
        <v>0</v>
      </c>
      <c r="AP468" s="405">
        <f t="shared" si="259"/>
        <v>0</v>
      </c>
      <c r="AQ468" s="291"/>
    </row>
    <row r="469" spans="1:43" ht="15" hidden="1" outlineLevel="1">
      <c r="A469" s="501"/>
      <c r="B469" s="309"/>
      <c r="C469" s="299"/>
      <c r="D469" s="285"/>
      <c r="E469" s="285"/>
      <c r="F469" s="285"/>
      <c r="G469" s="285"/>
      <c r="H469" s="285"/>
      <c r="I469" s="285"/>
      <c r="J469" s="285"/>
      <c r="K469" s="285"/>
      <c r="L469" s="285"/>
      <c r="M469" s="285"/>
      <c r="N469" s="285"/>
      <c r="O469" s="285"/>
      <c r="P469" s="285"/>
      <c r="Q469" s="285"/>
      <c r="R469" s="285"/>
      <c r="S469" s="285"/>
      <c r="T469" s="285"/>
      <c r="U469" s="285"/>
      <c r="V469" s="285"/>
      <c r="W469" s="285"/>
      <c r="X469" s="285"/>
      <c r="Y469" s="285"/>
      <c r="Z469" s="283"/>
      <c r="AA469" s="285"/>
      <c r="AB469" s="285"/>
      <c r="AC469" s="406"/>
      <c r="AD469" s="415"/>
      <c r="AE469" s="415"/>
      <c r="AF469" s="415"/>
      <c r="AG469" s="415"/>
      <c r="AH469" s="415"/>
      <c r="AI469" s="415"/>
      <c r="AJ469" s="415"/>
      <c r="AK469" s="415"/>
      <c r="AL469" s="415"/>
      <c r="AM469" s="415"/>
      <c r="AN469" s="415"/>
      <c r="AO469" s="415"/>
      <c r="AP469" s="415"/>
      <c r="AQ469" s="300"/>
    </row>
    <row r="470" spans="1:43" ht="15" hidden="1" outlineLevel="1">
      <c r="A470" s="498">
        <v>19</v>
      </c>
      <c r="B470" s="309" t="s">
        <v>12</v>
      </c>
      <c r="C470" s="285" t="s">
        <v>25</v>
      </c>
      <c r="D470" s="289"/>
      <c r="E470" s="289"/>
      <c r="F470" s="289"/>
      <c r="G470" s="289"/>
      <c r="H470" s="289"/>
      <c r="I470" s="289"/>
      <c r="J470" s="289"/>
      <c r="K470" s="289"/>
      <c r="L470" s="289"/>
      <c r="M470" s="285"/>
      <c r="N470" s="285"/>
      <c r="O470" s="285"/>
      <c r="P470" s="289">
        <v>12</v>
      </c>
      <c r="Q470" s="289"/>
      <c r="R470" s="289"/>
      <c r="S470" s="289"/>
      <c r="T470" s="289"/>
      <c r="U470" s="289"/>
      <c r="V470" s="289"/>
      <c r="W470" s="289"/>
      <c r="X470" s="289"/>
      <c r="Y470" s="289"/>
      <c r="Z470" s="283"/>
      <c r="AA470" s="285"/>
      <c r="AB470" s="285"/>
      <c r="AC470" s="404"/>
      <c r="AD470" s="409"/>
      <c r="AE470" s="409"/>
      <c r="AF470" s="409"/>
      <c r="AG470" s="409"/>
      <c r="AH470" s="409"/>
      <c r="AI470" s="409"/>
      <c r="AJ470" s="409"/>
      <c r="AK470" s="409"/>
      <c r="AL470" s="409"/>
      <c r="AM470" s="409"/>
      <c r="AN470" s="409"/>
      <c r="AO470" s="409"/>
      <c r="AP470" s="409"/>
      <c r="AQ470" s="290">
        <f>SUM(AC470:AP470)</f>
        <v>0</v>
      </c>
    </row>
    <row r="471" spans="1:43" ht="15" hidden="1" outlineLevel="1">
      <c r="B471" s="288" t="s">
        <v>259</v>
      </c>
      <c r="C471" s="285" t="s">
        <v>163</v>
      </c>
      <c r="D471" s="289"/>
      <c r="E471" s="289"/>
      <c r="F471" s="289"/>
      <c r="G471" s="289"/>
      <c r="H471" s="289"/>
      <c r="I471" s="289"/>
      <c r="J471" s="289"/>
      <c r="K471" s="289"/>
      <c r="L471" s="289"/>
      <c r="M471" s="285"/>
      <c r="N471" s="285"/>
      <c r="O471" s="285"/>
      <c r="P471" s="289">
        <f>P470</f>
        <v>12</v>
      </c>
      <c r="Q471" s="289"/>
      <c r="R471" s="289"/>
      <c r="S471" s="289"/>
      <c r="T471" s="289"/>
      <c r="U471" s="289"/>
      <c r="V471" s="289"/>
      <c r="W471" s="289"/>
      <c r="X471" s="289"/>
      <c r="Y471" s="289"/>
      <c r="Z471" s="283"/>
      <c r="AA471" s="285"/>
      <c r="AB471" s="285"/>
      <c r="AC471" s="405">
        <f>AC470</f>
        <v>0</v>
      </c>
      <c r="AD471" s="405">
        <f>AD470</f>
        <v>0</v>
      </c>
      <c r="AE471" s="405">
        <f t="shared" ref="AE471:AH471" si="260">AE470</f>
        <v>0</v>
      </c>
      <c r="AF471" s="405">
        <f t="shared" si="260"/>
        <v>0</v>
      </c>
      <c r="AG471" s="405">
        <f t="shared" si="260"/>
        <v>0</v>
      </c>
      <c r="AH471" s="405">
        <f t="shared" si="260"/>
        <v>0</v>
      </c>
      <c r="AI471" s="405">
        <f t="shared" ref="AI471:AP471" si="261">AI470</f>
        <v>0</v>
      </c>
      <c r="AJ471" s="405">
        <f t="shared" si="261"/>
        <v>0</v>
      </c>
      <c r="AK471" s="405">
        <f t="shared" si="261"/>
        <v>0</v>
      </c>
      <c r="AL471" s="405">
        <f t="shared" si="261"/>
        <v>0</v>
      </c>
      <c r="AM471" s="405">
        <f t="shared" si="261"/>
        <v>0</v>
      </c>
      <c r="AN471" s="405">
        <f t="shared" si="261"/>
        <v>0</v>
      </c>
      <c r="AO471" s="405">
        <f t="shared" si="261"/>
        <v>0</v>
      </c>
      <c r="AP471" s="405">
        <f t="shared" si="261"/>
        <v>0</v>
      </c>
      <c r="AQ471" s="291"/>
    </row>
    <row r="472" spans="1:43" ht="15" hidden="1" outlineLevel="1">
      <c r="B472" s="309"/>
      <c r="C472" s="299"/>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285"/>
      <c r="Z472" s="283"/>
      <c r="AA472" s="285"/>
      <c r="AB472" s="285"/>
      <c r="AC472" s="416"/>
      <c r="AD472" s="416"/>
      <c r="AE472" s="406"/>
      <c r="AF472" s="406"/>
      <c r="AG472" s="406"/>
      <c r="AH472" s="406"/>
      <c r="AI472" s="406"/>
      <c r="AJ472" s="406"/>
      <c r="AK472" s="406"/>
      <c r="AL472" s="406"/>
      <c r="AM472" s="406"/>
      <c r="AN472" s="406"/>
      <c r="AO472" s="406"/>
      <c r="AP472" s="406"/>
      <c r="AQ472" s="300"/>
    </row>
    <row r="473" spans="1:43" ht="15" hidden="1" outlineLevel="1">
      <c r="A473" s="498">
        <v>20</v>
      </c>
      <c r="B473" s="309" t="s">
        <v>13</v>
      </c>
      <c r="C473" s="285" t="s">
        <v>25</v>
      </c>
      <c r="D473" s="289"/>
      <c r="E473" s="289"/>
      <c r="F473" s="289"/>
      <c r="G473" s="289"/>
      <c r="H473" s="289"/>
      <c r="I473" s="289"/>
      <c r="J473" s="289"/>
      <c r="K473" s="289"/>
      <c r="L473" s="289"/>
      <c r="M473" s="285"/>
      <c r="N473" s="285"/>
      <c r="O473" s="285"/>
      <c r="P473" s="289">
        <v>12</v>
      </c>
      <c r="Q473" s="289"/>
      <c r="R473" s="289"/>
      <c r="S473" s="289"/>
      <c r="T473" s="289"/>
      <c r="U473" s="289"/>
      <c r="V473" s="289"/>
      <c r="W473" s="289"/>
      <c r="X473" s="289"/>
      <c r="Y473" s="289"/>
      <c r="Z473" s="283"/>
      <c r="AA473" s="285"/>
      <c r="AB473" s="285"/>
      <c r="AC473" s="404"/>
      <c r="AD473" s="409"/>
      <c r="AE473" s="409"/>
      <c r="AF473" s="409"/>
      <c r="AG473" s="409"/>
      <c r="AH473" s="409"/>
      <c r="AI473" s="409"/>
      <c r="AJ473" s="409"/>
      <c r="AK473" s="409"/>
      <c r="AL473" s="409"/>
      <c r="AM473" s="409"/>
      <c r="AN473" s="409"/>
      <c r="AO473" s="409"/>
      <c r="AP473" s="409"/>
      <c r="AQ473" s="290">
        <f>SUM(AC473:AP473)</f>
        <v>0</v>
      </c>
    </row>
    <row r="474" spans="1:43" ht="15" hidden="1" outlineLevel="1">
      <c r="B474" s="288" t="s">
        <v>259</v>
      </c>
      <c r="C474" s="285" t="s">
        <v>163</v>
      </c>
      <c r="D474" s="289"/>
      <c r="E474" s="289"/>
      <c r="F474" s="289"/>
      <c r="G474" s="289"/>
      <c r="H474" s="289"/>
      <c r="I474" s="289"/>
      <c r="J474" s="289"/>
      <c r="K474" s="289"/>
      <c r="L474" s="289"/>
      <c r="M474" s="285"/>
      <c r="N474" s="285"/>
      <c r="O474" s="285"/>
      <c r="P474" s="289">
        <f>P473</f>
        <v>12</v>
      </c>
      <c r="Q474" s="289"/>
      <c r="R474" s="289"/>
      <c r="S474" s="289"/>
      <c r="T474" s="289"/>
      <c r="U474" s="289"/>
      <c r="V474" s="289"/>
      <c r="W474" s="289"/>
      <c r="X474" s="289"/>
      <c r="Y474" s="289"/>
      <c r="Z474" s="283"/>
      <c r="AA474" s="285"/>
      <c r="AB474" s="285"/>
      <c r="AC474" s="405">
        <f>AC473</f>
        <v>0</v>
      </c>
      <c r="AD474" s="405">
        <f>AD473</f>
        <v>0</v>
      </c>
      <c r="AE474" s="405">
        <f t="shared" ref="AE474:AH474" si="262">AE473</f>
        <v>0</v>
      </c>
      <c r="AF474" s="405">
        <f t="shared" si="262"/>
        <v>0</v>
      </c>
      <c r="AG474" s="405">
        <f t="shared" si="262"/>
        <v>0</v>
      </c>
      <c r="AH474" s="405">
        <f t="shared" si="262"/>
        <v>0</v>
      </c>
      <c r="AI474" s="405">
        <f t="shared" ref="AI474:AP474" si="263">AI473</f>
        <v>0</v>
      </c>
      <c r="AJ474" s="405">
        <f t="shared" si="263"/>
        <v>0</v>
      </c>
      <c r="AK474" s="405">
        <f t="shared" si="263"/>
        <v>0</v>
      </c>
      <c r="AL474" s="405">
        <f t="shared" si="263"/>
        <v>0</v>
      </c>
      <c r="AM474" s="405">
        <f t="shared" si="263"/>
        <v>0</v>
      </c>
      <c r="AN474" s="405">
        <f t="shared" si="263"/>
        <v>0</v>
      </c>
      <c r="AO474" s="405">
        <f t="shared" si="263"/>
        <v>0</v>
      </c>
      <c r="AP474" s="405">
        <f t="shared" si="263"/>
        <v>0</v>
      </c>
      <c r="AQ474" s="300"/>
    </row>
    <row r="475" spans="1:43" ht="15" hidden="1" outlineLevel="1">
      <c r="B475" s="309"/>
      <c r="C475" s="299"/>
      <c r="D475" s="285"/>
      <c r="E475" s="285"/>
      <c r="F475" s="285"/>
      <c r="G475" s="285"/>
      <c r="H475" s="285"/>
      <c r="I475" s="285"/>
      <c r="J475" s="285"/>
      <c r="K475" s="285"/>
      <c r="L475" s="285"/>
      <c r="M475" s="285"/>
      <c r="N475" s="285"/>
      <c r="O475" s="285"/>
      <c r="P475" s="312"/>
      <c r="Q475" s="285"/>
      <c r="R475" s="285"/>
      <c r="S475" s="285"/>
      <c r="T475" s="285"/>
      <c r="U475" s="285"/>
      <c r="V475" s="285"/>
      <c r="W475" s="285"/>
      <c r="X475" s="285"/>
      <c r="Y475" s="285"/>
      <c r="Z475" s="283"/>
      <c r="AA475" s="285"/>
      <c r="AB475" s="285"/>
      <c r="AC475" s="406"/>
      <c r="AD475" s="406"/>
      <c r="AE475" s="406"/>
      <c r="AF475" s="406"/>
      <c r="AG475" s="406"/>
      <c r="AH475" s="406"/>
      <c r="AI475" s="406"/>
      <c r="AJ475" s="406"/>
      <c r="AK475" s="406"/>
      <c r="AL475" s="406"/>
      <c r="AM475" s="406"/>
      <c r="AN475" s="406"/>
      <c r="AO475" s="406"/>
      <c r="AP475" s="406"/>
      <c r="AQ475" s="300"/>
    </row>
    <row r="476" spans="1:43" ht="15" hidden="1" outlineLevel="1">
      <c r="A476" s="498">
        <v>21</v>
      </c>
      <c r="B476" s="309" t="s">
        <v>22</v>
      </c>
      <c r="C476" s="285" t="s">
        <v>25</v>
      </c>
      <c r="D476" s="289"/>
      <c r="E476" s="289"/>
      <c r="F476" s="289"/>
      <c r="G476" s="289"/>
      <c r="H476" s="289"/>
      <c r="I476" s="289"/>
      <c r="J476" s="289"/>
      <c r="K476" s="289"/>
      <c r="L476" s="289"/>
      <c r="M476" s="285"/>
      <c r="N476" s="285"/>
      <c r="O476" s="285"/>
      <c r="P476" s="289">
        <v>12</v>
      </c>
      <c r="Q476" s="289"/>
      <c r="R476" s="289"/>
      <c r="S476" s="289"/>
      <c r="T476" s="289"/>
      <c r="U476" s="289"/>
      <c r="V476" s="289"/>
      <c r="W476" s="289"/>
      <c r="X476" s="289"/>
      <c r="Y476" s="289"/>
      <c r="Z476" s="283"/>
      <c r="AA476" s="285"/>
      <c r="AB476" s="285"/>
      <c r="AC476" s="404"/>
      <c r="AD476" s="409"/>
      <c r="AE476" s="409"/>
      <c r="AF476" s="409"/>
      <c r="AG476" s="409"/>
      <c r="AH476" s="409"/>
      <c r="AI476" s="409"/>
      <c r="AJ476" s="409"/>
      <c r="AK476" s="409"/>
      <c r="AL476" s="409"/>
      <c r="AM476" s="409"/>
      <c r="AN476" s="409"/>
      <c r="AO476" s="409"/>
      <c r="AP476" s="409"/>
      <c r="AQ476" s="290">
        <f>SUM(AC476:AP476)</f>
        <v>0</v>
      </c>
    </row>
    <row r="477" spans="1:43" ht="15" hidden="1" outlineLevel="1">
      <c r="B477" s="288" t="s">
        <v>259</v>
      </c>
      <c r="C477" s="285" t="s">
        <v>163</v>
      </c>
      <c r="D477" s="289"/>
      <c r="E477" s="289"/>
      <c r="F477" s="289"/>
      <c r="G477" s="289"/>
      <c r="H477" s="289"/>
      <c r="I477" s="289"/>
      <c r="J477" s="289"/>
      <c r="K477" s="289"/>
      <c r="L477" s="289"/>
      <c r="M477" s="285"/>
      <c r="N477" s="285"/>
      <c r="O477" s="285"/>
      <c r="P477" s="289">
        <f>P476</f>
        <v>12</v>
      </c>
      <c r="Q477" s="289"/>
      <c r="R477" s="289"/>
      <c r="S477" s="289"/>
      <c r="T477" s="289"/>
      <c r="U477" s="289"/>
      <c r="V477" s="289"/>
      <c r="W477" s="289"/>
      <c r="X477" s="289"/>
      <c r="Y477" s="289"/>
      <c r="Z477" s="283"/>
      <c r="AA477" s="285"/>
      <c r="AB477" s="285"/>
      <c r="AC477" s="405">
        <f>AC476</f>
        <v>0</v>
      </c>
      <c r="AD477" s="405">
        <f>AD476</f>
        <v>0</v>
      </c>
      <c r="AE477" s="405">
        <f t="shared" ref="AE477:AH477" si="264">AE476</f>
        <v>0</v>
      </c>
      <c r="AF477" s="405">
        <f t="shared" si="264"/>
        <v>0</v>
      </c>
      <c r="AG477" s="405">
        <f t="shared" si="264"/>
        <v>0</v>
      </c>
      <c r="AH477" s="405">
        <f t="shared" si="264"/>
        <v>0</v>
      </c>
      <c r="AI477" s="405">
        <f t="shared" ref="AI477:AP477" si="265">AI476</f>
        <v>0</v>
      </c>
      <c r="AJ477" s="405">
        <f t="shared" si="265"/>
        <v>0</v>
      </c>
      <c r="AK477" s="405">
        <f t="shared" si="265"/>
        <v>0</v>
      </c>
      <c r="AL477" s="405">
        <f t="shared" si="265"/>
        <v>0</v>
      </c>
      <c r="AM477" s="405">
        <f t="shared" si="265"/>
        <v>0</v>
      </c>
      <c r="AN477" s="405">
        <f t="shared" si="265"/>
        <v>0</v>
      </c>
      <c r="AO477" s="405">
        <f t="shared" si="265"/>
        <v>0</v>
      </c>
      <c r="AP477" s="405">
        <f t="shared" si="265"/>
        <v>0</v>
      </c>
      <c r="AQ477" s="291"/>
    </row>
    <row r="478" spans="1:43" ht="15" hidden="1" outlineLevel="1">
      <c r="B478" s="309"/>
      <c r="C478" s="299"/>
      <c r="D478" s="285"/>
      <c r="E478" s="285"/>
      <c r="F478" s="285"/>
      <c r="G478" s="285"/>
      <c r="H478" s="285"/>
      <c r="I478" s="285"/>
      <c r="J478" s="285"/>
      <c r="K478" s="285"/>
      <c r="L478" s="285"/>
      <c r="M478" s="285"/>
      <c r="N478" s="285"/>
      <c r="O478" s="285"/>
      <c r="P478" s="285"/>
      <c r="Q478" s="285"/>
      <c r="R478" s="285"/>
      <c r="S478" s="285"/>
      <c r="T478" s="285"/>
      <c r="U478" s="285"/>
      <c r="V478" s="285"/>
      <c r="W478" s="285"/>
      <c r="X478" s="285"/>
      <c r="Y478" s="285"/>
      <c r="Z478" s="283"/>
      <c r="AA478" s="285"/>
      <c r="AB478" s="285"/>
      <c r="AC478" s="416"/>
      <c r="AD478" s="406"/>
      <c r="AE478" s="406"/>
      <c r="AF478" s="406"/>
      <c r="AG478" s="406"/>
      <c r="AH478" s="406"/>
      <c r="AI478" s="406"/>
      <c r="AJ478" s="406"/>
      <c r="AK478" s="406"/>
      <c r="AL478" s="406"/>
      <c r="AM478" s="406"/>
      <c r="AN478" s="406"/>
      <c r="AO478" s="406"/>
      <c r="AP478" s="406"/>
      <c r="AQ478" s="300"/>
    </row>
    <row r="479" spans="1:43" ht="15" hidden="1" outlineLevel="1">
      <c r="A479" s="498">
        <v>22</v>
      </c>
      <c r="B479" s="309" t="s">
        <v>9</v>
      </c>
      <c r="C479" s="285" t="s">
        <v>25</v>
      </c>
      <c r="D479" s="289">
        <v>0</v>
      </c>
      <c r="E479" s="289">
        <v>0</v>
      </c>
      <c r="F479" s="289">
        <v>0</v>
      </c>
      <c r="G479" s="289">
        <v>0</v>
      </c>
      <c r="H479" s="289">
        <v>0</v>
      </c>
      <c r="I479" s="289">
        <v>0</v>
      </c>
      <c r="J479" s="289">
        <v>0</v>
      </c>
      <c r="K479" s="289">
        <v>0</v>
      </c>
      <c r="L479" s="289">
        <v>0</v>
      </c>
      <c r="M479" s="285"/>
      <c r="N479" s="285"/>
      <c r="O479" s="285"/>
      <c r="P479" s="285"/>
      <c r="Q479" s="289"/>
      <c r="R479" s="289"/>
      <c r="S479" s="289"/>
      <c r="T479" s="289"/>
      <c r="U479" s="289"/>
      <c r="V479" s="289"/>
      <c r="W479" s="289"/>
      <c r="X479" s="289"/>
      <c r="Y479" s="289"/>
      <c r="Z479" s="283"/>
      <c r="AA479" s="285"/>
      <c r="AB479" s="285"/>
      <c r="AC479" s="404"/>
      <c r="AD479" s="409"/>
      <c r="AE479" s="409"/>
      <c r="AF479" s="409"/>
      <c r="AG479" s="409"/>
      <c r="AH479" s="409"/>
      <c r="AI479" s="409"/>
      <c r="AJ479" s="409"/>
      <c r="AK479" s="409"/>
      <c r="AL479" s="409"/>
      <c r="AM479" s="409"/>
      <c r="AN479" s="409"/>
      <c r="AO479" s="409"/>
      <c r="AP479" s="409"/>
      <c r="AQ479" s="290">
        <f>SUM(AC479:AP479)</f>
        <v>0</v>
      </c>
    </row>
    <row r="480" spans="1:43" ht="15" hidden="1" outlineLevel="1">
      <c r="B480" s="288" t="s">
        <v>259</v>
      </c>
      <c r="C480" s="285" t="s">
        <v>163</v>
      </c>
      <c r="D480" s="289"/>
      <c r="E480" s="289"/>
      <c r="F480" s="289"/>
      <c r="G480" s="289"/>
      <c r="H480" s="289"/>
      <c r="I480" s="289"/>
      <c r="J480" s="289"/>
      <c r="K480" s="289"/>
      <c r="L480" s="289"/>
      <c r="M480" s="285"/>
      <c r="N480" s="285"/>
      <c r="O480" s="285"/>
      <c r="P480" s="285"/>
      <c r="Q480" s="289"/>
      <c r="R480" s="289"/>
      <c r="S480" s="289"/>
      <c r="T480" s="289"/>
      <c r="U480" s="289"/>
      <c r="V480" s="289"/>
      <c r="W480" s="289"/>
      <c r="X480" s="289"/>
      <c r="Y480" s="289"/>
      <c r="Z480" s="283"/>
      <c r="AA480" s="285"/>
      <c r="AB480" s="285"/>
      <c r="AC480" s="405">
        <f>AC479</f>
        <v>0</v>
      </c>
      <c r="AD480" s="405">
        <f>AD479</f>
        <v>0</v>
      </c>
      <c r="AE480" s="405">
        <f t="shared" ref="AE480:AH480" si="266">AE479</f>
        <v>0</v>
      </c>
      <c r="AF480" s="405">
        <f t="shared" si="266"/>
        <v>0</v>
      </c>
      <c r="AG480" s="405">
        <f t="shared" si="266"/>
        <v>0</v>
      </c>
      <c r="AH480" s="405">
        <f t="shared" si="266"/>
        <v>0</v>
      </c>
      <c r="AI480" s="405">
        <f t="shared" ref="AI480:AP480" si="267">AI479</f>
        <v>0</v>
      </c>
      <c r="AJ480" s="405">
        <f t="shared" si="267"/>
        <v>0</v>
      </c>
      <c r="AK480" s="405">
        <f t="shared" si="267"/>
        <v>0</v>
      </c>
      <c r="AL480" s="405">
        <f t="shared" si="267"/>
        <v>0</v>
      </c>
      <c r="AM480" s="405">
        <f t="shared" si="267"/>
        <v>0</v>
      </c>
      <c r="AN480" s="405">
        <f t="shared" si="267"/>
        <v>0</v>
      </c>
      <c r="AO480" s="405">
        <f t="shared" si="267"/>
        <v>0</v>
      </c>
      <c r="AP480" s="405">
        <f t="shared" si="267"/>
        <v>0</v>
      </c>
      <c r="AQ480" s="300"/>
    </row>
    <row r="481" spans="1:43" ht="15" hidden="1" outlineLevel="1">
      <c r="B481" s="309"/>
      <c r="C481" s="299"/>
      <c r="D481" s="285"/>
      <c r="E481" s="285"/>
      <c r="F481" s="285"/>
      <c r="G481" s="285"/>
      <c r="H481" s="285"/>
      <c r="I481" s="285"/>
      <c r="J481" s="285"/>
      <c r="K481" s="285"/>
      <c r="L481" s="285"/>
      <c r="M481" s="285"/>
      <c r="N481" s="285"/>
      <c r="O481" s="285"/>
      <c r="P481" s="285"/>
      <c r="Q481" s="285"/>
      <c r="R481" s="285"/>
      <c r="S481" s="285"/>
      <c r="T481" s="285"/>
      <c r="U481" s="285"/>
      <c r="V481" s="285"/>
      <c r="W481" s="285"/>
      <c r="X481" s="285"/>
      <c r="Y481" s="285"/>
      <c r="Z481" s="283"/>
      <c r="AA481" s="285"/>
      <c r="AB481" s="285"/>
      <c r="AC481" s="406"/>
      <c r="AD481" s="406"/>
      <c r="AE481" s="406"/>
      <c r="AF481" s="406"/>
      <c r="AG481" s="406"/>
      <c r="AH481" s="406"/>
      <c r="AI481" s="406"/>
      <c r="AJ481" s="406"/>
      <c r="AK481" s="406"/>
      <c r="AL481" s="406"/>
      <c r="AM481" s="406"/>
      <c r="AN481" s="406"/>
      <c r="AO481" s="406"/>
      <c r="AP481" s="406"/>
      <c r="AQ481" s="300"/>
    </row>
    <row r="482" spans="1:43" ht="15.75" hidden="1" outlineLevel="1">
      <c r="A482" s="499"/>
      <c r="B482" s="282" t="s">
        <v>14</v>
      </c>
      <c r="C482" s="283"/>
      <c r="D482" s="284"/>
      <c r="E482" s="284"/>
      <c r="F482" s="284"/>
      <c r="G482" s="284"/>
      <c r="H482" s="284"/>
      <c r="I482" s="284"/>
      <c r="J482" s="284"/>
      <c r="K482" s="284"/>
      <c r="L482" s="284"/>
      <c r="M482" s="285"/>
      <c r="N482" s="285"/>
      <c r="O482" s="285"/>
      <c r="P482" s="284"/>
      <c r="Q482" s="284"/>
      <c r="R482" s="283"/>
      <c r="S482" s="283"/>
      <c r="T482" s="283"/>
      <c r="U482" s="283"/>
      <c r="V482" s="283"/>
      <c r="W482" s="283"/>
      <c r="X482" s="283"/>
      <c r="Y482" s="283"/>
      <c r="Z482" s="283"/>
      <c r="AA482" s="283"/>
      <c r="AB482" s="283"/>
      <c r="AC482" s="408"/>
      <c r="AD482" s="408"/>
      <c r="AE482" s="408"/>
      <c r="AF482" s="408"/>
      <c r="AG482" s="408"/>
      <c r="AH482" s="408"/>
      <c r="AI482" s="408"/>
      <c r="AJ482" s="408"/>
      <c r="AK482" s="408"/>
      <c r="AL482" s="408"/>
      <c r="AM482" s="408"/>
      <c r="AN482" s="408"/>
      <c r="AO482" s="408"/>
      <c r="AP482" s="408"/>
      <c r="AQ482" s="286"/>
    </row>
    <row r="483" spans="1:43" ht="15" hidden="1" outlineLevel="1">
      <c r="A483" s="498">
        <v>23</v>
      </c>
      <c r="B483" s="309" t="s">
        <v>14</v>
      </c>
      <c r="C483" s="285" t="s">
        <v>25</v>
      </c>
      <c r="D483" s="289">
        <v>3174.1734919999999</v>
      </c>
      <c r="E483" s="289">
        <v>3170.1876980000002</v>
      </c>
      <c r="F483" s="289">
        <v>2868.6891019999998</v>
      </c>
      <c r="G483" s="289">
        <v>2733.8830109999999</v>
      </c>
      <c r="H483" s="289">
        <v>2599.0768659999999</v>
      </c>
      <c r="I483" s="289">
        <v>2599.0768659999999</v>
      </c>
      <c r="J483" s="289">
        <v>2599.0768659999999</v>
      </c>
      <c r="K483" s="289">
        <v>2390.5343699999999</v>
      </c>
      <c r="L483" s="289">
        <v>1308</v>
      </c>
      <c r="M483" s="285"/>
      <c r="N483" s="285"/>
      <c r="O483" s="285"/>
      <c r="P483" s="285"/>
      <c r="Q483" s="289"/>
      <c r="R483" s="289"/>
      <c r="S483" s="289"/>
      <c r="T483" s="289"/>
      <c r="U483" s="289"/>
      <c r="V483" s="289"/>
      <c r="W483" s="289"/>
      <c r="X483" s="289"/>
      <c r="Y483" s="289"/>
      <c r="Z483" s="283"/>
      <c r="AA483" s="285"/>
      <c r="AB483" s="285"/>
      <c r="AC483" s="464"/>
      <c r="AD483" s="404"/>
      <c r="AE483" s="404"/>
      <c r="AF483" s="404"/>
      <c r="AG483" s="404"/>
      <c r="AH483" s="404"/>
      <c r="AI483" s="404"/>
      <c r="AJ483" s="404"/>
      <c r="AK483" s="404"/>
      <c r="AL483" s="404"/>
      <c r="AM483" s="404"/>
      <c r="AN483" s="404"/>
      <c r="AO483" s="404"/>
      <c r="AP483" s="404"/>
      <c r="AQ483" s="290">
        <f>SUM(AC483:AP483)</f>
        <v>0</v>
      </c>
    </row>
    <row r="484" spans="1:43" ht="15" hidden="1" outlineLevel="1">
      <c r="B484" s="288" t="s">
        <v>259</v>
      </c>
      <c r="C484" s="285" t="s">
        <v>163</v>
      </c>
      <c r="D484" s="289"/>
      <c r="E484" s="289"/>
      <c r="F484" s="289"/>
      <c r="G484" s="289"/>
      <c r="H484" s="289"/>
      <c r="I484" s="289"/>
      <c r="J484" s="289"/>
      <c r="K484" s="289"/>
      <c r="L484" s="289"/>
      <c r="M484" s="285"/>
      <c r="N484" s="285"/>
      <c r="O484" s="285"/>
      <c r="P484" s="462"/>
      <c r="Q484" s="289"/>
      <c r="R484" s="289"/>
      <c r="S484" s="289"/>
      <c r="T484" s="289"/>
      <c r="U484" s="289"/>
      <c r="V484" s="289"/>
      <c r="W484" s="289"/>
      <c r="X484" s="289"/>
      <c r="Y484" s="289"/>
      <c r="Z484" s="283"/>
      <c r="AA484" s="285"/>
      <c r="AB484" s="285"/>
      <c r="AC484" s="405">
        <f>AC483</f>
        <v>0</v>
      </c>
      <c r="AD484" s="405">
        <f>AD483</f>
        <v>0</v>
      </c>
      <c r="AE484" s="405">
        <f t="shared" ref="AE484:AH484" si="268">AE483</f>
        <v>0</v>
      </c>
      <c r="AF484" s="405">
        <f t="shared" si="268"/>
        <v>0</v>
      </c>
      <c r="AG484" s="405">
        <f t="shared" si="268"/>
        <v>0</v>
      </c>
      <c r="AH484" s="405">
        <f t="shared" si="268"/>
        <v>0</v>
      </c>
      <c r="AI484" s="405">
        <f t="shared" ref="AI484:AP484" si="269">AI483</f>
        <v>0</v>
      </c>
      <c r="AJ484" s="405">
        <f t="shared" si="269"/>
        <v>0</v>
      </c>
      <c r="AK484" s="405">
        <f t="shared" si="269"/>
        <v>0</v>
      </c>
      <c r="AL484" s="405">
        <f t="shared" si="269"/>
        <v>0</v>
      </c>
      <c r="AM484" s="405">
        <f t="shared" si="269"/>
        <v>0</v>
      </c>
      <c r="AN484" s="405">
        <f t="shared" si="269"/>
        <v>0</v>
      </c>
      <c r="AO484" s="405">
        <f t="shared" si="269"/>
        <v>0</v>
      </c>
      <c r="AP484" s="405">
        <f t="shared" si="269"/>
        <v>0</v>
      </c>
      <c r="AQ484" s="291"/>
    </row>
    <row r="485" spans="1:43" ht="15" hidden="1" outlineLevel="1">
      <c r="B485" s="309"/>
      <c r="C485" s="299"/>
      <c r="D485" s="285"/>
      <c r="E485" s="285"/>
      <c r="F485" s="285"/>
      <c r="G485" s="285"/>
      <c r="H485" s="285"/>
      <c r="I485" s="285"/>
      <c r="J485" s="285"/>
      <c r="K485" s="285"/>
      <c r="L485" s="285"/>
      <c r="M485" s="285"/>
      <c r="N485" s="285"/>
      <c r="O485" s="285"/>
      <c r="P485" s="285"/>
      <c r="Q485" s="285"/>
      <c r="R485" s="285"/>
      <c r="S485" s="285"/>
      <c r="T485" s="285"/>
      <c r="U485" s="285"/>
      <c r="V485" s="285"/>
      <c r="W485" s="285"/>
      <c r="X485" s="285"/>
      <c r="Y485" s="285"/>
      <c r="Z485" s="283"/>
      <c r="AA485" s="285"/>
      <c r="AB485" s="285"/>
      <c r="AC485" s="406"/>
      <c r="AD485" s="406"/>
      <c r="AE485" s="406"/>
      <c r="AF485" s="406"/>
      <c r="AG485" s="406"/>
      <c r="AH485" s="406"/>
      <c r="AI485" s="406"/>
      <c r="AJ485" s="406"/>
      <c r="AK485" s="406"/>
      <c r="AL485" s="406"/>
      <c r="AM485" s="406"/>
      <c r="AN485" s="406"/>
      <c r="AO485" s="406"/>
      <c r="AP485" s="406"/>
      <c r="AQ485" s="300"/>
    </row>
    <row r="486" spans="1:43" s="287" customFormat="1" ht="15.75" hidden="1" outlineLevel="1">
      <c r="A486" s="499"/>
      <c r="B486" s="282" t="s">
        <v>487</v>
      </c>
      <c r="C486" s="283"/>
      <c r="D486" s="284"/>
      <c r="E486" s="284"/>
      <c r="F486" s="284"/>
      <c r="G486" s="284"/>
      <c r="H486" s="284"/>
      <c r="I486" s="284"/>
      <c r="J486" s="284"/>
      <c r="K486" s="284"/>
      <c r="L486" s="284"/>
      <c r="M486" s="285"/>
      <c r="N486" s="285"/>
      <c r="O486" s="285"/>
      <c r="P486" s="284"/>
      <c r="Q486" s="284"/>
      <c r="R486" s="283"/>
      <c r="S486" s="283"/>
      <c r="T486" s="283"/>
      <c r="U486" s="283"/>
      <c r="V486" s="283"/>
      <c r="W486" s="283"/>
      <c r="X486" s="283"/>
      <c r="Y486" s="283"/>
      <c r="Z486" s="283"/>
      <c r="AA486" s="283"/>
      <c r="AB486" s="283"/>
      <c r="AC486" s="408"/>
      <c r="AD486" s="408"/>
      <c r="AE486" s="408"/>
      <c r="AF486" s="408"/>
      <c r="AG486" s="408"/>
      <c r="AH486" s="408"/>
      <c r="AI486" s="408"/>
      <c r="AJ486" s="408"/>
      <c r="AK486" s="408"/>
      <c r="AL486" s="408"/>
      <c r="AM486" s="408"/>
      <c r="AN486" s="408"/>
      <c r="AO486" s="408"/>
      <c r="AP486" s="408"/>
      <c r="AQ486" s="286"/>
    </row>
    <row r="487" spans="1:43" s="277" customFormat="1" ht="15" hidden="1" outlineLevel="1">
      <c r="A487" s="498">
        <v>24</v>
      </c>
      <c r="B487" s="309" t="s">
        <v>14</v>
      </c>
      <c r="C487" s="285" t="s">
        <v>25</v>
      </c>
      <c r="D487" s="289"/>
      <c r="E487" s="289"/>
      <c r="F487" s="289"/>
      <c r="G487" s="289"/>
      <c r="H487" s="289"/>
      <c r="I487" s="289"/>
      <c r="J487" s="289"/>
      <c r="K487" s="289"/>
      <c r="L487" s="289"/>
      <c r="M487" s="285"/>
      <c r="N487" s="285"/>
      <c r="O487" s="285"/>
      <c r="P487" s="285"/>
      <c r="Q487" s="289"/>
      <c r="R487" s="289"/>
      <c r="S487" s="289"/>
      <c r="T487" s="289"/>
      <c r="U487" s="289"/>
      <c r="V487" s="289"/>
      <c r="W487" s="289"/>
      <c r="X487" s="289"/>
      <c r="Y487" s="289"/>
      <c r="Z487" s="283"/>
      <c r="AA487" s="285"/>
      <c r="AB487" s="285"/>
      <c r="AC487" s="404"/>
      <c r="AD487" s="404"/>
      <c r="AE487" s="404"/>
      <c r="AF487" s="404"/>
      <c r="AG487" s="404"/>
      <c r="AH487" s="404"/>
      <c r="AI487" s="404"/>
      <c r="AJ487" s="404"/>
      <c r="AK487" s="404"/>
      <c r="AL487" s="404"/>
      <c r="AM487" s="404"/>
      <c r="AN487" s="404"/>
      <c r="AO487" s="404"/>
      <c r="AP487" s="404"/>
      <c r="AQ487" s="290">
        <f>SUM(AC487:AP487)</f>
        <v>0</v>
      </c>
    </row>
    <row r="488" spans="1:43" s="277" customFormat="1" ht="15" hidden="1" outlineLevel="1">
      <c r="A488" s="498"/>
      <c r="B488" s="309" t="s">
        <v>259</v>
      </c>
      <c r="C488" s="285" t="s">
        <v>163</v>
      </c>
      <c r="D488" s="289"/>
      <c r="E488" s="289"/>
      <c r="F488" s="289"/>
      <c r="G488" s="289"/>
      <c r="H488" s="289"/>
      <c r="I488" s="289"/>
      <c r="J488" s="289"/>
      <c r="K488" s="289"/>
      <c r="L488" s="289"/>
      <c r="M488" s="285"/>
      <c r="N488" s="285"/>
      <c r="O488" s="285"/>
      <c r="P488" s="462"/>
      <c r="Q488" s="289"/>
      <c r="R488" s="289"/>
      <c r="S488" s="289"/>
      <c r="T488" s="289"/>
      <c r="U488" s="289"/>
      <c r="V488" s="289"/>
      <c r="W488" s="289"/>
      <c r="X488" s="289"/>
      <c r="Y488" s="289"/>
      <c r="Z488" s="283"/>
      <c r="AA488" s="285"/>
      <c r="AB488" s="285"/>
      <c r="AC488" s="405">
        <f>AC487</f>
        <v>0</v>
      </c>
      <c r="AD488" s="405">
        <f>AD487</f>
        <v>0</v>
      </c>
      <c r="AE488" s="405">
        <f t="shared" ref="AE488:AH488" si="270">AE487</f>
        <v>0</v>
      </c>
      <c r="AF488" s="405">
        <f t="shared" si="270"/>
        <v>0</v>
      </c>
      <c r="AG488" s="405">
        <f t="shared" si="270"/>
        <v>0</v>
      </c>
      <c r="AH488" s="405">
        <f t="shared" si="270"/>
        <v>0</v>
      </c>
      <c r="AI488" s="405">
        <f t="shared" ref="AI488:AP488" si="271">AI487</f>
        <v>0</v>
      </c>
      <c r="AJ488" s="405">
        <f t="shared" si="271"/>
        <v>0</v>
      </c>
      <c r="AK488" s="405">
        <f t="shared" si="271"/>
        <v>0</v>
      </c>
      <c r="AL488" s="405">
        <f t="shared" si="271"/>
        <v>0</v>
      </c>
      <c r="AM488" s="405">
        <f t="shared" si="271"/>
        <v>0</v>
      </c>
      <c r="AN488" s="405">
        <f t="shared" si="271"/>
        <v>0</v>
      </c>
      <c r="AO488" s="405">
        <f t="shared" si="271"/>
        <v>0</v>
      </c>
      <c r="AP488" s="405">
        <f t="shared" si="271"/>
        <v>0</v>
      </c>
      <c r="AQ488" s="291"/>
    </row>
    <row r="489" spans="1:43" s="277" customFormat="1" ht="15" hidden="1" outlineLevel="1">
      <c r="A489" s="498"/>
      <c r="B489" s="309"/>
      <c r="C489" s="299"/>
      <c r="D489" s="285"/>
      <c r="E489" s="285"/>
      <c r="F489" s="285"/>
      <c r="G489" s="285"/>
      <c r="H489" s="285"/>
      <c r="I489" s="285"/>
      <c r="J489" s="285"/>
      <c r="K489" s="285"/>
      <c r="L489" s="285"/>
      <c r="M489" s="285"/>
      <c r="N489" s="285"/>
      <c r="O489" s="285"/>
      <c r="P489" s="285"/>
      <c r="Q489" s="285"/>
      <c r="R489" s="285"/>
      <c r="S489" s="285"/>
      <c r="T489" s="285"/>
      <c r="U489" s="285"/>
      <c r="V489" s="285"/>
      <c r="W489" s="285"/>
      <c r="X489" s="285"/>
      <c r="Y489" s="285"/>
      <c r="Z489" s="283"/>
      <c r="AA489" s="285"/>
      <c r="AB489" s="285"/>
      <c r="AC489" s="406"/>
      <c r="AD489" s="406"/>
      <c r="AE489" s="406"/>
      <c r="AF489" s="406"/>
      <c r="AG489" s="406"/>
      <c r="AH489" s="406"/>
      <c r="AI489" s="406"/>
      <c r="AJ489" s="406"/>
      <c r="AK489" s="406"/>
      <c r="AL489" s="406"/>
      <c r="AM489" s="406"/>
      <c r="AN489" s="406"/>
      <c r="AO489" s="406"/>
      <c r="AP489" s="406"/>
      <c r="AQ489" s="300"/>
    </row>
    <row r="490" spans="1:43" s="277" customFormat="1" ht="15" hidden="1" outlineLevel="1">
      <c r="A490" s="498">
        <v>25</v>
      </c>
      <c r="B490" s="308" t="s">
        <v>21</v>
      </c>
      <c r="C490" s="285" t="s">
        <v>25</v>
      </c>
      <c r="D490" s="289"/>
      <c r="E490" s="289"/>
      <c r="F490" s="289"/>
      <c r="G490" s="289"/>
      <c r="H490" s="289"/>
      <c r="I490" s="289"/>
      <c r="J490" s="289"/>
      <c r="K490" s="289"/>
      <c r="L490" s="289"/>
      <c r="M490" s="285"/>
      <c r="N490" s="285"/>
      <c r="O490" s="285"/>
      <c r="P490" s="289">
        <v>0</v>
      </c>
      <c r="Q490" s="289"/>
      <c r="R490" s="289"/>
      <c r="S490" s="289"/>
      <c r="T490" s="289"/>
      <c r="U490" s="289"/>
      <c r="V490" s="289"/>
      <c r="W490" s="289"/>
      <c r="X490" s="289"/>
      <c r="Y490" s="289"/>
      <c r="Z490" s="283"/>
      <c r="AA490" s="285"/>
      <c r="AB490" s="285"/>
      <c r="AC490" s="409"/>
      <c r="AD490" s="409"/>
      <c r="AE490" s="409"/>
      <c r="AF490" s="409"/>
      <c r="AG490" s="409"/>
      <c r="AH490" s="409"/>
      <c r="AI490" s="409"/>
      <c r="AJ490" s="409"/>
      <c r="AK490" s="409"/>
      <c r="AL490" s="409"/>
      <c r="AM490" s="409"/>
      <c r="AN490" s="409"/>
      <c r="AO490" s="409"/>
      <c r="AP490" s="409"/>
      <c r="AQ490" s="290">
        <f>SUM(AC490:AP490)</f>
        <v>0</v>
      </c>
    </row>
    <row r="491" spans="1:43" s="277" customFormat="1" ht="15" hidden="1" outlineLevel="1">
      <c r="A491" s="498"/>
      <c r="B491" s="309" t="s">
        <v>259</v>
      </c>
      <c r="C491" s="285" t="s">
        <v>163</v>
      </c>
      <c r="D491" s="289"/>
      <c r="E491" s="289"/>
      <c r="F491" s="289"/>
      <c r="G491" s="289"/>
      <c r="H491" s="289"/>
      <c r="I491" s="289"/>
      <c r="J491" s="289"/>
      <c r="K491" s="289"/>
      <c r="L491" s="289"/>
      <c r="M491" s="285"/>
      <c r="N491" s="285"/>
      <c r="O491" s="285"/>
      <c r="P491" s="289">
        <f>P490</f>
        <v>0</v>
      </c>
      <c r="Q491" s="289"/>
      <c r="R491" s="289"/>
      <c r="S491" s="289"/>
      <c r="T491" s="289"/>
      <c r="U491" s="289"/>
      <c r="V491" s="289"/>
      <c r="W491" s="289"/>
      <c r="X491" s="289"/>
      <c r="Y491" s="289"/>
      <c r="Z491" s="283"/>
      <c r="AA491" s="285"/>
      <c r="AB491" s="285"/>
      <c r="AC491" s="405">
        <f>AC490</f>
        <v>0</v>
      </c>
      <c r="AD491" s="405">
        <f>AD490</f>
        <v>0</v>
      </c>
      <c r="AE491" s="405">
        <f t="shared" ref="AE491:AH491" si="272">AE490</f>
        <v>0</v>
      </c>
      <c r="AF491" s="405">
        <f t="shared" si="272"/>
        <v>0</v>
      </c>
      <c r="AG491" s="405">
        <f t="shared" si="272"/>
        <v>0</v>
      </c>
      <c r="AH491" s="405">
        <f t="shared" si="272"/>
        <v>0</v>
      </c>
      <c r="AI491" s="405">
        <f t="shared" ref="AI491:AP491" si="273">AI490</f>
        <v>0</v>
      </c>
      <c r="AJ491" s="405">
        <f t="shared" si="273"/>
        <v>0</v>
      </c>
      <c r="AK491" s="405">
        <f t="shared" si="273"/>
        <v>0</v>
      </c>
      <c r="AL491" s="405">
        <f t="shared" si="273"/>
        <v>0</v>
      </c>
      <c r="AM491" s="405">
        <f t="shared" si="273"/>
        <v>0</v>
      </c>
      <c r="AN491" s="405">
        <f t="shared" si="273"/>
        <v>0</v>
      </c>
      <c r="AO491" s="405">
        <f t="shared" si="273"/>
        <v>0</v>
      </c>
      <c r="AP491" s="405">
        <f t="shared" si="273"/>
        <v>0</v>
      </c>
      <c r="AQ491" s="305"/>
    </row>
    <row r="492" spans="1:43" s="277" customFormat="1" ht="15" hidden="1" outlineLevel="1">
      <c r="A492" s="498"/>
      <c r="B492" s="308"/>
      <c r="C492" s="306"/>
      <c r="D492" s="285"/>
      <c r="E492" s="285"/>
      <c r="F492" s="285"/>
      <c r="G492" s="285"/>
      <c r="H492" s="285"/>
      <c r="I492" s="285"/>
      <c r="J492" s="285"/>
      <c r="K492" s="285"/>
      <c r="L492" s="285"/>
      <c r="M492" s="285"/>
      <c r="N492" s="285"/>
      <c r="O492" s="285"/>
      <c r="P492" s="285"/>
      <c r="Q492" s="285"/>
      <c r="R492" s="285"/>
      <c r="S492" s="285"/>
      <c r="T492" s="285"/>
      <c r="U492" s="285"/>
      <c r="V492" s="285"/>
      <c r="W492" s="285"/>
      <c r="X492" s="285"/>
      <c r="Y492" s="285"/>
      <c r="Z492" s="283"/>
      <c r="AA492" s="285"/>
      <c r="AB492" s="285"/>
      <c r="AC492" s="410"/>
      <c r="AD492" s="411"/>
      <c r="AE492" s="410"/>
      <c r="AF492" s="410"/>
      <c r="AG492" s="410"/>
      <c r="AH492" s="410"/>
      <c r="AI492" s="410"/>
      <c r="AJ492" s="410"/>
      <c r="AK492" s="410"/>
      <c r="AL492" s="410"/>
      <c r="AM492" s="410"/>
      <c r="AN492" s="410"/>
      <c r="AO492" s="410"/>
      <c r="AP492" s="410"/>
      <c r="AQ492" s="307"/>
    </row>
    <row r="493" spans="1:43" ht="15.75" hidden="1" outlineLevel="1">
      <c r="A493" s="499"/>
      <c r="B493" s="282" t="s">
        <v>15</v>
      </c>
      <c r="C493" s="314"/>
      <c r="D493" s="284"/>
      <c r="E493" s="283"/>
      <c r="F493" s="283"/>
      <c r="G493" s="283"/>
      <c r="H493" s="283"/>
      <c r="I493" s="283"/>
      <c r="J493" s="283"/>
      <c r="K493" s="283"/>
      <c r="L493" s="283"/>
      <c r="M493" s="285"/>
      <c r="N493" s="285"/>
      <c r="O493" s="285"/>
      <c r="P493" s="285"/>
      <c r="Q493" s="283"/>
      <c r="R493" s="283"/>
      <c r="S493" s="283"/>
      <c r="T493" s="283"/>
      <c r="U493" s="283"/>
      <c r="V493" s="283"/>
      <c r="W493" s="283"/>
      <c r="X493" s="283"/>
      <c r="Y493" s="283"/>
      <c r="Z493" s="283"/>
      <c r="AA493" s="283"/>
      <c r="AB493" s="283"/>
      <c r="AC493" s="408"/>
      <c r="AD493" s="408"/>
      <c r="AE493" s="408"/>
      <c r="AF493" s="408"/>
      <c r="AG493" s="408"/>
      <c r="AH493" s="408"/>
      <c r="AI493" s="408"/>
      <c r="AJ493" s="408"/>
      <c r="AK493" s="408"/>
      <c r="AL493" s="408"/>
      <c r="AM493" s="408"/>
      <c r="AN493" s="408"/>
      <c r="AO493" s="408"/>
      <c r="AP493" s="408"/>
      <c r="AQ493" s="286"/>
    </row>
    <row r="494" spans="1:43" ht="15" hidden="1" outlineLevel="1">
      <c r="A494" s="498">
        <v>26</v>
      </c>
      <c r="B494" s="315" t="s">
        <v>16</v>
      </c>
      <c r="C494" s="285" t="s">
        <v>25</v>
      </c>
      <c r="D494" s="289"/>
      <c r="E494" s="289"/>
      <c r="F494" s="289"/>
      <c r="G494" s="289"/>
      <c r="H494" s="289"/>
      <c r="I494" s="289"/>
      <c r="J494" s="289"/>
      <c r="K494" s="289"/>
      <c r="L494" s="289"/>
      <c r="M494" s="285"/>
      <c r="N494" s="285"/>
      <c r="O494" s="285"/>
      <c r="P494" s="289">
        <v>12</v>
      </c>
      <c r="Q494" s="289"/>
      <c r="R494" s="289"/>
      <c r="S494" s="289"/>
      <c r="T494" s="289"/>
      <c r="U494" s="289"/>
      <c r="V494" s="289"/>
      <c r="W494" s="289"/>
      <c r="X494" s="289"/>
      <c r="Y494" s="289"/>
      <c r="Z494" s="283"/>
      <c r="AA494" s="285"/>
      <c r="AB494" s="285"/>
      <c r="AC494" s="420"/>
      <c r="AD494" s="409"/>
      <c r="AE494" s="409"/>
      <c r="AF494" s="409"/>
      <c r="AG494" s="409"/>
      <c r="AH494" s="409"/>
      <c r="AI494" s="409"/>
      <c r="AJ494" s="409"/>
      <c r="AK494" s="409"/>
      <c r="AL494" s="409"/>
      <c r="AM494" s="409"/>
      <c r="AN494" s="409"/>
      <c r="AO494" s="409"/>
      <c r="AP494" s="409"/>
      <c r="AQ494" s="290">
        <f>SUM(AC494:AP494)</f>
        <v>0</v>
      </c>
    </row>
    <row r="495" spans="1:43" ht="15" hidden="1" outlineLevel="1">
      <c r="B495" s="288" t="s">
        <v>259</v>
      </c>
      <c r="C495" s="285" t="s">
        <v>163</v>
      </c>
      <c r="D495" s="289"/>
      <c r="E495" s="289"/>
      <c r="F495" s="289"/>
      <c r="G495" s="289"/>
      <c r="H495" s="289"/>
      <c r="I495" s="289"/>
      <c r="J495" s="289"/>
      <c r="K495" s="289"/>
      <c r="L495" s="289"/>
      <c r="M495" s="285"/>
      <c r="N495" s="285"/>
      <c r="O495" s="285"/>
      <c r="P495" s="289">
        <f>P494</f>
        <v>12</v>
      </c>
      <c r="Q495" s="289"/>
      <c r="R495" s="289"/>
      <c r="S495" s="289"/>
      <c r="T495" s="289"/>
      <c r="U495" s="289"/>
      <c r="V495" s="289"/>
      <c r="W495" s="289"/>
      <c r="X495" s="289"/>
      <c r="Y495" s="289"/>
      <c r="Z495" s="283"/>
      <c r="AA495" s="285"/>
      <c r="AB495" s="285"/>
      <c r="AC495" s="405">
        <f>AC494</f>
        <v>0</v>
      </c>
      <c r="AD495" s="405">
        <f>AD494</f>
        <v>0</v>
      </c>
      <c r="AE495" s="405">
        <f t="shared" ref="AE495:AH495" si="274">AE494</f>
        <v>0</v>
      </c>
      <c r="AF495" s="405">
        <f t="shared" si="274"/>
        <v>0</v>
      </c>
      <c r="AG495" s="405">
        <f t="shared" si="274"/>
        <v>0</v>
      </c>
      <c r="AH495" s="405">
        <f t="shared" si="274"/>
        <v>0</v>
      </c>
      <c r="AI495" s="405">
        <f t="shared" ref="AI495:AP495" si="275">AI494</f>
        <v>0</v>
      </c>
      <c r="AJ495" s="405">
        <f t="shared" si="275"/>
        <v>0</v>
      </c>
      <c r="AK495" s="405">
        <f t="shared" si="275"/>
        <v>0</v>
      </c>
      <c r="AL495" s="405">
        <f t="shared" si="275"/>
        <v>0</v>
      </c>
      <c r="AM495" s="405">
        <f t="shared" si="275"/>
        <v>0</v>
      </c>
      <c r="AN495" s="405">
        <f t="shared" si="275"/>
        <v>0</v>
      </c>
      <c r="AO495" s="405">
        <f t="shared" si="275"/>
        <v>0</v>
      </c>
      <c r="AP495" s="405">
        <f t="shared" si="275"/>
        <v>0</v>
      </c>
      <c r="AQ495" s="300"/>
    </row>
    <row r="496" spans="1:43" ht="15" hidden="1" outlineLevel="1">
      <c r="A496" s="501"/>
      <c r="B496" s="316"/>
      <c r="C496" s="285"/>
      <c r="D496" s="285"/>
      <c r="E496" s="285"/>
      <c r="F496" s="285"/>
      <c r="G496" s="285"/>
      <c r="H496" s="285"/>
      <c r="I496" s="285"/>
      <c r="J496" s="285"/>
      <c r="K496" s="285"/>
      <c r="L496" s="285"/>
      <c r="M496" s="285"/>
      <c r="N496" s="285"/>
      <c r="O496" s="285"/>
      <c r="P496" s="285"/>
      <c r="Q496" s="285"/>
      <c r="R496" s="285"/>
      <c r="S496" s="285"/>
      <c r="T496" s="285"/>
      <c r="U496" s="285"/>
      <c r="V496" s="285"/>
      <c r="W496" s="285"/>
      <c r="X496" s="285"/>
      <c r="Y496" s="285"/>
      <c r="Z496" s="283"/>
      <c r="AA496" s="285"/>
      <c r="AB496" s="285"/>
      <c r="AC496" s="417"/>
      <c r="AD496" s="418"/>
      <c r="AE496" s="418"/>
      <c r="AF496" s="418"/>
      <c r="AG496" s="418"/>
      <c r="AH496" s="418"/>
      <c r="AI496" s="418"/>
      <c r="AJ496" s="418"/>
      <c r="AK496" s="418"/>
      <c r="AL496" s="418"/>
      <c r="AM496" s="418"/>
      <c r="AN496" s="418"/>
      <c r="AO496" s="418"/>
      <c r="AP496" s="418"/>
      <c r="AQ496" s="291"/>
    </row>
    <row r="497" spans="1:43" ht="15" hidden="1" outlineLevel="1">
      <c r="A497" s="498">
        <v>27</v>
      </c>
      <c r="B497" s="315" t="s">
        <v>17</v>
      </c>
      <c r="C497" s="285" t="s">
        <v>25</v>
      </c>
      <c r="D497" s="289"/>
      <c r="E497" s="289"/>
      <c r="F497" s="289"/>
      <c r="G497" s="289"/>
      <c r="H497" s="289"/>
      <c r="I497" s="289"/>
      <c r="J497" s="289"/>
      <c r="K497" s="289"/>
      <c r="L497" s="289"/>
      <c r="M497" s="285"/>
      <c r="N497" s="285"/>
      <c r="O497" s="285"/>
      <c r="P497" s="289">
        <v>12</v>
      </c>
      <c r="Q497" s="289"/>
      <c r="R497" s="289"/>
      <c r="S497" s="289"/>
      <c r="T497" s="289"/>
      <c r="U497" s="289"/>
      <c r="V497" s="289"/>
      <c r="W497" s="289"/>
      <c r="X497" s="289"/>
      <c r="Y497" s="289"/>
      <c r="Z497" s="283"/>
      <c r="AA497" s="285"/>
      <c r="AB497" s="285"/>
      <c r="AC497" s="420"/>
      <c r="AD497" s="409"/>
      <c r="AE497" s="409"/>
      <c r="AF497" s="409"/>
      <c r="AG497" s="409"/>
      <c r="AH497" s="409"/>
      <c r="AI497" s="409"/>
      <c r="AJ497" s="409"/>
      <c r="AK497" s="409"/>
      <c r="AL497" s="409"/>
      <c r="AM497" s="409"/>
      <c r="AN497" s="409"/>
      <c r="AO497" s="409"/>
      <c r="AP497" s="409"/>
      <c r="AQ497" s="290">
        <f>SUM(AC497:AP497)</f>
        <v>0</v>
      </c>
    </row>
    <row r="498" spans="1:43" ht="15" hidden="1" outlineLevel="1">
      <c r="B498" s="288" t="s">
        <v>259</v>
      </c>
      <c r="C498" s="285" t="s">
        <v>163</v>
      </c>
      <c r="D498" s="289"/>
      <c r="E498" s="289"/>
      <c r="F498" s="289"/>
      <c r="G498" s="289"/>
      <c r="H498" s="289"/>
      <c r="I498" s="289"/>
      <c r="J498" s="289"/>
      <c r="K498" s="289"/>
      <c r="L498" s="289"/>
      <c r="M498" s="285"/>
      <c r="N498" s="285"/>
      <c r="O498" s="285"/>
      <c r="P498" s="289">
        <f>P497</f>
        <v>12</v>
      </c>
      <c r="Q498" s="289"/>
      <c r="R498" s="289"/>
      <c r="S498" s="289"/>
      <c r="T498" s="289"/>
      <c r="U498" s="289"/>
      <c r="V498" s="289"/>
      <c r="W498" s="289"/>
      <c r="X498" s="289"/>
      <c r="Y498" s="289"/>
      <c r="Z498" s="283"/>
      <c r="AA498" s="285"/>
      <c r="AB498" s="285"/>
      <c r="AC498" s="405">
        <f>AC497</f>
        <v>0</v>
      </c>
      <c r="AD498" s="405">
        <f>AD497</f>
        <v>0</v>
      </c>
      <c r="AE498" s="405">
        <f t="shared" ref="AE498:AH498" si="276">AE497</f>
        <v>0</v>
      </c>
      <c r="AF498" s="405">
        <f t="shared" si="276"/>
        <v>0</v>
      </c>
      <c r="AG498" s="405">
        <f t="shared" si="276"/>
        <v>0</v>
      </c>
      <c r="AH498" s="405">
        <f t="shared" si="276"/>
        <v>0</v>
      </c>
      <c r="AI498" s="405">
        <f t="shared" ref="AI498:AP498" si="277">AI497</f>
        <v>0</v>
      </c>
      <c r="AJ498" s="405">
        <f t="shared" si="277"/>
        <v>0</v>
      </c>
      <c r="AK498" s="405">
        <f t="shared" si="277"/>
        <v>0</v>
      </c>
      <c r="AL498" s="405">
        <f t="shared" si="277"/>
        <v>0</v>
      </c>
      <c r="AM498" s="405">
        <f t="shared" si="277"/>
        <v>0</v>
      </c>
      <c r="AN498" s="405">
        <f t="shared" si="277"/>
        <v>0</v>
      </c>
      <c r="AO498" s="405">
        <f t="shared" si="277"/>
        <v>0</v>
      </c>
      <c r="AP498" s="405">
        <f t="shared" si="277"/>
        <v>0</v>
      </c>
      <c r="AQ498" s="300"/>
    </row>
    <row r="499" spans="1:43" ht="15.75" hidden="1" outlineLevel="1">
      <c r="A499" s="501"/>
      <c r="B499" s="317"/>
      <c r="C499" s="294"/>
      <c r="D499" s="285"/>
      <c r="E499" s="285"/>
      <c r="F499" s="285"/>
      <c r="G499" s="285"/>
      <c r="H499" s="285"/>
      <c r="I499" s="285"/>
      <c r="J499" s="285"/>
      <c r="K499" s="285"/>
      <c r="L499" s="285"/>
      <c r="M499" s="285"/>
      <c r="N499" s="285"/>
      <c r="O499" s="285"/>
      <c r="P499" s="294"/>
      <c r="Q499" s="285"/>
      <c r="R499" s="285"/>
      <c r="S499" s="285"/>
      <c r="T499" s="285"/>
      <c r="U499" s="285"/>
      <c r="V499" s="285"/>
      <c r="W499" s="285"/>
      <c r="X499" s="285"/>
      <c r="Y499" s="285"/>
      <c r="Z499" s="283"/>
      <c r="AA499" s="285"/>
      <c r="AB499" s="285"/>
      <c r="AC499" s="406"/>
      <c r="AD499" s="406"/>
      <c r="AE499" s="406"/>
      <c r="AF499" s="406"/>
      <c r="AG499" s="406"/>
      <c r="AH499" s="406"/>
      <c r="AI499" s="406"/>
      <c r="AJ499" s="406"/>
      <c r="AK499" s="406"/>
      <c r="AL499" s="406"/>
      <c r="AM499" s="406"/>
      <c r="AN499" s="406"/>
      <c r="AO499" s="406"/>
      <c r="AP499" s="406"/>
      <c r="AQ499" s="300"/>
    </row>
    <row r="500" spans="1:43" ht="15" hidden="1" outlineLevel="1">
      <c r="A500" s="498">
        <v>28</v>
      </c>
      <c r="B500" s="315" t="s">
        <v>18</v>
      </c>
      <c r="C500" s="285" t="s">
        <v>25</v>
      </c>
      <c r="D500" s="289"/>
      <c r="E500" s="289"/>
      <c r="F500" s="289"/>
      <c r="G500" s="289"/>
      <c r="H500" s="289"/>
      <c r="I500" s="289"/>
      <c r="J500" s="289"/>
      <c r="K500" s="289"/>
      <c r="L500" s="289"/>
      <c r="M500" s="285"/>
      <c r="N500" s="285"/>
      <c r="O500" s="285"/>
      <c r="P500" s="289">
        <v>0</v>
      </c>
      <c r="Q500" s="289"/>
      <c r="R500" s="289"/>
      <c r="S500" s="289"/>
      <c r="T500" s="289"/>
      <c r="U500" s="289"/>
      <c r="V500" s="289"/>
      <c r="W500" s="289"/>
      <c r="X500" s="289"/>
      <c r="Y500" s="289"/>
      <c r="Z500" s="283"/>
      <c r="AA500" s="285"/>
      <c r="AB500" s="285"/>
      <c r="AC500" s="420"/>
      <c r="AD500" s="409"/>
      <c r="AE500" s="409"/>
      <c r="AF500" s="409"/>
      <c r="AG500" s="409"/>
      <c r="AH500" s="409"/>
      <c r="AI500" s="409"/>
      <c r="AJ500" s="409"/>
      <c r="AK500" s="409"/>
      <c r="AL500" s="409"/>
      <c r="AM500" s="409"/>
      <c r="AN500" s="409"/>
      <c r="AO500" s="409"/>
      <c r="AP500" s="409"/>
      <c r="AQ500" s="290">
        <f>SUM(AC500:AP500)</f>
        <v>0</v>
      </c>
    </row>
    <row r="501" spans="1:43" ht="15" hidden="1" outlineLevel="1">
      <c r="B501" s="288" t="s">
        <v>259</v>
      </c>
      <c r="C501" s="285" t="s">
        <v>163</v>
      </c>
      <c r="D501" s="289"/>
      <c r="E501" s="289"/>
      <c r="F501" s="289"/>
      <c r="G501" s="289"/>
      <c r="H501" s="289"/>
      <c r="I501" s="289"/>
      <c r="J501" s="289"/>
      <c r="K501" s="289"/>
      <c r="L501" s="289"/>
      <c r="M501" s="285"/>
      <c r="N501" s="285"/>
      <c r="O501" s="285"/>
      <c r="P501" s="289">
        <f>P500</f>
        <v>0</v>
      </c>
      <c r="Q501" s="289"/>
      <c r="R501" s="289"/>
      <c r="S501" s="289"/>
      <c r="T501" s="289"/>
      <c r="U501" s="289"/>
      <c r="V501" s="289"/>
      <c r="W501" s="289"/>
      <c r="X501" s="289"/>
      <c r="Y501" s="289"/>
      <c r="Z501" s="283"/>
      <c r="AA501" s="285"/>
      <c r="AB501" s="285"/>
      <c r="AC501" s="405">
        <f>AC500</f>
        <v>0</v>
      </c>
      <c r="AD501" s="405">
        <f>AD500</f>
        <v>0</v>
      </c>
      <c r="AE501" s="405">
        <f t="shared" ref="AE501:AH501" si="278">AE500</f>
        <v>0</v>
      </c>
      <c r="AF501" s="405">
        <f t="shared" si="278"/>
        <v>0</v>
      </c>
      <c r="AG501" s="405">
        <f t="shared" si="278"/>
        <v>0</v>
      </c>
      <c r="AH501" s="405">
        <f t="shared" si="278"/>
        <v>0</v>
      </c>
      <c r="AI501" s="405">
        <f t="shared" ref="AI501:AP501" si="279">AI500</f>
        <v>0</v>
      </c>
      <c r="AJ501" s="405">
        <f t="shared" si="279"/>
        <v>0</v>
      </c>
      <c r="AK501" s="405">
        <f t="shared" si="279"/>
        <v>0</v>
      </c>
      <c r="AL501" s="405">
        <f t="shared" si="279"/>
        <v>0</v>
      </c>
      <c r="AM501" s="405">
        <f t="shared" si="279"/>
        <v>0</v>
      </c>
      <c r="AN501" s="405">
        <f t="shared" si="279"/>
        <v>0</v>
      </c>
      <c r="AO501" s="405">
        <f t="shared" si="279"/>
        <v>0</v>
      </c>
      <c r="AP501" s="405">
        <f t="shared" si="279"/>
        <v>0</v>
      </c>
      <c r="AQ501" s="291"/>
    </row>
    <row r="502" spans="1:43" ht="15" hidden="1" outlineLevel="1">
      <c r="A502" s="501"/>
      <c r="B502" s="316"/>
      <c r="C502" s="285"/>
      <c r="D502" s="285"/>
      <c r="E502" s="285"/>
      <c r="F502" s="285"/>
      <c r="G502" s="285"/>
      <c r="H502" s="285"/>
      <c r="I502" s="285"/>
      <c r="J502" s="285"/>
      <c r="K502" s="285"/>
      <c r="L502" s="285"/>
      <c r="M502" s="285"/>
      <c r="N502" s="285"/>
      <c r="O502" s="285"/>
      <c r="P502" s="285"/>
      <c r="Q502" s="285"/>
      <c r="R502" s="285"/>
      <c r="S502" s="285"/>
      <c r="T502" s="285"/>
      <c r="U502" s="285"/>
      <c r="V502" s="285"/>
      <c r="W502" s="285"/>
      <c r="X502" s="285"/>
      <c r="Y502" s="285"/>
      <c r="Z502" s="283"/>
      <c r="AA502" s="285"/>
      <c r="AB502" s="285"/>
      <c r="AC502" s="406"/>
      <c r="AD502" s="406"/>
      <c r="AE502" s="406"/>
      <c r="AF502" s="406"/>
      <c r="AG502" s="406"/>
      <c r="AH502" s="406"/>
      <c r="AI502" s="406"/>
      <c r="AJ502" s="406"/>
      <c r="AK502" s="406"/>
      <c r="AL502" s="406"/>
      <c r="AM502" s="406"/>
      <c r="AN502" s="406"/>
      <c r="AO502" s="406"/>
      <c r="AP502" s="406"/>
      <c r="AQ502" s="300"/>
    </row>
    <row r="503" spans="1:43" ht="15" hidden="1" outlineLevel="1">
      <c r="A503" s="498">
        <v>29</v>
      </c>
      <c r="B503" s="318" t="s">
        <v>19</v>
      </c>
      <c r="C503" s="285" t="s">
        <v>25</v>
      </c>
      <c r="D503" s="289"/>
      <c r="E503" s="289"/>
      <c r="F503" s="289"/>
      <c r="G503" s="289"/>
      <c r="H503" s="289"/>
      <c r="I503" s="289"/>
      <c r="J503" s="289"/>
      <c r="K503" s="289"/>
      <c r="L503" s="289"/>
      <c r="M503" s="285"/>
      <c r="N503" s="285"/>
      <c r="O503" s="285"/>
      <c r="P503" s="289">
        <v>0</v>
      </c>
      <c r="Q503" s="289"/>
      <c r="R503" s="289"/>
      <c r="S503" s="289"/>
      <c r="T503" s="289"/>
      <c r="U503" s="289"/>
      <c r="V503" s="289"/>
      <c r="W503" s="289"/>
      <c r="X503" s="289"/>
      <c r="Y503" s="289"/>
      <c r="Z503" s="283"/>
      <c r="AA503" s="285"/>
      <c r="AB503" s="285"/>
      <c r="AC503" s="420"/>
      <c r="AD503" s="409"/>
      <c r="AE503" s="409"/>
      <c r="AF503" s="409"/>
      <c r="AG503" s="409"/>
      <c r="AH503" s="409"/>
      <c r="AI503" s="409"/>
      <c r="AJ503" s="409"/>
      <c r="AK503" s="409"/>
      <c r="AL503" s="409"/>
      <c r="AM503" s="409"/>
      <c r="AN503" s="409"/>
      <c r="AO503" s="409"/>
      <c r="AP503" s="409"/>
      <c r="AQ503" s="290">
        <f>SUM(AC503:AP503)</f>
        <v>0</v>
      </c>
    </row>
    <row r="504" spans="1:43" ht="15" hidden="1" outlineLevel="1">
      <c r="B504" s="318" t="s">
        <v>259</v>
      </c>
      <c r="C504" s="285" t="s">
        <v>163</v>
      </c>
      <c r="D504" s="289"/>
      <c r="E504" s="289"/>
      <c r="F504" s="289"/>
      <c r="G504" s="289"/>
      <c r="H504" s="289"/>
      <c r="I504" s="289"/>
      <c r="J504" s="289"/>
      <c r="K504" s="289"/>
      <c r="L504" s="289"/>
      <c r="M504" s="285"/>
      <c r="N504" s="285"/>
      <c r="O504" s="285"/>
      <c r="P504" s="289">
        <f>P503</f>
        <v>0</v>
      </c>
      <c r="Q504" s="289"/>
      <c r="R504" s="289"/>
      <c r="S504" s="289"/>
      <c r="T504" s="289"/>
      <c r="U504" s="289"/>
      <c r="V504" s="289"/>
      <c r="W504" s="289"/>
      <c r="X504" s="289"/>
      <c r="Y504" s="289"/>
      <c r="Z504" s="283"/>
      <c r="AA504" s="285"/>
      <c r="AB504" s="285"/>
      <c r="AC504" s="405">
        <f>AC503</f>
        <v>0</v>
      </c>
      <c r="AD504" s="405">
        <f t="shared" ref="AD504:AH504" si="280">AD503</f>
        <v>0</v>
      </c>
      <c r="AE504" s="405">
        <f t="shared" si="280"/>
        <v>0</v>
      </c>
      <c r="AF504" s="405">
        <f t="shared" si="280"/>
        <v>0</v>
      </c>
      <c r="AG504" s="405">
        <f t="shared" si="280"/>
        <v>0</v>
      </c>
      <c r="AH504" s="405">
        <f t="shared" si="280"/>
        <v>0</v>
      </c>
      <c r="AI504" s="405">
        <f t="shared" ref="AI504:AP504" si="281">AI503</f>
        <v>0</v>
      </c>
      <c r="AJ504" s="405">
        <f t="shared" si="281"/>
        <v>0</v>
      </c>
      <c r="AK504" s="405">
        <f t="shared" si="281"/>
        <v>0</v>
      </c>
      <c r="AL504" s="405">
        <f t="shared" si="281"/>
        <v>0</v>
      </c>
      <c r="AM504" s="405">
        <f t="shared" si="281"/>
        <v>0</v>
      </c>
      <c r="AN504" s="405">
        <f t="shared" si="281"/>
        <v>0</v>
      </c>
      <c r="AO504" s="405">
        <f t="shared" si="281"/>
        <v>0</v>
      </c>
      <c r="AP504" s="405">
        <f t="shared" si="281"/>
        <v>0</v>
      </c>
      <c r="AQ504" s="291"/>
    </row>
    <row r="505" spans="1:43" ht="15" hidden="1" outlineLevel="1">
      <c r="B505" s="318"/>
      <c r="C505" s="285"/>
      <c r="D505" s="285"/>
      <c r="E505" s="285"/>
      <c r="F505" s="285"/>
      <c r="G505" s="285"/>
      <c r="H505" s="285"/>
      <c r="I505" s="285"/>
      <c r="J505" s="285"/>
      <c r="K505" s="285"/>
      <c r="L505" s="285"/>
      <c r="M505" s="285"/>
      <c r="N505" s="285"/>
      <c r="O505" s="285"/>
      <c r="P505" s="285"/>
      <c r="Q505" s="285"/>
      <c r="R505" s="285"/>
      <c r="S505" s="285"/>
      <c r="T505" s="285"/>
      <c r="U505" s="285"/>
      <c r="V505" s="285"/>
      <c r="W505" s="285"/>
      <c r="X505" s="285"/>
      <c r="Y505" s="285"/>
      <c r="Z505" s="283"/>
      <c r="AA505" s="285"/>
      <c r="AB505" s="285"/>
      <c r="AC505" s="417"/>
      <c r="AD505" s="417"/>
      <c r="AE505" s="417"/>
      <c r="AF505" s="417"/>
      <c r="AG505" s="417"/>
      <c r="AH505" s="417"/>
      <c r="AI505" s="417"/>
      <c r="AJ505" s="417"/>
      <c r="AK505" s="417"/>
      <c r="AL505" s="417"/>
      <c r="AM505" s="417"/>
      <c r="AN505" s="417"/>
      <c r="AO505" s="417"/>
      <c r="AP505" s="417"/>
      <c r="AQ505" s="307"/>
    </row>
    <row r="506" spans="1:43" s="277" customFormat="1" ht="15" hidden="1" outlineLevel="1">
      <c r="A506" s="498">
        <v>30</v>
      </c>
      <c r="B506" s="308" t="s">
        <v>488</v>
      </c>
      <c r="C506" s="285" t="s">
        <v>25</v>
      </c>
      <c r="D506" s="289"/>
      <c r="E506" s="289"/>
      <c r="F506" s="289"/>
      <c r="G506" s="289"/>
      <c r="H506" s="289"/>
      <c r="I506" s="289"/>
      <c r="J506" s="289"/>
      <c r="K506" s="289"/>
      <c r="L506" s="289"/>
      <c r="M506" s="285"/>
      <c r="N506" s="285"/>
      <c r="O506" s="285"/>
      <c r="P506" s="289">
        <v>0</v>
      </c>
      <c r="Q506" s="289"/>
      <c r="R506" s="289"/>
      <c r="S506" s="289"/>
      <c r="T506" s="289"/>
      <c r="U506" s="289"/>
      <c r="V506" s="289"/>
      <c r="W506" s="289"/>
      <c r="X506" s="289"/>
      <c r="Y506" s="289"/>
      <c r="Z506" s="283"/>
      <c r="AA506" s="285"/>
      <c r="AB506" s="285"/>
      <c r="AC506" s="404"/>
      <c r="AD506" s="404"/>
      <c r="AE506" s="404"/>
      <c r="AF506" s="404"/>
      <c r="AG506" s="404"/>
      <c r="AH506" s="404"/>
      <c r="AI506" s="404"/>
      <c r="AJ506" s="404"/>
      <c r="AK506" s="404"/>
      <c r="AL506" s="404"/>
      <c r="AM506" s="404"/>
      <c r="AN506" s="404"/>
      <c r="AO506" s="404"/>
      <c r="AP506" s="404"/>
      <c r="AQ506" s="290">
        <f>SUM(AC506:AP506)</f>
        <v>0</v>
      </c>
    </row>
    <row r="507" spans="1:43" s="277" customFormat="1" ht="15" hidden="1" outlineLevel="1">
      <c r="A507" s="498"/>
      <c r="B507" s="318" t="s">
        <v>259</v>
      </c>
      <c r="C507" s="285" t="s">
        <v>163</v>
      </c>
      <c r="D507" s="289"/>
      <c r="E507" s="289"/>
      <c r="F507" s="289"/>
      <c r="G507" s="289"/>
      <c r="H507" s="289"/>
      <c r="I507" s="289"/>
      <c r="J507" s="289"/>
      <c r="K507" s="289"/>
      <c r="L507" s="289"/>
      <c r="M507" s="285"/>
      <c r="N507" s="285"/>
      <c r="O507" s="285"/>
      <c r="P507" s="289">
        <f>P506</f>
        <v>0</v>
      </c>
      <c r="Q507" s="289"/>
      <c r="R507" s="289"/>
      <c r="S507" s="289"/>
      <c r="T507" s="289"/>
      <c r="U507" s="289"/>
      <c r="V507" s="289"/>
      <c r="W507" s="289"/>
      <c r="X507" s="289"/>
      <c r="Y507" s="289"/>
      <c r="Z507" s="283"/>
      <c r="AA507" s="285"/>
      <c r="AB507" s="285"/>
      <c r="AC507" s="405">
        <f>AC506</f>
        <v>0</v>
      </c>
      <c r="AD507" s="405">
        <f t="shared" ref="AD507:AH507" si="282">AD506</f>
        <v>0</v>
      </c>
      <c r="AE507" s="405">
        <f t="shared" si="282"/>
        <v>0</v>
      </c>
      <c r="AF507" s="405">
        <f t="shared" si="282"/>
        <v>0</v>
      </c>
      <c r="AG507" s="405">
        <f t="shared" si="282"/>
        <v>0</v>
      </c>
      <c r="AH507" s="405">
        <f t="shared" si="282"/>
        <v>0</v>
      </c>
      <c r="AI507" s="405">
        <f t="shared" ref="AI507:AP507" si="283">AI506</f>
        <v>0</v>
      </c>
      <c r="AJ507" s="405">
        <f t="shared" si="283"/>
        <v>0</v>
      </c>
      <c r="AK507" s="405">
        <f t="shared" si="283"/>
        <v>0</v>
      </c>
      <c r="AL507" s="405">
        <f t="shared" si="283"/>
        <v>0</v>
      </c>
      <c r="AM507" s="405">
        <f t="shared" si="283"/>
        <v>0</v>
      </c>
      <c r="AN507" s="405">
        <f t="shared" si="283"/>
        <v>0</v>
      </c>
      <c r="AO507" s="405">
        <f t="shared" si="283"/>
        <v>0</v>
      </c>
      <c r="AP507" s="405">
        <f t="shared" si="283"/>
        <v>0</v>
      </c>
      <c r="AQ507" s="291"/>
    </row>
    <row r="508" spans="1:43" s="277" customFormat="1" ht="15" hidden="1" outlineLevel="1">
      <c r="A508" s="498"/>
      <c r="B508" s="318"/>
      <c r="C508" s="285"/>
      <c r="D508" s="285"/>
      <c r="E508" s="285"/>
      <c r="F508" s="285"/>
      <c r="G508" s="285"/>
      <c r="H508" s="285"/>
      <c r="I508" s="285"/>
      <c r="J508" s="285"/>
      <c r="K508" s="285"/>
      <c r="L508" s="285"/>
      <c r="M508" s="285"/>
      <c r="N508" s="285"/>
      <c r="O508" s="285"/>
      <c r="P508" s="285"/>
      <c r="Q508" s="285"/>
      <c r="R508" s="285"/>
      <c r="S508" s="285"/>
      <c r="T508" s="285"/>
      <c r="U508" s="285"/>
      <c r="V508" s="285"/>
      <c r="W508" s="285"/>
      <c r="X508" s="285"/>
      <c r="Y508" s="285"/>
      <c r="Z508" s="283"/>
      <c r="AA508" s="285"/>
      <c r="AB508" s="285"/>
      <c r="AC508" s="406"/>
      <c r="AD508" s="406"/>
      <c r="AE508" s="406"/>
      <c r="AF508" s="406"/>
      <c r="AG508" s="406"/>
      <c r="AH508" s="406"/>
      <c r="AI508" s="406"/>
      <c r="AJ508" s="406"/>
      <c r="AK508" s="406"/>
      <c r="AL508" s="406"/>
      <c r="AM508" s="406"/>
      <c r="AN508" s="406"/>
      <c r="AO508" s="406"/>
      <c r="AP508" s="406"/>
      <c r="AQ508" s="307"/>
    </row>
    <row r="509" spans="1:43" s="277" customFormat="1" ht="15.75" hidden="1" outlineLevel="1">
      <c r="A509" s="498"/>
      <c r="B509" s="282" t="s">
        <v>489</v>
      </c>
      <c r="C509" s="285"/>
      <c r="D509" s="285"/>
      <c r="E509" s="285"/>
      <c r="F509" s="285"/>
      <c r="G509" s="285"/>
      <c r="H509" s="285"/>
      <c r="I509" s="285"/>
      <c r="J509" s="285"/>
      <c r="K509" s="285"/>
      <c r="L509" s="285"/>
      <c r="M509" s="285"/>
      <c r="N509" s="285"/>
      <c r="O509" s="285"/>
      <c r="P509" s="285"/>
      <c r="Q509" s="285"/>
      <c r="R509" s="285"/>
      <c r="S509" s="285"/>
      <c r="T509" s="285"/>
      <c r="U509" s="285"/>
      <c r="V509" s="285"/>
      <c r="W509" s="285"/>
      <c r="X509" s="285"/>
      <c r="Y509" s="285"/>
      <c r="Z509" s="283"/>
      <c r="AA509" s="285"/>
      <c r="AB509" s="285"/>
      <c r="AC509" s="406"/>
      <c r="AD509" s="406"/>
      <c r="AE509" s="406"/>
      <c r="AF509" s="406"/>
      <c r="AG509" s="406"/>
      <c r="AH509" s="406"/>
      <c r="AI509" s="406"/>
      <c r="AJ509" s="406"/>
      <c r="AK509" s="406"/>
      <c r="AL509" s="406"/>
      <c r="AM509" s="406"/>
      <c r="AN509" s="406"/>
      <c r="AO509" s="406"/>
      <c r="AP509" s="406"/>
      <c r="AQ509" s="307"/>
    </row>
    <row r="510" spans="1:43" s="277" customFormat="1" ht="15" hidden="1" outlineLevel="1">
      <c r="A510" s="498">
        <v>31</v>
      </c>
      <c r="B510" s="318" t="s">
        <v>490</v>
      </c>
      <c r="C510" s="285" t="s">
        <v>25</v>
      </c>
      <c r="D510" s="289"/>
      <c r="E510" s="289"/>
      <c r="F510" s="289"/>
      <c r="G510" s="289"/>
      <c r="H510" s="289"/>
      <c r="I510" s="289"/>
      <c r="J510" s="289"/>
      <c r="K510" s="289"/>
      <c r="L510" s="289"/>
      <c r="M510" s="285"/>
      <c r="N510" s="285"/>
      <c r="O510" s="285"/>
      <c r="P510" s="289">
        <v>0</v>
      </c>
      <c r="Q510" s="289"/>
      <c r="R510" s="289"/>
      <c r="S510" s="289"/>
      <c r="T510" s="289"/>
      <c r="U510" s="289"/>
      <c r="V510" s="289"/>
      <c r="W510" s="289"/>
      <c r="X510" s="289"/>
      <c r="Y510" s="289"/>
      <c r="Z510" s="283"/>
      <c r="AA510" s="285"/>
      <c r="AB510" s="285"/>
      <c r="AC510" s="404"/>
      <c r="AD510" s="404"/>
      <c r="AE510" s="404"/>
      <c r="AF510" s="404"/>
      <c r="AG510" s="404"/>
      <c r="AH510" s="404"/>
      <c r="AI510" s="404"/>
      <c r="AJ510" s="404"/>
      <c r="AK510" s="404"/>
      <c r="AL510" s="404"/>
      <c r="AM510" s="404"/>
      <c r="AN510" s="404"/>
      <c r="AO510" s="404"/>
      <c r="AP510" s="404"/>
      <c r="AQ510" s="290">
        <f>SUM(AC510:AP510)</f>
        <v>0</v>
      </c>
    </row>
    <row r="511" spans="1:43" s="277" customFormat="1" ht="15" hidden="1" outlineLevel="1">
      <c r="A511" s="498"/>
      <c r="B511" s="318" t="s">
        <v>259</v>
      </c>
      <c r="C511" s="285" t="s">
        <v>163</v>
      </c>
      <c r="D511" s="289"/>
      <c r="E511" s="289"/>
      <c r="F511" s="289"/>
      <c r="G511" s="289"/>
      <c r="H511" s="289"/>
      <c r="I511" s="289"/>
      <c r="J511" s="289"/>
      <c r="K511" s="289"/>
      <c r="L511" s="289"/>
      <c r="M511" s="285"/>
      <c r="N511" s="285"/>
      <c r="O511" s="285"/>
      <c r="P511" s="289">
        <f>P510</f>
        <v>0</v>
      </c>
      <c r="Q511" s="289"/>
      <c r="R511" s="289"/>
      <c r="S511" s="289"/>
      <c r="T511" s="289"/>
      <c r="U511" s="289"/>
      <c r="V511" s="289"/>
      <c r="W511" s="289"/>
      <c r="X511" s="289"/>
      <c r="Y511" s="289"/>
      <c r="Z511" s="283"/>
      <c r="AA511" s="285"/>
      <c r="AB511" s="285"/>
      <c r="AC511" s="405">
        <f>AC510</f>
        <v>0</v>
      </c>
      <c r="AD511" s="405">
        <f t="shared" ref="AD511:AH511" si="284">AD510</f>
        <v>0</v>
      </c>
      <c r="AE511" s="405">
        <f t="shared" si="284"/>
        <v>0</v>
      </c>
      <c r="AF511" s="405">
        <f t="shared" si="284"/>
        <v>0</v>
      </c>
      <c r="AG511" s="405">
        <f t="shared" si="284"/>
        <v>0</v>
      </c>
      <c r="AH511" s="405">
        <f t="shared" si="284"/>
        <v>0</v>
      </c>
      <c r="AI511" s="405">
        <f t="shared" ref="AI511:AP511" si="285">AI510</f>
        <v>0</v>
      </c>
      <c r="AJ511" s="405">
        <f t="shared" si="285"/>
        <v>0</v>
      </c>
      <c r="AK511" s="405">
        <f t="shared" si="285"/>
        <v>0</v>
      </c>
      <c r="AL511" s="405">
        <f t="shared" si="285"/>
        <v>0</v>
      </c>
      <c r="AM511" s="405">
        <f t="shared" si="285"/>
        <v>0</v>
      </c>
      <c r="AN511" s="405">
        <f t="shared" si="285"/>
        <v>0</v>
      </c>
      <c r="AO511" s="405">
        <f t="shared" si="285"/>
        <v>0</v>
      </c>
      <c r="AP511" s="405">
        <f t="shared" si="285"/>
        <v>0</v>
      </c>
      <c r="AQ511" s="291"/>
    </row>
    <row r="512" spans="1:43" s="277" customFormat="1" ht="15" hidden="1" outlineLevel="1">
      <c r="A512" s="498"/>
      <c r="B512" s="318"/>
      <c r="C512" s="285"/>
      <c r="D512" s="285"/>
      <c r="E512" s="285"/>
      <c r="F512" s="285"/>
      <c r="G512" s="285"/>
      <c r="H512" s="285"/>
      <c r="I512" s="285"/>
      <c r="J512" s="285"/>
      <c r="K512" s="285"/>
      <c r="L512" s="285"/>
      <c r="M512" s="285"/>
      <c r="N512" s="285"/>
      <c r="O512" s="285"/>
      <c r="P512" s="285"/>
      <c r="Q512" s="285"/>
      <c r="R512" s="285"/>
      <c r="S512" s="285"/>
      <c r="T512" s="285"/>
      <c r="U512" s="285"/>
      <c r="V512" s="285"/>
      <c r="W512" s="285"/>
      <c r="X512" s="285"/>
      <c r="Y512" s="285"/>
      <c r="Z512" s="283"/>
      <c r="AA512" s="285"/>
      <c r="AB512" s="285"/>
      <c r="AC512" s="406"/>
      <c r="AD512" s="406"/>
      <c r="AE512" s="406"/>
      <c r="AF512" s="406"/>
      <c r="AG512" s="406"/>
      <c r="AH512" s="406"/>
      <c r="AI512" s="406"/>
      <c r="AJ512" s="406"/>
      <c r="AK512" s="406"/>
      <c r="AL512" s="406"/>
      <c r="AM512" s="406"/>
      <c r="AN512" s="406"/>
      <c r="AO512" s="406"/>
      <c r="AP512" s="406"/>
      <c r="AQ512" s="307"/>
    </row>
    <row r="513" spans="1:45" s="277" customFormat="1" ht="15" hidden="1" outlineLevel="1">
      <c r="A513" s="498">
        <v>32</v>
      </c>
      <c r="B513" s="318" t="s">
        <v>491</v>
      </c>
      <c r="C513" s="285" t="s">
        <v>25</v>
      </c>
      <c r="D513" s="289">
        <v>0</v>
      </c>
      <c r="E513" s="289">
        <v>0</v>
      </c>
      <c r="F513" s="289">
        <v>0</v>
      </c>
      <c r="G513" s="289">
        <v>0</v>
      </c>
      <c r="H513" s="289">
        <v>0</v>
      </c>
      <c r="I513" s="289">
        <v>0</v>
      </c>
      <c r="J513" s="289">
        <v>0</v>
      </c>
      <c r="K513" s="289">
        <v>0</v>
      </c>
      <c r="L513" s="289">
        <v>0</v>
      </c>
      <c r="M513" s="285"/>
      <c r="N513" s="285"/>
      <c r="O513" s="285"/>
      <c r="P513" s="289">
        <v>0</v>
      </c>
      <c r="Q513" s="289">
        <v>117.4152187</v>
      </c>
      <c r="R513" s="289">
        <v>0</v>
      </c>
      <c r="S513" s="289">
        <v>0</v>
      </c>
      <c r="T513" s="289">
        <v>0</v>
      </c>
      <c r="U513" s="289">
        <v>0</v>
      </c>
      <c r="V513" s="289">
        <v>0</v>
      </c>
      <c r="W513" s="289">
        <v>0</v>
      </c>
      <c r="X513" s="289">
        <v>0</v>
      </c>
      <c r="Y513" s="289">
        <v>0</v>
      </c>
      <c r="Z513" s="283"/>
      <c r="AA513" s="285"/>
      <c r="AB513" s="285"/>
      <c r="AC513" s="404"/>
      <c r="AD513" s="404"/>
      <c r="AE513" s="404"/>
      <c r="AF513" s="404"/>
      <c r="AG513" s="404"/>
      <c r="AH513" s="404"/>
      <c r="AI513" s="404"/>
      <c r="AJ513" s="404"/>
      <c r="AK513" s="404"/>
      <c r="AL513" s="404"/>
      <c r="AM513" s="404"/>
      <c r="AN513" s="404"/>
      <c r="AO513" s="404"/>
      <c r="AP513" s="404"/>
      <c r="AQ513" s="290">
        <f>SUM(AC513:AP513)</f>
        <v>0</v>
      </c>
    </row>
    <row r="514" spans="1:45" s="277" customFormat="1" ht="15" hidden="1" outlineLevel="1">
      <c r="A514" s="498"/>
      <c r="B514" s="318" t="s">
        <v>259</v>
      </c>
      <c r="C514" s="285" t="s">
        <v>163</v>
      </c>
      <c r="D514" s="289"/>
      <c r="E514" s="289"/>
      <c r="F514" s="289"/>
      <c r="G514" s="289"/>
      <c r="H514" s="289"/>
      <c r="I514" s="289"/>
      <c r="J514" s="289"/>
      <c r="K514" s="289"/>
      <c r="L514" s="289"/>
      <c r="M514" s="285"/>
      <c r="N514" s="285"/>
      <c r="O514" s="285"/>
      <c r="P514" s="289">
        <f>P513</f>
        <v>0</v>
      </c>
      <c r="Q514" s="289"/>
      <c r="R514" s="289"/>
      <c r="S514" s="289"/>
      <c r="T514" s="289"/>
      <c r="U514" s="289"/>
      <c r="V514" s="289"/>
      <c r="W514" s="289"/>
      <c r="X514" s="289"/>
      <c r="Y514" s="289"/>
      <c r="Z514" s="283"/>
      <c r="AA514" s="285"/>
      <c r="AB514" s="285"/>
      <c r="AC514" s="405">
        <f>AC513</f>
        <v>0</v>
      </c>
      <c r="AD514" s="405">
        <f t="shared" ref="AD514:AH514" si="286">AD513</f>
        <v>0</v>
      </c>
      <c r="AE514" s="405">
        <f t="shared" si="286"/>
        <v>0</v>
      </c>
      <c r="AF514" s="405">
        <f t="shared" si="286"/>
        <v>0</v>
      </c>
      <c r="AG514" s="405">
        <f t="shared" si="286"/>
        <v>0</v>
      </c>
      <c r="AH514" s="405">
        <f t="shared" si="286"/>
        <v>0</v>
      </c>
      <c r="AI514" s="405">
        <f t="shared" ref="AI514:AP514" si="287">AI513</f>
        <v>0</v>
      </c>
      <c r="AJ514" s="405">
        <f t="shared" si="287"/>
        <v>0</v>
      </c>
      <c r="AK514" s="405">
        <f t="shared" si="287"/>
        <v>0</v>
      </c>
      <c r="AL514" s="405">
        <f t="shared" si="287"/>
        <v>0</v>
      </c>
      <c r="AM514" s="405">
        <f t="shared" si="287"/>
        <v>0</v>
      </c>
      <c r="AN514" s="405">
        <f t="shared" si="287"/>
        <v>0</v>
      </c>
      <c r="AO514" s="405">
        <f t="shared" si="287"/>
        <v>0</v>
      </c>
      <c r="AP514" s="405">
        <f t="shared" si="287"/>
        <v>0</v>
      </c>
      <c r="AQ514" s="291"/>
    </row>
    <row r="515" spans="1:45" s="277" customFormat="1" ht="15" hidden="1" outlineLevel="1">
      <c r="A515" s="498"/>
      <c r="B515" s="318"/>
      <c r="C515" s="285"/>
      <c r="D515" s="285"/>
      <c r="E515" s="285"/>
      <c r="F515" s="285"/>
      <c r="G515" s="285"/>
      <c r="H515" s="285"/>
      <c r="I515" s="285"/>
      <c r="J515" s="285"/>
      <c r="K515" s="285"/>
      <c r="L515" s="285"/>
      <c r="M515" s="285"/>
      <c r="N515" s="285"/>
      <c r="O515" s="285"/>
      <c r="P515" s="285"/>
      <c r="Q515" s="285"/>
      <c r="R515" s="285"/>
      <c r="S515" s="285"/>
      <c r="T515" s="285"/>
      <c r="U515" s="285"/>
      <c r="V515" s="285"/>
      <c r="W515" s="285"/>
      <c r="X515" s="285"/>
      <c r="Y515" s="285"/>
      <c r="Z515" s="283"/>
      <c r="AA515" s="285"/>
      <c r="AB515" s="285"/>
      <c r="AC515" s="406"/>
      <c r="AD515" s="406"/>
      <c r="AE515" s="406"/>
      <c r="AF515" s="406"/>
      <c r="AG515" s="406"/>
      <c r="AH515" s="406"/>
      <c r="AI515" s="406"/>
      <c r="AJ515" s="406"/>
      <c r="AK515" s="406"/>
      <c r="AL515" s="406"/>
      <c r="AM515" s="406"/>
      <c r="AN515" s="406"/>
      <c r="AO515" s="406"/>
      <c r="AP515" s="406"/>
      <c r="AQ515" s="307"/>
    </row>
    <row r="516" spans="1:45" s="277" customFormat="1" ht="15" hidden="1" outlineLevel="1">
      <c r="A516" s="498">
        <v>33</v>
      </c>
      <c r="B516" s="318" t="s">
        <v>492</v>
      </c>
      <c r="C516" s="285" t="s">
        <v>25</v>
      </c>
      <c r="D516" s="289"/>
      <c r="E516" s="289"/>
      <c r="F516" s="289"/>
      <c r="G516" s="289"/>
      <c r="H516" s="289"/>
      <c r="I516" s="289"/>
      <c r="J516" s="289"/>
      <c r="K516" s="289"/>
      <c r="L516" s="289"/>
      <c r="M516" s="285"/>
      <c r="N516" s="285"/>
      <c r="O516" s="285"/>
      <c r="P516" s="289">
        <v>12</v>
      </c>
      <c r="Q516" s="289"/>
      <c r="R516" s="289"/>
      <c r="S516" s="289"/>
      <c r="T516" s="289"/>
      <c r="U516" s="289"/>
      <c r="V516" s="289"/>
      <c r="W516" s="289"/>
      <c r="X516" s="289"/>
      <c r="Y516" s="289"/>
      <c r="Z516" s="283"/>
      <c r="AA516" s="285"/>
      <c r="AB516" s="285"/>
      <c r="AC516" s="404"/>
      <c r="AD516" s="404"/>
      <c r="AE516" s="404"/>
      <c r="AF516" s="404"/>
      <c r="AG516" s="404"/>
      <c r="AH516" s="404"/>
      <c r="AI516" s="404"/>
      <c r="AJ516" s="404"/>
      <c r="AK516" s="404"/>
      <c r="AL516" s="404"/>
      <c r="AM516" s="404"/>
      <c r="AN516" s="404"/>
      <c r="AO516" s="404"/>
      <c r="AP516" s="404"/>
      <c r="AQ516" s="290">
        <f>SUM(AC516:AP516)</f>
        <v>0</v>
      </c>
    </row>
    <row r="517" spans="1:45" s="277" customFormat="1" ht="15" hidden="1" outlineLevel="1">
      <c r="A517" s="498"/>
      <c r="B517" s="318" t="s">
        <v>259</v>
      </c>
      <c r="C517" s="285" t="s">
        <v>163</v>
      </c>
      <c r="D517" s="289"/>
      <c r="E517" s="289"/>
      <c r="F517" s="289"/>
      <c r="G517" s="289"/>
      <c r="H517" s="289"/>
      <c r="I517" s="289"/>
      <c r="J517" s="289"/>
      <c r="K517" s="289"/>
      <c r="L517" s="289"/>
      <c r="M517" s="285"/>
      <c r="N517" s="285"/>
      <c r="O517" s="285"/>
      <c r="P517" s="289">
        <f>P516</f>
        <v>12</v>
      </c>
      <c r="Q517" s="289"/>
      <c r="R517" s="289"/>
      <c r="S517" s="289"/>
      <c r="T517" s="289"/>
      <c r="U517" s="289"/>
      <c r="V517" s="289"/>
      <c r="W517" s="289"/>
      <c r="X517" s="289"/>
      <c r="Y517" s="289"/>
      <c r="Z517" s="283"/>
      <c r="AA517" s="285"/>
      <c r="AB517" s="285"/>
      <c r="AC517" s="405">
        <f>AC516</f>
        <v>0</v>
      </c>
      <c r="AD517" s="405">
        <f t="shared" ref="AD517:AH517" si="288">AD516</f>
        <v>0</v>
      </c>
      <c r="AE517" s="405">
        <f t="shared" si="288"/>
        <v>0</v>
      </c>
      <c r="AF517" s="405">
        <f t="shared" si="288"/>
        <v>0</v>
      </c>
      <c r="AG517" s="405">
        <f t="shared" si="288"/>
        <v>0</v>
      </c>
      <c r="AH517" s="405">
        <f t="shared" si="288"/>
        <v>0</v>
      </c>
      <c r="AI517" s="405">
        <f t="shared" ref="AI517:AO517" si="289">AI516</f>
        <v>0</v>
      </c>
      <c r="AJ517" s="405">
        <f t="shared" si="289"/>
        <v>0</v>
      </c>
      <c r="AK517" s="405">
        <f t="shared" si="289"/>
        <v>0</v>
      </c>
      <c r="AL517" s="405">
        <f t="shared" si="289"/>
        <v>0</v>
      </c>
      <c r="AM517" s="405">
        <f t="shared" si="289"/>
        <v>0</v>
      </c>
      <c r="AN517" s="405">
        <f t="shared" si="289"/>
        <v>0</v>
      </c>
      <c r="AO517" s="405">
        <f t="shared" si="289"/>
        <v>0</v>
      </c>
      <c r="AP517" s="405">
        <f>AP516</f>
        <v>0</v>
      </c>
      <c r="AQ517" s="291"/>
    </row>
    <row r="518" spans="1:45" ht="15" hidden="1" outlineLevel="1">
      <c r="B518" s="309"/>
      <c r="C518" s="319"/>
      <c r="D518" s="285"/>
      <c r="E518" s="285"/>
      <c r="F518" s="285"/>
      <c r="G518" s="285"/>
      <c r="H518" s="285"/>
      <c r="I518" s="285"/>
      <c r="J518" s="285"/>
      <c r="K518" s="285"/>
      <c r="L518" s="285"/>
      <c r="M518" s="285"/>
      <c r="N518" s="285"/>
      <c r="O518" s="285"/>
      <c r="P518" s="294"/>
      <c r="Q518" s="285"/>
      <c r="R518" s="320"/>
      <c r="S518" s="320"/>
      <c r="T518" s="320"/>
      <c r="U518" s="320"/>
      <c r="V518" s="320"/>
      <c r="W518" s="320"/>
      <c r="X518" s="320"/>
      <c r="Y518" s="320"/>
      <c r="Z518" s="320"/>
      <c r="AA518" s="285"/>
      <c r="AB518" s="285"/>
      <c r="AC518" s="295"/>
      <c r="AD518" s="295"/>
      <c r="AE518" s="295"/>
      <c r="AF518" s="295"/>
      <c r="AG518" s="295"/>
      <c r="AH518" s="295"/>
      <c r="AI518" s="295"/>
      <c r="AJ518" s="295"/>
      <c r="AK518" s="295"/>
      <c r="AL518" s="295"/>
      <c r="AM518" s="295"/>
      <c r="AN518" s="295"/>
      <c r="AO518" s="295"/>
      <c r="AP518" s="295"/>
      <c r="AQ518" s="300"/>
    </row>
    <row r="519" spans="1:45" ht="15.75" collapsed="1">
      <c r="B519" s="321" t="s">
        <v>260</v>
      </c>
      <c r="C519" s="323"/>
      <c r="D519" s="323">
        <f>SUM(D414:D517)</f>
        <v>2682407.7013483401</v>
      </c>
      <c r="E519" s="323">
        <f t="shared" ref="E519:M519" si="290">SUM(E414:E517)</f>
        <v>2587021.5775543405</v>
      </c>
      <c r="F519" s="323">
        <f t="shared" si="290"/>
        <v>2527102.7307583406</v>
      </c>
      <c r="G519" s="323">
        <f t="shared" si="290"/>
        <v>2420016.6356073404</v>
      </c>
      <c r="H519" s="323">
        <f t="shared" si="290"/>
        <v>1659911.0589419452</v>
      </c>
      <c r="I519" s="323">
        <f t="shared" si="290"/>
        <v>1634993.2125363001</v>
      </c>
      <c r="J519" s="323">
        <f t="shared" si="290"/>
        <v>1623972.9236363</v>
      </c>
      <c r="K519" s="323">
        <f t="shared" si="290"/>
        <v>1623090.3263103</v>
      </c>
      <c r="L519" s="323">
        <f t="shared" si="290"/>
        <v>1583533.8832403</v>
      </c>
      <c r="M519" s="323">
        <f t="shared" si="290"/>
        <v>0</v>
      </c>
      <c r="N519" s="323"/>
      <c r="O519" s="323"/>
      <c r="P519" s="323"/>
      <c r="Q519" s="323">
        <f>SUM(Q414:Q517)</f>
        <v>453.10269715999993</v>
      </c>
      <c r="R519" s="323">
        <f t="shared" ref="R519:Z519" si="291">SUM(R414:R517)</f>
        <v>330.72635874000002</v>
      </c>
      <c r="S519" s="323">
        <f t="shared" si="291"/>
        <v>325.32411458000001</v>
      </c>
      <c r="T519" s="323">
        <f t="shared" si="291"/>
        <v>294.30937581000001</v>
      </c>
      <c r="U519" s="323">
        <f t="shared" si="291"/>
        <v>147.27314011000001</v>
      </c>
      <c r="V519" s="323">
        <f t="shared" si="291"/>
        <v>147.27314011000001</v>
      </c>
      <c r="W519" s="323">
        <f t="shared" si="291"/>
        <v>145.92609529000001</v>
      </c>
      <c r="X519" s="323">
        <f t="shared" si="291"/>
        <v>145.64084316</v>
      </c>
      <c r="Y519" s="323">
        <f t="shared" si="291"/>
        <v>144.05769867000001</v>
      </c>
      <c r="Z519" s="323">
        <f t="shared" si="291"/>
        <v>0</v>
      </c>
      <c r="AA519" s="323"/>
      <c r="AB519" s="323"/>
      <c r="AC519" s="323">
        <f>IF(AC413="kWh",SUMPRODUCT(D414:D517,AC414:AC517))</f>
        <v>990418.1135673403</v>
      </c>
      <c r="AD519" s="323">
        <f>IF(AD413="kWh",SUMPRODUCT(D414:D517,AD414:AD517))</f>
        <v>923328.07901090919</v>
      </c>
      <c r="AE519" s="323">
        <f>IF(AE413="kW",SUMPRODUCT(P414:P517,Q414:Q517,AE414:AE517),SUMPRODUCT(D414:D517,AE414:AE517))</f>
        <v>1459.6330999483635</v>
      </c>
      <c r="AF519" s="323">
        <f>IF(AF413="kW",SUMPRODUCT(P414:P517,Q414:Q517,AF414:AF517),SUMPRODUCT(D414:D517,AF414:AF517))</f>
        <v>0</v>
      </c>
      <c r="AG519" s="323">
        <f>IF(AG413="kW",SUMPRODUCT(P414:P517,Q414:Q517,AG414:AG517),SUMPRODUCT(D414:D517,AG414:AG517))</f>
        <v>0</v>
      </c>
      <c r="AH519" s="323">
        <f>IF(AH413="kW",SUMPRODUCT(P414:P517,Q414:Q517,AH414:AH517),SUMPRODUCT(D414:D517,AH414:AH517))</f>
        <v>0</v>
      </c>
      <c r="AI519" s="323">
        <f>IF(AI413="kW",SUMPRODUCT(P414:P517,Q414:Q517,AI414:AI517),SUMPRODUCT(D414:D517,AI414:AI517))</f>
        <v>0</v>
      </c>
      <c r="AJ519" s="323">
        <f>IF(AJ413="kW",SUMPRODUCT(P414:P517,Q414:Q517,AJ414:AJ517),SUMPRODUCT(D414:D517,AJ414:AJ517))</f>
        <v>0</v>
      </c>
      <c r="AK519" s="323">
        <f>IF(AK413="kW",SUMPRODUCT(P414:P517,Q414:Q517,AK414:AK517),SUMPRODUCT(D414:D517,AK414:AK517))</f>
        <v>0</v>
      </c>
      <c r="AL519" s="323">
        <f>IF(AL413="kW",SUMPRODUCT(P414:P517,Q414:Q517,AL414:AL517),SUMPRODUCT(D414:D517,AL414:AL517))</f>
        <v>0</v>
      </c>
      <c r="AM519" s="323">
        <f>IF(AM413="kW",SUMPRODUCT(P414:P517,Q414:Q517,AM414:AM517),SUMPRODUCT(D414:D517,AM414:AM517))</f>
        <v>0</v>
      </c>
      <c r="AN519" s="323">
        <f>IF(AN413="kW",SUMPRODUCT(P414:P517,Q414:Q517,AN414:AN517),SUMPRODUCT(D414:D517,AN414:AN517))</f>
        <v>0</v>
      </c>
      <c r="AO519" s="323">
        <f>IF(AO413="kW",SUMPRODUCT(P414:P517,Q414:Q517,AO414:AO517),SUMPRODUCT(D414:D517,AO414:AO517))</f>
        <v>0</v>
      </c>
      <c r="AP519" s="323">
        <f>IF(AP413="kW",SUMPRODUCT(P414:P517,Q414:Q517,AP414:AP517),SUMPRODUCT(D414:D517,AP414:AP517))</f>
        <v>0</v>
      </c>
      <c r="AQ519" s="324"/>
    </row>
    <row r="520" spans="1:45" ht="15.75">
      <c r="B520" s="385" t="s">
        <v>261</v>
      </c>
      <c r="C520" s="386"/>
      <c r="D520" s="386"/>
      <c r="E520" s="386"/>
      <c r="F520" s="386"/>
      <c r="G520" s="386"/>
      <c r="H520" s="386"/>
      <c r="I520" s="386"/>
      <c r="J520" s="386"/>
      <c r="K520" s="386"/>
      <c r="L520" s="386"/>
      <c r="M520" s="386"/>
      <c r="N520" s="386"/>
      <c r="O520" s="386"/>
      <c r="P520" s="386"/>
      <c r="Q520" s="386"/>
      <c r="R520" s="386"/>
      <c r="S520" s="386"/>
      <c r="T520" s="386"/>
      <c r="U520" s="386"/>
      <c r="V520" s="386"/>
      <c r="W520" s="386"/>
      <c r="X520" s="386"/>
      <c r="Y520" s="386"/>
      <c r="Z520" s="386"/>
      <c r="AA520" s="386"/>
      <c r="AB520" s="386"/>
      <c r="AC520" s="322">
        <f>HLOOKUP(AC412,'2. LRAMVA Threshold'!$B$42:$Q$53,6,FALSE)</f>
        <v>1674177</v>
      </c>
      <c r="AD520" s="322">
        <f>HLOOKUP(AD412,'2. LRAMVA Threshold'!$B$42:$Q$53,6,FALSE)</f>
        <v>1583440</v>
      </c>
      <c r="AE520" s="322">
        <f>HLOOKUP(AE412,'2. LRAMVA Threshold'!$B$42:$Q$53,6,FALSE)</f>
        <v>5580</v>
      </c>
      <c r="AF520" s="322">
        <f>HLOOKUP(AF412,'2. LRAMVA Threshold'!$B$42:$Q$53,6,FALSE)</f>
        <v>0</v>
      </c>
      <c r="AG520" s="322">
        <f>HLOOKUP(AG412,'2. LRAMVA Threshold'!$B$42:$Q$53,6,FALSE)</f>
        <v>0</v>
      </c>
      <c r="AH520" s="322">
        <f>HLOOKUP(AH412,'2. LRAMVA Threshold'!$B$42:$Q$53,6,FALSE)</f>
        <v>0</v>
      </c>
      <c r="AI520" s="322">
        <f>HLOOKUP(AI412,'2. LRAMVA Threshold'!$B$42:$Q$53,6,FALSE)</f>
        <v>0</v>
      </c>
      <c r="AJ520" s="322">
        <f>HLOOKUP(AJ412,'2. LRAMVA Threshold'!$B$42:$Q$53,6,FALSE)</f>
        <v>0</v>
      </c>
      <c r="AK520" s="322">
        <f>HLOOKUP(AK412,'2. LRAMVA Threshold'!$B$42:$Q$53,6,FALSE)</f>
        <v>0</v>
      </c>
      <c r="AL520" s="322">
        <f>HLOOKUP(AL412,'2. LRAMVA Threshold'!$B$42:$Q$53,6,FALSE)</f>
        <v>0</v>
      </c>
      <c r="AM520" s="322">
        <f>HLOOKUP(AM412,'2. LRAMVA Threshold'!$B$42:$Q$53,6,FALSE)</f>
        <v>0</v>
      </c>
      <c r="AN520" s="322">
        <f>HLOOKUP(AN412,'2. LRAMVA Threshold'!$B$42:$Q$53,6,FALSE)</f>
        <v>0</v>
      </c>
      <c r="AO520" s="322">
        <f>HLOOKUP(AO412,'2. LRAMVA Threshold'!$B$42:$Q$53,6,FALSE)</f>
        <v>0</v>
      </c>
      <c r="AP520" s="322">
        <f>HLOOKUP(AP412,'2. LRAMVA Threshold'!$B$42:$Q$53,6,FALSE)</f>
        <v>0</v>
      </c>
      <c r="AQ520" s="387"/>
    </row>
    <row r="521" spans="1:45" ht="15">
      <c r="B521" s="388"/>
      <c r="C521" s="389"/>
      <c r="D521" s="390"/>
      <c r="E521" s="390"/>
      <c r="F521" s="390"/>
      <c r="G521" s="390"/>
      <c r="H521" s="390"/>
      <c r="I521" s="390"/>
      <c r="J521" s="390"/>
      <c r="K521" s="390"/>
      <c r="L521" s="390"/>
      <c r="M521" s="390"/>
      <c r="N521" s="390"/>
      <c r="O521" s="390"/>
      <c r="P521" s="390"/>
      <c r="Q521" s="391"/>
      <c r="R521" s="390"/>
      <c r="S521" s="390"/>
      <c r="T521" s="390"/>
      <c r="U521" s="392"/>
      <c r="V521" s="392"/>
      <c r="W521" s="392"/>
      <c r="X521" s="392"/>
      <c r="Y521" s="390"/>
      <c r="Z521" s="390"/>
      <c r="AA521" s="390"/>
      <c r="AB521" s="390"/>
      <c r="AC521" s="393"/>
      <c r="AD521" s="393"/>
      <c r="AE521" s="393"/>
      <c r="AF521" s="393"/>
      <c r="AG521" s="393"/>
      <c r="AH521" s="393"/>
      <c r="AI521" s="393"/>
      <c r="AJ521" s="393"/>
      <c r="AK521" s="393"/>
      <c r="AL521" s="393"/>
      <c r="AM521" s="393"/>
      <c r="AN521" s="393"/>
      <c r="AO521" s="393"/>
      <c r="AP521" s="393"/>
      <c r="AQ521" s="394"/>
    </row>
    <row r="522" spans="1:45" ht="15">
      <c r="B522" s="318" t="s">
        <v>167</v>
      </c>
      <c r="C522" s="332"/>
      <c r="D522" s="332"/>
      <c r="E522" s="370"/>
      <c r="F522" s="370"/>
      <c r="G522" s="370"/>
      <c r="H522" s="370"/>
      <c r="I522" s="370"/>
      <c r="J522" s="370"/>
      <c r="K522" s="370"/>
      <c r="L522" s="370"/>
      <c r="M522" s="370"/>
      <c r="N522" s="370"/>
      <c r="O522" s="370"/>
      <c r="P522" s="370"/>
      <c r="Q522" s="285"/>
      <c r="R522" s="334"/>
      <c r="S522" s="334"/>
      <c r="T522" s="334"/>
      <c r="U522" s="333"/>
      <c r="V522" s="333"/>
      <c r="W522" s="333"/>
      <c r="X522" s="333"/>
      <c r="Y522" s="334"/>
      <c r="Z522" s="334"/>
      <c r="AA522" s="334"/>
      <c r="AB522" s="334"/>
      <c r="AC522" s="335">
        <f>HLOOKUP(AC$20,'3.  Distribution Rates'!$C$122:$P$133,6,FALSE)</f>
        <v>2.5399999999999999E-2</v>
      </c>
      <c r="AD522" s="335">
        <f>HLOOKUP(AD$20,'3.  Distribution Rates'!$C$122:$P$133,6,FALSE)</f>
        <v>1.95E-2</v>
      </c>
      <c r="AE522" s="335">
        <f>HLOOKUP(AE$20,'3.  Distribution Rates'!$C$122:$P$133,6,FALSE)</f>
        <v>4.2321</v>
      </c>
      <c r="AF522" s="335">
        <f>HLOOKUP(AF$20,'3.  Distribution Rates'!$C$122:$P$133,6,FALSE)</f>
        <v>0</v>
      </c>
      <c r="AG522" s="335">
        <f>HLOOKUP(AG$20,'3.  Distribution Rates'!$C$122:$P$133,6,FALSE)</f>
        <v>0</v>
      </c>
      <c r="AH522" s="335">
        <f>HLOOKUP(AH$20,'3.  Distribution Rates'!$C$122:$P$133,6,FALSE)</f>
        <v>0</v>
      </c>
      <c r="AI522" s="335">
        <f>HLOOKUP(AI$20,'3.  Distribution Rates'!$C$122:$P$133,6,FALSE)</f>
        <v>0</v>
      </c>
      <c r="AJ522" s="335">
        <f>HLOOKUP(AJ$20,'3.  Distribution Rates'!$C$122:$P$133,6,FALSE)</f>
        <v>0</v>
      </c>
      <c r="AK522" s="335">
        <f>HLOOKUP(AK$20,'3.  Distribution Rates'!$C$122:$P$133,6,FALSE)</f>
        <v>0</v>
      </c>
      <c r="AL522" s="335">
        <f>HLOOKUP(AL$20,'3.  Distribution Rates'!$C$122:$P$133,6,FALSE)</f>
        <v>0</v>
      </c>
      <c r="AM522" s="335">
        <f>HLOOKUP(AM$20,'3.  Distribution Rates'!$C$122:$P$133,6,FALSE)</f>
        <v>0</v>
      </c>
      <c r="AN522" s="335">
        <f>HLOOKUP(AN$20,'3.  Distribution Rates'!$C$122:$P$133,6,FALSE)</f>
        <v>0</v>
      </c>
      <c r="AO522" s="335">
        <f>HLOOKUP(AO$20,'3.  Distribution Rates'!$C$122:$P$133,6,FALSE)</f>
        <v>0</v>
      </c>
      <c r="AP522" s="335">
        <f>HLOOKUP(AP$20,'3.  Distribution Rates'!$C$122:$P$133,6,FALSE)</f>
        <v>0</v>
      </c>
      <c r="AQ522" s="395"/>
    </row>
    <row r="523" spans="1:45" ht="15">
      <c r="B523" s="318" t="s">
        <v>159</v>
      </c>
      <c r="C523" s="339"/>
      <c r="D523" s="303"/>
      <c r="E523" s="273"/>
      <c r="F523" s="273"/>
      <c r="G523" s="273"/>
      <c r="H523" s="273"/>
      <c r="I523" s="273"/>
      <c r="J523" s="273"/>
      <c r="K523" s="273"/>
      <c r="L523" s="273"/>
      <c r="M523" s="273"/>
      <c r="N523" s="273"/>
      <c r="O523" s="273"/>
      <c r="P523" s="273"/>
      <c r="Q523" s="285"/>
      <c r="R523" s="273"/>
      <c r="S523" s="273"/>
      <c r="T523" s="273"/>
      <c r="U523" s="303"/>
      <c r="V523" s="303"/>
      <c r="W523" s="303"/>
      <c r="X523" s="303"/>
      <c r="Y523" s="273"/>
      <c r="Z523" s="273"/>
      <c r="AA523" s="273"/>
      <c r="AB523" s="273"/>
      <c r="AC523" s="372">
        <f>AC137*AC522</f>
        <v>12585.39976681772</v>
      </c>
      <c r="AD523" s="372">
        <f t="shared" ref="AD523:AP523" si="292">AD137*AD522</f>
        <v>7115.0647360184357</v>
      </c>
      <c r="AE523" s="372">
        <f t="shared" si="292"/>
        <v>6205.9599307318404</v>
      </c>
      <c r="AF523" s="372">
        <f t="shared" si="292"/>
        <v>0</v>
      </c>
      <c r="AG523" s="372">
        <f t="shared" si="292"/>
        <v>0</v>
      </c>
      <c r="AH523" s="372">
        <f t="shared" si="292"/>
        <v>0</v>
      </c>
      <c r="AI523" s="372">
        <f t="shared" si="292"/>
        <v>0</v>
      </c>
      <c r="AJ523" s="372">
        <f t="shared" si="292"/>
        <v>0</v>
      </c>
      <c r="AK523" s="372">
        <f t="shared" si="292"/>
        <v>0</v>
      </c>
      <c r="AL523" s="372">
        <f t="shared" si="292"/>
        <v>0</v>
      </c>
      <c r="AM523" s="372">
        <f t="shared" si="292"/>
        <v>0</v>
      </c>
      <c r="AN523" s="372">
        <f t="shared" si="292"/>
        <v>0</v>
      </c>
      <c r="AO523" s="372">
        <f t="shared" si="292"/>
        <v>0</v>
      </c>
      <c r="AP523" s="372">
        <f t="shared" si="292"/>
        <v>0</v>
      </c>
      <c r="AQ523" s="618">
        <f>SUM(AC523:AP523)</f>
        <v>25906.424433567998</v>
      </c>
      <c r="AS523" s="277"/>
    </row>
    <row r="524" spans="1:45" ht="15">
      <c r="B524" s="318" t="s">
        <v>160</v>
      </c>
      <c r="C524" s="339"/>
      <c r="D524" s="303"/>
      <c r="E524" s="273"/>
      <c r="F524" s="273"/>
      <c r="G524" s="273"/>
      <c r="H524" s="273"/>
      <c r="I524" s="273"/>
      <c r="J524" s="273"/>
      <c r="K524" s="273"/>
      <c r="L524" s="273"/>
      <c r="M524" s="273"/>
      <c r="N524" s="273"/>
      <c r="O524" s="273"/>
      <c r="P524" s="273"/>
      <c r="Q524" s="285"/>
      <c r="R524" s="273"/>
      <c r="S524" s="273"/>
      <c r="T524" s="273"/>
      <c r="U524" s="303"/>
      <c r="V524" s="303"/>
      <c r="W524" s="303"/>
      <c r="X524" s="303"/>
      <c r="Y524" s="273"/>
      <c r="Z524" s="273"/>
      <c r="AA524" s="273"/>
      <c r="AB524" s="273"/>
      <c r="AC524" s="372">
        <f>AC268*AC522</f>
        <v>7480.823569733926</v>
      </c>
      <c r="AD524" s="372">
        <f t="shared" ref="AD524:AP524" si="293">AD268*AD522</f>
        <v>7841.9315754125164</v>
      </c>
      <c r="AE524" s="372">
        <f t="shared" si="293"/>
        <v>3314.923452382955</v>
      </c>
      <c r="AF524" s="372">
        <f t="shared" si="293"/>
        <v>0</v>
      </c>
      <c r="AG524" s="372">
        <f t="shared" si="293"/>
        <v>0</v>
      </c>
      <c r="AH524" s="372">
        <f t="shared" si="293"/>
        <v>0</v>
      </c>
      <c r="AI524" s="372">
        <f t="shared" si="293"/>
        <v>0</v>
      </c>
      <c r="AJ524" s="372">
        <f t="shared" si="293"/>
        <v>0</v>
      </c>
      <c r="AK524" s="372">
        <f t="shared" si="293"/>
        <v>0</v>
      </c>
      <c r="AL524" s="372">
        <f t="shared" si="293"/>
        <v>0</v>
      </c>
      <c r="AM524" s="372">
        <f t="shared" si="293"/>
        <v>0</v>
      </c>
      <c r="AN524" s="372">
        <f t="shared" si="293"/>
        <v>0</v>
      </c>
      <c r="AO524" s="372">
        <f t="shared" si="293"/>
        <v>0</v>
      </c>
      <c r="AP524" s="372">
        <f t="shared" si="293"/>
        <v>0</v>
      </c>
      <c r="AQ524" s="618">
        <f>SUM(AC524:AP524)</f>
        <v>18637.678597529397</v>
      </c>
    </row>
    <row r="525" spans="1:45" ht="15">
      <c r="B525" s="318" t="s">
        <v>161</v>
      </c>
      <c r="C525" s="339"/>
      <c r="D525" s="303"/>
      <c r="E525" s="273"/>
      <c r="F525" s="273"/>
      <c r="G525" s="273"/>
      <c r="H525" s="273"/>
      <c r="I525" s="273"/>
      <c r="J525" s="273"/>
      <c r="K525" s="273"/>
      <c r="L525" s="273"/>
      <c r="M525" s="273"/>
      <c r="N525" s="273"/>
      <c r="O525" s="273"/>
      <c r="P525" s="273"/>
      <c r="Q525" s="285"/>
      <c r="R525" s="273"/>
      <c r="S525" s="273"/>
      <c r="T525" s="273"/>
      <c r="U525" s="303"/>
      <c r="V525" s="303"/>
      <c r="W525" s="303"/>
      <c r="X525" s="303"/>
      <c r="Y525" s="273"/>
      <c r="Z525" s="273"/>
      <c r="AA525" s="273"/>
      <c r="AB525" s="273"/>
      <c r="AC525" s="372">
        <f>AC399*AC522</f>
        <v>14505.391055073827</v>
      </c>
      <c r="AD525" s="372">
        <f t="shared" ref="AD525:AP525" si="294">AD399*AD522</f>
        <v>8822.0508894820196</v>
      </c>
      <c r="AE525" s="372">
        <f t="shared" si="294"/>
        <v>5848.6345716894557</v>
      </c>
      <c r="AF525" s="372">
        <f t="shared" si="294"/>
        <v>0</v>
      </c>
      <c r="AG525" s="372">
        <f t="shared" si="294"/>
        <v>0</v>
      </c>
      <c r="AH525" s="372">
        <f t="shared" si="294"/>
        <v>0</v>
      </c>
      <c r="AI525" s="372">
        <f t="shared" si="294"/>
        <v>0</v>
      </c>
      <c r="AJ525" s="372">
        <f t="shared" si="294"/>
        <v>0</v>
      </c>
      <c r="AK525" s="372">
        <f t="shared" si="294"/>
        <v>0</v>
      </c>
      <c r="AL525" s="372">
        <f t="shared" si="294"/>
        <v>0</v>
      </c>
      <c r="AM525" s="372">
        <f t="shared" si="294"/>
        <v>0</v>
      </c>
      <c r="AN525" s="372">
        <f t="shared" si="294"/>
        <v>0</v>
      </c>
      <c r="AO525" s="372">
        <f t="shared" si="294"/>
        <v>0</v>
      </c>
      <c r="AP525" s="372">
        <f t="shared" si="294"/>
        <v>0</v>
      </c>
      <c r="AQ525" s="618">
        <f>SUM(AC525:AP525)</f>
        <v>29176.076516245303</v>
      </c>
    </row>
    <row r="526" spans="1:45" ht="15">
      <c r="B526" s="318" t="s">
        <v>162</v>
      </c>
      <c r="C526" s="339"/>
      <c r="D526" s="303"/>
      <c r="E526" s="273"/>
      <c r="F526" s="273"/>
      <c r="G526" s="273"/>
      <c r="H526" s="273"/>
      <c r="I526" s="273"/>
      <c r="J526" s="273"/>
      <c r="K526" s="273"/>
      <c r="L526" s="273"/>
      <c r="M526" s="273"/>
      <c r="N526" s="273"/>
      <c r="O526" s="273"/>
      <c r="P526" s="273"/>
      <c r="Q526" s="285"/>
      <c r="R526" s="273"/>
      <c r="S526" s="273"/>
      <c r="T526" s="273"/>
      <c r="U526" s="303"/>
      <c r="V526" s="303"/>
      <c r="W526" s="303"/>
      <c r="X526" s="303"/>
      <c r="Y526" s="273"/>
      <c r="Z526" s="273"/>
      <c r="AA526" s="273"/>
      <c r="AB526" s="273"/>
      <c r="AC526" s="372">
        <f>AC519*AC522</f>
        <v>25156.620084610444</v>
      </c>
      <c r="AD526" s="372">
        <f t="shared" ref="AD526:AO526" si="295">AD519*AD522</f>
        <v>18004.897540712729</v>
      </c>
      <c r="AE526" s="372">
        <f t="shared" si="295"/>
        <v>6177.3132422914687</v>
      </c>
      <c r="AF526" s="372">
        <f t="shared" si="295"/>
        <v>0</v>
      </c>
      <c r="AG526" s="372">
        <f t="shared" si="295"/>
        <v>0</v>
      </c>
      <c r="AH526" s="372">
        <f t="shared" si="295"/>
        <v>0</v>
      </c>
      <c r="AI526" s="372">
        <f t="shared" si="295"/>
        <v>0</v>
      </c>
      <c r="AJ526" s="372">
        <f t="shared" si="295"/>
        <v>0</v>
      </c>
      <c r="AK526" s="372">
        <f t="shared" si="295"/>
        <v>0</v>
      </c>
      <c r="AL526" s="372">
        <f t="shared" si="295"/>
        <v>0</v>
      </c>
      <c r="AM526" s="372">
        <f>AM519*AM522</f>
        <v>0</v>
      </c>
      <c r="AN526" s="372">
        <f t="shared" si="295"/>
        <v>0</v>
      </c>
      <c r="AO526" s="372">
        <f t="shared" si="295"/>
        <v>0</v>
      </c>
      <c r="AP526" s="372">
        <f>AP519*AP522</f>
        <v>0</v>
      </c>
      <c r="AQ526" s="618">
        <f>SUM(AC526:AP526)</f>
        <v>49338.830867614648</v>
      </c>
    </row>
    <row r="527" spans="1:45" ht="15.75">
      <c r="B527" s="343" t="s">
        <v>262</v>
      </c>
      <c r="C527" s="339"/>
      <c r="D527" s="330"/>
      <c r="E527" s="328"/>
      <c r="F527" s="328"/>
      <c r="G527" s="328"/>
      <c r="H527" s="328"/>
      <c r="I527" s="328"/>
      <c r="J527" s="328"/>
      <c r="K527" s="328"/>
      <c r="L527" s="328"/>
      <c r="M527" s="328"/>
      <c r="N527" s="328"/>
      <c r="O527" s="328"/>
      <c r="P527" s="328"/>
      <c r="Q527" s="294"/>
      <c r="R527" s="328"/>
      <c r="S527" s="328"/>
      <c r="T527" s="328"/>
      <c r="U527" s="330"/>
      <c r="V527" s="330"/>
      <c r="W527" s="330"/>
      <c r="X527" s="330"/>
      <c r="Y527" s="328"/>
      <c r="Z527" s="328"/>
      <c r="AA527" s="328"/>
      <c r="AB527" s="328"/>
      <c r="AC527" s="340">
        <f>SUM(AC523:AC526)</f>
        <v>59728.234476235913</v>
      </c>
      <c r="AD527" s="340">
        <f t="shared" ref="AD527:AO527" si="296">SUM(AD523:AD526)</f>
        <v>41783.944741625703</v>
      </c>
      <c r="AE527" s="340">
        <f t="shared" si="296"/>
        <v>21546.831197095718</v>
      </c>
      <c r="AF527" s="340">
        <f t="shared" si="296"/>
        <v>0</v>
      </c>
      <c r="AG527" s="340">
        <f t="shared" si="296"/>
        <v>0</v>
      </c>
      <c r="AH527" s="340">
        <f t="shared" si="296"/>
        <v>0</v>
      </c>
      <c r="AI527" s="340">
        <f t="shared" si="296"/>
        <v>0</v>
      </c>
      <c r="AJ527" s="340">
        <f t="shared" si="296"/>
        <v>0</v>
      </c>
      <c r="AK527" s="340">
        <f t="shared" si="296"/>
        <v>0</v>
      </c>
      <c r="AL527" s="340">
        <f t="shared" si="296"/>
        <v>0</v>
      </c>
      <c r="AM527" s="340">
        <f t="shared" si="296"/>
        <v>0</v>
      </c>
      <c r="AN527" s="340">
        <f t="shared" si="296"/>
        <v>0</v>
      </c>
      <c r="AO527" s="340">
        <f t="shared" si="296"/>
        <v>0</v>
      </c>
      <c r="AP527" s="340">
        <f>SUM(AP523:AP526)</f>
        <v>0</v>
      </c>
      <c r="AQ527" s="401">
        <f>SUM(AQ523:AQ526)</f>
        <v>123059.01041495736</v>
      </c>
    </row>
    <row r="528" spans="1:45" ht="15.75">
      <c r="B528" s="343" t="s">
        <v>263</v>
      </c>
      <c r="C528" s="339"/>
      <c r="D528" s="344"/>
      <c r="E528" s="328"/>
      <c r="F528" s="328"/>
      <c r="G528" s="328"/>
      <c r="H528" s="328"/>
      <c r="I528" s="328"/>
      <c r="J528" s="328"/>
      <c r="K528" s="328"/>
      <c r="L528" s="328"/>
      <c r="M528" s="328"/>
      <c r="N528" s="328"/>
      <c r="O528" s="328"/>
      <c r="P528" s="328"/>
      <c r="Q528" s="294"/>
      <c r="R528" s="328"/>
      <c r="S528" s="328"/>
      <c r="T528" s="328"/>
      <c r="U528" s="330"/>
      <c r="V528" s="330"/>
      <c r="W528" s="330"/>
      <c r="X528" s="330"/>
      <c r="Y528" s="328"/>
      <c r="Z528" s="328"/>
      <c r="AA528" s="328"/>
      <c r="AB528" s="328"/>
      <c r="AC528" s="341">
        <f>AC520*AC522</f>
        <v>42524.095799999996</v>
      </c>
      <c r="AD528" s="341">
        <f t="shared" ref="AD528:AN528" si="297">AD520*AD522</f>
        <v>30877.08</v>
      </c>
      <c r="AE528" s="341">
        <f>AE520*AE522</f>
        <v>23615.117999999999</v>
      </c>
      <c r="AF528" s="341">
        <f t="shared" si="297"/>
        <v>0</v>
      </c>
      <c r="AG528" s="341">
        <f t="shared" si="297"/>
        <v>0</v>
      </c>
      <c r="AH528" s="341">
        <f>AH520*AH522</f>
        <v>0</v>
      </c>
      <c r="AI528" s="341">
        <f t="shared" si="297"/>
        <v>0</v>
      </c>
      <c r="AJ528" s="341">
        <f t="shared" si="297"/>
        <v>0</v>
      </c>
      <c r="AK528" s="341">
        <f t="shared" si="297"/>
        <v>0</v>
      </c>
      <c r="AL528" s="341">
        <f t="shared" si="297"/>
        <v>0</v>
      </c>
      <c r="AM528" s="341">
        <f t="shared" si="297"/>
        <v>0</v>
      </c>
      <c r="AN528" s="341">
        <f t="shared" si="297"/>
        <v>0</v>
      </c>
      <c r="AO528" s="341">
        <f>AO520*AO522</f>
        <v>0</v>
      </c>
      <c r="AP528" s="341">
        <f>AP520*AP522</f>
        <v>0</v>
      </c>
      <c r="AQ528" s="401">
        <f>SUM(AC528:AP528)</f>
        <v>97016.293799999999</v>
      </c>
    </row>
    <row r="529" spans="2:43" ht="15.75">
      <c r="B529" s="343" t="s">
        <v>265</v>
      </c>
      <c r="C529" s="339"/>
      <c r="D529" s="344"/>
      <c r="E529" s="328"/>
      <c r="F529" s="328"/>
      <c r="G529" s="328"/>
      <c r="H529" s="328"/>
      <c r="I529" s="328"/>
      <c r="J529" s="328"/>
      <c r="K529" s="328"/>
      <c r="L529" s="328"/>
      <c r="M529" s="328"/>
      <c r="N529" s="328"/>
      <c r="O529" s="328"/>
      <c r="P529" s="328"/>
      <c r="Q529" s="294"/>
      <c r="R529" s="328"/>
      <c r="S529" s="328"/>
      <c r="T529" s="328"/>
      <c r="U529" s="344"/>
      <c r="V529" s="344"/>
      <c r="W529" s="344"/>
      <c r="X529" s="344"/>
      <c r="Y529" s="328"/>
      <c r="Z529" s="328"/>
      <c r="AA529" s="328"/>
      <c r="AB529" s="328"/>
      <c r="AC529" s="345"/>
      <c r="AD529" s="345"/>
      <c r="AE529" s="345"/>
      <c r="AF529" s="345"/>
      <c r="AG529" s="345"/>
      <c r="AH529" s="345"/>
      <c r="AI529" s="345"/>
      <c r="AJ529" s="345"/>
      <c r="AK529" s="345"/>
      <c r="AL529" s="345"/>
      <c r="AM529" s="345"/>
      <c r="AN529" s="345"/>
      <c r="AO529" s="345"/>
      <c r="AP529" s="345"/>
      <c r="AQ529" s="401">
        <f>AQ527-AQ528</f>
        <v>26042.71661495736</v>
      </c>
    </row>
    <row r="530" spans="2:43" ht="15.75">
      <c r="B530" s="343"/>
      <c r="C530" s="339"/>
      <c r="D530" s="344"/>
      <c r="E530" s="328"/>
      <c r="F530" s="328"/>
      <c r="G530" s="328"/>
      <c r="H530" s="328"/>
      <c r="I530" s="328"/>
      <c r="J530" s="328"/>
      <c r="K530" s="328"/>
      <c r="L530" s="328"/>
      <c r="M530" s="328"/>
      <c r="N530" s="328"/>
      <c r="O530" s="328"/>
      <c r="P530" s="328"/>
      <c r="Q530" s="294"/>
      <c r="R530" s="328"/>
      <c r="S530" s="328"/>
      <c r="T530" s="328"/>
      <c r="U530" s="344"/>
      <c r="V530" s="344"/>
      <c r="W530" s="344"/>
      <c r="X530" s="344"/>
      <c r="Y530" s="328"/>
      <c r="Z530" s="328"/>
      <c r="AA530" s="328"/>
      <c r="AB530" s="328"/>
      <c r="AC530" s="345"/>
      <c r="AD530" s="345"/>
      <c r="AE530" s="345"/>
      <c r="AF530" s="345"/>
      <c r="AG530" s="345"/>
      <c r="AH530" s="345"/>
      <c r="AI530" s="345"/>
      <c r="AJ530" s="345"/>
      <c r="AK530" s="345"/>
      <c r="AL530" s="345"/>
      <c r="AM530" s="345"/>
      <c r="AN530" s="345"/>
      <c r="AO530" s="345"/>
      <c r="AP530" s="345"/>
      <c r="AQ530" s="401"/>
    </row>
    <row r="531" spans="2:43" ht="15.75">
      <c r="B531" s="343"/>
      <c r="C531" s="339"/>
      <c r="D531" s="344"/>
      <c r="E531" s="328"/>
      <c r="F531" s="328"/>
      <c r="G531" s="328"/>
      <c r="H531" s="328"/>
      <c r="I531" s="328"/>
      <c r="J531" s="328"/>
      <c r="K531" s="328"/>
      <c r="L531" s="328"/>
      <c r="M531" s="328"/>
      <c r="N531" s="328"/>
      <c r="O531" s="328"/>
      <c r="P531" s="328"/>
      <c r="Q531" s="294"/>
      <c r="R531" s="328"/>
      <c r="S531" s="328"/>
      <c r="T531" s="328"/>
      <c r="U531" s="344"/>
      <c r="V531" s="344"/>
      <c r="W531" s="344"/>
      <c r="X531" s="344"/>
      <c r="Y531" s="328"/>
      <c r="Z531" s="328"/>
      <c r="AA531" s="328"/>
      <c r="AB531" s="328"/>
      <c r="AC531" s="345"/>
      <c r="AD531" s="345"/>
      <c r="AE531" s="345"/>
      <c r="AF531" s="345"/>
      <c r="AG531" s="345"/>
      <c r="AH531" s="345"/>
      <c r="AI531" s="345"/>
      <c r="AJ531" s="345"/>
      <c r="AK531" s="345"/>
      <c r="AL531" s="345"/>
      <c r="AM531" s="345"/>
      <c r="AN531" s="345"/>
      <c r="AO531" s="345"/>
      <c r="AP531" s="345"/>
      <c r="AQ531" s="402"/>
    </row>
    <row r="532" spans="2:43" ht="15">
      <c r="B532" s="318" t="s">
        <v>201</v>
      </c>
      <c r="C532" s="344"/>
      <c r="D532" s="344"/>
      <c r="E532" s="328"/>
      <c r="F532" s="328"/>
      <c r="G532" s="328"/>
      <c r="H532" s="328"/>
      <c r="I532" s="328"/>
      <c r="J532" s="328"/>
      <c r="K532" s="328"/>
      <c r="L532" s="328"/>
      <c r="M532" s="328"/>
      <c r="N532" s="328"/>
      <c r="O532" s="328"/>
      <c r="P532" s="328"/>
      <c r="Q532" s="294"/>
      <c r="R532" s="328"/>
      <c r="S532" s="328"/>
      <c r="T532" s="328"/>
      <c r="U532" s="344"/>
      <c r="V532" s="339"/>
      <c r="W532" s="344"/>
      <c r="X532" s="344"/>
      <c r="Y532" s="328"/>
      <c r="Z532" s="328"/>
      <c r="AA532" s="328"/>
      <c r="AB532" s="328"/>
      <c r="AC532" s="285">
        <f>SUMPRODUCT(E414:E517,AC414:AC517)</f>
        <v>909215.15748734027</v>
      </c>
      <c r="AD532" s="285">
        <f>SUMPRODUCT(E414:E517,AD414:AD517)</f>
        <v>909148.89709090919</v>
      </c>
      <c r="AE532" s="285">
        <f>IF(AE413="kW",SUMPRODUCT(P414:P517,R414:R517,AE414:AE517),SUMPRODUCT(E414:E517,AE414:AE517))</f>
        <v>1459.6330999483635</v>
      </c>
      <c r="AF532" s="285">
        <f>IF(AF413="kW",SUMPRODUCT(P414:P517,R414:R517,AF414:AF517),SUMPRODUCT(E414:E517,AF414:AF517))</f>
        <v>0</v>
      </c>
      <c r="AG532" s="285">
        <f>IF(AG413="kW",SUMPRODUCT(P414:P517,R414:R517,AG414:AG517),SUMPRODUCT(E414:E517,AG414:AG517))</f>
        <v>0</v>
      </c>
      <c r="AH532" s="285">
        <f>IF(AH413="kW",SUMPRODUCT(P414:P517,R414:R517,AH414:AH517),SUMPRODUCT(E414:E517, AH414:AH517))</f>
        <v>0</v>
      </c>
      <c r="AI532" s="285">
        <f>IF(AI413="kW",SUMPRODUCT(P414:P517,R414:R517,AI414:AI517),SUMPRODUCT(E414:E517,AI414:AI517))</f>
        <v>0</v>
      </c>
      <c r="AJ532" s="285">
        <f>IF(AJ413="kW",SUMPRODUCT(P414:P517,R414:R517,AJ414:AJ517),SUMPRODUCT(E414:E517,AJ414:AJ517))</f>
        <v>0</v>
      </c>
      <c r="AK532" s="285">
        <f>IF(AK413="kW",SUMPRODUCT(P414:P517,R414:R517,AK414:AK517),SUMPRODUCT(E414:E517,AK414:AK517))</f>
        <v>0</v>
      </c>
      <c r="AL532" s="285">
        <f>IF(AL413="kW",SUMPRODUCT(P414:P517,R414:R517,AL414:AL517),SUMPRODUCT(E414:E517,AL414:AL517))</f>
        <v>0</v>
      </c>
      <c r="AM532" s="285">
        <f>IF(AM413="kW",SUMPRODUCT(P414:P517,R414:R517,AM414:AM517),SUMPRODUCT(E414:E517,AM414:AM517))</f>
        <v>0</v>
      </c>
      <c r="AN532" s="285">
        <f>IF(AN413="kW",SUMPRODUCT(P414:P517,R414:R517,AN414:AN517),SUMPRODUCT(E414:E517,AN414:AN517))</f>
        <v>0</v>
      </c>
      <c r="AO532" s="285">
        <f>IF(AO413="kW",SUMPRODUCT(P414:P517,R414:R517,AO414:AO517),SUMPRODUCT(E414:E517,AO414:AO517))</f>
        <v>0</v>
      </c>
      <c r="AP532" s="285">
        <f>IF(AP413="kW",SUMPRODUCT(P414:P517,R414:R517,AP414:AP517),SUMPRODUCT(E414:E517,AP414:AP517))</f>
        <v>0</v>
      </c>
      <c r="AQ532" s="347"/>
    </row>
    <row r="533" spans="2:43" ht="15">
      <c r="B533" s="318" t="s">
        <v>202</v>
      </c>
      <c r="C533" s="350"/>
      <c r="D533" s="273"/>
      <c r="E533" s="273"/>
      <c r="F533" s="273"/>
      <c r="G533" s="273"/>
      <c r="H533" s="273"/>
      <c r="I533" s="273"/>
      <c r="J533" s="273"/>
      <c r="K533" s="273"/>
      <c r="L533" s="273"/>
      <c r="M533" s="273"/>
      <c r="N533" s="273"/>
      <c r="O533" s="273"/>
      <c r="P533" s="273"/>
      <c r="Q533" s="351"/>
      <c r="R533" s="273"/>
      <c r="S533" s="273"/>
      <c r="T533" s="273"/>
      <c r="U533" s="298"/>
      <c r="V533" s="303"/>
      <c r="W533" s="303"/>
      <c r="X533" s="273"/>
      <c r="Y533" s="273"/>
      <c r="Z533" s="303"/>
      <c r="AA533" s="303"/>
      <c r="AB533" s="303"/>
      <c r="AC533" s="285">
        <f>SUMPRODUCT(F414:F517,AC414:AC517)</f>
        <v>865127.46176734031</v>
      </c>
      <c r="AD533" s="285">
        <f>SUMPRODUCT(F414:F517,AD414:AD517)</f>
        <v>893619.24461090926</v>
      </c>
      <c r="AE533" s="285">
        <f>IF(AE413="kW",SUMPRODUCT(P414:P517,S414:S517,AE414:AE517),SUMPRODUCT(F414:F517,AE414:AE517))</f>
        <v>1459.6330999483635</v>
      </c>
      <c r="AF533" s="285">
        <f>IF(AF413="kW",SUMPRODUCT(P414:P517,S414:S517,AF414:AF517),SUMPRODUCT(F414:F517,AF414:AF517))</f>
        <v>0</v>
      </c>
      <c r="AG533" s="285">
        <f>IF(AG413="kW",SUMPRODUCT(P414:P517,S414:S517,AG414:AG517),SUMPRODUCT(F414:F517, AG414:AG517))</f>
        <v>0</v>
      </c>
      <c r="AH533" s="285">
        <f>IF(AH413="kW",SUMPRODUCT(P414:P517,S414:S517,AH414:AH517),SUMPRODUCT(F414:F517, AH414:AH517))</f>
        <v>0</v>
      </c>
      <c r="AI533" s="285">
        <f>IF(AI413="kW",SUMPRODUCT(P414:P517,S414:S517,AI414:AI517),SUMPRODUCT(F414:F517,AI414:AI517))</f>
        <v>0</v>
      </c>
      <c r="AJ533" s="285">
        <f>IF(AJ413="kW",SUMPRODUCT(P414:P517,S414:S517,AJ414:AJ517),SUMPRODUCT(F414:F517,AJ414:AJ517))</f>
        <v>0</v>
      </c>
      <c r="AK533" s="285">
        <f>IF(AK413="kW",SUMPRODUCT(P414:P517,S414:S517,AK414:AK517),SUMPRODUCT(F414:F517,AK414:AK517))</f>
        <v>0</v>
      </c>
      <c r="AL533" s="285">
        <f>IF(AL413="kW",SUMPRODUCT(P414:P517,S414:S517,AL414:AL517),SUMPRODUCT(F414:F517,AL414:AL517))</f>
        <v>0</v>
      </c>
      <c r="AM533" s="285">
        <f>IF(AM413="kW",SUMPRODUCT(P414:P517,S414:S517,AM414:AM517),SUMPRODUCT(F414:F517,AM414:AM517))</f>
        <v>0</v>
      </c>
      <c r="AN533" s="285">
        <f>IF(AN413="kW",SUMPRODUCT(P414:P517,S414:S517,AN414:AN517),SUMPRODUCT(F414:F517,AN414:AN517))</f>
        <v>0</v>
      </c>
      <c r="AO533" s="285">
        <f>IF(AO413="kW",SUMPRODUCT(P414:P517,S414:S517,AO414:AO517),SUMPRODUCT(F414:F517,AO414:AO517))</f>
        <v>0</v>
      </c>
      <c r="AP533" s="285">
        <f>IF(AP413="kW",SUMPRODUCT(P414:P517,S414:S517,AP414:AP517),SUMPRODUCT(F414:F517,AP414:AP517))</f>
        <v>0</v>
      </c>
      <c r="AQ533" s="331"/>
    </row>
    <row r="534" spans="2:43" ht="15">
      <c r="B534" s="318" t="s">
        <v>203</v>
      </c>
      <c r="C534" s="350"/>
      <c r="D534" s="273"/>
      <c r="E534" s="273"/>
      <c r="F534" s="273"/>
      <c r="G534" s="273"/>
      <c r="H534" s="273"/>
      <c r="I534" s="273"/>
      <c r="J534" s="273"/>
      <c r="K534" s="273"/>
      <c r="L534" s="273"/>
      <c r="M534" s="273"/>
      <c r="N534" s="273"/>
      <c r="O534" s="273"/>
      <c r="P534" s="273"/>
      <c r="Q534" s="351"/>
      <c r="R534" s="273"/>
      <c r="S534" s="273"/>
      <c r="T534" s="273"/>
      <c r="U534" s="298"/>
      <c r="V534" s="303"/>
      <c r="W534" s="303"/>
      <c r="X534" s="273"/>
      <c r="Y534" s="273"/>
      <c r="Z534" s="303"/>
      <c r="AA534" s="303"/>
      <c r="AB534" s="303"/>
      <c r="AC534" s="285">
        <f>SUMPRODUCT(G414:G517,AC414:AC517)</f>
        <v>844705.65410534025</v>
      </c>
      <c r="AD534" s="285">
        <f>SUMPRODUCT(G414:G517,AD414:AD517)</f>
        <v>813868.91426290921</v>
      </c>
      <c r="AE534" s="285">
        <f>IF(AE413="kW",SUMPRODUCT(P414:P517,T414:T517,AE414:AE517),SUMPRODUCT(G414:G517,AE414:AE517))</f>
        <v>1436.2801270603636</v>
      </c>
      <c r="AF534" s="285">
        <f>IF(AF413="kW",SUMPRODUCT(P414:P517,T414:T517,AF414:AF517),SUMPRODUCT(G414:G517,AF414:AF517))</f>
        <v>0</v>
      </c>
      <c r="AG534" s="285">
        <f>IF(AG413="kW",SUMPRODUCT(P414:P517,T414:T517,AG414:AG517),SUMPRODUCT(G414:G517, AG414:AG517))</f>
        <v>0</v>
      </c>
      <c r="AH534" s="285">
        <f>IF(AH413="kW",SUMPRODUCT(P414:P517,T414:T517,AH414:AH517),SUMPRODUCT(G414:G517, AH414:AH517))</f>
        <v>0</v>
      </c>
      <c r="AI534" s="285">
        <f>IF(AI413="kW",SUMPRODUCT(P414:P517,T414:T517,AI414:AI517),SUMPRODUCT(G414:G517,AI414:AI517))</f>
        <v>0</v>
      </c>
      <c r="AJ534" s="285">
        <f>IF(AJ413="kW",SUMPRODUCT(P414:P517,T414:T517,AJ414:AJ517),SUMPRODUCT(G414:G517,AJ414:AJ517))</f>
        <v>0</v>
      </c>
      <c r="AK534" s="285">
        <f>IF(AK413="kW",SUMPRODUCT(P414:P517,T414:T517,AK414:AK517),SUMPRODUCT(G414:G517,AK414:AK517))</f>
        <v>0</v>
      </c>
      <c r="AL534" s="285">
        <f>IF(AL413="kW",SUMPRODUCT(P414:P517,T414:T517,AL414:AL517),SUMPRODUCT(G414:G517,AL414:AL517))</f>
        <v>0</v>
      </c>
      <c r="AM534" s="285">
        <f>IF(AM413="kW",SUMPRODUCT(P414:P517,T414:T517,AM414:AM517),SUMPRODUCT(G414:G517,AM414:AM517))</f>
        <v>0</v>
      </c>
      <c r="AN534" s="285">
        <f>IF(AN413="kW",SUMPRODUCT(P414:P517,T414:T517,AN414:AN517),SUMPRODUCT(G414:G517,AN414:AN517))</f>
        <v>0</v>
      </c>
      <c r="AO534" s="285">
        <f>IF(AO413="kW",SUMPRODUCT(P414:P517,T414:T517,AO414:AO517),SUMPRODUCT(G414:G517,AO414:AO517))</f>
        <v>0</v>
      </c>
      <c r="AP534" s="285">
        <f>IF(AP413="kW",SUMPRODUCT(P414:P517,T414:T517,AP414:AP517),SUMPRODUCT(G414:G517,AP414:AP517))</f>
        <v>0</v>
      </c>
      <c r="AQ534" s="331"/>
    </row>
    <row r="535" spans="2:43" ht="15">
      <c r="B535" s="318" t="s">
        <v>204</v>
      </c>
      <c r="C535" s="350"/>
      <c r="D535" s="273"/>
      <c r="E535" s="273"/>
      <c r="F535" s="273"/>
      <c r="G535" s="273"/>
      <c r="H535" s="273"/>
      <c r="I535" s="273"/>
      <c r="J535" s="273"/>
      <c r="K535" s="273"/>
      <c r="L535" s="273"/>
      <c r="M535" s="273"/>
      <c r="N535" s="273"/>
      <c r="O535" s="273"/>
      <c r="P535" s="273"/>
      <c r="Q535" s="351"/>
      <c r="R535" s="273"/>
      <c r="S535" s="273"/>
      <c r="T535" s="273"/>
      <c r="U535" s="298"/>
      <c r="V535" s="303"/>
      <c r="W535" s="303"/>
      <c r="X535" s="273"/>
      <c r="Y535" s="273"/>
      <c r="Z535" s="303"/>
      <c r="AA535" s="303"/>
      <c r="AB535" s="303"/>
      <c r="AC535" s="285">
        <f>SUMPRODUCT(H414:H517,AC414:AC517)</f>
        <v>802744.15418494516</v>
      </c>
      <c r="AD535" s="285">
        <f>SUMPRODUCT(H414:H517,AD414:AD517)</f>
        <v>226406.783772</v>
      </c>
      <c r="AE535" s="285">
        <f>IF(AE413="kW",SUMPRODUCT(P414:P517,U414:U517,AE414:AE517),SUMPRODUCT(H414:H517,AE414:AE517))</f>
        <v>1115.473794624</v>
      </c>
      <c r="AF535" s="285">
        <f>IF(AF413="kW",SUMPRODUCT(P414:P517,U414:U517,AF414:AF517),SUMPRODUCT(H414:H517,AF414:AF517))</f>
        <v>0</v>
      </c>
      <c r="AG535" s="285">
        <f>IF(AG413="kW",SUMPRODUCT(P414:P517,U414:U517,AG414:AG517),SUMPRODUCT(H414:H517, AG414:AG517))</f>
        <v>0</v>
      </c>
      <c r="AH535" s="285">
        <f>IF(AH413="kW",SUMPRODUCT(P414:P517,U414:U517,AH414:AH517),SUMPRODUCT(H414:H517, AH414:AH517))</f>
        <v>0</v>
      </c>
      <c r="AI535" s="285">
        <f>IF(AI413="kW",SUMPRODUCT(P414:P517,U414:U517,AI414:AI517),SUMPRODUCT(H414:H517,AI414:AI517))</f>
        <v>0</v>
      </c>
      <c r="AJ535" s="285">
        <f>IF(AJ413="kW",SUMPRODUCT(P414:P517,U414:U517,AJ414:AJ517),SUMPRODUCT(H414:H517,AJ414:AJ517))</f>
        <v>0</v>
      </c>
      <c r="AK535" s="285">
        <f>IF(AK413="kW",SUMPRODUCT(P414:P517,U414:U517,AK414:AK517),SUMPRODUCT(H414:H517,AK414:AK517))</f>
        <v>0</v>
      </c>
      <c r="AL535" s="285">
        <f>IF(AL413="kW",SUMPRODUCT(P414:P517,U414:U517,AL414:AL517),SUMPRODUCT(H414:H517,AL414:AL517))</f>
        <v>0</v>
      </c>
      <c r="AM535" s="285">
        <f>IF(AM413="kW",SUMPRODUCT(P414:P517,U414:U517,AM414:AM517),SUMPRODUCT(H414:H517,AM414:AM517))</f>
        <v>0</v>
      </c>
      <c r="AN535" s="285">
        <f>IF(AN413="kW",SUMPRODUCT(P414:P517,U414:U517,AN414:AN517),SUMPRODUCT(H414:H517,AN414:AN517))</f>
        <v>0</v>
      </c>
      <c r="AO535" s="285">
        <f>IF(AO413="kW",SUMPRODUCT(P414:P517,U414:U517,AO414:AO517),SUMPRODUCT(H414:H517,AO414:AO517))</f>
        <v>0</v>
      </c>
      <c r="AP535" s="285">
        <f>IF(AP413="kW",SUMPRODUCT(P414:P517,U414:U517,AP414:AP517),SUMPRODUCT(H414:H517,AP414:AP517))</f>
        <v>0</v>
      </c>
      <c r="AQ535" s="331"/>
    </row>
    <row r="536" spans="2:43" ht="15">
      <c r="B536" s="318" t="s">
        <v>205</v>
      </c>
      <c r="C536" s="350"/>
      <c r="D536" s="273"/>
      <c r="E536" s="273"/>
      <c r="F536" s="273"/>
      <c r="G536" s="273"/>
      <c r="H536" s="273"/>
      <c r="I536" s="273"/>
      <c r="J536" s="273"/>
      <c r="K536" s="273"/>
      <c r="L536" s="273"/>
      <c r="M536" s="273"/>
      <c r="N536" s="273"/>
      <c r="O536" s="273"/>
      <c r="P536" s="273"/>
      <c r="Q536" s="351"/>
      <c r="R536" s="273"/>
      <c r="S536" s="273"/>
      <c r="T536" s="273"/>
      <c r="U536" s="298"/>
      <c r="V536" s="303"/>
      <c r="W536" s="303"/>
      <c r="X536" s="273"/>
      <c r="Y536" s="273"/>
      <c r="Z536" s="303"/>
      <c r="AA536" s="303"/>
      <c r="AB536" s="303"/>
      <c r="AC536" s="285">
        <f>SUMPRODUCT(I414:I517,AC414:AC517)</f>
        <v>777826.30777930003</v>
      </c>
      <c r="AD536" s="285">
        <f>SUMPRODUCT(I414:I517,AD414:AD517)</f>
        <v>226406.783772</v>
      </c>
      <c r="AE536" s="285">
        <f>IF(AE413="kW",SUMPRODUCT(P414:P517,V414:V517,AE414:AE517),SUMPRODUCT(I414:I517,AE414:AE517))</f>
        <v>1115.473794624</v>
      </c>
      <c r="AF536" s="285">
        <f>IF(AF413="kW",SUMPRODUCT(P414:P517,V414:V517,AF414:AF517),SUMPRODUCT(I414:I517,AF414:AF517))</f>
        <v>0</v>
      </c>
      <c r="AG536" s="285">
        <f>IF(AG413="kW",SUMPRODUCT(P414:P517,V414:V517,AG414:AG517),SUMPRODUCT(I414:I517, AG414:AG517))</f>
        <v>0</v>
      </c>
      <c r="AH536" s="285">
        <f>IF(AH413="kW",SUMPRODUCT(P414:P517,V414:V517,AH414:AH517),SUMPRODUCT(I414:I517, AH414:AH517))</f>
        <v>0</v>
      </c>
      <c r="AI536" s="285">
        <f>IF(AI413="kW",SUMPRODUCT(P414:P517,V414:V517,AI414:AI517),SUMPRODUCT(I414:I517,AI414:AI517))</f>
        <v>0</v>
      </c>
      <c r="AJ536" s="285">
        <f>IF(AJ413="kW",SUMPRODUCT(P414:P517,V414:V517,AJ414:AJ517),SUMPRODUCT(I414:I517,AJ414:AJ517))</f>
        <v>0</v>
      </c>
      <c r="AK536" s="285">
        <f>IF(AK413="kW",SUMPRODUCT(P414:P517,V414:V517,AK414:AK517),SUMPRODUCT(I414:I517,AK414:AK517))</f>
        <v>0</v>
      </c>
      <c r="AL536" s="285">
        <f>IF(AL413="kW",SUMPRODUCT(P414:P517,V414:V517,AL414:AL517),SUMPRODUCT(I414:I517,AL414:AL517))</f>
        <v>0</v>
      </c>
      <c r="AM536" s="285">
        <f>IF(AM413="kW",SUMPRODUCT(P414:P517,V414:V517,AM414:AM517),SUMPRODUCT(I414:I517,AM414:AM517))</f>
        <v>0</v>
      </c>
      <c r="AN536" s="285">
        <f>IF(AN413="kW",SUMPRODUCT(P414:P517,V414:V517,AN414:AN517),SUMPRODUCT(I414:I517,AN414:AN517))</f>
        <v>0</v>
      </c>
      <c r="AO536" s="285">
        <f>IF(AO413="kW",SUMPRODUCT(P414:P517,V414:V517,AO414:AO517),SUMPRODUCT(I414:I517,AO414:AO517))</f>
        <v>0</v>
      </c>
      <c r="AP536" s="285">
        <f>IF(AP413="kW",SUMPRODUCT(P414:P517,V414:V517,AP414:AP517),SUMPRODUCT(I414:I517,AP414:AP517))</f>
        <v>0</v>
      </c>
      <c r="AQ536" s="331"/>
    </row>
    <row r="537" spans="2:43" ht="15">
      <c r="B537" s="375" t="s">
        <v>206</v>
      </c>
      <c r="C537" s="353"/>
      <c r="D537" s="378"/>
      <c r="E537" s="378"/>
      <c r="F537" s="378"/>
      <c r="G537" s="378"/>
      <c r="H537" s="378"/>
      <c r="I537" s="378"/>
      <c r="J537" s="378"/>
      <c r="K537" s="378"/>
      <c r="L537" s="378"/>
      <c r="M537" s="378"/>
      <c r="N537" s="378"/>
      <c r="O537" s="378"/>
      <c r="P537" s="378"/>
      <c r="Q537" s="377"/>
      <c r="R537" s="378"/>
      <c r="S537" s="378"/>
      <c r="T537" s="378"/>
      <c r="U537" s="358"/>
      <c r="V537" s="379"/>
      <c r="W537" s="379"/>
      <c r="X537" s="378"/>
      <c r="Y537" s="378"/>
      <c r="Z537" s="379"/>
      <c r="AA537" s="379"/>
      <c r="AB537" s="379"/>
      <c r="AC537" s="320">
        <f>SUMPRODUCT(J414:J517,AC414:AC517)</f>
        <v>776724.27888930007</v>
      </c>
      <c r="AD537" s="320">
        <f>SUMPRODUCT(J414:J517,AD414:AD517)</f>
        <v>224202.72599200002</v>
      </c>
      <c r="AE537" s="320">
        <f>IF(AE413="kW",SUMPRODUCT(P414:P517,W414:W517,AE414:AE517),SUMPRODUCT(J414:J517,AE414:AE517))</f>
        <v>1104.1586181359999</v>
      </c>
      <c r="AF537" s="320">
        <f>IF(AF413="kW",SUMPRODUCT(P414:P517,W414:W517,AF414:AF517),SUMPRODUCT(J414:J517,AF414:AF517))</f>
        <v>0</v>
      </c>
      <c r="AG537" s="320">
        <f>IF(AG413="kW",SUMPRODUCT(P414:P517,W414:W517,AG414:AG517),SUMPRODUCT(J414:J517, AG414:AG517))</f>
        <v>0</v>
      </c>
      <c r="AH537" s="320">
        <f>IF(AH413="kW",SUMPRODUCT(P414:P517,W414:W517,AH414:AH517),SUMPRODUCT(J414:J517, AH414:AH517))</f>
        <v>0</v>
      </c>
      <c r="AI537" s="320">
        <f>IF(AI413="kW",SUMPRODUCT(P414:P517,W414:W517,AI414:AI517),SUMPRODUCT(J414:J517,AI414:AI517))</f>
        <v>0</v>
      </c>
      <c r="AJ537" s="320">
        <f>IF(AJ413="kW",SUMPRODUCT(P414:P517,W414:W517,AJ414:AJ517),SUMPRODUCT(J414:J517,AJ414:AJ517))</f>
        <v>0</v>
      </c>
      <c r="AK537" s="320">
        <f>IF(AK413="kW",SUMPRODUCT(P414:P517,W414:W517,AK414:AK517),SUMPRODUCT(J414:J517,AK414:AK517))</f>
        <v>0</v>
      </c>
      <c r="AL537" s="320">
        <f>IF(AL413="kW",SUMPRODUCT(P414:P517,W414:W517,AL414:AL517),SUMPRODUCT(J414:J517,AL414:AL517))</f>
        <v>0</v>
      </c>
      <c r="AM537" s="320">
        <f>IF(AM413="kW",SUMPRODUCT(P414:P517,W414:W517,AM414:AM517),SUMPRODUCT(J414:J517,AM414:AM517))</f>
        <v>0</v>
      </c>
      <c r="AN537" s="320">
        <f>IF(AN413="kW",SUMPRODUCT(P414:P517,W414:W517,AN414:AN517),SUMPRODUCT(J414:J517,AN414:AN517))</f>
        <v>0</v>
      </c>
      <c r="AO537" s="320">
        <f>IF(AO413="kW",SUMPRODUCT(P414:P517,W414:W517,AO414:AO517),SUMPRODUCT(J414:J517,AO414:AO517))</f>
        <v>0</v>
      </c>
      <c r="AP537" s="320">
        <f>IF(AP413="kW",SUMPRODUCT(P414:P517,W414:W517,AP414:AP517),SUMPRODUCT(J414:J517,AP414:AP517))</f>
        <v>0</v>
      </c>
      <c r="AQ537" s="380"/>
    </row>
    <row r="538" spans="2:43" ht="15">
      <c r="B538" s="770" t="s">
        <v>781</v>
      </c>
      <c r="C538" s="350"/>
      <c r="D538" s="273"/>
      <c r="E538" s="273"/>
      <c r="F538" s="273"/>
      <c r="G538" s="273"/>
      <c r="H538" s="273"/>
      <c r="I538" s="273"/>
      <c r="J538" s="273"/>
      <c r="K538" s="273"/>
      <c r="L538" s="273"/>
      <c r="M538" s="273"/>
      <c r="N538" s="273"/>
      <c r="O538" s="273"/>
      <c r="P538" s="273"/>
      <c r="Q538" s="351"/>
      <c r="R538" s="273"/>
      <c r="S538" s="273"/>
      <c r="T538" s="273"/>
      <c r="U538" s="298"/>
      <c r="V538" s="303"/>
      <c r="W538" s="303"/>
      <c r="X538" s="273"/>
      <c r="Y538" s="273"/>
      <c r="Z538" s="303"/>
      <c r="AA538" s="303"/>
      <c r="AB538" s="303"/>
      <c r="AC538" s="771">
        <f>SUMPRODUCT(K414:K517,AC414:AC517)</f>
        <v>776278.26312330004</v>
      </c>
      <c r="AD538" s="771">
        <f>SUMPRODUCT(K414:K517,AD414:AD517)</f>
        <v>223974.68692800001</v>
      </c>
      <c r="AE538" s="771">
        <f>IF(AE413="kW",SUMPRODUCT(P414:P517,X414:X517,AE414:AE517),SUMPRODUCT(K414:K517,AE414:AE517))</f>
        <v>1104.1586181359999</v>
      </c>
      <c r="AF538" s="285"/>
      <c r="AG538" s="285"/>
      <c r="AH538" s="285"/>
      <c r="AI538" s="285"/>
      <c r="AJ538" s="285"/>
      <c r="AK538" s="285"/>
      <c r="AL538" s="285"/>
      <c r="AM538" s="285"/>
      <c r="AN538" s="285"/>
      <c r="AO538" s="285"/>
      <c r="AP538" s="285"/>
      <c r="AQ538" s="294"/>
    </row>
    <row r="539" spans="2:43" ht="15">
      <c r="B539" s="770" t="s">
        <v>782</v>
      </c>
      <c r="C539" s="350"/>
      <c r="D539" s="273"/>
      <c r="E539" s="273"/>
      <c r="F539" s="273"/>
      <c r="G539" s="273"/>
      <c r="H539" s="273"/>
      <c r="I539" s="273"/>
      <c r="J539" s="273"/>
      <c r="K539" s="273"/>
      <c r="L539" s="273"/>
      <c r="M539" s="273"/>
      <c r="N539" s="273"/>
      <c r="O539" s="273"/>
      <c r="P539" s="273"/>
      <c r="Q539" s="351"/>
      <c r="R539" s="273"/>
      <c r="S539" s="273"/>
      <c r="T539" s="273"/>
      <c r="U539" s="298"/>
      <c r="V539" s="303"/>
      <c r="W539" s="303"/>
      <c r="X539" s="273"/>
      <c r="Y539" s="273"/>
      <c r="Z539" s="303"/>
      <c r="AA539" s="303"/>
      <c r="AB539" s="303"/>
      <c r="AC539" s="771">
        <f>SUMPRODUCT(L414:L517,AC414:AC517)</f>
        <v>772430.87225330004</v>
      </c>
      <c r="AD539" s="771">
        <f>SUMPRODUCT(L414:L517,AD414:AD517)</f>
        <v>216279.905188</v>
      </c>
      <c r="AE539" s="771">
        <f>IF(AE413="kW",SUMPRODUCT(P414:P517,Y414:Y517,AE414:AE517),SUMPRODUCT(L414:L517,AE414:AE517))</f>
        <v>1090.8602044199999</v>
      </c>
      <c r="AF539" s="285"/>
      <c r="AG539" s="285"/>
      <c r="AH539" s="285"/>
      <c r="AI539" s="285"/>
      <c r="AJ539" s="285"/>
      <c r="AK539" s="285"/>
      <c r="AL539" s="285"/>
      <c r="AM539" s="285"/>
      <c r="AN539" s="285"/>
      <c r="AO539" s="285"/>
      <c r="AP539" s="285"/>
      <c r="AQ539" s="294"/>
    </row>
    <row r="540" spans="2:43" ht="22.5" customHeight="1">
      <c r="B540" s="362" t="s">
        <v>581</v>
      </c>
      <c r="C540" s="381"/>
      <c r="D540" s="382"/>
      <c r="E540" s="382"/>
      <c r="F540" s="382"/>
      <c r="G540" s="382"/>
      <c r="H540" s="382"/>
      <c r="I540" s="382"/>
      <c r="J540" s="382"/>
      <c r="K540" s="382"/>
      <c r="L540" s="382"/>
      <c r="M540" s="382"/>
      <c r="N540" s="382"/>
      <c r="O540" s="382"/>
      <c r="P540" s="382"/>
      <c r="Q540" s="382"/>
      <c r="R540" s="382"/>
      <c r="S540" s="382"/>
      <c r="T540" s="382"/>
      <c r="U540" s="365"/>
      <c r="V540" s="366"/>
      <c r="W540" s="382"/>
      <c r="X540" s="382"/>
      <c r="Y540" s="382"/>
      <c r="Z540" s="382"/>
      <c r="AA540" s="382"/>
      <c r="AB540" s="382"/>
      <c r="AC540" s="403"/>
      <c r="AD540" s="403"/>
      <c r="AE540" s="403"/>
      <c r="AF540" s="403"/>
      <c r="AG540" s="403"/>
      <c r="AH540" s="403"/>
      <c r="AI540" s="403"/>
      <c r="AJ540" s="403"/>
      <c r="AK540" s="403"/>
      <c r="AL540" s="403"/>
      <c r="AM540" s="403"/>
      <c r="AN540" s="403"/>
      <c r="AO540" s="403"/>
      <c r="AP540" s="403"/>
      <c r="AQ540" s="383"/>
    </row>
    <row r="542" spans="2:43" ht="15">
      <c r="B542" s="584" t="s">
        <v>525</v>
      </c>
    </row>
  </sheetData>
  <sheetProtection formatCells="0" formatColumns="0" formatRows="0" insertColumns="0" insertRows="0" insertHyperlinks="0" deleteColumns="0" deleteRows="0" sort="0" autoFilter="0" pivotTables="0"/>
  <mergeCells count="33">
    <mergeCell ref="AC280:AQ280"/>
    <mergeCell ref="AC411:AQ411"/>
    <mergeCell ref="B280:B281"/>
    <mergeCell ref="C280:C281"/>
    <mergeCell ref="E280:M280"/>
    <mergeCell ref="P280:P281"/>
    <mergeCell ref="R280:Z280"/>
    <mergeCell ref="B411:B412"/>
    <mergeCell ref="C411:C412"/>
    <mergeCell ref="E411:M411"/>
    <mergeCell ref="P411:P412"/>
    <mergeCell ref="R411:Z411"/>
    <mergeCell ref="R149:Z149"/>
    <mergeCell ref="C5:D5"/>
    <mergeCell ref="C7:Z7"/>
    <mergeCell ref="AC19:AQ19"/>
    <mergeCell ref="AC149:AQ149"/>
    <mergeCell ref="R19:Z19"/>
    <mergeCell ref="E19:M19"/>
    <mergeCell ref="P19:P20"/>
    <mergeCell ref="P149:P150"/>
    <mergeCell ref="B19:B20"/>
    <mergeCell ref="C19:C20"/>
    <mergeCell ref="B149:B150"/>
    <mergeCell ref="C149:C150"/>
    <mergeCell ref="E149:M149"/>
    <mergeCell ref="B3:B4"/>
    <mergeCell ref="B7:B8"/>
    <mergeCell ref="B13:B14"/>
    <mergeCell ref="C8:Z8"/>
    <mergeCell ref="C9:Z9"/>
    <mergeCell ref="C10:Z10"/>
    <mergeCell ref="C11:Z11"/>
  </mergeCells>
  <hyperlinks>
    <hyperlink ref="D410"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8" location="'4.  2011-2014 LRAM'!A1" display="Return to top"/>
    <hyperlink ref="D279" location="'4.  2011-2014 LRAM'!A1" display="Return to top"/>
    <hyperlink ref="B542"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EB-2021-0033</Case_x0020_Number_x002f_Docket_x0020_Number>
    <Issue_x0020_Date xmlns="f9175001-c430-4d57-adde-c1c10539e919">2022-01-06T05:00:00+00:00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PMCN44DTZYCH-1935566727-3391</_dlc_DocId>
    <_dlc_DocIdUrl xmlns="f0af1d65-dfd0-4b99-b523-def3a954563f">
      <Url>https://teams.hydroone.com/sites/ra/ra/_layouts/DocIdRedir.aspx?ID=PMCN44DTZYCH-1935566727-3391</Url>
      <Description>PMCN44DTZYCH-1935566727-3391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0d78a72cf98d5a2f90efb0a0410117c3">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7b99fbf14d995a372d9664f880f29919"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Kathleen Burke" ma:format="Dropdown" ma:internalName="RA_x0020_Contact">
      <xsd:simpleType>
        <xsd:union memberTypes="dms:Text">
          <xsd:simpleType>
            <xsd:restriction base="dms:Choice">
              <xsd:enumeration value="Kathleen Burke"/>
              <xsd:enumeration value="Frank D'Andrea"/>
              <xsd:enumeration value="Joanne Richardson"/>
              <xsd:enumeration value="Jeffrey Smith"/>
              <xsd:enumeration value="Stephen Vetsi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4B41C3-DCCD-40E4-BF25-61396637537A}"/>
</file>

<file path=customXml/itemProps2.xml><?xml version="1.0" encoding="utf-8"?>
<ds:datastoreItem xmlns:ds="http://schemas.openxmlformats.org/officeDocument/2006/customXml" ds:itemID="{0859B26D-62DD-4B62-8598-0CCE43D4F5B9}"/>
</file>

<file path=customXml/itemProps3.xml><?xml version="1.0" encoding="utf-8"?>
<ds:datastoreItem xmlns:ds="http://schemas.openxmlformats.org/officeDocument/2006/customXml" ds:itemID="{8D309706-3933-475F-A4CA-3C1314A063E5}"/>
</file>

<file path=customXml/itemProps4.xml><?xml version="1.0" encoding="utf-8"?>
<ds:datastoreItem xmlns:ds="http://schemas.openxmlformats.org/officeDocument/2006/customXml" ds:itemID="{67553BB1-0498-4DF5-B3C5-6AEA2F0F27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OEB Staff</dc:creator>
  <cp:lastModifiedBy>BUT Judy</cp:lastModifiedBy>
  <cp:lastPrinted>2017-05-24T00:43:43Z</cp:lastPrinted>
  <dcterms:created xsi:type="dcterms:W3CDTF">2012-03-05T18:56:04Z</dcterms:created>
  <dcterms:modified xsi:type="dcterms:W3CDTF">2022-01-06T15:46:42Z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5436ad7a-a9c2-47d6-8569-7ead336985c1</vt:lpwstr>
  </property>
</Properties>
</file>