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rp\HO\RegulatoryAffairs\RAinternal\Dist Pric\EB-2021-0033_NHW\Draft Rate Order\For Filing\"/>
    </mc:Choice>
  </mc:AlternateContent>
  <bookViews>
    <workbookView xWindow="0" yWindow="0" windowWidth="28800" windowHeight="11100"/>
  </bookViews>
  <sheets>
    <sheet name="Norfolk" sheetId="1" r:id="rId1"/>
    <sheet name="Haldimand" sheetId="2" r:id="rId2"/>
    <sheet name="Woodstock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21" i="3" l="1"/>
  <c r="E22" i="3"/>
  <c r="F10" i="3"/>
  <c r="F11" i="3"/>
  <c r="E25" i="3"/>
  <c r="C21" i="3"/>
  <c r="C22" i="3"/>
  <c r="C23" i="3"/>
  <c r="C24" i="3"/>
  <c r="C25" i="3"/>
  <c r="C20" i="3"/>
  <c r="B20" i="3"/>
  <c r="B21" i="3"/>
  <c r="B22" i="3"/>
  <c r="B23" i="3"/>
  <c r="B24" i="3"/>
  <c r="B25" i="3"/>
  <c r="A21" i="3"/>
  <c r="A22" i="3"/>
  <c r="A23" i="3"/>
  <c r="A24" i="3"/>
  <c r="A25" i="3"/>
  <c r="A20" i="3"/>
  <c r="H11" i="3" l="1"/>
  <c r="H10" i="3"/>
  <c r="F12" i="3"/>
  <c r="F9" i="3"/>
  <c r="F8" i="3"/>
  <c r="E24" i="3"/>
  <c r="F24" i="3" s="1"/>
  <c r="E23" i="3"/>
  <c r="F23" i="3" s="1"/>
  <c r="F25" i="3"/>
  <c r="F22" i="3"/>
  <c r="F21" i="3"/>
  <c r="E20" i="3"/>
  <c r="F20" i="3" s="1"/>
  <c r="D20" i="3"/>
  <c r="H23" i="3" l="1"/>
  <c r="H21" i="3"/>
  <c r="H24" i="3"/>
  <c r="H22" i="3"/>
  <c r="H8" i="3"/>
  <c r="H25" i="3"/>
  <c r="H9" i="3"/>
  <c r="H12" i="3"/>
  <c r="G20" i="3"/>
  <c r="F7" i="3"/>
  <c r="G7" i="3" l="1"/>
  <c r="F8" i="1"/>
  <c r="H8" i="1" l="1"/>
  <c r="G7" i="1"/>
  <c r="F10" i="1" l="1"/>
  <c r="F9" i="1"/>
  <c r="F12" i="1"/>
  <c r="F11" i="1"/>
  <c r="H11" i="1" l="1"/>
  <c r="H12" i="1"/>
  <c r="H9" i="1"/>
  <c r="H10" i="1"/>
  <c r="F7" i="2"/>
  <c r="F12" i="2"/>
  <c r="F8" i="2"/>
  <c r="F9" i="2"/>
  <c r="F10" i="2"/>
  <c r="F11" i="2"/>
  <c r="H9" i="2" l="1"/>
  <c r="H8" i="2"/>
  <c r="H12" i="2"/>
  <c r="H11" i="2"/>
  <c r="H10" i="2"/>
  <c r="G7" i="2"/>
</calcChain>
</file>

<file path=xl/sharedStrings.xml><?xml version="1.0" encoding="utf-8"?>
<sst xmlns="http://schemas.openxmlformats.org/spreadsheetml/2006/main" count="80" uniqueCount="27">
  <si>
    <t>Billing Unit</t>
  </si>
  <si>
    <t>Residential</t>
  </si>
  <si>
    <t>kWh</t>
  </si>
  <si>
    <t>GS&lt;50 kW</t>
  </si>
  <si>
    <t>kW</t>
  </si>
  <si>
    <t>USL</t>
  </si>
  <si>
    <t>Street Light</t>
  </si>
  <si>
    <t>Sentinel Light</t>
  </si>
  <si>
    <t>Number of Customers</t>
  </si>
  <si>
    <t>Allocator_Revenue Collected by Rate Class</t>
  </si>
  <si>
    <t>Allocated Group 2 Balances</t>
  </si>
  <si>
    <t>Fixed Rate Rider ($/month)</t>
  </si>
  <si>
    <t>Volumetric Rate Rider ($/kWh or $/kW)</t>
  </si>
  <si>
    <t>Total Group 2 Balance</t>
  </si>
  <si>
    <t>1576 Balance</t>
  </si>
  <si>
    <t>Metered kWh/kW</t>
  </si>
  <si>
    <t>Disposition Period (in months)</t>
  </si>
  <si>
    <t>GS 50 - 4,999 kW</t>
  </si>
  <si>
    <t>Rate Class</t>
  </si>
  <si>
    <t>Derivation of Rate Riders for Disposition of Group 2 Accounts - Haldimand</t>
  </si>
  <si>
    <t>Derivation of Rate Riders for Disposition of Account 1576 - Woodstock</t>
  </si>
  <si>
    <t>Derivation of Rate Riders for Disposition of Group 2 Accounts - Woodstock</t>
  </si>
  <si>
    <t>Derivation of Rate Riders for Disposition of Group 2 Accounts - Norfolk</t>
  </si>
  <si>
    <t>Allocated  Balances</t>
  </si>
  <si>
    <t>Allocator (Revenue Collected by Rate Class)</t>
  </si>
  <si>
    <t>GS 50 - 999 kW</t>
  </si>
  <si>
    <t>GS&gt;1,000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</si>
</sst>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8" formatCode="&quot;$&quot;#,##0.00_);[Red]\(&quot;$&quot;#,##0.00\)"/>
    <numFmt numFmtId="164" formatCode="0.0%"/>
    <numFmt numFmtId="165" formatCode="&quot;$&quot;#,##0"/>
    <numFmt numFmtId="166" formatCode="&quot;$&quot;#,##0.00"/>
    <numFmt numFmtId="167" formatCode="&quot;$&quot;#,##0.0000"/>
    <numFmt numFmtId="168" formatCode="&quot;$&quot;#,##0.0000_);[Red]\(&quot;$&quot;#,##0.00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5" fontId="0" fillId="0" borderId="1" xfId="0" applyNumberFormat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0" fillId="0" borderId="0" xfId="0" applyNumberForma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6" fontId="0" fillId="0" borderId="0" xfId="0" applyNumberFormat="1"/>
    <xf numFmtId="6" fontId="6" fillId="0" borderId="0" xfId="0" applyNumberFormat="1" applyFont="1" applyAlignment="1">
      <alignment horizontal="center"/>
    </xf>
    <xf numFmtId="3" fontId="4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4" fillId="0" borderId="8" xfId="0" applyFont="1" applyBorder="1" applyAlignment="1">
      <alignment vertical="center"/>
    </xf>
    <xf numFmtId="167" fontId="0" fillId="0" borderId="9" xfId="0" applyNumberFormat="1" applyBorder="1" applyAlignment="1">
      <alignment horizont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165" fontId="0" fillId="0" borderId="11" xfId="0" applyNumberFormat="1" applyBorder="1" applyAlignment="1">
      <alignment horizontal="center"/>
    </xf>
    <xf numFmtId="166" fontId="0" fillId="2" borderId="11" xfId="0" applyNumberFormat="1" applyFill="1" applyBorder="1" applyAlignment="1">
      <alignment horizontal="center"/>
    </xf>
    <xf numFmtId="167" fontId="0" fillId="0" borderId="12" xfId="0" applyNumberFormat="1" applyBorder="1" applyAlignment="1">
      <alignment horizont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165" fontId="0" fillId="0" borderId="14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0" fontId="0" fillId="2" borderId="15" xfId="0" applyFill="1" applyBorder="1"/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167" fontId="0" fillId="0" borderId="0" xfId="0" applyNumberFormat="1" applyBorder="1" applyAlignment="1">
      <alignment horizontal="center"/>
    </xf>
    <xf numFmtId="6" fontId="9" fillId="0" borderId="0" xfId="0" applyNumberFormat="1" applyFont="1"/>
    <xf numFmtId="9" fontId="5" fillId="0" borderId="14" xfId="1" applyNumberFormat="1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9" fontId="5" fillId="0" borderId="6" xfId="1" applyNumberFormat="1" applyFont="1" applyBorder="1" applyAlignment="1">
      <alignment horizontal="center"/>
    </xf>
    <xf numFmtId="3" fontId="4" fillId="0" borderId="19" xfId="0" applyNumberFormat="1" applyFont="1" applyBorder="1" applyAlignment="1">
      <alignment horizontal="center" vertical="center"/>
    </xf>
    <xf numFmtId="9" fontId="5" fillId="0" borderId="19" xfId="1" applyNumberFormat="1" applyFont="1" applyBorder="1" applyAlignment="1">
      <alignment horizontal="center"/>
    </xf>
    <xf numFmtId="9" fontId="5" fillId="0" borderId="1" xfId="1" applyNumberFormat="1" applyFont="1" applyBorder="1" applyAlignment="1">
      <alignment horizontal="center"/>
    </xf>
    <xf numFmtId="9" fontId="5" fillId="0" borderId="11" xfId="1" applyNumberFormat="1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9" fontId="0" fillId="0" borderId="0" xfId="0" applyNumberFormat="1"/>
    <xf numFmtId="167" fontId="0" fillId="0" borderId="0" xfId="0" applyNumberFormat="1"/>
    <xf numFmtId="3" fontId="0" fillId="0" borderId="0" xfId="0" applyNumberFormat="1"/>
    <xf numFmtId="6" fontId="0" fillId="0" borderId="6" xfId="0" applyNumberFormat="1" applyBorder="1" applyAlignment="1">
      <alignment horizontal="center"/>
    </xf>
    <xf numFmtId="6" fontId="0" fillId="2" borderId="7" xfId="0" applyNumberFormat="1" applyFill="1" applyBorder="1"/>
    <xf numFmtId="6" fontId="0" fillId="0" borderId="1" xfId="0" applyNumberFormat="1" applyBorder="1" applyAlignment="1">
      <alignment horizontal="center"/>
    </xf>
    <xf numFmtId="6" fontId="0" fillId="2" borderId="1" xfId="0" applyNumberFormat="1" applyFill="1" applyBorder="1" applyAlignment="1">
      <alignment horizontal="center"/>
    </xf>
    <xf numFmtId="6" fontId="0" fillId="0" borderId="11" xfId="0" applyNumberFormat="1" applyBorder="1" applyAlignment="1">
      <alignment horizontal="center"/>
    </xf>
    <xf numFmtId="6" fontId="0" fillId="2" borderId="11" xfId="0" applyNumberFormat="1" applyFill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168" fontId="0" fillId="0" borderId="9" xfId="0" applyNumberFormat="1" applyBorder="1" applyAlignment="1">
      <alignment horizontal="center"/>
    </xf>
    <xf numFmtId="168" fontId="0" fillId="0" borderId="12" xfId="0" applyNumberFormat="1" applyBorder="1" applyAlignment="1">
      <alignment horizontal="center"/>
    </xf>
    <xf numFmtId="6" fontId="0" fillId="0" borderId="14" xfId="0" applyNumberFormat="1" applyBorder="1" applyAlignment="1">
      <alignment horizontal="center"/>
    </xf>
    <xf numFmtId="6" fontId="0" fillId="2" borderId="15" xfId="0" applyNumberFormat="1" applyFill="1" applyBorder="1"/>
    <xf numFmtId="8" fontId="0" fillId="0" borderId="14" xfId="0" applyNumberForma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L17" sqref="L17"/>
    </sheetView>
  </sheetViews>
  <sheetFormatPr defaultRowHeight="15" x14ac:dyDescent="0.25"/>
  <cols>
    <col min="1" max="1" width="28.5703125" customWidth="1"/>
    <col min="2" max="2" width="10.85546875" bestFit="1" customWidth="1"/>
    <col min="3" max="3" width="11.140625" bestFit="1" customWidth="1"/>
    <col min="4" max="4" width="11.7109375" customWidth="1"/>
    <col min="5" max="5" width="17.7109375" customWidth="1"/>
    <col min="6" max="6" width="12.28515625" customWidth="1"/>
    <col min="7" max="7" width="11.7109375" customWidth="1"/>
    <col min="8" max="8" width="13.140625" customWidth="1"/>
    <col min="10" max="10" width="14.85546875" bestFit="1" customWidth="1"/>
    <col min="11" max="11" width="10.140625" bestFit="1" customWidth="1"/>
  </cols>
  <sheetData>
    <row r="1" spans="1:11" ht="19.5" thickBot="1" x14ac:dyDescent="0.35">
      <c r="A1" s="70" t="s">
        <v>22</v>
      </c>
      <c r="B1" s="71"/>
      <c r="C1" s="71"/>
      <c r="D1" s="71"/>
      <c r="E1" s="71"/>
      <c r="F1" s="71"/>
      <c r="G1" s="71"/>
      <c r="H1" s="72"/>
    </row>
    <row r="2" spans="1:11" ht="18.75" x14ac:dyDescent="0.3">
      <c r="A2" s="15"/>
      <c r="B2" s="15"/>
      <c r="C2" s="15"/>
      <c r="D2" s="15"/>
      <c r="E2" s="15"/>
      <c r="F2" s="15"/>
      <c r="G2" s="15"/>
      <c r="H2" s="15"/>
    </row>
    <row r="3" spans="1:11" x14ac:dyDescent="0.25">
      <c r="A3" s="6" t="s">
        <v>13</v>
      </c>
      <c r="B3" s="12">
        <v>-43662.702961164076</v>
      </c>
    </row>
    <row r="4" spans="1:11" x14ac:dyDescent="0.25">
      <c r="A4" s="14" t="s">
        <v>16</v>
      </c>
      <c r="B4" s="6">
        <v>11</v>
      </c>
    </row>
    <row r="5" spans="1:11" ht="15.75" thickBot="1" x14ac:dyDescent="0.3">
      <c r="A5" s="14"/>
      <c r="B5" s="6"/>
    </row>
    <row r="6" spans="1:11" ht="60.75" thickBot="1" x14ac:dyDescent="0.3">
      <c r="A6" s="31" t="s">
        <v>18</v>
      </c>
      <c r="B6" s="32" t="s">
        <v>0</v>
      </c>
      <c r="C6" s="33" t="s">
        <v>15</v>
      </c>
      <c r="D6" s="34" t="s">
        <v>8</v>
      </c>
      <c r="E6" s="35" t="s">
        <v>9</v>
      </c>
      <c r="F6" s="35" t="s">
        <v>10</v>
      </c>
      <c r="G6" s="35" t="s">
        <v>11</v>
      </c>
      <c r="H6" s="36" t="s">
        <v>12</v>
      </c>
    </row>
    <row r="7" spans="1:11" x14ac:dyDescent="0.25">
      <c r="A7" s="43" t="s">
        <v>1</v>
      </c>
      <c r="B7" s="44" t="s">
        <v>2</v>
      </c>
      <c r="C7" s="45">
        <v>158367479</v>
      </c>
      <c r="D7" s="45">
        <v>18599</v>
      </c>
      <c r="E7" s="46">
        <v>0.66823309674234266</v>
      </c>
      <c r="F7" s="58">
        <f>E7*$B$3</f>
        <v>-29176.863211879725</v>
      </c>
      <c r="G7" s="64">
        <f>ROUND(F7/D7/$B$4,2)</f>
        <v>-0.14000000000000001</v>
      </c>
      <c r="H7" s="59"/>
      <c r="J7" s="57"/>
      <c r="K7" s="8"/>
    </row>
    <row r="8" spans="1:11" x14ac:dyDescent="0.25">
      <c r="A8" s="16" t="s">
        <v>3</v>
      </c>
      <c r="B8" s="1" t="s">
        <v>2</v>
      </c>
      <c r="C8" s="27">
        <v>57323658</v>
      </c>
      <c r="D8" s="13"/>
      <c r="E8" s="42">
        <v>0.16887580989084194</v>
      </c>
      <c r="F8" s="60">
        <f t="shared" ref="F8:F12" si="0">E8*$B$3</f>
        <v>-7373.5743245898457</v>
      </c>
      <c r="G8" s="61"/>
      <c r="H8" s="65">
        <f>ROUND(F8/C8/($B$4/12),4)</f>
        <v>-1E-4</v>
      </c>
      <c r="J8" s="57"/>
      <c r="K8" s="56"/>
    </row>
    <row r="9" spans="1:11" x14ac:dyDescent="0.25">
      <c r="A9" s="16" t="s">
        <v>17</v>
      </c>
      <c r="B9" s="1" t="s">
        <v>4</v>
      </c>
      <c r="C9" s="27">
        <v>346685</v>
      </c>
      <c r="D9" s="13"/>
      <c r="E9" s="42">
        <v>0.14806080772027505</v>
      </c>
      <c r="F9" s="60">
        <f t="shared" si="0"/>
        <v>-6464.7350676803981</v>
      </c>
      <c r="G9" s="61"/>
      <c r="H9" s="65">
        <f t="shared" ref="H9:H12" si="1">ROUND(F9/C9/($B$4/12),4)</f>
        <v>-2.0299999999999999E-2</v>
      </c>
      <c r="J9" s="57"/>
      <c r="K9" s="56"/>
    </row>
    <row r="10" spans="1:11" x14ac:dyDescent="0.25">
      <c r="A10" s="16" t="s">
        <v>5</v>
      </c>
      <c r="B10" s="1" t="s">
        <v>2</v>
      </c>
      <c r="C10" s="27">
        <v>465311</v>
      </c>
      <c r="D10" s="13"/>
      <c r="E10" s="42">
        <v>9.0618712854407179E-4</v>
      </c>
      <c r="F10" s="60">
        <f t="shared" si="0"/>
        <v>-39.566579420850012</v>
      </c>
      <c r="G10" s="61"/>
      <c r="H10" s="65">
        <f t="shared" si="1"/>
        <v>-1E-4</v>
      </c>
      <c r="J10" s="57"/>
      <c r="K10" s="56"/>
    </row>
    <row r="11" spans="1:11" x14ac:dyDescent="0.25">
      <c r="A11" s="16" t="s">
        <v>7</v>
      </c>
      <c r="B11" s="1" t="s">
        <v>4</v>
      </c>
      <c r="C11" s="27">
        <v>433</v>
      </c>
      <c r="D11" s="13"/>
      <c r="E11" s="42">
        <v>1.7466406919680671E-3</v>
      </c>
      <c r="F11" s="60">
        <f>E11*$B$3</f>
        <v>-76.263053713283796</v>
      </c>
      <c r="G11" s="61"/>
      <c r="H11" s="65">
        <f t="shared" si="1"/>
        <v>-0.19209999999999999</v>
      </c>
      <c r="J11" s="57"/>
      <c r="K11" s="56"/>
    </row>
    <row r="12" spans="1:11" ht="15.75" thickBot="1" x14ac:dyDescent="0.3">
      <c r="A12" s="18" t="s">
        <v>6</v>
      </c>
      <c r="B12" s="19" t="s">
        <v>4</v>
      </c>
      <c r="C12" s="47">
        <v>6133</v>
      </c>
      <c r="D12" s="21"/>
      <c r="E12" s="48">
        <v>1.2177457826028217E-2</v>
      </c>
      <c r="F12" s="62">
        <f t="shared" si="0"/>
        <v>-531.70072387997288</v>
      </c>
      <c r="G12" s="63"/>
      <c r="H12" s="66">
        <f t="shared" si="1"/>
        <v>-9.4600000000000004E-2</v>
      </c>
      <c r="J12" s="57"/>
      <c r="K12" s="56"/>
    </row>
    <row r="13" spans="1:11" x14ac:dyDescent="0.25">
      <c r="F13" s="7"/>
    </row>
    <row r="14" spans="1:11" x14ac:dyDescent="0.25">
      <c r="F14" s="3"/>
    </row>
    <row r="15" spans="1:11" x14ac:dyDescent="0.25">
      <c r="A15" s="9"/>
      <c r="B15" s="10"/>
    </row>
    <row r="20" spans="2:2" x14ac:dyDescent="0.25">
      <c r="B20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H8" sqref="H8:H12"/>
    </sheetView>
  </sheetViews>
  <sheetFormatPr defaultRowHeight="15" x14ac:dyDescent="0.25"/>
  <cols>
    <col min="1" max="1" width="29.28515625" customWidth="1"/>
    <col min="2" max="2" width="10.85546875" bestFit="1" customWidth="1"/>
    <col min="3" max="3" width="11.140625" bestFit="1" customWidth="1"/>
    <col min="4" max="4" width="11.7109375" customWidth="1"/>
    <col min="5" max="5" width="17.7109375" customWidth="1"/>
    <col min="6" max="6" width="12.28515625" customWidth="1"/>
    <col min="7" max="7" width="11.7109375" customWidth="1"/>
    <col min="8" max="8" width="13.140625" customWidth="1"/>
    <col min="10" max="10" width="11.85546875" bestFit="1" customWidth="1"/>
    <col min="11" max="11" width="10.140625" bestFit="1" customWidth="1"/>
  </cols>
  <sheetData>
    <row r="1" spans="1:11" ht="19.5" thickBot="1" x14ac:dyDescent="0.35">
      <c r="A1" s="70" t="s">
        <v>19</v>
      </c>
      <c r="B1" s="71"/>
      <c r="C1" s="71"/>
      <c r="D1" s="71"/>
      <c r="E1" s="71"/>
      <c r="F1" s="71"/>
      <c r="G1" s="71"/>
      <c r="H1" s="72"/>
    </row>
    <row r="3" spans="1:11" x14ac:dyDescent="0.25">
      <c r="A3" s="6" t="s">
        <v>13</v>
      </c>
      <c r="B3" s="12">
        <v>-268678.11499633995</v>
      </c>
    </row>
    <row r="4" spans="1:11" x14ac:dyDescent="0.25">
      <c r="A4" s="14" t="s">
        <v>16</v>
      </c>
      <c r="B4" s="6">
        <v>11</v>
      </c>
    </row>
    <row r="5" spans="1:11" ht="15.75" thickBot="1" x14ac:dyDescent="0.3">
      <c r="A5" s="14"/>
      <c r="B5" s="6"/>
    </row>
    <row r="6" spans="1:11" ht="60.75" thickBot="1" x14ac:dyDescent="0.3">
      <c r="A6" s="31" t="s">
        <v>18</v>
      </c>
      <c r="B6" s="32" t="s">
        <v>0</v>
      </c>
      <c r="C6" s="33" t="s">
        <v>15</v>
      </c>
      <c r="D6" s="34" t="s">
        <v>8</v>
      </c>
      <c r="E6" s="35" t="s">
        <v>24</v>
      </c>
      <c r="F6" s="35" t="s">
        <v>23</v>
      </c>
      <c r="G6" s="35" t="s">
        <v>11</v>
      </c>
      <c r="H6" s="36" t="s">
        <v>12</v>
      </c>
    </row>
    <row r="7" spans="1:11" x14ac:dyDescent="0.25">
      <c r="A7" s="25" t="s">
        <v>1</v>
      </c>
      <c r="B7" s="26" t="s">
        <v>2</v>
      </c>
      <c r="C7" s="27">
        <v>192097446</v>
      </c>
      <c r="D7" s="27">
        <v>20363</v>
      </c>
      <c r="E7" s="42">
        <v>0.69483664859533123</v>
      </c>
      <c r="F7" s="67">
        <f>E7*$B$3</f>
        <v>-186687.40097496787</v>
      </c>
      <c r="G7" s="69">
        <f>ROUND(F7/D7/$B$4,2)</f>
        <v>-0.83</v>
      </c>
      <c r="H7" s="68"/>
      <c r="J7" s="57"/>
      <c r="K7" s="8"/>
    </row>
    <row r="8" spans="1:11" x14ac:dyDescent="0.25">
      <c r="A8" s="16" t="s">
        <v>3</v>
      </c>
      <c r="B8" s="1" t="s">
        <v>2</v>
      </c>
      <c r="C8" s="2">
        <v>63117919</v>
      </c>
      <c r="D8" s="13"/>
      <c r="E8" s="49">
        <v>0.15561332002702397</v>
      </c>
      <c r="F8" s="60">
        <f t="shared" ref="F8:F12" si="0">E8*$B$3</f>
        <v>-41809.893493182994</v>
      </c>
      <c r="G8" s="61"/>
      <c r="H8" s="65">
        <f>ROUND(F8/C8/($B$4/12),4)</f>
        <v>-6.9999999999999999E-4</v>
      </c>
      <c r="J8" s="57"/>
      <c r="K8" s="56"/>
    </row>
    <row r="9" spans="1:11" x14ac:dyDescent="0.25">
      <c r="A9" s="16" t="s">
        <v>17</v>
      </c>
      <c r="B9" s="1" t="s">
        <v>4</v>
      </c>
      <c r="C9" s="2">
        <v>357341</v>
      </c>
      <c r="D9" s="13"/>
      <c r="E9" s="49">
        <v>0.12570555559336624</v>
      </c>
      <c r="F9" s="60">
        <f t="shared" si="0"/>
        <v>-33774.331721393261</v>
      </c>
      <c r="G9" s="61"/>
      <c r="H9" s="65">
        <f t="shared" ref="H9:H12" si="1">ROUND(F9/C9/($B$4/12),4)</f>
        <v>-0.1031</v>
      </c>
      <c r="J9" s="57"/>
      <c r="K9" s="56"/>
    </row>
    <row r="10" spans="1:11" x14ac:dyDescent="0.25">
      <c r="A10" s="16" t="s">
        <v>5</v>
      </c>
      <c r="B10" s="1" t="s">
        <v>2</v>
      </c>
      <c r="C10" s="2">
        <v>305471</v>
      </c>
      <c r="D10" s="13"/>
      <c r="E10" s="49">
        <v>1.0800980825658375E-3</v>
      </c>
      <c r="F10" s="60">
        <f t="shared" si="0"/>
        <v>-290.19871683495035</v>
      </c>
      <c r="G10" s="61"/>
      <c r="H10" s="65">
        <f t="shared" si="1"/>
        <v>-1E-3</v>
      </c>
      <c r="J10" s="57"/>
      <c r="K10" s="56"/>
    </row>
    <row r="11" spans="1:11" x14ac:dyDescent="0.25">
      <c r="A11" s="16" t="s">
        <v>7</v>
      </c>
      <c r="B11" s="1" t="s">
        <v>4</v>
      </c>
      <c r="C11" s="2">
        <v>712</v>
      </c>
      <c r="D11" s="13"/>
      <c r="E11" s="49">
        <v>2.4919681851848061E-3</v>
      </c>
      <c r="F11" s="60">
        <f>E11*$B$3</f>
        <v>-669.5373146263039</v>
      </c>
      <c r="G11" s="61"/>
      <c r="H11" s="65">
        <f t="shared" si="1"/>
        <v>-1.0258</v>
      </c>
      <c r="J11" s="57"/>
      <c r="K11" s="56"/>
    </row>
    <row r="12" spans="1:11" ht="15.75" thickBot="1" x14ac:dyDescent="0.3">
      <c r="A12" s="18" t="s">
        <v>6</v>
      </c>
      <c r="B12" s="19" t="s">
        <v>4</v>
      </c>
      <c r="C12" s="20">
        <v>4087</v>
      </c>
      <c r="D12" s="21"/>
      <c r="E12" s="50">
        <v>2.0272409516527985E-2</v>
      </c>
      <c r="F12" s="62">
        <f t="shared" si="0"/>
        <v>-5446.7527753346021</v>
      </c>
      <c r="G12" s="63"/>
      <c r="H12" s="66">
        <f t="shared" si="1"/>
        <v>-1.4539</v>
      </c>
      <c r="J12" s="57"/>
      <c r="K12" s="56"/>
    </row>
    <row r="13" spans="1:11" x14ac:dyDescent="0.25">
      <c r="F13" s="7"/>
    </row>
    <row r="14" spans="1:11" x14ac:dyDescent="0.25">
      <c r="F14" s="11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Normal="100" workbookViewId="0">
      <selection activeCell="H21" sqref="H21:H25"/>
    </sheetView>
  </sheetViews>
  <sheetFormatPr defaultRowHeight="15" x14ac:dyDescent="0.25"/>
  <cols>
    <col min="1" max="1" width="28.5703125" bestFit="1" customWidth="1"/>
    <col min="2" max="2" width="11.5703125" bestFit="1" customWidth="1"/>
    <col min="3" max="3" width="11.7109375" bestFit="1" customWidth="1"/>
    <col min="4" max="4" width="11.7109375" customWidth="1"/>
    <col min="5" max="5" width="17.7109375" customWidth="1"/>
    <col min="6" max="6" width="12.28515625" customWidth="1"/>
    <col min="7" max="7" width="11.7109375" customWidth="1"/>
    <col min="8" max="8" width="13.140625" customWidth="1"/>
    <col min="10" max="10" width="11.140625" bestFit="1" customWidth="1"/>
    <col min="11" max="11" width="10.140625" bestFit="1" customWidth="1"/>
  </cols>
  <sheetData>
    <row r="1" spans="1:11" ht="19.5" thickBot="1" x14ac:dyDescent="0.35">
      <c r="A1" s="70" t="s">
        <v>21</v>
      </c>
      <c r="B1" s="71"/>
      <c r="C1" s="71"/>
      <c r="D1" s="71"/>
      <c r="E1" s="71"/>
      <c r="F1" s="71"/>
      <c r="G1" s="71"/>
      <c r="H1" s="72"/>
    </row>
    <row r="3" spans="1:11" x14ac:dyDescent="0.25">
      <c r="A3" s="6" t="s">
        <v>13</v>
      </c>
      <c r="B3" s="12">
        <v>161683.65364034753</v>
      </c>
    </row>
    <row r="4" spans="1:11" x14ac:dyDescent="0.25">
      <c r="A4" s="14" t="s">
        <v>16</v>
      </c>
      <c r="B4" s="6">
        <v>11</v>
      </c>
    </row>
    <row r="5" spans="1:11" ht="15.75" thickBot="1" x14ac:dyDescent="0.3">
      <c r="A5" s="14"/>
      <c r="B5" s="6"/>
    </row>
    <row r="6" spans="1:11" ht="60.75" thickBot="1" x14ac:dyDescent="0.3">
      <c r="A6" s="31" t="s">
        <v>18</v>
      </c>
      <c r="B6" s="32" t="s">
        <v>0</v>
      </c>
      <c r="C6" s="33" t="s">
        <v>15</v>
      </c>
      <c r="D6" s="34" t="s">
        <v>8</v>
      </c>
      <c r="E6" s="35" t="s">
        <v>9</v>
      </c>
      <c r="F6" s="35" t="s">
        <v>10</v>
      </c>
      <c r="G6" s="35" t="s">
        <v>11</v>
      </c>
      <c r="H6" s="36" t="s">
        <v>12</v>
      </c>
    </row>
    <row r="7" spans="1:11" x14ac:dyDescent="0.25">
      <c r="A7" s="25" t="s">
        <v>1</v>
      </c>
      <c r="B7" s="26" t="s">
        <v>2</v>
      </c>
      <c r="C7" s="27">
        <v>124078865</v>
      </c>
      <c r="D7" s="27">
        <v>15295</v>
      </c>
      <c r="E7" s="42">
        <v>0.64125302536778306</v>
      </c>
      <c r="F7" s="28">
        <f>E7*$B$3</f>
        <v>103680.13204938962</v>
      </c>
      <c r="G7" s="29">
        <f>ROUND(F7/D7/$B$4,2)</f>
        <v>0.62</v>
      </c>
      <c r="H7" s="30"/>
      <c r="J7" s="57"/>
      <c r="K7" s="8"/>
    </row>
    <row r="8" spans="1:11" x14ac:dyDescent="0.25">
      <c r="A8" s="16" t="s">
        <v>3</v>
      </c>
      <c r="B8" s="1" t="s">
        <v>2</v>
      </c>
      <c r="C8" s="2">
        <v>43311581</v>
      </c>
      <c r="D8" s="13"/>
      <c r="E8" s="49">
        <v>0.119798409836456</v>
      </c>
      <c r="F8" s="4">
        <f t="shared" ref="F8:F12" si="0">E8*$B$3</f>
        <v>19369.444602661955</v>
      </c>
      <c r="G8" s="5"/>
      <c r="H8" s="17">
        <f>ROUND(F8/C8/($B$4/12),4)</f>
        <v>5.0000000000000001E-4</v>
      </c>
      <c r="J8" s="57"/>
      <c r="K8" s="56"/>
    </row>
    <row r="9" spans="1:11" x14ac:dyDescent="0.25">
      <c r="A9" s="16" t="s">
        <v>25</v>
      </c>
      <c r="B9" s="1" t="s">
        <v>4</v>
      </c>
      <c r="C9" s="2">
        <v>367910</v>
      </c>
      <c r="D9" s="13"/>
      <c r="E9" s="49">
        <v>0.15102404592525054</v>
      </c>
      <c r="F9" s="4">
        <f t="shared" si="0"/>
        <v>24418.119532742148</v>
      </c>
      <c r="G9" s="5"/>
      <c r="H9" s="17">
        <f t="shared" ref="H9:H12" si="1">ROUND(F9/C9/($B$4/12),4)</f>
        <v>7.2400000000000006E-2</v>
      </c>
      <c r="J9" s="57"/>
      <c r="K9" s="56"/>
    </row>
    <row r="10" spans="1:11" x14ac:dyDescent="0.25">
      <c r="A10" s="16" t="s">
        <v>26</v>
      </c>
      <c r="B10" s="1" t="s">
        <v>4</v>
      </c>
      <c r="C10" s="2">
        <v>157277</v>
      </c>
      <c r="D10" s="13"/>
      <c r="E10" s="49">
        <v>5.5363651135890368E-2</v>
      </c>
      <c r="F10" s="4">
        <f t="shared" si="0"/>
        <v>8951.3973945203325</v>
      </c>
      <c r="G10" s="5"/>
      <c r="H10" s="17">
        <f t="shared" si="1"/>
        <v>6.2100000000000002E-2</v>
      </c>
      <c r="J10" s="57"/>
      <c r="K10" s="56"/>
    </row>
    <row r="11" spans="1:11" x14ac:dyDescent="0.25">
      <c r="A11" s="16" t="s">
        <v>5</v>
      </c>
      <c r="B11" s="1" t="s">
        <v>2</v>
      </c>
      <c r="C11" s="2">
        <v>544635</v>
      </c>
      <c r="D11" s="13"/>
      <c r="E11" s="49">
        <v>1.2765721812924315E-3</v>
      </c>
      <c r="F11" s="4">
        <f t="shared" si="0"/>
        <v>206.40085440698843</v>
      </c>
      <c r="G11" s="5"/>
      <c r="H11" s="17">
        <f t="shared" si="1"/>
        <v>4.0000000000000002E-4</v>
      </c>
      <c r="J11" s="57"/>
      <c r="K11" s="56"/>
    </row>
    <row r="12" spans="1:11" ht="15.75" thickBot="1" x14ac:dyDescent="0.3">
      <c r="A12" s="18" t="s">
        <v>6</v>
      </c>
      <c r="B12" s="19" t="s">
        <v>4</v>
      </c>
      <c r="C12" s="20">
        <v>7475</v>
      </c>
      <c r="D12" s="21"/>
      <c r="E12" s="50">
        <v>3.1284295553327797E-2</v>
      </c>
      <c r="F12" s="22">
        <f t="shared" si="0"/>
        <v>5058.1592066265157</v>
      </c>
      <c r="G12" s="23"/>
      <c r="H12" s="24">
        <f t="shared" si="1"/>
        <v>0.73819999999999997</v>
      </c>
      <c r="J12" s="57"/>
      <c r="K12" s="56"/>
    </row>
    <row r="13" spans="1:11" ht="15.75" thickBot="1" x14ac:dyDescent="0.3">
      <c r="A13" s="37"/>
      <c r="B13" s="38"/>
      <c r="C13" s="39"/>
      <c r="D13" s="51"/>
      <c r="E13" s="52"/>
      <c r="F13" s="53"/>
      <c r="G13" s="54"/>
      <c r="H13" s="40"/>
      <c r="K13" s="8"/>
    </row>
    <row r="14" spans="1:11" ht="19.5" thickBot="1" x14ac:dyDescent="0.35">
      <c r="A14" s="70" t="s">
        <v>20</v>
      </c>
      <c r="B14" s="71"/>
      <c r="C14" s="71"/>
      <c r="D14" s="71"/>
      <c r="E14" s="71"/>
      <c r="F14" s="71"/>
      <c r="G14" s="71"/>
      <c r="H14" s="72"/>
    </row>
    <row r="15" spans="1:11" x14ac:dyDescent="0.25">
      <c r="F15" s="11"/>
    </row>
    <row r="16" spans="1:11" x14ac:dyDescent="0.25">
      <c r="A16" s="10" t="s">
        <v>14</v>
      </c>
      <c r="B16" s="41">
        <v>-2267860.9134499999</v>
      </c>
    </row>
    <row r="17" spans="1:11" x14ac:dyDescent="0.25">
      <c r="A17" s="14" t="s">
        <v>16</v>
      </c>
      <c r="B17" s="6">
        <v>11</v>
      </c>
    </row>
    <row r="18" spans="1:11" ht="15.75" thickBot="1" x14ac:dyDescent="0.3">
      <c r="A18" s="14"/>
      <c r="B18" s="6"/>
    </row>
    <row r="19" spans="1:11" ht="60.75" thickBot="1" x14ac:dyDescent="0.3">
      <c r="A19" s="31" t="s">
        <v>18</v>
      </c>
      <c r="B19" s="32" t="s">
        <v>0</v>
      </c>
      <c r="C19" s="33" t="s">
        <v>15</v>
      </c>
      <c r="D19" s="34" t="s">
        <v>8</v>
      </c>
      <c r="E19" s="35" t="s">
        <v>9</v>
      </c>
      <c r="F19" s="35" t="s">
        <v>10</v>
      </c>
      <c r="G19" s="35" t="s">
        <v>11</v>
      </c>
      <c r="H19" s="36" t="s">
        <v>12</v>
      </c>
    </row>
    <row r="20" spans="1:11" x14ac:dyDescent="0.25">
      <c r="A20" s="43" t="str">
        <f>A7</f>
        <v>Residential</v>
      </c>
      <c r="B20" s="44" t="str">
        <f>B7</f>
        <v>kWh</v>
      </c>
      <c r="C20" s="45">
        <f>C7</f>
        <v>124078865</v>
      </c>
      <c r="D20" s="45">
        <f>D7</f>
        <v>15295</v>
      </c>
      <c r="E20" s="46">
        <f>E7</f>
        <v>0.64125302536778306</v>
      </c>
      <c r="F20" s="58">
        <f>E20*$B$16</f>
        <v>-1454272.6718631564</v>
      </c>
      <c r="G20" s="64">
        <f>ROUND(F20/D20/$B$4,2)</f>
        <v>-8.64</v>
      </c>
      <c r="H20" s="59"/>
      <c r="J20" s="57"/>
      <c r="K20" s="8"/>
    </row>
    <row r="21" spans="1:11" x14ac:dyDescent="0.25">
      <c r="A21" s="16" t="str">
        <f t="shared" ref="A21:C25" si="2">A8</f>
        <v>GS&lt;50 kW</v>
      </c>
      <c r="B21" s="1" t="str">
        <f t="shared" si="2"/>
        <v>kWh</v>
      </c>
      <c r="C21" s="2">
        <f t="shared" si="2"/>
        <v>43311581</v>
      </c>
      <c r="D21" s="13"/>
      <c r="E21" s="49">
        <f>E8</f>
        <v>0.119798409836456</v>
      </c>
      <c r="F21" s="60">
        <f t="shared" ref="F21:F25" si="3">E21*$B$16</f>
        <v>-271686.13116156257</v>
      </c>
      <c r="G21" s="61"/>
      <c r="H21" s="65">
        <f>ROUND(F21/C21/($B$4/12),4)</f>
        <v>-6.7999999999999996E-3</v>
      </c>
      <c r="J21" s="57"/>
      <c r="K21" s="56"/>
    </row>
    <row r="22" spans="1:11" x14ac:dyDescent="0.25">
      <c r="A22" s="16" t="str">
        <f t="shared" si="2"/>
        <v>GS 50 - 999 kW</v>
      </c>
      <c r="B22" s="1" t="str">
        <f t="shared" si="2"/>
        <v>kW</v>
      </c>
      <c r="C22" s="2">
        <f t="shared" si="2"/>
        <v>367910</v>
      </c>
      <c r="D22" s="13"/>
      <c r="E22" s="49">
        <f>E9</f>
        <v>0.15102404592525054</v>
      </c>
      <c r="F22" s="60">
        <f t="shared" si="3"/>
        <v>-342501.53074495343</v>
      </c>
      <c r="G22" s="61"/>
      <c r="H22" s="65">
        <f t="shared" ref="H22:H25" si="4">ROUND(F22/C22/($B$4/12),4)</f>
        <v>-1.0156000000000001</v>
      </c>
      <c r="J22" s="57"/>
      <c r="K22" s="56"/>
    </row>
    <row r="23" spans="1:11" x14ac:dyDescent="0.25">
      <c r="A23" s="16" t="str">
        <f t="shared" si="2"/>
        <v>GS&gt;1,000 kW</v>
      </c>
      <c r="B23" s="1" t="str">
        <f t="shared" si="2"/>
        <v>kW</v>
      </c>
      <c r="C23" s="2">
        <f t="shared" si="2"/>
        <v>157277</v>
      </c>
      <c r="D23" s="13"/>
      <c r="E23" s="49">
        <f>E10</f>
        <v>5.5363651135890368E-2</v>
      </c>
      <c r="F23" s="60">
        <f t="shared" si="3"/>
        <v>-125557.06043696745</v>
      </c>
      <c r="G23" s="61"/>
      <c r="H23" s="65">
        <f t="shared" si="4"/>
        <v>-0.87090000000000001</v>
      </c>
      <c r="J23" s="57"/>
      <c r="K23" s="56"/>
    </row>
    <row r="24" spans="1:11" x14ac:dyDescent="0.25">
      <c r="A24" s="16" t="str">
        <f t="shared" si="2"/>
        <v>USL</v>
      </c>
      <c r="B24" s="1" t="str">
        <f t="shared" si="2"/>
        <v>kWh</v>
      </c>
      <c r="C24" s="2">
        <f t="shared" si="2"/>
        <v>544635</v>
      </c>
      <c r="D24" s="13"/>
      <c r="E24" s="49">
        <f>E11</f>
        <v>1.2765721812924315E-3</v>
      </c>
      <c r="F24" s="60">
        <f t="shared" si="3"/>
        <v>-2895.0881531507125</v>
      </c>
      <c r="G24" s="61"/>
      <c r="H24" s="65">
        <f t="shared" si="4"/>
        <v>-5.7999999999999996E-3</v>
      </c>
      <c r="J24" s="57"/>
      <c r="K24" s="56"/>
    </row>
    <row r="25" spans="1:11" ht="15.75" thickBot="1" x14ac:dyDescent="0.3">
      <c r="A25" s="18" t="str">
        <f t="shared" si="2"/>
        <v>Street Light</v>
      </c>
      <c r="B25" s="19" t="str">
        <f t="shared" si="2"/>
        <v>kW</v>
      </c>
      <c r="C25" s="20">
        <f t="shared" si="2"/>
        <v>7475</v>
      </c>
      <c r="D25" s="21"/>
      <c r="E25" s="50">
        <f>E12</f>
        <v>3.1284295553327797E-2</v>
      </c>
      <c r="F25" s="62">
        <f t="shared" si="3"/>
        <v>-70948.43109020975</v>
      </c>
      <c r="G25" s="63"/>
      <c r="H25" s="66">
        <f t="shared" si="4"/>
        <v>-10.3543</v>
      </c>
      <c r="J25" s="57"/>
      <c r="K25" s="56"/>
    </row>
    <row r="26" spans="1:11" x14ac:dyDescent="0.25">
      <c r="E26" s="55"/>
      <c r="F26" s="7"/>
    </row>
    <row r="27" spans="1:11" x14ac:dyDescent="0.25">
      <c r="F27" s="11"/>
    </row>
  </sheetData>
  <mergeCells count="2">
    <mergeCell ref="A1:H1"/>
    <mergeCell ref="A14:H1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4862BE6AB6E2104F9D4919B5D6ED2EBE" ma:contentTypeVersion="30" ma:contentTypeDescription="Meta data that will be applied to all documents added to the proceeding document folder" ma:contentTypeScope="" ma:versionID="0d78a72cf98d5a2f90efb0a0410117c3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5f47813-6223-4a6f-8345-4f354f0b8e15" targetNamespace="http://schemas.microsoft.com/office/2006/metadata/properties" ma:root="true" ma:fieldsID="7b99fbf14d995a372d9664f880f29919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  <xsd:element ref="ns6:Dir_x0020_Approved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2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Kathleen Burke" ma:format="Dropdown" ma:internalName="RA_x0020_Contact">
      <xsd:simpleType>
        <xsd:union memberTypes="dms:Text">
          <xsd:simpleType>
            <xsd:restriction base="dms:Choice">
              <xsd:enumeration value="Kathleen Burke"/>
              <xsd:enumeration value="Frank D'Andrea"/>
              <xsd:enumeration value="Joanne Richardson"/>
              <xsd:enumeration value="Jeffrey Smith"/>
              <xsd:enumeration value="Stephen Vetsi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8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9" nillable="true" ma:displayName="Draft Ready" ma:default="0" ma:internalName="Draft_x0020_Ready">
      <xsd:simpleType>
        <xsd:restriction base="dms:Boolean"/>
      </xsd:simpleType>
    </xsd:element>
    <xsd:element name="RA_x0020_Approved" ma:index="20" nillable="true" ma:displayName="RA Approved" ma:default="0" ma:internalName="RA_x0020_Approved">
      <xsd:simpleType>
        <xsd:restriction base="dms:Boolean"/>
      </xsd:simpleType>
    </xsd:element>
    <xsd:element name="Dir_Approved" ma:index="21" nillable="true" ma:displayName="Dir_Approved" ma:default="0" ma:internalName="Dir_Approved">
      <xsd:simpleType>
        <xsd:restriction base="dms:Boolean"/>
      </xsd:simpleType>
    </xsd:element>
    <xsd:element name="Dir_x0020_Approved" ma:index="23" nillable="true" ma:displayName="Dir Approved" ma:default="0" ma:internalName="Dir_x0020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EB-2021-0033</Case_x0020_Number_x002f_Docket_x0020_Number>
    <Issue_x0020_Date xmlns="f9175001-c430-4d57-adde-c1c10539e919">2022-01-11T05:00:00+00:00</Issue_x0020_Date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OEB</Jurisdiction>
    <Draft_x0020_Ready xmlns="95f47813-6223-4a6f-8345-4f354f0b8e15">false</Draft_x0020_Ready>
    <RA_x0020_Approved xmlns="95f47813-6223-4a6f-8345-4f354f0b8e15">false</RA_x0020_Approved>
    <Case_x0020_Type xmlns="f9175001-c430-4d57-adde-c1c10539e919">Electricity</Case_x0020_Type>
    <Dir_x0020_Approved xmlns="95f47813-6223-4a6f-8345-4f354f0b8e15">false</Dir_x0020_Approved>
    <Document_x0020_Type xmlns="f9175001-c430-4d57-adde-c1c10539e919">Submission</Document_x0020_Type>
    <RA_x0020_Contact xmlns="31a38067-a042-4e0e-9037-517587b10700">AKSULRUD Uri</RA_x0020_Contact>
    <Hydro_x0020_One_x0020_Data_x0020_Classification xmlns="f0af1d65-dfd0-4b99-b523-def3a954563f">Internal Use</Hydro_x0020_One_x0020_Data_x0020_Classification>
    <Witness xmlns="95f47813-6223-4a6f-8345-4f354f0b8e15">LI Clement</Witness>
    <Dir_Approved xmlns="95f47813-6223-4a6f-8345-4f354f0b8e15">false</Dir_Approved>
    <_dlc_DocId xmlns="f0af1d65-dfd0-4b99-b523-def3a954563f">PMCN44DTZYCH-1935566727-3397</_dlc_DocId>
    <_dlc_DocIdUrl xmlns="f0af1d65-dfd0-4b99-b523-def3a954563f">
      <Url>https://teams.hydroone.com/sites/ra/ra/_layouts/DocIdRedir.aspx?ID=PMCN44DTZYCH-1935566727-3397</Url>
      <Description>PMCN44DTZYCH-1935566727-3397</Description>
    </_dlc_DocIdUrl>
  </documentManagement>
</p:properties>
</file>

<file path=customXml/itemProps1.xml><?xml version="1.0" encoding="utf-8"?>
<ds:datastoreItem xmlns:ds="http://schemas.openxmlformats.org/officeDocument/2006/customXml" ds:itemID="{4229E2F8-F87A-47CE-9889-156D8843612E}"/>
</file>

<file path=customXml/itemProps2.xml><?xml version="1.0" encoding="utf-8"?>
<ds:datastoreItem xmlns:ds="http://schemas.openxmlformats.org/officeDocument/2006/customXml" ds:itemID="{BBD7ECFE-2EF0-42BF-B879-69600CB653E7}"/>
</file>

<file path=customXml/itemProps3.xml><?xml version="1.0" encoding="utf-8"?>
<ds:datastoreItem xmlns:ds="http://schemas.openxmlformats.org/officeDocument/2006/customXml" ds:itemID="{655D25A8-E008-41FC-9F9D-56F34CEE3C23}"/>
</file>

<file path=customXml/itemProps4.xml><?xml version="1.0" encoding="utf-8"?>
<ds:datastoreItem xmlns:ds="http://schemas.openxmlformats.org/officeDocument/2006/customXml" ds:itemID="{AB9FDEA2-BD6A-4CBA-A2F8-DB18089477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Norfolk</vt:lpstr>
      <vt:lpstr>Haldimand</vt:lpstr>
      <vt:lpstr>Woodstock</vt:lpstr>
    </vt:vector>
  </TitlesOfParts>
  <Company>Hydro One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SHETH Nikita</dc:creator>
  <cp:lastModifiedBy>SHETH Nikita</cp:lastModifiedBy>
  <dcterms:created xsi:type="dcterms:W3CDTF">2021-08-13T18:44:31Z</dcterms:created>
  <dcterms:modified xsi:type="dcterms:W3CDTF">2022-01-11T19:43:01Z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0x01010061EC7F66509FFD4DA0B1B261A86BE773004862BE6AB6E2104F9D4919B5D6ED2EBE</vt:lpwstr>
  </property>
  <property fmtid="{D5CDD505-2E9C-101B-9397-08002B2CF9AE}" pid="3" name="_dlc_DocIdItemGuid">
    <vt:lpwstr>7fecdd42-0a2c-4c38-9751-cb596222b993</vt:lpwstr>
  </property>
</Properties>
</file>