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-PROJECTS\Active\Ontario\OEB Gas Policy Framework 2020\Docket files\Interrogatories\"/>
    </mc:Choice>
  </mc:AlternateContent>
  <xr:revisionPtr revIDLastSave="0" documentId="8_{12213161-E008-4212-9168-E378EB6BA329}" xr6:coauthVersionLast="47" xr6:coauthVersionMax="47" xr10:uidLastSave="{00000000-0000-0000-0000-000000000000}"/>
  <bookViews>
    <workbookView xWindow="-110" yWindow="-110" windowWidth="19420" windowHeight="10300" xr2:uid="{1955EA8A-0567-4256-B291-01085C963D9C}"/>
  </bookViews>
  <sheets>
    <sheet name="Summary" sheetId="2" r:id="rId1"/>
    <sheet name="Calculat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C4" i="2"/>
  <c r="B4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O15" i="1"/>
  <c r="O16" i="1"/>
  <c r="O17" i="1"/>
  <c r="O18" i="1"/>
  <c r="O19" i="1"/>
  <c r="O20" i="1"/>
  <c r="O21" i="1"/>
  <c r="O22" i="1"/>
  <c r="O23" i="1"/>
  <c r="O24" i="1"/>
  <c r="P24" i="1" s="1"/>
  <c r="O25" i="1"/>
  <c r="O26" i="1"/>
  <c r="O27" i="1"/>
  <c r="O28" i="1"/>
  <c r="O29" i="1"/>
  <c r="O14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13" i="1"/>
  <c r="M13" i="1"/>
  <c r="M14" i="1"/>
  <c r="M15" i="1"/>
  <c r="M16" i="1"/>
  <c r="M17" i="1"/>
  <c r="M18" i="1"/>
  <c r="M19" i="1"/>
  <c r="M20" i="1"/>
  <c r="M21" i="1"/>
  <c r="M22" i="1"/>
  <c r="P22" i="1" s="1"/>
  <c r="M23" i="1"/>
  <c r="M24" i="1"/>
  <c r="M25" i="1"/>
  <c r="M26" i="1"/>
  <c r="M27" i="1"/>
  <c r="M1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1" i="1"/>
  <c r="K11" i="1"/>
  <c r="K12" i="1"/>
  <c r="K13" i="1"/>
  <c r="K14" i="1"/>
  <c r="K15" i="1"/>
  <c r="K16" i="1"/>
  <c r="K17" i="1"/>
  <c r="K18" i="1"/>
  <c r="K19" i="1"/>
  <c r="K20" i="1"/>
  <c r="P20" i="1" s="1"/>
  <c r="K21" i="1"/>
  <c r="K22" i="1"/>
  <c r="K23" i="1"/>
  <c r="K24" i="1"/>
  <c r="K25" i="1"/>
  <c r="K10" i="1"/>
  <c r="P29" i="1"/>
  <c r="P27" i="1"/>
  <c r="P19" i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0" i="1"/>
  <c r="G26" i="1"/>
  <c r="G27" i="1"/>
  <c r="G28" i="1"/>
  <c r="G29" i="1"/>
  <c r="F26" i="1"/>
  <c r="F27" i="1"/>
  <c r="F28" i="1"/>
  <c r="E26" i="1"/>
  <c r="E27" i="1"/>
  <c r="D26" i="1"/>
  <c r="B27" i="1"/>
  <c r="B28" i="1"/>
  <c r="B29" i="1" s="1"/>
  <c r="D11" i="1"/>
  <c r="D12" i="1"/>
  <c r="E12" i="1"/>
  <c r="D13" i="1"/>
  <c r="E13" i="1"/>
  <c r="F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E1" i="1"/>
  <c r="F1" i="1" s="1"/>
  <c r="G1" i="1" s="1"/>
  <c r="H1" i="1" s="1"/>
  <c r="P28" i="1" l="1"/>
  <c r="P16" i="1"/>
  <c r="P17" i="1"/>
  <c r="P14" i="1"/>
  <c r="P25" i="1"/>
  <c r="P15" i="1"/>
  <c r="P12" i="1"/>
  <c r="P23" i="1"/>
  <c r="P11" i="1"/>
  <c r="P13" i="1"/>
  <c r="P21" i="1"/>
  <c r="P18" i="1"/>
  <c r="P26" i="1"/>
  <c r="P10" i="1"/>
</calcChain>
</file>

<file path=xl/sharedStrings.xml><?xml version="1.0" encoding="utf-8"?>
<sst xmlns="http://schemas.openxmlformats.org/spreadsheetml/2006/main" count="23" uniqueCount="16">
  <si>
    <t>Program Costs</t>
  </si>
  <si>
    <t>Annual Costs</t>
  </si>
  <si>
    <t>WACC</t>
  </si>
  <si>
    <t>Short-term rate</t>
  </si>
  <si>
    <t>Loan term</t>
  </si>
  <si>
    <t>With WACC</t>
  </si>
  <si>
    <t>Year 1 budget</t>
  </si>
  <si>
    <t>Year 2</t>
  </si>
  <si>
    <t>Year 3</t>
  </si>
  <si>
    <t>Year 4</t>
  </si>
  <si>
    <t>Year 5</t>
  </si>
  <si>
    <t>Total Annual Expense</t>
  </si>
  <si>
    <t>With short term rate</t>
  </si>
  <si>
    <t>Costs With WACC</t>
  </si>
  <si>
    <t>Costs with short term rate</t>
  </si>
  <si>
    <t>Savings from short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</si>
</sst>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6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5D017-B516-4C61-8559-0D674CD0C71A}">
  <dimension ref="A3:D23"/>
  <sheetViews>
    <sheetView tabSelected="1" topLeftCell="A13" workbookViewId="0">
      <selection activeCell="D17" sqref="D17"/>
    </sheetView>
  </sheetViews>
  <sheetFormatPr defaultRowHeight="14.5" x14ac:dyDescent="0.35"/>
  <cols>
    <col min="2" max="2" width="15.453125" bestFit="1" customWidth="1"/>
    <col min="3" max="3" width="22.7265625" bestFit="1" customWidth="1"/>
    <col min="4" max="4" width="20.90625" bestFit="1" customWidth="1"/>
  </cols>
  <sheetData>
    <row r="3" spans="1:4" x14ac:dyDescent="0.35">
      <c r="B3" t="s">
        <v>13</v>
      </c>
      <c r="C3" t="s">
        <v>14</v>
      </c>
      <c r="D3" t="s">
        <v>15</v>
      </c>
    </row>
    <row r="4" spans="1:4" x14ac:dyDescent="0.35">
      <c r="A4">
        <v>2023</v>
      </c>
      <c r="B4" s="1">
        <f>Calculations!H10</f>
        <v>13569066.393919105</v>
      </c>
      <c r="C4" s="1">
        <f>Calculations!P10</f>
        <v>9801183.6567225102</v>
      </c>
      <c r="D4" s="1">
        <f>B4-C4</f>
        <v>3767882.7371965945</v>
      </c>
    </row>
    <row r="5" spans="1:4" x14ac:dyDescent="0.35">
      <c r="A5">
        <f>A4+1</f>
        <v>2024</v>
      </c>
      <c r="B5" s="1">
        <f>Calculations!H11</f>
        <v>27764049.612596929</v>
      </c>
      <c r="C5" s="1">
        <f>Calculations!P11</f>
        <v>20054478.429655794</v>
      </c>
      <c r="D5" s="1">
        <f t="shared" ref="D5:D23" si="0">B5-C5</f>
        <v>7709571.182941135</v>
      </c>
    </row>
    <row r="6" spans="1:4" x14ac:dyDescent="0.35">
      <c r="A6">
        <f t="shared" ref="A6:A23" si="1">A5+1</f>
        <v>2025</v>
      </c>
      <c r="B6" s="1">
        <f>Calculations!H12</f>
        <v>42615194.767372668</v>
      </c>
      <c r="C6" s="1">
        <f>Calculations!P12</f>
        <v>30781730.913277879</v>
      </c>
      <c r="D6" s="1">
        <f t="shared" si="0"/>
        <v>11833463.854094788</v>
      </c>
    </row>
    <row r="7" spans="1:4" x14ac:dyDescent="0.35">
      <c r="A7">
        <f t="shared" si="1"/>
        <v>2026</v>
      </c>
      <c r="B7" s="1">
        <f>Calculations!H13</f>
        <v>58154238.269691437</v>
      </c>
      <c r="C7" s="1">
        <f>Calculations!P13</f>
        <v>42005864.895279743</v>
      </c>
      <c r="D7" s="1">
        <f t="shared" si="0"/>
        <v>16148373.374411695</v>
      </c>
    </row>
    <row r="8" spans="1:4" x14ac:dyDescent="0.35">
      <c r="A8">
        <f t="shared" si="1"/>
        <v>2027</v>
      </c>
      <c r="B8" s="1">
        <f>Calculations!H14</f>
        <v>74414481.847662151</v>
      </c>
      <c r="C8" s="1">
        <f>Calculations!P14</f>
        <v>53750934.820072375</v>
      </c>
      <c r="D8" s="1">
        <f t="shared" si="0"/>
        <v>20663547.027589776</v>
      </c>
    </row>
    <row r="9" spans="1:4" x14ac:dyDescent="0.35">
      <c r="A9">
        <f t="shared" si="1"/>
        <v>2028</v>
      </c>
      <c r="B9" s="1">
        <f>Calculations!H15</f>
        <v>74414481.847662151</v>
      </c>
      <c r="C9" s="1">
        <f>Calculations!P15</f>
        <v>53750934.820072375</v>
      </c>
      <c r="D9" s="1">
        <f t="shared" si="0"/>
        <v>20663547.027589776</v>
      </c>
    </row>
    <row r="10" spans="1:4" x14ac:dyDescent="0.35">
      <c r="A10">
        <f t="shared" si="1"/>
        <v>2029</v>
      </c>
      <c r="B10" s="1">
        <f>Calculations!H16</f>
        <v>74414481.847662151</v>
      </c>
      <c r="C10" s="1">
        <f>Calculations!P16</f>
        <v>53750934.820072375</v>
      </c>
      <c r="D10" s="1">
        <f t="shared" si="0"/>
        <v>20663547.027589776</v>
      </c>
    </row>
    <row r="11" spans="1:4" x14ac:dyDescent="0.35">
      <c r="A11">
        <f t="shared" si="1"/>
        <v>2030</v>
      </c>
      <c r="B11" s="1">
        <f>Calculations!H17</f>
        <v>74414481.847662151</v>
      </c>
      <c r="C11" s="1">
        <f>Calculations!P17</f>
        <v>53750934.820072375</v>
      </c>
      <c r="D11" s="1">
        <f t="shared" si="0"/>
        <v>20663547.027589776</v>
      </c>
    </row>
    <row r="12" spans="1:4" x14ac:dyDescent="0.35">
      <c r="A12">
        <f t="shared" si="1"/>
        <v>2031</v>
      </c>
      <c r="B12" s="1">
        <f>Calculations!H18</f>
        <v>74414481.847662151</v>
      </c>
      <c r="C12" s="1">
        <f>Calculations!P18</f>
        <v>53750934.820072375</v>
      </c>
      <c r="D12" s="1">
        <f t="shared" si="0"/>
        <v>20663547.027589776</v>
      </c>
    </row>
    <row r="13" spans="1:4" x14ac:dyDescent="0.35">
      <c r="A13">
        <f t="shared" si="1"/>
        <v>2032</v>
      </c>
      <c r="B13" s="1">
        <f>Calculations!H19</f>
        <v>74414481.847662151</v>
      </c>
      <c r="C13" s="1">
        <f>Calculations!P19</f>
        <v>53750934.820072375</v>
      </c>
      <c r="D13" s="1">
        <f t="shared" si="0"/>
        <v>20663547.027589776</v>
      </c>
    </row>
    <row r="14" spans="1:4" x14ac:dyDescent="0.35">
      <c r="A14">
        <f t="shared" si="1"/>
        <v>2033</v>
      </c>
      <c r="B14" s="1">
        <f>Calculations!H20</f>
        <v>74414481.847662151</v>
      </c>
      <c r="C14" s="1">
        <f>Calculations!P20</f>
        <v>53750934.820072375</v>
      </c>
      <c r="D14" s="1">
        <f t="shared" si="0"/>
        <v>20663547.027589776</v>
      </c>
    </row>
    <row r="15" spans="1:4" x14ac:dyDescent="0.35">
      <c r="A15">
        <f t="shared" si="1"/>
        <v>2034</v>
      </c>
      <c r="B15" s="1">
        <f>Calculations!H21</f>
        <v>74414481.847662151</v>
      </c>
      <c r="C15" s="1">
        <f>Calculations!P21</f>
        <v>53750934.820072375</v>
      </c>
      <c r="D15" s="1">
        <f t="shared" si="0"/>
        <v>20663547.027589776</v>
      </c>
    </row>
    <row r="16" spans="1:4" x14ac:dyDescent="0.35">
      <c r="A16">
        <f t="shared" si="1"/>
        <v>2035</v>
      </c>
      <c r="B16" s="1">
        <f>Calculations!H22</f>
        <v>74414481.847662151</v>
      </c>
      <c r="C16" s="1">
        <f>Calculations!P22</f>
        <v>53750934.820072375</v>
      </c>
      <c r="D16" s="1">
        <f t="shared" si="0"/>
        <v>20663547.027589776</v>
      </c>
    </row>
    <row r="17" spans="1:4" x14ac:dyDescent="0.35">
      <c r="A17">
        <f t="shared" si="1"/>
        <v>2036</v>
      </c>
      <c r="B17" s="1">
        <f>Calculations!H23</f>
        <v>74414481.847662151</v>
      </c>
      <c r="C17" s="1">
        <f>Calculations!P23</f>
        <v>53750934.820072375</v>
      </c>
      <c r="D17" s="1">
        <f t="shared" si="0"/>
        <v>20663547.027589776</v>
      </c>
    </row>
    <row r="18" spans="1:4" x14ac:dyDescent="0.35">
      <c r="A18">
        <f t="shared" si="1"/>
        <v>2037</v>
      </c>
      <c r="B18" s="1">
        <f>Calculations!H24</f>
        <v>74414481.847662151</v>
      </c>
      <c r="C18" s="1">
        <f>Calculations!P24</f>
        <v>53750934.820072375</v>
      </c>
      <c r="D18" s="1">
        <f t="shared" si="0"/>
        <v>20663547.027589776</v>
      </c>
    </row>
    <row r="19" spans="1:4" x14ac:dyDescent="0.35">
      <c r="A19">
        <f t="shared" si="1"/>
        <v>2038</v>
      </c>
      <c r="B19" s="1">
        <f>Calculations!H25</f>
        <v>74414481.847662151</v>
      </c>
      <c r="C19" s="1">
        <f>Calculations!P25</f>
        <v>53750934.820072375</v>
      </c>
      <c r="D19" s="1">
        <f t="shared" si="0"/>
        <v>20663547.027589776</v>
      </c>
    </row>
    <row r="20" spans="1:4" x14ac:dyDescent="0.35">
      <c r="A20">
        <f t="shared" si="1"/>
        <v>2039</v>
      </c>
      <c r="B20" s="1">
        <f>Calculations!H26</f>
        <v>60845415.453743055</v>
      </c>
      <c r="C20" s="1">
        <f>Calculations!P26</f>
        <v>43949751.163349867</v>
      </c>
      <c r="D20" s="1">
        <f t="shared" si="0"/>
        <v>16895664.290393189</v>
      </c>
    </row>
    <row r="21" spans="1:4" x14ac:dyDescent="0.35">
      <c r="A21">
        <f t="shared" si="1"/>
        <v>2040</v>
      </c>
      <c r="B21" s="1">
        <f>Calculations!H27</f>
        <v>46650432.235065229</v>
      </c>
      <c r="C21" s="1">
        <f>Calculations!P27</f>
        <v>33696456.390416577</v>
      </c>
      <c r="D21" s="1">
        <f t="shared" si="0"/>
        <v>12953975.844648652</v>
      </c>
    </row>
    <row r="22" spans="1:4" x14ac:dyDescent="0.35">
      <c r="A22">
        <f t="shared" si="1"/>
        <v>2041</v>
      </c>
      <c r="B22" s="1">
        <f>Calculations!H28</f>
        <v>31799287.080289483</v>
      </c>
      <c r="C22" s="1">
        <f>Calculations!P28</f>
        <v>22969203.906794496</v>
      </c>
      <c r="D22" s="1">
        <f t="shared" si="0"/>
        <v>8830083.1734949872</v>
      </c>
    </row>
    <row r="23" spans="1:4" x14ac:dyDescent="0.35">
      <c r="A23">
        <f t="shared" si="1"/>
        <v>2042</v>
      </c>
      <c r="B23" s="1">
        <f>Calculations!H29</f>
        <v>16260243.577970712</v>
      </c>
      <c r="C23" s="1">
        <f>Calculations!P29</f>
        <v>11745069.924792632</v>
      </c>
      <c r="D23" s="1">
        <f t="shared" si="0"/>
        <v>4515173.6531780791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CB114-4469-4893-9D29-81A2B47FB978}">
  <dimension ref="B1:P29"/>
  <sheetViews>
    <sheetView topLeftCell="E1" workbookViewId="0">
      <selection activeCell="J10" sqref="J10:J29"/>
    </sheetView>
  </sheetViews>
  <sheetFormatPr defaultRowHeight="14.5" x14ac:dyDescent="0.35"/>
  <cols>
    <col min="1" max="1" width="10.453125" bestFit="1" customWidth="1"/>
    <col min="2" max="2" width="13.81640625" bestFit="1" customWidth="1"/>
    <col min="3" max="3" width="14" bestFit="1" customWidth="1"/>
    <col min="4" max="8" width="12.36328125" bestFit="1" customWidth="1"/>
    <col min="11" max="15" width="11.36328125" bestFit="1" customWidth="1"/>
    <col min="16" max="16" width="18.90625" bestFit="1" customWidth="1"/>
  </cols>
  <sheetData>
    <row r="1" spans="2:16" x14ac:dyDescent="0.35">
      <c r="D1">
        <v>2023</v>
      </c>
      <c r="E1">
        <f>D1+1</f>
        <v>2024</v>
      </c>
      <c r="F1">
        <f t="shared" ref="F1:H1" si="0">E1+1</f>
        <v>2025</v>
      </c>
      <c r="G1">
        <f t="shared" si="0"/>
        <v>2026</v>
      </c>
      <c r="H1">
        <f t="shared" si="0"/>
        <v>2027</v>
      </c>
    </row>
    <row r="2" spans="2:16" x14ac:dyDescent="0.35">
      <c r="C2" t="s">
        <v>0</v>
      </c>
      <c r="D2" s="1">
        <v>142260000</v>
      </c>
      <c r="E2" s="1">
        <v>148822200</v>
      </c>
      <c r="F2" s="1">
        <v>155701494</v>
      </c>
      <c r="G2" s="1">
        <v>162913517</v>
      </c>
      <c r="H2" s="1">
        <v>170474680</v>
      </c>
    </row>
    <row r="4" spans="2:16" x14ac:dyDescent="0.35">
      <c r="B4" t="s">
        <v>2</v>
      </c>
      <c r="C4" s="2">
        <v>5.4699999999999999E-2</v>
      </c>
    </row>
    <row r="5" spans="2:16" x14ac:dyDescent="0.35">
      <c r="B5" t="s">
        <v>3</v>
      </c>
      <c r="C5" s="2">
        <v>1.17E-2</v>
      </c>
    </row>
    <row r="6" spans="2:16" x14ac:dyDescent="0.35">
      <c r="B6" t="s">
        <v>4</v>
      </c>
      <c r="C6">
        <v>16</v>
      </c>
    </row>
    <row r="8" spans="2:16" x14ac:dyDescent="0.35">
      <c r="B8" t="s">
        <v>5</v>
      </c>
      <c r="J8" t="s">
        <v>12</v>
      </c>
    </row>
    <row r="9" spans="2:16" x14ac:dyDescent="0.35">
      <c r="B9" t="s">
        <v>1</v>
      </c>
      <c r="C9" t="s">
        <v>6</v>
      </c>
      <c r="D9" t="s">
        <v>7</v>
      </c>
      <c r="E9" t="s">
        <v>8</v>
      </c>
      <c r="F9" t="s">
        <v>9</v>
      </c>
      <c r="G9" t="s">
        <v>10</v>
      </c>
      <c r="H9" t="s">
        <v>11</v>
      </c>
      <c r="J9" t="s">
        <v>1</v>
      </c>
      <c r="K9" t="s">
        <v>6</v>
      </c>
      <c r="L9" t="s">
        <v>7</v>
      </c>
      <c r="M9" t="s">
        <v>8</v>
      </c>
      <c r="N9" t="s">
        <v>9</v>
      </c>
      <c r="O9" t="s">
        <v>10</v>
      </c>
      <c r="P9" t="s">
        <v>11</v>
      </c>
    </row>
    <row r="10" spans="2:16" x14ac:dyDescent="0.35">
      <c r="B10">
        <v>2023</v>
      </c>
      <c r="C10" s="1">
        <f>-PMT($C$4,16,D$2)</f>
        <v>13569066.393919105</v>
      </c>
      <c r="D10" s="1"/>
      <c r="E10" s="1"/>
      <c r="F10" s="1"/>
      <c r="G10" s="1"/>
      <c r="H10" s="1">
        <f>SUM(C10:G10)</f>
        <v>13569066.393919105</v>
      </c>
      <c r="J10">
        <v>2023</v>
      </c>
      <c r="K10" s="1">
        <f>-PMT($C$5,16,D$2)</f>
        <v>9801183.6567225102</v>
      </c>
      <c r="L10" s="1"/>
      <c r="M10" s="1"/>
      <c r="N10" s="1"/>
      <c r="O10" s="1"/>
      <c r="P10" s="1">
        <f>SUM(K10:O10)</f>
        <v>9801183.6567225102</v>
      </c>
    </row>
    <row r="11" spans="2:16" x14ac:dyDescent="0.35">
      <c r="B11">
        <f>B10+1</f>
        <v>2024</v>
      </c>
      <c r="C11" s="1">
        <f t="shared" ref="C11:G26" si="1">-PMT($C$4,16,D$2)</f>
        <v>13569066.393919105</v>
      </c>
      <c r="D11" s="1">
        <f t="shared" si="1"/>
        <v>14194983.218677826</v>
      </c>
      <c r="E11" s="1"/>
      <c r="F11" s="1"/>
      <c r="G11" s="1"/>
      <c r="H11" s="1">
        <f>SUM(C11:G11)</f>
        <v>27764049.612596929</v>
      </c>
      <c r="J11">
        <f>J10+1</f>
        <v>2024</v>
      </c>
      <c r="K11" s="1">
        <f t="shared" ref="K11:K25" si="2">-PMT($C$5,16,D$2)</f>
        <v>9801183.6567225102</v>
      </c>
      <c r="L11" s="1">
        <f>-PMT($C$5,16,E$2)</f>
        <v>10253294.772933284</v>
      </c>
      <c r="M11" s="1"/>
      <c r="N11" s="1"/>
      <c r="O11" s="1"/>
      <c r="P11" s="1">
        <f>SUM(K11:O11)</f>
        <v>20054478.429655794</v>
      </c>
    </row>
    <row r="12" spans="2:16" x14ac:dyDescent="0.35">
      <c r="B12">
        <f t="shared" ref="B12:B30" si="3">B11+1</f>
        <v>2025</v>
      </c>
      <c r="C12" s="1">
        <f t="shared" si="1"/>
        <v>13569066.393919105</v>
      </c>
      <c r="D12" s="1">
        <f t="shared" si="1"/>
        <v>14194983.218677826</v>
      </c>
      <c r="E12" s="1">
        <f t="shared" si="1"/>
        <v>14851145.154775742</v>
      </c>
      <c r="F12" s="1"/>
      <c r="G12" s="1"/>
      <c r="H12" s="1">
        <f t="shared" ref="H11:H29" si="4">SUM(C12:G12)</f>
        <v>42615194.767372668</v>
      </c>
      <c r="J12">
        <f t="shared" ref="J12:J29" si="5">J11+1</f>
        <v>2025</v>
      </c>
      <c r="K12" s="1">
        <f t="shared" si="2"/>
        <v>9801183.6567225102</v>
      </c>
      <c r="L12" s="1">
        <f t="shared" ref="L12:L26" si="6">-PMT($C$5,16,E$2)</f>
        <v>10253294.772933284</v>
      </c>
      <c r="M12" s="1">
        <f>-PMT($C$5,16,F$2)</f>
        <v>10727252.483622087</v>
      </c>
      <c r="N12" s="1"/>
      <c r="O12" s="1"/>
      <c r="P12" s="1">
        <f t="shared" ref="P12:P29" si="7">SUM(K12:O12)</f>
        <v>30781730.913277879</v>
      </c>
    </row>
    <row r="13" spans="2:16" x14ac:dyDescent="0.35">
      <c r="B13">
        <f t="shared" si="3"/>
        <v>2026</v>
      </c>
      <c r="C13" s="1">
        <f t="shared" si="1"/>
        <v>13569066.393919105</v>
      </c>
      <c r="D13" s="1">
        <f t="shared" si="1"/>
        <v>14194983.218677826</v>
      </c>
      <c r="E13" s="1">
        <f t="shared" si="1"/>
        <v>14851145.154775742</v>
      </c>
      <c r="F13" s="1">
        <f t="shared" si="1"/>
        <v>15539043.502318772</v>
      </c>
      <c r="G13" s="1"/>
      <c r="H13" s="1">
        <f t="shared" si="4"/>
        <v>58154238.269691437</v>
      </c>
      <c r="J13">
        <f t="shared" si="5"/>
        <v>2026</v>
      </c>
      <c r="K13" s="1">
        <f t="shared" si="2"/>
        <v>9801183.6567225102</v>
      </c>
      <c r="L13" s="1">
        <f t="shared" si="6"/>
        <v>10253294.772933284</v>
      </c>
      <c r="M13" s="1">
        <f t="shared" ref="M13:M27" si="8">-PMT($C$5,16,F$2)</f>
        <v>10727252.483622087</v>
      </c>
      <c r="N13" s="1">
        <f>-PMT($C$5,16,G$2)</f>
        <v>11224133.982001862</v>
      </c>
      <c r="O13" s="1"/>
      <c r="P13" s="1">
        <f t="shared" si="7"/>
        <v>42005864.895279743</v>
      </c>
    </row>
    <row r="14" spans="2:16" x14ac:dyDescent="0.35">
      <c r="B14">
        <f t="shared" si="3"/>
        <v>2027</v>
      </c>
      <c r="C14" s="1">
        <f t="shared" si="1"/>
        <v>13569066.393919105</v>
      </c>
      <c r="D14" s="1">
        <f t="shared" si="1"/>
        <v>14194983.218677826</v>
      </c>
      <c r="E14" s="1">
        <f t="shared" si="1"/>
        <v>14851145.154775742</v>
      </c>
      <c r="F14" s="1">
        <f t="shared" si="1"/>
        <v>15539043.502318772</v>
      </c>
      <c r="G14" s="1">
        <f t="shared" si="1"/>
        <v>16260243.577970712</v>
      </c>
      <c r="H14" s="1">
        <f t="shared" si="4"/>
        <v>74414481.847662151</v>
      </c>
      <c r="J14">
        <f t="shared" si="5"/>
        <v>2027</v>
      </c>
      <c r="K14" s="1">
        <f t="shared" si="2"/>
        <v>9801183.6567225102</v>
      </c>
      <c r="L14" s="1">
        <f t="shared" si="6"/>
        <v>10253294.772933284</v>
      </c>
      <c r="M14" s="1">
        <f t="shared" si="8"/>
        <v>10727252.483622087</v>
      </c>
      <c r="N14" s="1">
        <f t="shared" ref="N14:N28" si="9">-PMT($C$5,16,G$2)</f>
        <v>11224133.982001862</v>
      </c>
      <c r="O14" s="1">
        <f>-PMT($C$5,16,H$2)</f>
        <v>11745069.924792632</v>
      </c>
      <c r="P14" s="1">
        <f t="shared" si="7"/>
        <v>53750934.820072375</v>
      </c>
    </row>
    <row r="15" spans="2:16" x14ac:dyDescent="0.35">
      <c r="B15">
        <f t="shared" si="3"/>
        <v>2028</v>
      </c>
      <c r="C15" s="1">
        <f t="shared" si="1"/>
        <v>13569066.393919105</v>
      </c>
      <c r="D15" s="1">
        <f t="shared" si="1"/>
        <v>14194983.218677826</v>
      </c>
      <c r="E15" s="1">
        <f t="shared" si="1"/>
        <v>14851145.154775742</v>
      </c>
      <c r="F15" s="1">
        <f t="shared" si="1"/>
        <v>15539043.502318772</v>
      </c>
      <c r="G15" s="1">
        <f t="shared" si="1"/>
        <v>16260243.577970712</v>
      </c>
      <c r="H15" s="1">
        <f t="shared" si="4"/>
        <v>74414481.847662151</v>
      </c>
      <c r="J15">
        <f t="shared" si="5"/>
        <v>2028</v>
      </c>
      <c r="K15" s="1">
        <f t="shared" si="2"/>
        <v>9801183.6567225102</v>
      </c>
      <c r="L15" s="1">
        <f t="shared" si="6"/>
        <v>10253294.772933284</v>
      </c>
      <c r="M15" s="1">
        <f t="shared" si="8"/>
        <v>10727252.483622087</v>
      </c>
      <c r="N15" s="1">
        <f t="shared" si="9"/>
        <v>11224133.982001862</v>
      </c>
      <c r="O15" s="1">
        <f t="shared" ref="O15:O29" si="10">-PMT($C$5,16,H$2)</f>
        <v>11745069.924792632</v>
      </c>
      <c r="P15" s="1">
        <f t="shared" si="7"/>
        <v>53750934.820072375</v>
      </c>
    </row>
    <row r="16" spans="2:16" x14ac:dyDescent="0.35">
      <c r="B16">
        <f t="shared" si="3"/>
        <v>2029</v>
      </c>
      <c r="C16" s="1">
        <f t="shared" si="1"/>
        <v>13569066.393919105</v>
      </c>
      <c r="D16" s="1">
        <f t="shared" si="1"/>
        <v>14194983.218677826</v>
      </c>
      <c r="E16" s="1">
        <f t="shared" si="1"/>
        <v>14851145.154775742</v>
      </c>
      <c r="F16" s="1">
        <f t="shared" si="1"/>
        <v>15539043.502318772</v>
      </c>
      <c r="G16" s="1">
        <f t="shared" si="1"/>
        <v>16260243.577970712</v>
      </c>
      <c r="H16" s="1">
        <f t="shared" si="4"/>
        <v>74414481.847662151</v>
      </c>
      <c r="J16">
        <f t="shared" si="5"/>
        <v>2029</v>
      </c>
      <c r="K16" s="1">
        <f t="shared" si="2"/>
        <v>9801183.6567225102</v>
      </c>
      <c r="L16" s="1">
        <f t="shared" si="6"/>
        <v>10253294.772933284</v>
      </c>
      <c r="M16" s="1">
        <f t="shared" si="8"/>
        <v>10727252.483622087</v>
      </c>
      <c r="N16" s="1">
        <f t="shared" si="9"/>
        <v>11224133.982001862</v>
      </c>
      <c r="O16" s="1">
        <f t="shared" si="10"/>
        <v>11745069.924792632</v>
      </c>
      <c r="P16" s="1">
        <f t="shared" si="7"/>
        <v>53750934.820072375</v>
      </c>
    </row>
    <row r="17" spans="2:16" x14ac:dyDescent="0.35">
      <c r="B17">
        <f t="shared" si="3"/>
        <v>2030</v>
      </c>
      <c r="C17" s="1">
        <f t="shared" si="1"/>
        <v>13569066.393919105</v>
      </c>
      <c r="D17" s="1">
        <f t="shared" si="1"/>
        <v>14194983.218677826</v>
      </c>
      <c r="E17" s="1">
        <f t="shared" si="1"/>
        <v>14851145.154775742</v>
      </c>
      <c r="F17" s="1">
        <f t="shared" si="1"/>
        <v>15539043.502318772</v>
      </c>
      <c r="G17" s="1">
        <f t="shared" si="1"/>
        <v>16260243.577970712</v>
      </c>
      <c r="H17" s="1">
        <f t="shared" si="4"/>
        <v>74414481.847662151</v>
      </c>
      <c r="J17">
        <f t="shared" si="5"/>
        <v>2030</v>
      </c>
      <c r="K17" s="1">
        <f t="shared" si="2"/>
        <v>9801183.6567225102</v>
      </c>
      <c r="L17" s="1">
        <f t="shared" si="6"/>
        <v>10253294.772933284</v>
      </c>
      <c r="M17" s="1">
        <f t="shared" si="8"/>
        <v>10727252.483622087</v>
      </c>
      <c r="N17" s="1">
        <f t="shared" si="9"/>
        <v>11224133.982001862</v>
      </c>
      <c r="O17" s="1">
        <f t="shared" si="10"/>
        <v>11745069.924792632</v>
      </c>
      <c r="P17" s="1">
        <f t="shared" si="7"/>
        <v>53750934.820072375</v>
      </c>
    </row>
    <row r="18" spans="2:16" x14ac:dyDescent="0.35">
      <c r="B18">
        <f t="shared" si="3"/>
        <v>2031</v>
      </c>
      <c r="C18" s="1">
        <f t="shared" si="1"/>
        <v>13569066.393919105</v>
      </c>
      <c r="D18" s="1">
        <f t="shared" si="1"/>
        <v>14194983.218677826</v>
      </c>
      <c r="E18" s="1">
        <f t="shared" si="1"/>
        <v>14851145.154775742</v>
      </c>
      <c r="F18" s="1">
        <f t="shared" si="1"/>
        <v>15539043.502318772</v>
      </c>
      <c r="G18" s="1">
        <f t="shared" si="1"/>
        <v>16260243.577970712</v>
      </c>
      <c r="H18" s="1">
        <f t="shared" si="4"/>
        <v>74414481.847662151</v>
      </c>
      <c r="J18">
        <f t="shared" si="5"/>
        <v>2031</v>
      </c>
      <c r="K18" s="1">
        <f t="shared" si="2"/>
        <v>9801183.6567225102</v>
      </c>
      <c r="L18" s="1">
        <f t="shared" si="6"/>
        <v>10253294.772933284</v>
      </c>
      <c r="M18" s="1">
        <f t="shared" si="8"/>
        <v>10727252.483622087</v>
      </c>
      <c r="N18" s="1">
        <f t="shared" si="9"/>
        <v>11224133.982001862</v>
      </c>
      <c r="O18" s="1">
        <f t="shared" si="10"/>
        <v>11745069.924792632</v>
      </c>
      <c r="P18" s="1">
        <f t="shared" si="7"/>
        <v>53750934.820072375</v>
      </c>
    </row>
    <row r="19" spans="2:16" x14ac:dyDescent="0.35">
      <c r="B19">
        <f t="shared" si="3"/>
        <v>2032</v>
      </c>
      <c r="C19" s="1">
        <f t="shared" si="1"/>
        <v>13569066.393919105</v>
      </c>
      <c r="D19" s="1">
        <f t="shared" si="1"/>
        <v>14194983.218677826</v>
      </c>
      <c r="E19" s="1">
        <f t="shared" si="1"/>
        <v>14851145.154775742</v>
      </c>
      <c r="F19" s="1">
        <f t="shared" si="1"/>
        <v>15539043.502318772</v>
      </c>
      <c r="G19" s="1">
        <f t="shared" si="1"/>
        <v>16260243.577970712</v>
      </c>
      <c r="H19" s="1">
        <f t="shared" si="4"/>
        <v>74414481.847662151</v>
      </c>
      <c r="J19">
        <f t="shared" si="5"/>
        <v>2032</v>
      </c>
      <c r="K19" s="1">
        <f t="shared" si="2"/>
        <v>9801183.6567225102</v>
      </c>
      <c r="L19" s="1">
        <f t="shared" si="6"/>
        <v>10253294.772933284</v>
      </c>
      <c r="M19" s="1">
        <f t="shared" si="8"/>
        <v>10727252.483622087</v>
      </c>
      <c r="N19" s="1">
        <f t="shared" si="9"/>
        <v>11224133.982001862</v>
      </c>
      <c r="O19" s="1">
        <f t="shared" si="10"/>
        <v>11745069.924792632</v>
      </c>
      <c r="P19" s="1">
        <f t="shared" si="7"/>
        <v>53750934.820072375</v>
      </c>
    </row>
    <row r="20" spans="2:16" x14ac:dyDescent="0.35">
      <c r="B20">
        <f t="shared" si="3"/>
        <v>2033</v>
      </c>
      <c r="C20" s="1">
        <f t="shared" si="1"/>
        <v>13569066.393919105</v>
      </c>
      <c r="D20" s="1">
        <f t="shared" si="1"/>
        <v>14194983.218677826</v>
      </c>
      <c r="E20" s="1">
        <f t="shared" si="1"/>
        <v>14851145.154775742</v>
      </c>
      <c r="F20" s="1">
        <f t="shared" si="1"/>
        <v>15539043.502318772</v>
      </c>
      <c r="G20" s="1">
        <f t="shared" si="1"/>
        <v>16260243.577970712</v>
      </c>
      <c r="H20" s="1">
        <f t="shared" si="4"/>
        <v>74414481.847662151</v>
      </c>
      <c r="J20">
        <f t="shared" si="5"/>
        <v>2033</v>
      </c>
      <c r="K20" s="1">
        <f t="shared" si="2"/>
        <v>9801183.6567225102</v>
      </c>
      <c r="L20" s="1">
        <f t="shared" si="6"/>
        <v>10253294.772933284</v>
      </c>
      <c r="M20" s="1">
        <f t="shared" si="8"/>
        <v>10727252.483622087</v>
      </c>
      <c r="N20" s="1">
        <f t="shared" si="9"/>
        <v>11224133.982001862</v>
      </c>
      <c r="O20" s="1">
        <f t="shared" si="10"/>
        <v>11745069.924792632</v>
      </c>
      <c r="P20" s="1">
        <f t="shared" si="7"/>
        <v>53750934.820072375</v>
      </c>
    </row>
    <row r="21" spans="2:16" x14ac:dyDescent="0.35">
      <c r="B21">
        <f t="shared" si="3"/>
        <v>2034</v>
      </c>
      <c r="C21" s="1">
        <f t="shared" si="1"/>
        <v>13569066.393919105</v>
      </c>
      <c r="D21" s="1">
        <f t="shared" si="1"/>
        <v>14194983.218677826</v>
      </c>
      <c r="E21" s="1">
        <f t="shared" si="1"/>
        <v>14851145.154775742</v>
      </c>
      <c r="F21" s="1">
        <f t="shared" si="1"/>
        <v>15539043.502318772</v>
      </c>
      <c r="G21" s="1">
        <f t="shared" si="1"/>
        <v>16260243.577970712</v>
      </c>
      <c r="H21" s="1">
        <f t="shared" si="4"/>
        <v>74414481.847662151</v>
      </c>
      <c r="J21">
        <f t="shared" si="5"/>
        <v>2034</v>
      </c>
      <c r="K21" s="1">
        <f t="shared" si="2"/>
        <v>9801183.6567225102</v>
      </c>
      <c r="L21" s="1">
        <f t="shared" si="6"/>
        <v>10253294.772933284</v>
      </c>
      <c r="M21" s="1">
        <f t="shared" si="8"/>
        <v>10727252.483622087</v>
      </c>
      <c r="N21" s="1">
        <f t="shared" si="9"/>
        <v>11224133.982001862</v>
      </c>
      <c r="O21" s="1">
        <f t="shared" si="10"/>
        <v>11745069.924792632</v>
      </c>
      <c r="P21" s="1">
        <f t="shared" si="7"/>
        <v>53750934.820072375</v>
      </c>
    </row>
    <row r="22" spans="2:16" x14ac:dyDescent="0.35">
      <c r="B22">
        <f t="shared" si="3"/>
        <v>2035</v>
      </c>
      <c r="C22" s="1">
        <f t="shared" si="1"/>
        <v>13569066.393919105</v>
      </c>
      <c r="D22" s="1">
        <f t="shared" si="1"/>
        <v>14194983.218677826</v>
      </c>
      <c r="E22" s="1">
        <f t="shared" si="1"/>
        <v>14851145.154775742</v>
      </c>
      <c r="F22" s="1">
        <f t="shared" si="1"/>
        <v>15539043.502318772</v>
      </c>
      <c r="G22" s="1">
        <f t="shared" si="1"/>
        <v>16260243.577970712</v>
      </c>
      <c r="H22" s="1">
        <f t="shared" si="4"/>
        <v>74414481.847662151</v>
      </c>
      <c r="J22">
        <f t="shared" si="5"/>
        <v>2035</v>
      </c>
      <c r="K22" s="1">
        <f t="shared" si="2"/>
        <v>9801183.6567225102</v>
      </c>
      <c r="L22" s="1">
        <f t="shared" si="6"/>
        <v>10253294.772933284</v>
      </c>
      <c r="M22" s="1">
        <f t="shared" si="8"/>
        <v>10727252.483622087</v>
      </c>
      <c r="N22" s="1">
        <f t="shared" si="9"/>
        <v>11224133.982001862</v>
      </c>
      <c r="O22" s="1">
        <f t="shared" si="10"/>
        <v>11745069.924792632</v>
      </c>
      <c r="P22" s="1">
        <f t="shared" si="7"/>
        <v>53750934.820072375</v>
      </c>
    </row>
    <row r="23" spans="2:16" x14ac:dyDescent="0.35">
      <c r="B23">
        <f t="shared" si="3"/>
        <v>2036</v>
      </c>
      <c r="C23" s="1">
        <f t="shared" si="1"/>
        <v>13569066.393919105</v>
      </c>
      <c r="D23" s="1">
        <f t="shared" si="1"/>
        <v>14194983.218677826</v>
      </c>
      <c r="E23" s="1">
        <f t="shared" si="1"/>
        <v>14851145.154775742</v>
      </c>
      <c r="F23" s="1">
        <f t="shared" si="1"/>
        <v>15539043.502318772</v>
      </c>
      <c r="G23" s="1">
        <f t="shared" si="1"/>
        <v>16260243.577970712</v>
      </c>
      <c r="H23" s="1">
        <f t="shared" si="4"/>
        <v>74414481.847662151</v>
      </c>
      <c r="J23">
        <f t="shared" si="5"/>
        <v>2036</v>
      </c>
      <c r="K23" s="1">
        <f t="shared" si="2"/>
        <v>9801183.6567225102</v>
      </c>
      <c r="L23" s="1">
        <f t="shared" si="6"/>
        <v>10253294.772933284</v>
      </c>
      <c r="M23" s="1">
        <f t="shared" si="8"/>
        <v>10727252.483622087</v>
      </c>
      <c r="N23" s="1">
        <f t="shared" si="9"/>
        <v>11224133.982001862</v>
      </c>
      <c r="O23" s="1">
        <f t="shared" si="10"/>
        <v>11745069.924792632</v>
      </c>
      <c r="P23" s="1">
        <f t="shared" si="7"/>
        <v>53750934.820072375</v>
      </c>
    </row>
    <row r="24" spans="2:16" x14ac:dyDescent="0.35">
      <c r="B24">
        <f t="shared" si="3"/>
        <v>2037</v>
      </c>
      <c r="C24" s="1">
        <f t="shared" si="1"/>
        <v>13569066.393919105</v>
      </c>
      <c r="D24" s="1">
        <f t="shared" si="1"/>
        <v>14194983.218677826</v>
      </c>
      <c r="E24" s="1">
        <f t="shared" si="1"/>
        <v>14851145.154775742</v>
      </c>
      <c r="F24" s="1">
        <f t="shared" si="1"/>
        <v>15539043.502318772</v>
      </c>
      <c r="G24" s="1">
        <f t="shared" si="1"/>
        <v>16260243.577970712</v>
      </c>
      <c r="H24" s="1">
        <f t="shared" si="4"/>
        <v>74414481.847662151</v>
      </c>
      <c r="J24">
        <f t="shared" si="5"/>
        <v>2037</v>
      </c>
      <c r="K24" s="1">
        <f t="shared" si="2"/>
        <v>9801183.6567225102</v>
      </c>
      <c r="L24" s="1">
        <f t="shared" si="6"/>
        <v>10253294.772933284</v>
      </c>
      <c r="M24" s="1">
        <f t="shared" si="8"/>
        <v>10727252.483622087</v>
      </c>
      <c r="N24" s="1">
        <f t="shared" si="9"/>
        <v>11224133.982001862</v>
      </c>
      <c r="O24" s="1">
        <f t="shared" si="10"/>
        <v>11745069.924792632</v>
      </c>
      <c r="P24" s="1">
        <f t="shared" si="7"/>
        <v>53750934.820072375</v>
      </c>
    </row>
    <row r="25" spans="2:16" x14ac:dyDescent="0.35">
      <c r="B25">
        <f t="shared" si="3"/>
        <v>2038</v>
      </c>
      <c r="C25" s="1">
        <f t="shared" si="1"/>
        <v>13569066.393919105</v>
      </c>
      <c r="D25" s="1">
        <f t="shared" si="1"/>
        <v>14194983.218677826</v>
      </c>
      <c r="E25" s="1">
        <f t="shared" si="1"/>
        <v>14851145.154775742</v>
      </c>
      <c r="F25" s="1">
        <f t="shared" si="1"/>
        <v>15539043.502318772</v>
      </c>
      <c r="G25" s="1">
        <f t="shared" si="1"/>
        <v>16260243.577970712</v>
      </c>
      <c r="H25" s="1">
        <f t="shared" si="4"/>
        <v>74414481.847662151</v>
      </c>
      <c r="J25">
        <f t="shared" si="5"/>
        <v>2038</v>
      </c>
      <c r="K25" s="1">
        <f t="shared" si="2"/>
        <v>9801183.6567225102</v>
      </c>
      <c r="L25" s="1">
        <f t="shared" si="6"/>
        <v>10253294.772933284</v>
      </c>
      <c r="M25" s="1">
        <f t="shared" si="8"/>
        <v>10727252.483622087</v>
      </c>
      <c r="N25" s="1">
        <f t="shared" si="9"/>
        <v>11224133.982001862</v>
      </c>
      <c r="O25" s="1">
        <f t="shared" si="10"/>
        <v>11745069.924792632</v>
      </c>
      <c r="P25" s="1">
        <f t="shared" si="7"/>
        <v>53750934.820072375</v>
      </c>
    </row>
    <row r="26" spans="2:16" x14ac:dyDescent="0.35">
      <c r="B26">
        <f t="shared" si="3"/>
        <v>2039</v>
      </c>
      <c r="D26" s="1">
        <f t="shared" si="1"/>
        <v>14194983.218677826</v>
      </c>
      <c r="E26" s="1">
        <f t="shared" ref="E26:G26" si="11">-PMT($C$4,16,F$2)</f>
        <v>14851145.154775742</v>
      </c>
      <c r="F26" s="1">
        <f t="shared" si="11"/>
        <v>15539043.502318772</v>
      </c>
      <c r="G26" s="1">
        <f t="shared" si="11"/>
        <v>16260243.577970712</v>
      </c>
      <c r="H26" s="1">
        <f t="shared" si="4"/>
        <v>60845415.453743055</v>
      </c>
      <c r="J26">
        <f t="shared" si="5"/>
        <v>2039</v>
      </c>
      <c r="L26" s="1">
        <f t="shared" si="6"/>
        <v>10253294.772933284</v>
      </c>
      <c r="M26" s="1">
        <f t="shared" si="8"/>
        <v>10727252.483622087</v>
      </c>
      <c r="N26" s="1">
        <f t="shared" si="9"/>
        <v>11224133.982001862</v>
      </c>
      <c r="O26" s="1">
        <f t="shared" si="10"/>
        <v>11745069.924792632</v>
      </c>
      <c r="P26" s="1">
        <f t="shared" si="7"/>
        <v>43949751.163349867</v>
      </c>
    </row>
    <row r="27" spans="2:16" x14ac:dyDescent="0.35">
      <c r="B27">
        <f t="shared" si="3"/>
        <v>2040</v>
      </c>
      <c r="E27" s="1">
        <f t="shared" ref="E27:G27" si="12">-PMT($C$4,16,F$2)</f>
        <v>14851145.154775742</v>
      </c>
      <c r="F27" s="1">
        <f t="shared" si="12"/>
        <v>15539043.502318772</v>
      </c>
      <c r="G27" s="1">
        <f t="shared" si="12"/>
        <v>16260243.577970712</v>
      </c>
      <c r="H27" s="1">
        <f t="shared" si="4"/>
        <v>46650432.235065229</v>
      </c>
      <c r="J27">
        <f t="shared" si="5"/>
        <v>2040</v>
      </c>
      <c r="M27" s="1">
        <f t="shared" si="8"/>
        <v>10727252.483622087</v>
      </c>
      <c r="N27" s="1">
        <f t="shared" si="9"/>
        <v>11224133.982001862</v>
      </c>
      <c r="O27" s="1">
        <f t="shared" si="10"/>
        <v>11745069.924792632</v>
      </c>
      <c r="P27" s="1">
        <f t="shared" si="7"/>
        <v>33696456.390416577</v>
      </c>
    </row>
    <row r="28" spans="2:16" x14ac:dyDescent="0.35">
      <c r="B28">
        <f t="shared" si="3"/>
        <v>2041</v>
      </c>
      <c r="F28" s="1">
        <f t="shared" ref="F28:G28" si="13">-PMT($C$4,16,G$2)</f>
        <v>15539043.502318772</v>
      </c>
      <c r="G28" s="1">
        <f t="shared" si="13"/>
        <v>16260243.577970712</v>
      </c>
      <c r="H28" s="1">
        <f t="shared" si="4"/>
        <v>31799287.080289483</v>
      </c>
      <c r="J28">
        <f t="shared" si="5"/>
        <v>2041</v>
      </c>
      <c r="N28" s="1">
        <f t="shared" si="9"/>
        <v>11224133.982001862</v>
      </c>
      <c r="O28" s="1">
        <f t="shared" si="10"/>
        <v>11745069.924792632</v>
      </c>
      <c r="P28" s="1">
        <f t="shared" si="7"/>
        <v>22969203.906794496</v>
      </c>
    </row>
    <row r="29" spans="2:16" x14ac:dyDescent="0.35">
      <c r="B29">
        <f t="shared" si="3"/>
        <v>2042</v>
      </c>
      <c r="G29" s="1">
        <f t="shared" ref="G29" si="14">-PMT($C$4,16,H$2)</f>
        <v>16260243.577970712</v>
      </c>
      <c r="H29" s="1">
        <f t="shared" si="4"/>
        <v>16260243.577970712</v>
      </c>
      <c r="J29">
        <f t="shared" si="5"/>
        <v>2042</v>
      </c>
      <c r="O29" s="1">
        <f t="shared" si="10"/>
        <v>11745069.924792632</v>
      </c>
      <c r="P29" s="1">
        <f t="shared" si="7"/>
        <v>11745069.924792632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mcdonald</dc:creator>
  <cp:lastModifiedBy>mcdonald</cp:lastModifiedBy>
  <dcterms:created xsi:type="dcterms:W3CDTF">2022-01-18T02:41:28Z</dcterms:created>
  <dcterms:modified xsi:type="dcterms:W3CDTF">2022-01-18T02:52:09Z</dcterms:modified>
</cp:coreProperties>
</file>