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Applications Department\Application Policy and Conservation\Natural Gas DSM\1 - DSM Plans\DSM 2022-2027 Plan (EB-2021-0002)\9 - IRRs\IRRs - Expert Evidence\OEB Staff\Attachments\"/>
    </mc:Choice>
  </mc:AlternateContent>
  <xr:revisionPtr revIDLastSave="0" documentId="13_ncr:1_{3DE7B3D9-D3F7-4FA1-A01D-991AECED7175}" xr6:coauthVersionLast="47" xr6:coauthVersionMax="47" xr10:uidLastSave="{00000000-0000-0000-0000-000000000000}"/>
  <bookViews>
    <workbookView xWindow="38280" yWindow="-120" windowWidth="29040" windowHeight="15840" xr2:uid="{C9FCFDEF-AB30-4D21-8603-242B9962420F}"/>
  </bookViews>
  <sheets>
    <sheet name="Res" sheetId="1" r:id="rId1"/>
    <sheet name="Low Income" sheetId="3" r:id="rId2"/>
    <sheet name="Comm &amp; Ind" sheetId="2" r:id="rId3"/>
  </sheets>
  <definedNames>
    <definedName name="_ftn1" localSheetId="0">Res!$A$30</definedName>
    <definedName name="_ftn2" localSheetId="0">Res!$A$31</definedName>
    <definedName name="_ftn3" localSheetId="0">Res!$A$32</definedName>
    <definedName name="_ftnref1" localSheetId="0">Res!$C$1</definedName>
    <definedName name="_ftnref2" localSheetId="0">Res!$C$2</definedName>
    <definedName name="_ftnref3" localSheetId="0">Res!$C$5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23" i="2"/>
  <c r="I16" i="2"/>
  <c r="I3" i="2"/>
  <c r="I4" i="2"/>
  <c r="I5" i="2"/>
  <c r="I6" i="2"/>
  <c r="E2" i="3"/>
  <c r="E3" i="3"/>
  <c r="I5" i="1"/>
  <c r="I20" i="3"/>
  <c r="I4" i="3"/>
  <c r="I15" i="3"/>
  <c r="I18" i="3"/>
  <c r="I19" i="3"/>
  <c r="I11" i="3"/>
  <c r="I12" i="3"/>
  <c r="I6" i="3"/>
  <c r="I3" i="3"/>
  <c r="I2" i="3"/>
  <c r="I2" i="2"/>
  <c r="D27" i="1"/>
  <c r="I27" i="1" s="1"/>
  <c r="E2" i="1"/>
  <c r="G23" i="1"/>
  <c r="G24" i="1"/>
  <c r="G25" i="1"/>
  <c r="G26" i="1"/>
  <c r="G22" i="1"/>
  <c r="G14" i="1"/>
  <c r="G15" i="1"/>
  <c r="G16" i="1"/>
  <c r="G17" i="1"/>
  <c r="G18" i="1"/>
  <c r="G19" i="1"/>
  <c r="G20" i="1"/>
  <c r="G13" i="1"/>
  <c r="G7" i="1"/>
  <c r="G8" i="1"/>
  <c r="G9" i="1"/>
  <c r="G10" i="1"/>
  <c r="G6" i="1"/>
  <c r="G3" i="1"/>
  <c r="G4" i="1"/>
  <c r="G2" i="1"/>
  <c r="E3" i="1"/>
  <c r="E4" i="1"/>
  <c r="D7" i="1"/>
  <c r="I7" i="1" s="1"/>
  <c r="D8" i="1"/>
  <c r="I8" i="1" s="1"/>
  <c r="D9" i="1"/>
  <c r="D10" i="1"/>
  <c r="I10" i="1" s="1"/>
  <c r="D11" i="1"/>
  <c r="D12" i="1"/>
  <c r="I12" i="1" s="1"/>
  <c r="D13" i="1"/>
  <c r="D14" i="1"/>
  <c r="D15" i="1"/>
  <c r="I15" i="1" s="1"/>
  <c r="D16" i="1"/>
  <c r="I16" i="1" s="1"/>
  <c r="D17" i="1"/>
  <c r="D18" i="1"/>
  <c r="I18" i="1" s="1"/>
  <c r="D19" i="1"/>
  <c r="I19" i="1" s="1"/>
  <c r="D20" i="1"/>
  <c r="I20" i="1" s="1"/>
  <c r="D21" i="1"/>
  <c r="I21" i="1" s="1"/>
  <c r="D22" i="1"/>
  <c r="E22" i="1" s="1"/>
  <c r="D23" i="1"/>
  <c r="I23" i="1" s="1"/>
  <c r="D24" i="1"/>
  <c r="I24" i="1" s="1"/>
  <c r="D25" i="1"/>
  <c r="I25" i="1" s="1"/>
  <c r="D26" i="1"/>
  <c r="I26" i="1" s="1"/>
  <c r="D6" i="1"/>
  <c r="I6" i="1" s="1"/>
  <c r="G27" i="2"/>
  <c r="G28" i="2"/>
  <c r="G26" i="2"/>
  <c r="G15" i="2"/>
  <c r="G16" i="2"/>
  <c r="G17" i="2"/>
  <c r="G18" i="2"/>
  <c r="G19" i="2"/>
  <c r="G22" i="2"/>
  <c r="G23" i="2"/>
  <c r="G24" i="2"/>
  <c r="G14" i="2"/>
  <c r="G9" i="2"/>
  <c r="G10" i="2"/>
  <c r="G11" i="2"/>
  <c r="G8" i="2"/>
  <c r="G3" i="2"/>
  <c r="G4" i="2"/>
  <c r="G5" i="2"/>
  <c r="G6" i="2"/>
  <c r="G2" i="2"/>
  <c r="E17" i="2"/>
  <c r="E21" i="2"/>
  <c r="E9" i="2"/>
  <c r="E3" i="2"/>
  <c r="E4" i="2"/>
  <c r="E5" i="2"/>
  <c r="E6" i="2"/>
  <c r="E2" i="2"/>
  <c r="D9" i="2"/>
  <c r="I9" i="2" s="1"/>
  <c r="D10" i="2"/>
  <c r="E10" i="2" s="1"/>
  <c r="D11" i="2"/>
  <c r="E11" i="2" s="1"/>
  <c r="D12" i="2"/>
  <c r="E12" i="2" s="1"/>
  <c r="D13" i="2"/>
  <c r="I13" i="2" s="1"/>
  <c r="D14" i="2"/>
  <c r="E14" i="2" s="1"/>
  <c r="D15" i="2"/>
  <c r="E15" i="2" s="1"/>
  <c r="D16" i="2"/>
  <c r="E16" i="2" s="1"/>
  <c r="D17" i="2"/>
  <c r="I17" i="2" s="1"/>
  <c r="D18" i="2"/>
  <c r="E18" i="2" s="1"/>
  <c r="D19" i="2"/>
  <c r="E19" i="2" s="1"/>
  <c r="D20" i="2"/>
  <c r="E20" i="2" s="1"/>
  <c r="D21" i="2"/>
  <c r="D22" i="2"/>
  <c r="E22" i="2" s="1"/>
  <c r="D23" i="2"/>
  <c r="E23" i="2" s="1"/>
  <c r="D24" i="2"/>
  <c r="I24" i="2" s="1"/>
  <c r="D25" i="2"/>
  <c r="I25" i="2" s="1"/>
  <c r="D26" i="2"/>
  <c r="I26" i="2" s="1"/>
  <c r="D27" i="2"/>
  <c r="I27" i="2" s="1"/>
  <c r="D28" i="2"/>
  <c r="I28" i="2" s="1"/>
  <c r="D29" i="2"/>
  <c r="D8" i="2"/>
  <c r="E8" i="2" s="1"/>
  <c r="G15" i="3"/>
  <c r="G16" i="3"/>
  <c r="G17" i="3"/>
  <c r="G18" i="3"/>
  <c r="G19" i="3"/>
  <c r="G14" i="3"/>
  <c r="G9" i="3"/>
  <c r="G10" i="3"/>
  <c r="G11" i="3"/>
  <c r="G12" i="3"/>
  <c r="G8" i="3"/>
  <c r="G6" i="3"/>
  <c r="G5" i="3"/>
  <c r="G3" i="3"/>
  <c r="G2" i="3"/>
  <c r="D6" i="3"/>
  <c r="E6" i="3" s="1"/>
  <c r="D7" i="3"/>
  <c r="I7" i="3" s="1"/>
  <c r="D8" i="3"/>
  <c r="I8" i="3" s="1"/>
  <c r="D9" i="3"/>
  <c r="I9" i="3" s="1"/>
  <c r="D10" i="3"/>
  <c r="I10" i="3" s="1"/>
  <c r="D11" i="3"/>
  <c r="D12" i="3"/>
  <c r="D13" i="3"/>
  <c r="I13" i="3" s="1"/>
  <c r="D14" i="3"/>
  <c r="I14" i="3" s="1"/>
  <c r="D15" i="3"/>
  <c r="D16" i="3"/>
  <c r="I16" i="3" s="1"/>
  <c r="D17" i="3"/>
  <c r="I17" i="3" s="1"/>
  <c r="D18" i="3"/>
  <c r="D19" i="3"/>
  <c r="D20" i="3"/>
  <c r="D5" i="3"/>
  <c r="E5" i="3" s="1"/>
  <c r="I14" i="2" l="1"/>
  <c r="E28" i="2"/>
  <c r="E24" i="2"/>
  <c r="I11" i="2"/>
  <c r="I19" i="2"/>
  <c r="I15" i="2"/>
  <c r="I10" i="2"/>
  <c r="I18" i="2"/>
  <c r="I22" i="2"/>
  <c r="I8" i="2"/>
  <c r="I29" i="2"/>
  <c r="I5" i="3"/>
  <c r="E12" i="3"/>
  <c r="E9" i="1"/>
  <c r="E17" i="1"/>
  <c r="E11" i="1"/>
  <c r="E13" i="1"/>
  <c r="E18" i="1"/>
  <c r="E14" i="1"/>
  <c r="E10" i="1"/>
  <c r="I14" i="1"/>
  <c r="E20" i="1"/>
  <c r="E16" i="1"/>
  <c r="E25" i="1"/>
  <c r="E6" i="1"/>
  <c r="E8" i="1"/>
  <c r="E19" i="1"/>
  <c r="E15" i="1"/>
  <c r="E24" i="1"/>
  <c r="I9" i="1"/>
  <c r="I13" i="1"/>
  <c r="I17" i="1"/>
  <c r="E7" i="1"/>
  <c r="E23" i="1"/>
  <c r="E26" i="1"/>
  <c r="I22" i="1"/>
  <c r="E27" i="2"/>
  <c r="E26" i="2"/>
  <c r="E19" i="3"/>
  <c r="E15" i="3"/>
  <c r="E11" i="3"/>
  <c r="E18" i="3"/>
  <c r="E14" i="3"/>
  <c r="E10" i="3"/>
  <c r="E17" i="3"/>
  <c r="E9" i="3"/>
  <c r="E16" i="3"/>
  <c r="E8" i="3"/>
</calcChain>
</file>

<file path=xl/sharedStrings.xml><?xml version="1.0" encoding="utf-8"?>
<sst xmlns="http://schemas.openxmlformats.org/spreadsheetml/2006/main" count="137" uniqueCount="107">
  <si>
    <t>Program Name</t>
  </si>
  <si>
    <t>Budget [1]</t>
  </si>
  <si>
    <t>Whole Home Retrofit</t>
  </si>
  <si>
    <t>$30,629,918[2]</t>
  </si>
  <si>
    <t>Single Measure</t>
  </si>
  <si>
    <t xml:space="preserve">Smart Home </t>
  </si>
  <si>
    <t>Total ON Residential (CAD)</t>
  </si>
  <si>
    <t>$40,804,802[3]</t>
  </si>
  <si>
    <t>Energy Star HVAC</t>
  </si>
  <si>
    <t>EnergyWise (Home energy Retrofit)</t>
  </si>
  <si>
    <t>EnergyWise Multifamily</t>
  </si>
  <si>
    <t>Home Energy Reports</t>
  </si>
  <si>
    <t>Residential New Construction</t>
  </si>
  <si>
    <t>Marketing and Community Based Initiatives</t>
  </si>
  <si>
    <t>-</t>
  </si>
  <si>
    <t>$-</t>
  </si>
  <si>
    <t>Total RI Residential (USD)</t>
  </si>
  <si>
    <t>Home Efficiency Rebates</t>
  </si>
  <si>
    <t>DIY Home Efficiency</t>
  </si>
  <si>
    <t>Home Insulation Rebates</t>
  </si>
  <si>
    <t>Home Energy Squad</t>
  </si>
  <si>
    <t>High-Efficiency Home</t>
  </si>
  <si>
    <t>New Home Construction Rebates</t>
  </si>
  <si>
    <t>School Kits</t>
  </si>
  <si>
    <t>Total MN Residential (USD)</t>
  </si>
  <si>
    <t>Multi-family Initiative</t>
  </si>
  <si>
    <t>Single Family Initiative</t>
  </si>
  <si>
    <t>Direct Distribution Efficient Products Initiative (School Kits)</t>
  </si>
  <si>
    <t>Public Housing Initiative</t>
  </si>
  <si>
    <t>Retail Products Initiative</t>
  </si>
  <si>
    <t>Total IL Residential (USD)</t>
  </si>
  <si>
    <t>[1] Dollar figures are in CAD for Enbridge Gas and USD for National Grid, Centerpoint and Ameren</t>
  </si>
  <si>
    <t>[2] Due to data availability, Enbridge Gas administrative costs are allocated at the sector level, while admin costs for other programs are allocated at the program level. This may make Enbridge’s look cheaper at the program level but should not impact sector level comparisons.</t>
  </si>
  <si>
    <t>[3] Enbridge Gas’s proposed 2023 budget information is from Exhibit I.6.EGI.STAFF.13,Attachement 1 and savings information from Exhibit I.5.EGI.GEC.7,Attachment 1. The Total row includes sector admin costs of $1,580,225.</t>
  </si>
  <si>
    <t>Commercial &amp; Industrial Offerings</t>
  </si>
  <si>
    <t>Commercial Custom</t>
  </si>
  <si>
    <t>Commercial Direct Install</t>
  </si>
  <si>
    <t>Commercial Prescriptive Midstream</t>
  </si>
  <si>
    <t>Commercial Prescriptive Downstream</t>
  </si>
  <si>
    <t>Industrial Custom</t>
  </si>
  <si>
    <t>Total ON C&amp;I (CAD)</t>
  </si>
  <si>
    <t>$43,090,889[1]</t>
  </si>
  <si>
    <t>NG RI - 2020 Actuals</t>
  </si>
  <si>
    <t>Large Commercial New Construction</t>
  </si>
  <si>
    <t>Large Commercial Retrofit</t>
  </si>
  <si>
    <t>Small Business Direct Install</t>
  </si>
  <si>
    <t>Commercial and Industrial Multifamily</t>
  </si>
  <si>
    <t>Commercial Pilots and Financing Costs</t>
  </si>
  <si>
    <t>Total RI C&amp;I (USD)</t>
  </si>
  <si>
    <t>Centerpoint MN - 2020 Actuals</t>
  </si>
  <si>
    <t>Commercial Foodservice Equipment Rebates</t>
  </si>
  <si>
    <t>C&amp;I Heating and Water Heating Rebates</t>
  </si>
  <si>
    <t>C&amp;I Custom Rebates</t>
  </si>
  <si>
    <t>Natural Gas Energy Analysis</t>
  </si>
  <si>
    <t>Energy Design Assistance</t>
  </si>
  <si>
    <t>Industrial Process Efficiency</t>
  </si>
  <si>
    <t>C&amp;I Training and Education</t>
  </si>
  <si>
    <t>n/a</t>
  </si>
  <si>
    <t>Engineering &amp; Certification Assistance</t>
  </si>
  <si>
    <t>Recommissioning Study &amp; Rebates</t>
  </si>
  <si>
    <t>Multi-Family Building Efficiency</t>
  </si>
  <si>
    <t>Steam Trap Audit</t>
  </si>
  <si>
    <t>Total MN C&amp;I (USD)</t>
  </si>
  <si>
    <t>Ameren Illinois - 2020 Actuals</t>
  </si>
  <si>
    <t xml:space="preserve"> Standard Initiative</t>
  </si>
  <si>
    <t xml:space="preserve"> Custom Initiative</t>
  </si>
  <si>
    <t xml:space="preserve"> Retro-Commissioning Initiative</t>
  </si>
  <si>
    <t>Total IL C&amp;I (USD)</t>
  </si>
  <si>
    <t>[1] Enbridge Gas’s proposed 2023 budget information is from Exhibit I.6.EGI.STAFF.13,Attachement 1 and savings information from Exhibit I.5.EGI.GEC.7,Attachment 1. The Total row includes sector admin costs of $3,743,608 for commercial and $4,956,114 for industrial for a combined total of $7,699,722.</t>
  </si>
  <si>
    <t>Low-Income Offering</t>
  </si>
  <si>
    <t>Enbridge ON- 2023 Proposed</t>
  </si>
  <si>
    <t>Home Winterproofing</t>
  </si>
  <si>
    <t>$14,375,115[2]</t>
  </si>
  <si>
    <t>Affordable Housing Multi-residential</t>
  </si>
  <si>
    <t>Total Enbridge Gas Low Income Planned (CAD)</t>
  </si>
  <si>
    <t>$22,987,685[3]</t>
  </si>
  <si>
    <t>National Grid RI – 2020 Actuals</t>
  </si>
  <si>
    <t>Single Family</t>
  </si>
  <si>
    <t>Multi Family</t>
  </si>
  <si>
    <t>Total RI Low Income (USD)</t>
  </si>
  <si>
    <t>Low-Income Weatherization</t>
  </si>
  <si>
    <t>Low-Income Rental Efficiency</t>
  </si>
  <si>
    <t>Low-Income Free Heating System Tune-Up</t>
  </si>
  <si>
    <t>Non-Profit Affordable Housing Rebates</t>
  </si>
  <si>
    <t>Low-Income Multi-Family Housing Rebates</t>
  </si>
  <si>
    <t>Total MN Low-Income (USD)</t>
  </si>
  <si>
    <t>Income Qualified Community Action Agency</t>
  </si>
  <si>
    <t>Income Qualified Single Family</t>
  </si>
  <si>
    <t>Income Qualified Multifamily</t>
  </si>
  <si>
    <t>Smart Savers</t>
  </si>
  <si>
    <t>Direct Distribution Efficient Products Initiative (Community Kits)</t>
  </si>
  <si>
    <t>Direct Distribution Efficient Products Initiative (AR Kits)</t>
  </si>
  <si>
    <t>Total IL Low-Income (USD)</t>
  </si>
  <si>
    <t>[2] Due to data availability, Enbridge Gas administrative costs are allocated at the sector level, while administrative costs for other programs are allocated at the program level.</t>
  </si>
  <si>
    <t>[3] Enbridge Gas’s proposed 2023 budget information is from Exhibit I.6.EGI.STAFF.13,Attachement 1 and savings information from Exhibit I.5.EGI.GEC.7,Attachment 1. The Total row includes sector admin costs of $1,473,642.</t>
  </si>
  <si>
    <t>% of Total Program Budget</t>
  </si>
  <si>
    <t>% of First Year Savings</t>
  </si>
  <si>
    <t>Budget in CAD (0.8 conversion rate)</t>
  </si>
  <si>
    <t>Ameren IL – 2020 Actuals</t>
  </si>
  <si>
    <t>Enbridge Gas – 2023 Proposed</t>
  </si>
  <si>
    <t>Centerpoint Minnesota – 2020 Actuals</t>
  </si>
  <si>
    <t>Ameren Illinois – 2020 Actuals</t>
  </si>
  <si>
    <r>
      <t>First Year Annual Savings (m</t>
    </r>
    <r>
      <rPr>
        <b/>
        <vertAlign val="superscript"/>
        <sz val="10"/>
        <color rgb="FFFFFFFF"/>
        <rFont val="Palatino Linotype"/>
        <family val="1"/>
      </rPr>
      <t>3</t>
    </r>
    <r>
      <rPr>
        <b/>
        <sz val="10"/>
        <color rgb="FFFFFFFF"/>
        <rFont val="Palatino Linotype"/>
        <family val="1"/>
      </rPr>
      <t>)</t>
    </r>
  </si>
  <si>
    <r>
      <t>$/ m</t>
    </r>
    <r>
      <rPr>
        <b/>
        <vertAlign val="superscript"/>
        <sz val="10"/>
        <color rgb="FFFFFFFF"/>
        <rFont val="Palatino Linotype"/>
        <family val="1"/>
      </rPr>
      <t>3</t>
    </r>
    <r>
      <rPr>
        <b/>
        <sz val="10"/>
        <color rgb="FFFFFFFF"/>
        <rFont val="Palatino Linotype"/>
        <family val="1"/>
      </rPr>
      <t xml:space="preserve"> (CAD)</t>
    </r>
  </si>
  <si>
    <r>
      <t>Savings (m</t>
    </r>
    <r>
      <rPr>
        <b/>
        <vertAlign val="superscript"/>
        <sz val="10"/>
        <color rgb="FFFFFFFF"/>
        <rFont val="Palatino Linotype"/>
        <family val="1"/>
      </rPr>
      <t>3</t>
    </r>
    <r>
      <rPr>
        <b/>
        <sz val="10"/>
        <color rgb="FFFFFFFF"/>
        <rFont val="Palatino Linotype"/>
        <family val="1"/>
      </rPr>
      <t>)</t>
    </r>
  </si>
  <si>
    <r>
      <t>$/</t>
    </r>
    <r>
      <rPr>
        <sz val="11"/>
        <color rgb="FFFFFFFF"/>
        <rFont val="Palatino Linotype"/>
        <family val="1"/>
      </rPr>
      <t xml:space="preserve"> m</t>
    </r>
    <r>
      <rPr>
        <vertAlign val="superscript"/>
        <sz val="11"/>
        <color rgb="FFFFFFFF"/>
        <rFont val="Palatino Linotype"/>
        <family val="1"/>
      </rPr>
      <t>3</t>
    </r>
  </si>
  <si>
    <r>
      <t>$/</t>
    </r>
    <r>
      <rPr>
        <b/>
        <sz val="11"/>
        <color rgb="FFFFFFFF"/>
        <rFont val="Palatino Linotype"/>
        <family val="1"/>
      </rPr>
      <t xml:space="preserve"> m</t>
    </r>
    <r>
      <rPr>
        <b/>
        <vertAlign val="superscript"/>
        <sz val="11"/>
        <color rgb="FFFFFFFF"/>
        <rFont val="Palatino Linotype"/>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</si>
</sst>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0"/>
      <color rgb="FFFFFFFF"/>
      <name val="Palatino Linotype"/>
      <family val="1"/>
    </font>
    <font>
      <sz val="10"/>
      <color rgb="FF000000"/>
      <name val="Palatino Linotype"/>
      <family val="1"/>
    </font>
    <font>
      <b/>
      <sz val="10"/>
      <color rgb="FF000000"/>
      <name val="Palatino Linotype"/>
      <family val="1"/>
    </font>
    <font>
      <u/>
      <sz val="11"/>
      <color theme="10"/>
      <name val="Calibri"/>
      <family val="2"/>
      <scheme val="minor"/>
    </font>
    <font>
      <b/>
      <sz val="11"/>
      <color rgb="FFFFFFFF"/>
      <name val="Calibri"/>
      <family val="2"/>
      <scheme val="minor"/>
    </font>
    <font>
      <sz val="10"/>
      <color theme="1"/>
      <name val="Palatino Linotype"/>
      <family val="1"/>
    </font>
    <font>
      <b/>
      <sz val="10"/>
      <color theme="1"/>
      <name val="Palatino Linotype"/>
      <family val="1"/>
    </font>
    <font>
      <b/>
      <sz val="10"/>
      <color theme="0"/>
      <name val="Palatino Linotype"/>
      <family val="1"/>
    </font>
    <font>
      <b/>
      <vertAlign val="superscript"/>
      <sz val="10"/>
      <color rgb="FFFFFFFF"/>
      <name val="Palatino Linotype"/>
      <family val="1"/>
    </font>
    <font>
      <sz val="11"/>
      <color rgb="FFFFFFFF"/>
      <name val="Palatino Linotype"/>
      <family val="1"/>
    </font>
    <font>
      <vertAlign val="superscript"/>
      <sz val="11"/>
      <color rgb="FFFFFFFF"/>
      <name val="Palatino Linotype"/>
      <family val="1"/>
    </font>
    <font>
      <b/>
      <sz val="11"/>
      <color rgb="FFFFFFFF"/>
      <name val="Palatino Linotype"/>
      <family val="1"/>
    </font>
    <font>
      <b/>
      <vertAlign val="superscript"/>
      <sz val="11"/>
      <color rgb="FFFFFFFF"/>
      <name val="Palatino Linotype"/>
      <family val="1"/>
    </font>
  </fonts>
  <fills count="8">
    <fill>
      <patternFill patternType="none"/>
    </fill>
    <fill>
      <patternFill patternType="gray125"/>
    </fill>
    <fill>
      <patternFill patternType="solid">
        <fgColor rgb="FF548DD4"/>
        <bgColor indexed="64"/>
      </patternFill>
    </fill>
    <fill>
      <patternFill patternType="solid">
        <fgColor rgb="FFFFFFFF"/>
        <bgColor indexed="64"/>
      </patternFill>
    </fill>
    <fill>
      <patternFill patternType="solid">
        <fgColor rgb="FFDBE5F1"/>
        <bgColor indexed="64"/>
      </patternFill>
    </fill>
    <fill>
      <patternFill patternType="solid">
        <fgColor theme="8" tint="0.79998168889431442"/>
        <bgColor indexed="64"/>
      </patternFill>
    </fill>
    <fill>
      <patternFill patternType="solid">
        <fgColor theme="9"/>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46">
    <xf numFmtId="0" fontId="0" fillId="0" borderId="0" xfId="0"/>
    <xf numFmtId="0" fontId="5" fillId="3" borderId="1" xfId="0" applyFont="1" applyFill="1" applyBorder="1" applyAlignment="1">
      <alignment vertical="center"/>
    </xf>
    <xf numFmtId="0" fontId="0" fillId="0" borderId="1" xfId="0" applyFill="1" applyBorder="1" applyAlignment="1">
      <alignment horizontal="right"/>
    </xf>
    <xf numFmtId="3" fontId="5" fillId="3" borderId="1" xfId="0" applyNumberFormat="1" applyFont="1" applyFill="1" applyBorder="1" applyAlignment="1">
      <alignment horizontal="right" vertical="center"/>
    </xf>
    <xf numFmtId="8" fontId="5" fillId="3" borderId="1" xfId="0" applyNumberFormat="1" applyFont="1" applyFill="1" applyBorder="1" applyAlignment="1">
      <alignment horizontal="right" vertical="center"/>
    </xf>
    <xf numFmtId="6" fontId="5" fillId="3" borderId="1" xfId="0" applyNumberFormat="1" applyFont="1" applyFill="1" applyBorder="1" applyAlignment="1">
      <alignment horizontal="right" vertical="center"/>
    </xf>
    <xf numFmtId="0" fontId="6" fillId="4" borderId="1" xfId="0" applyFont="1" applyFill="1" applyBorder="1" applyAlignment="1">
      <alignment vertical="center"/>
    </xf>
    <xf numFmtId="3" fontId="6" fillId="4" borderId="1" xfId="0" applyNumberFormat="1" applyFont="1" applyFill="1" applyBorder="1" applyAlignment="1">
      <alignment horizontal="right" vertical="center"/>
    </xf>
    <xf numFmtId="8" fontId="6" fillId="4" borderId="1" xfId="0" applyNumberFormat="1" applyFont="1" applyFill="1" applyBorder="1" applyAlignment="1">
      <alignment horizontal="right" vertical="center"/>
    </xf>
    <xf numFmtId="6" fontId="6" fillId="4" borderId="1" xfId="0" applyNumberFormat="1" applyFont="1" applyFill="1" applyBorder="1" applyAlignment="1">
      <alignment horizontal="right" vertical="center"/>
    </xf>
    <xf numFmtId="6" fontId="0" fillId="0" borderId="1" xfId="0" applyNumberFormat="1" applyFill="1" applyBorder="1" applyAlignment="1">
      <alignment horizontal="right"/>
    </xf>
    <xf numFmtId="9" fontId="5" fillId="3" borderId="1" xfId="1" applyFont="1" applyFill="1" applyBorder="1" applyAlignment="1">
      <alignment horizontal="right" vertical="center"/>
    </xf>
    <xf numFmtId="9" fontId="0" fillId="0" borderId="1" xfId="1" applyFont="1" applyFill="1" applyBorder="1" applyAlignment="1">
      <alignment horizontal="right"/>
    </xf>
    <xf numFmtId="6" fontId="6" fillId="5" borderId="1" xfId="0" applyNumberFormat="1" applyFont="1" applyFill="1" applyBorder="1" applyAlignment="1">
      <alignment horizontal="right" vertical="center"/>
    </xf>
    <xf numFmtId="3" fontId="6" fillId="5" borderId="1" xfId="0" applyNumberFormat="1" applyFont="1" applyFill="1" applyBorder="1" applyAlignment="1">
      <alignment horizontal="right" vertical="center"/>
    </xf>
    <xf numFmtId="9" fontId="6" fillId="4" borderId="1" xfId="1" applyFont="1" applyFill="1" applyBorder="1" applyAlignment="1">
      <alignment horizontal="right" vertical="center"/>
    </xf>
    <xf numFmtId="0" fontId="5" fillId="3" borderId="1" xfId="0" applyFont="1" applyFill="1" applyBorder="1" applyAlignment="1">
      <alignment horizontal="right" vertical="center"/>
    </xf>
    <xf numFmtId="0" fontId="6" fillId="7" borderId="1" xfId="0" applyFont="1" applyFill="1" applyBorder="1" applyAlignment="1">
      <alignment vertical="center"/>
    </xf>
    <xf numFmtId="9" fontId="7" fillId="7" borderId="1" xfId="1" applyFont="1" applyFill="1" applyBorder="1" applyAlignment="1">
      <alignment horizontal="right" vertical="center"/>
    </xf>
    <xf numFmtId="6" fontId="6" fillId="7" borderId="1" xfId="0" applyNumberFormat="1" applyFont="1" applyFill="1" applyBorder="1" applyAlignment="1">
      <alignment horizontal="right" vertical="center"/>
    </xf>
    <xf numFmtId="9" fontId="6" fillId="7" borderId="1" xfId="1" applyFont="1" applyFill="1" applyBorder="1" applyAlignment="1">
      <alignment horizontal="right" vertical="center"/>
    </xf>
    <xf numFmtId="0" fontId="2" fillId="7" borderId="1" xfId="0" applyFont="1" applyFill="1" applyBorder="1" applyAlignment="1">
      <alignment horizontal="right"/>
    </xf>
    <xf numFmtId="6" fontId="2" fillId="7" borderId="1" xfId="0" applyNumberFormat="1" applyFont="1" applyFill="1" applyBorder="1" applyAlignment="1">
      <alignment horizontal="right"/>
    </xf>
    <xf numFmtId="3" fontId="6" fillId="7" borderId="1" xfId="0" applyNumberFormat="1" applyFont="1" applyFill="1" applyBorder="1" applyAlignment="1">
      <alignment horizontal="right" vertical="center"/>
    </xf>
    <xf numFmtId="0" fontId="3" fillId="2" borderId="1" xfId="0" applyFont="1" applyFill="1" applyBorder="1" applyAlignment="1">
      <alignment vertical="top"/>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2" borderId="1" xfId="0" applyFont="1" applyFill="1" applyBorder="1" applyAlignment="1">
      <alignment vertical="top" textRotation="90" wrapText="1"/>
    </xf>
    <xf numFmtId="9" fontId="2" fillId="7" borderId="1" xfId="1" applyFont="1" applyFill="1" applyBorder="1" applyAlignment="1">
      <alignment horizontal="right"/>
    </xf>
    <xf numFmtId="8" fontId="6" fillId="7" borderId="1" xfId="0" applyNumberFormat="1" applyFont="1" applyFill="1" applyBorder="1" applyAlignment="1">
      <alignment horizontal="right" vertical="center"/>
    </xf>
    <xf numFmtId="8" fontId="0" fillId="0" borderId="0" xfId="0" applyNumberFormat="1"/>
    <xf numFmtId="0" fontId="8" fillId="2" borderId="1" xfId="0" applyFont="1" applyFill="1" applyBorder="1" applyAlignment="1">
      <alignment vertical="center"/>
    </xf>
    <xf numFmtId="0" fontId="9" fillId="0" borderId="1" xfId="0" applyFont="1" applyFill="1" applyBorder="1" applyAlignment="1">
      <alignment horizontal="right"/>
    </xf>
    <xf numFmtId="6" fontId="9" fillId="0" borderId="1" xfId="0" applyNumberFormat="1" applyFont="1" applyFill="1" applyBorder="1" applyAlignment="1">
      <alignment horizontal="right"/>
    </xf>
    <xf numFmtId="9" fontId="9" fillId="0" borderId="1" xfId="1" applyFont="1" applyFill="1" applyBorder="1" applyAlignment="1">
      <alignment horizontal="right"/>
    </xf>
    <xf numFmtId="0" fontId="10" fillId="5" borderId="1" xfId="0" applyFont="1" applyFill="1" applyBorder="1" applyAlignment="1">
      <alignment horizontal="right"/>
    </xf>
    <xf numFmtId="6" fontId="10" fillId="5" borderId="1" xfId="0" applyNumberFormat="1" applyFont="1" applyFill="1" applyBorder="1" applyAlignment="1">
      <alignment horizontal="right"/>
    </xf>
    <xf numFmtId="0" fontId="11" fillId="6"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5" fillId="3" borderId="1" xfId="0" applyFont="1" applyFill="1" applyBorder="1" applyAlignment="1">
      <alignment horizontal="center" vertical="center" textRotation="90" wrapText="1"/>
    </xf>
    <xf numFmtId="0" fontId="5" fillId="3" borderId="2" xfId="0" applyFont="1" applyFill="1" applyBorder="1" applyAlignment="1">
      <alignment horizontal="center" vertical="center" textRotation="90" wrapText="1"/>
    </xf>
    <xf numFmtId="0" fontId="5" fillId="3" borderId="3" xfId="0" applyFont="1" applyFill="1" applyBorder="1" applyAlignment="1">
      <alignment horizontal="center" vertical="center" textRotation="90" wrapText="1"/>
    </xf>
    <xf numFmtId="0" fontId="5" fillId="3" borderId="4" xfId="0" applyFont="1" applyFill="1" applyBorder="1" applyAlignment="1">
      <alignment horizontal="center" vertical="center" textRotation="90" wrapText="1"/>
    </xf>
    <xf numFmtId="0" fontId="0" fillId="0" borderId="0" xfId="0" applyFill="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452E-D155-4F6B-BC55-B47FBB9F8793}">
  <dimension ref="A1:J32"/>
  <sheetViews>
    <sheetView tabSelected="1" zoomScaleNormal="100" workbookViewId="0">
      <selection activeCell="A30" sqref="A30:A32"/>
    </sheetView>
  </sheetViews>
  <sheetFormatPr defaultRowHeight="14.5" x14ac:dyDescent="0.35"/>
  <cols>
    <col min="1" max="1" width="11.453125" customWidth="1"/>
    <col min="2" max="2" width="55.81640625" customWidth="1"/>
    <col min="3" max="9" width="18.54296875" customWidth="1"/>
  </cols>
  <sheetData>
    <row r="1" spans="1:10" ht="29.15" customHeight="1" x14ac:dyDescent="0.35">
      <c r="A1" s="24"/>
      <c r="B1" s="25" t="s">
        <v>0</v>
      </c>
      <c r="C1" s="27" t="s">
        <v>1</v>
      </c>
      <c r="D1" s="39" t="s">
        <v>97</v>
      </c>
      <c r="E1" s="39" t="s">
        <v>95</v>
      </c>
      <c r="F1" s="27" t="s">
        <v>102</v>
      </c>
      <c r="G1" s="28" t="s">
        <v>96</v>
      </c>
      <c r="H1" s="27" t="s">
        <v>105</v>
      </c>
      <c r="I1" s="28" t="s">
        <v>103</v>
      </c>
    </row>
    <row r="2" spans="1:10" x14ac:dyDescent="0.35">
      <c r="A2" s="41" t="s">
        <v>99</v>
      </c>
      <c r="B2" s="1" t="s">
        <v>2</v>
      </c>
      <c r="C2" s="2" t="s">
        <v>3</v>
      </c>
      <c r="D2" s="10">
        <v>30629918</v>
      </c>
      <c r="E2" s="12">
        <f>D2/$D$5</f>
        <v>0.75064493634842289</v>
      </c>
      <c r="F2" s="3">
        <v>7759125</v>
      </c>
      <c r="G2" s="11">
        <f>F2/$F$5</f>
        <v>0.52578308161791942</v>
      </c>
      <c r="H2" s="4">
        <v>3.95</v>
      </c>
      <c r="I2" s="4">
        <v>3.95</v>
      </c>
    </row>
    <row r="3" spans="1:10" x14ac:dyDescent="0.35">
      <c r="A3" s="41"/>
      <c r="B3" s="1" t="s">
        <v>4</v>
      </c>
      <c r="C3" s="5">
        <v>4617424</v>
      </c>
      <c r="D3" s="5">
        <v>4617424</v>
      </c>
      <c r="E3" s="12">
        <f t="shared" ref="E3:E4" si="0">D3/$D$5</f>
        <v>0.11315883851121247</v>
      </c>
      <c r="F3" s="3">
        <v>826549</v>
      </c>
      <c r="G3" s="11">
        <f t="shared" ref="G3:G4" si="1">F3/$F$5</f>
        <v>5.600959906280794E-2</v>
      </c>
      <c r="H3" s="4">
        <v>5.59</v>
      </c>
      <c r="I3" s="4">
        <v>5.59</v>
      </c>
    </row>
    <row r="4" spans="1:10" x14ac:dyDescent="0.35">
      <c r="A4" s="41"/>
      <c r="B4" s="1" t="s">
        <v>5</v>
      </c>
      <c r="C4" s="5">
        <v>3977235</v>
      </c>
      <c r="D4" s="5">
        <v>3977235</v>
      </c>
      <c r="E4" s="12">
        <f t="shared" si="0"/>
        <v>9.7469778189341535E-2</v>
      </c>
      <c r="F4" s="3">
        <v>6171600</v>
      </c>
      <c r="G4" s="11">
        <f t="shared" si="1"/>
        <v>0.41820731931927263</v>
      </c>
      <c r="H4" s="4">
        <v>0.64</v>
      </c>
      <c r="I4" s="4">
        <v>0.64</v>
      </c>
    </row>
    <row r="5" spans="1:10" x14ac:dyDescent="0.35">
      <c r="A5" s="41"/>
      <c r="B5" s="6" t="s">
        <v>6</v>
      </c>
      <c r="C5" s="21" t="s">
        <v>7</v>
      </c>
      <c r="D5" s="22">
        <v>40804802</v>
      </c>
      <c r="E5" s="30"/>
      <c r="F5" s="23">
        <v>14757274</v>
      </c>
      <c r="G5" s="20"/>
      <c r="H5" s="8">
        <v>2.77</v>
      </c>
      <c r="I5" s="31">
        <f t="shared" ref="I5:I10" si="2">D5/F5</f>
        <v>2.7650636560654767</v>
      </c>
    </row>
    <row r="6" spans="1:10" x14ac:dyDescent="0.35">
      <c r="A6" s="41" t="s">
        <v>76</v>
      </c>
      <c r="B6" s="1" t="s">
        <v>8</v>
      </c>
      <c r="C6" s="5">
        <v>2521100</v>
      </c>
      <c r="D6" s="5">
        <f>C6*1.25</f>
        <v>3151375</v>
      </c>
      <c r="E6" s="11">
        <f>D6/$D$12</f>
        <v>0.19353922449198929</v>
      </c>
      <c r="F6" s="3">
        <v>683499</v>
      </c>
      <c r="G6" s="11">
        <f>F6/$F$12</f>
        <v>0.15065108474450001</v>
      </c>
      <c r="H6" s="4">
        <v>3.69</v>
      </c>
      <c r="I6" s="4">
        <f t="shared" si="2"/>
        <v>4.6106504910760657</v>
      </c>
      <c r="J6" s="32"/>
    </row>
    <row r="7" spans="1:10" x14ac:dyDescent="0.35">
      <c r="A7" s="41"/>
      <c r="B7" s="1" t="s">
        <v>9</v>
      </c>
      <c r="C7" s="5">
        <v>8924600</v>
      </c>
      <c r="D7" s="5">
        <f t="shared" ref="D7:D26" si="3">C7*1.25</f>
        <v>11155750</v>
      </c>
      <c r="E7" s="11">
        <f t="shared" ref="E7:E11" si="4">D7/$D$12</f>
        <v>0.68512163853127905</v>
      </c>
      <c r="F7" s="3">
        <v>673178</v>
      </c>
      <c r="G7" s="11">
        <f t="shared" ref="G7:G10" si="5">F7/$F$12</f>
        <v>0.14837621697490858</v>
      </c>
      <c r="H7" s="4">
        <v>13.26</v>
      </c>
      <c r="I7" s="4">
        <f t="shared" si="2"/>
        <v>16.571768536702031</v>
      </c>
    </row>
    <row r="8" spans="1:10" x14ac:dyDescent="0.35">
      <c r="A8" s="41"/>
      <c r="B8" s="1" t="s">
        <v>10</v>
      </c>
      <c r="C8" s="5">
        <v>659700</v>
      </c>
      <c r="D8" s="5">
        <f t="shared" si="3"/>
        <v>824625</v>
      </c>
      <c r="E8" s="11">
        <f t="shared" si="4"/>
        <v>5.064369774993667E-2</v>
      </c>
      <c r="F8" s="3">
        <v>151502</v>
      </c>
      <c r="G8" s="11">
        <f t="shared" si="5"/>
        <v>3.339279302670705E-2</v>
      </c>
      <c r="H8" s="4">
        <v>4.3499999999999996</v>
      </c>
      <c r="I8" s="4">
        <f t="shared" si="2"/>
        <v>5.4429974521788491</v>
      </c>
    </row>
    <row r="9" spans="1:10" x14ac:dyDescent="0.35">
      <c r="A9" s="41"/>
      <c r="B9" s="1" t="s">
        <v>11</v>
      </c>
      <c r="C9" s="5">
        <v>366500</v>
      </c>
      <c r="D9" s="5">
        <f t="shared" si="3"/>
        <v>458125</v>
      </c>
      <c r="E9" s="11">
        <f t="shared" si="4"/>
        <v>2.8135387638853704E-2</v>
      </c>
      <c r="F9" s="3">
        <v>2941063</v>
      </c>
      <c r="G9" s="11">
        <f t="shared" si="5"/>
        <v>0.648244300652837</v>
      </c>
      <c r="H9" s="4">
        <v>0.12</v>
      </c>
      <c r="I9" s="4">
        <f t="shared" si="2"/>
        <v>0.15576850954909841</v>
      </c>
    </row>
    <row r="10" spans="1:10" x14ac:dyDescent="0.35">
      <c r="A10" s="41"/>
      <c r="B10" s="1" t="s">
        <v>12</v>
      </c>
      <c r="C10" s="5">
        <v>436600</v>
      </c>
      <c r="D10" s="5">
        <f t="shared" si="3"/>
        <v>545750</v>
      </c>
      <c r="E10" s="11">
        <f t="shared" si="4"/>
        <v>3.3516808303201986E-2</v>
      </c>
      <c r="F10" s="3">
        <v>87725</v>
      </c>
      <c r="G10" s="11">
        <f t="shared" si="5"/>
        <v>1.933560460104735E-2</v>
      </c>
      <c r="H10" s="4">
        <v>4.9800000000000004</v>
      </c>
      <c r="I10" s="4">
        <f t="shared" si="2"/>
        <v>6.2211456255343407</v>
      </c>
    </row>
    <row r="11" spans="1:10" x14ac:dyDescent="0.35">
      <c r="A11" s="41"/>
      <c r="B11" s="1" t="s">
        <v>13</v>
      </c>
      <c r="C11" s="5">
        <v>117800</v>
      </c>
      <c r="D11" s="5">
        <f t="shared" si="3"/>
        <v>147250</v>
      </c>
      <c r="E11" s="11">
        <f t="shared" si="4"/>
        <v>9.0432432847393357E-3</v>
      </c>
      <c r="F11" s="16" t="s">
        <v>14</v>
      </c>
      <c r="G11" s="11" t="s">
        <v>14</v>
      </c>
      <c r="H11" s="16" t="s">
        <v>15</v>
      </c>
      <c r="I11" s="11" t="s">
        <v>14</v>
      </c>
    </row>
    <row r="12" spans="1:10" x14ac:dyDescent="0.35">
      <c r="A12" s="41"/>
      <c r="B12" s="6" t="s">
        <v>16</v>
      </c>
      <c r="C12" s="19">
        <v>13026300</v>
      </c>
      <c r="D12" s="19">
        <f t="shared" si="3"/>
        <v>16282875</v>
      </c>
      <c r="E12" s="20"/>
      <c r="F12" s="23">
        <v>4536967</v>
      </c>
      <c r="G12" s="20"/>
      <c r="H12" s="31">
        <v>2.87</v>
      </c>
      <c r="I12" s="31">
        <f>D12/F12</f>
        <v>3.5889339728501444</v>
      </c>
    </row>
    <row r="13" spans="1:10" x14ac:dyDescent="0.35">
      <c r="A13" s="41" t="s">
        <v>100</v>
      </c>
      <c r="B13" s="1" t="s">
        <v>17</v>
      </c>
      <c r="C13" s="5">
        <v>9858963</v>
      </c>
      <c r="D13" s="5">
        <f t="shared" si="3"/>
        <v>12323703.75</v>
      </c>
      <c r="E13" s="11">
        <f>D13/$D$21</f>
        <v>0.48717459515535438</v>
      </c>
      <c r="F13" s="3">
        <v>11746063</v>
      </c>
      <c r="G13" s="11">
        <f>F13/$F$21</f>
        <v>0.55100792722868985</v>
      </c>
      <c r="H13" s="4">
        <v>0.84</v>
      </c>
      <c r="I13" s="4">
        <f>D13/F13</f>
        <v>1.0491773924590733</v>
      </c>
    </row>
    <row r="14" spans="1:10" x14ac:dyDescent="0.35">
      <c r="A14" s="41"/>
      <c r="B14" s="1" t="s">
        <v>18</v>
      </c>
      <c r="C14" s="5">
        <v>462630</v>
      </c>
      <c r="D14" s="5">
        <f t="shared" si="3"/>
        <v>578287.5</v>
      </c>
      <c r="E14" s="11">
        <f t="shared" ref="E14:E20" si="6">D14/$D$21</f>
        <v>2.2860577015728894E-2</v>
      </c>
      <c r="F14" s="3">
        <v>763612</v>
      </c>
      <c r="G14" s="11">
        <f t="shared" ref="G14:G20" si="7">F14/$F$21</f>
        <v>3.5821046194538061E-2</v>
      </c>
      <c r="H14" s="4">
        <v>0.61</v>
      </c>
      <c r="I14" s="4">
        <f t="shared" ref="I14:I20" si="8">D14/F14</f>
        <v>0.75730541164884779</v>
      </c>
    </row>
    <row r="15" spans="1:10" x14ac:dyDescent="0.35">
      <c r="A15" s="41"/>
      <c r="B15" s="1" t="s">
        <v>19</v>
      </c>
      <c r="C15" s="5">
        <v>1345162</v>
      </c>
      <c r="D15" s="5">
        <f t="shared" si="3"/>
        <v>1681452.5</v>
      </c>
      <c r="E15" s="11">
        <f t="shared" si="6"/>
        <v>6.6470353197224372E-2</v>
      </c>
      <c r="F15" s="3">
        <v>1033288</v>
      </c>
      <c r="G15" s="11">
        <f t="shared" si="7"/>
        <v>4.8471549923602357E-2</v>
      </c>
      <c r="H15" s="4">
        <v>1.3</v>
      </c>
      <c r="I15" s="4">
        <f t="shared" si="8"/>
        <v>1.6272834872755708</v>
      </c>
    </row>
    <row r="16" spans="1:10" x14ac:dyDescent="0.35">
      <c r="A16" s="41"/>
      <c r="B16" s="1" t="s">
        <v>11</v>
      </c>
      <c r="C16" s="5">
        <v>1073655</v>
      </c>
      <c r="D16" s="5">
        <f t="shared" si="3"/>
        <v>1342068.75</v>
      </c>
      <c r="E16" s="11">
        <f t="shared" si="6"/>
        <v>5.305400172021358E-2</v>
      </c>
      <c r="F16" s="3">
        <v>3237824</v>
      </c>
      <c r="G16" s="11">
        <f t="shared" si="7"/>
        <v>0.15188635468508091</v>
      </c>
      <c r="H16" s="4">
        <v>0.33</v>
      </c>
      <c r="I16" s="4">
        <f t="shared" si="8"/>
        <v>0.41449712831827795</v>
      </c>
    </row>
    <row r="17" spans="1:9" x14ac:dyDescent="0.35">
      <c r="A17" s="41"/>
      <c r="B17" s="1" t="s">
        <v>20</v>
      </c>
      <c r="C17" s="5">
        <v>1630115</v>
      </c>
      <c r="D17" s="5">
        <f t="shared" si="3"/>
        <v>2037643.75</v>
      </c>
      <c r="E17" s="11">
        <f t="shared" si="6"/>
        <v>8.0551130497362705E-2</v>
      </c>
      <c r="F17" s="3">
        <v>311899</v>
      </c>
      <c r="G17" s="11">
        <f t="shared" si="7"/>
        <v>1.4631185061301063E-2</v>
      </c>
      <c r="H17" s="4">
        <v>5.23</v>
      </c>
      <c r="I17" s="4">
        <f t="shared" si="8"/>
        <v>6.5330243123575258</v>
      </c>
    </row>
    <row r="18" spans="1:9" x14ac:dyDescent="0.35">
      <c r="A18" s="41"/>
      <c r="B18" s="1" t="s">
        <v>21</v>
      </c>
      <c r="C18" s="5">
        <v>5113680</v>
      </c>
      <c r="D18" s="5">
        <f t="shared" si="3"/>
        <v>6392100</v>
      </c>
      <c r="E18" s="11">
        <f t="shared" si="6"/>
        <v>0.25268935320621777</v>
      </c>
      <c r="F18" s="3">
        <v>3676250</v>
      </c>
      <c r="G18" s="11">
        <f t="shared" si="7"/>
        <v>0.17245292252173949</v>
      </c>
      <c r="H18" s="4">
        <v>1.39</v>
      </c>
      <c r="I18" s="4">
        <f t="shared" si="8"/>
        <v>1.7387555253315199</v>
      </c>
    </row>
    <row r="19" spans="1:9" x14ac:dyDescent="0.35">
      <c r="A19" s="41"/>
      <c r="B19" s="1" t="s">
        <v>22</v>
      </c>
      <c r="C19" s="5">
        <v>389737</v>
      </c>
      <c r="D19" s="5">
        <f t="shared" si="3"/>
        <v>487171.25</v>
      </c>
      <c r="E19" s="11">
        <f t="shared" si="6"/>
        <v>1.9258614236818045E-2</v>
      </c>
      <c r="F19" s="3">
        <v>222635</v>
      </c>
      <c r="G19" s="11">
        <f t="shared" si="7"/>
        <v>1.0443809970928929E-2</v>
      </c>
      <c r="H19" s="4">
        <v>1.75</v>
      </c>
      <c r="I19" s="4">
        <f t="shared" si="8"/>
        <v>2.1882060322950121</v>
      </c>
    </row>
    <row r="20" spans="1:9" x14ac:dyDescent="0.35">
      <c r="A20" s="41"/>
      <c r="B20" s="1" t="s">
        <v>23</v>
      </c>
      <c r="C20" s="5">
        <v>363080</v>
      </c>
      <c r="D20" s="5">
        <f t="shared" si="3"/>
        <v>453850</v>
      </c>
      <c r="E20" s="11">
        <f t="shared" si="6"/>
        <v>1.794137497108023E-2</v>
      </c>
      <c r="F20" s="3">
        <v>325841</v>
      </c>
      <c r="G20" s="11">
        <f t="shared" si="7"/>
        <v>1.5285204414119312E-2</v>
      </c>
      <c r="H20" s="4">
        <v>1.1100000000000001</v>
      </c>
      <c r="I20" s="4">
        <f t="shared" si="8"/>
        <v>1.3928572524636249</v>
      </c>
    </row>
    <row r="21" spans="1:9" x14ac:dyDescent="0.35">
      <c r="A21" s="41"/>
      <c r="B21" s="6" t="s">
        <v>24</v>
      </c>
      <c r="C21" s="19">
        <v>20237022</v>
      </c>
      <c r="D21" s="19">
        <f t="shared" si="3"/>
        <v>25296277.5</v>
      </c>
      <c r="E21" s="20"/>
      <c r="F21" s="23">
        <v>21317412</v>
      </c>
      <c r="G21" s="20"/>
      <c r="H21" s="31">
        <v>0.95</v>
      </c>
      <c r="I21" s="31">
        <f>D21/F21</f>
        <v>1.1866486185096015</v>
      </c>
    </row>
    <row r="22" spans="1:9" x14ac:dyDescent="0.35">
      <c r="A22" s="41" t="s">
        <v>101</v>
      </c>
      <c r="B22" s="1" t="s">
        <v>25</v>
      </c>
      <c r="C22" s="5">
        <v>164397</v>
      </c>
      <c r="D22" s="5">
        <f t="shared" si="3"/>
        <v>205496.25</v>
      </c>
      <c r="E22" s="11">
        <f>D22/$D$27</f>
        <v>5.5261297595249323E-2</v>
      </c>
      <c r="F22" s="3">
        <v>9163</v>
      </c>
      <c r="G22" s="11">
        <f>F22/$F$27</f>
        <v>1.8759993694119766E-3</v>
      </c>
      <c r="H22" s="4">
        <v>17.940000000000001</v>
      </c>
      <c r="I22" s="4">
        <f>D22/F22</f>
        <v>22.426743424642584</v>
      </c>
    </row>
    <row r="23" spans="1:9" x14ac:dyDescent="0.35">
      <c r="A23" s="41"/>
      <c r="B23" s="1" t="s">
        <v>26</v>
      </c>
      <c r="C23" s="5">
        <v>383081</v>
      </c>
      <c r="D23" s="5">
        <f t="shared" si="3"/>
        <v>478851.25</v>
      </c>
      <c r="E23" s="11">
        <f t="shared" ref="E23:E25" si="9">D23/$D$27</f>
        <v>0.12877092127037421</v>
      </c>
      <c r="F23" s="3">
        <v>204648</v>
      </c>
      <c r="G23" s="11">
        <f t="shared" ref="G23:G26" si="10">F23/$F$27</f>
        <v>4.1898888895713436E-2</v>
      </c>
      <c r="H23" s="4">
        <v>1.87</v>
      </c>
      <c r="I23" s="4">
        <f t="shared" ref="I23:I26" si="11">D23/F23</f>
        <v>2.3398774969704079</v>
      </c>
    </row>
    <row r="24" spans="1:9" x14ac:dyDescent="0.35">
      <c r="A24" s="41"/>
      <c r="B24" s="1" t="s">
        <v>27</v>
      </c>
      <c r="C24" s="5">
        <v>138781</v>
      </c>
      <c r="D24" s="5">
        <f t="shared" si="3"/>
        <v>173476.25</v>
      </c>
      <c r="E24" s="11">
        <f t="shared" si="9"/>
        <v>4.6650596674916799E-2</v>
      </c>
      <c r="F24" s="3">
        <v>189788</v>
      </c>
      <c r="G24" s="11">
        <f t="shared" si="10"/>
        <v>3.885650641950892E-2</v>
      </c>
      <c r="H24" s="4">
        <v>0.73</v>
      </c>
      <c r="I24" s="4">
        <f t="shared" si="11"/>
        <v>0.91405278521297451</v>
      </c>
    </row>
    <row r="25" spans="1:9" x14ac:dyDescent="0.35">
      <c r="A25" s="41"/>
      <c r="B25" s="1" t="s">
        <v>28</v>
      </c>
      <c r="C25" s="5">
        <v>152370</v>
      </c>
      <c r="D25" s="5">
        <f t="shared" si="3"/>
        <v>190462.5</v>
      </c>
      <c r="E25" s="11">
        <f t="shared" si="9"/>
        <v>5.1218476703274021E-2</v>
      </c>
      <c r="F25" s="3">
        <v>23469</v>
      </c>
      <c r="G25" s="11">
        <f t="shared" si="10"/>
        <v>4.8049578959652606E-3</v>
      </c>
      <c r="H25" s="4">
        <v>6.49</v>
      </c>
      <c r="I25" s="4">
        <f t="shared" si="11"/>
        <v>8.1154927777067627</v>
      </c>
    </row>
    <row r="26" spans="1:9" x14ac:dyDescent="0.35">
      <c r="A26" s="41"/>
      <c r="B26" s="1" t="s">
        <v>29</v>
      </c>
      <c r="C26" s="5">
        <v>2136274</v>
      </c>
      <c r="D26" s="5">
        <f t="shared" si="3"/>
        <v>2670342.5</v>
      </c>
      <c r="E26" s="11">
        <f>D26/$D$27</f>
        <v>0.71809870775618567</v>
      </c>
      <c r="F26" s="3">
        <v>4457262</v>
      </c>
      <c r="G26" s="11">
        <f t="shared" si="10"/>
        <v>0.91256364741940044</v>
      </c>
      <c r="H26" s="4">
        <v>0.48</v>
      </c>
      <c r="I26" s="4">
        <f t="shared" si="11"/>
        <v>0.59909929010230945</v>
      </c>
    </row>
    <row r="27" spans="1:9" x14ac:dyDescent="0.35">
      <c r="A27" s="41"/>
      <c r="B27" s="6" t="s">
        <v>30</v>
      </c>
      <c r="C27" s="19">
        <v>2974903</v>
      </c>
      <c r="D27" s="19">
        <f>C27*1.25</f>
        <v>3718628.75</v>
      </c>
      <c r="E27" s="19"/>
      <c r="F27" s="23">
        <v>4884330</v>
      </c>
      <c r="G27" s="23"/>
      <c r="H27" s="31">
        <v>0.61</v>
      </c>
      <c r="I27" s="31">
        <f>D27/F27</f>
        <v>0.76133855615816293</v>
      </c>
    </row>
    <row r="30" spans="1:9" x14ac:dyDescent="0.35">
      <c r="A30" s="45" t="s">
        <v>31</v>
      </c>
    </row>
    <row r="31" spans="1:9" x14ac:dyDescent="0.35">
      <c r="A31" s="45" t="s">
        <v>32</v>
      </c>
    </row>
    <row r="32" spans="1:9" x14ac:dyDescent="0.35">
      <c r="A32" s="45" t="s">
        <v>33</v>
      </c>
    </row>
  </sheetData>
  <mergeCells count="4">
    <mergeCell ref="A2:A5"/>
    <mergeCell ref="A6:A12"/>
    <mergeCell ref="A13:A21"/>
    <mergeCell ref="A22:A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50B5-1CDD-4813-B1EA-94BAD6D797B5}">
  <dimension ref="A1:I25"/>
  <sheetViews>
    <sheetView workbookViewId="0">
      <selection activeCell="B35" sqref="B35"/>
    </sheetView>
  </sheetViews>
  <sheetFormatPr defaultRowHeight="14.5" x14ac:dyDescent="0.35"/>
  <cols>
    <col min="1" max="1" width="11.453125" customWidth="1"/>
    <col min="2" max="2" width="55.81640625" bestFit="1" customWidth="1"/>
    <col min="3" max="9" width="18.7265625" customWidth="1"/>
  </cols>
  <sheetData>
    <row r="1" spans="1:9" ht="29" x14ac:dyDescent="0.35">
      <c r="A1" s="29"/>
      <c r="B1" s="33" t="s">
        <v>69</v>
      </c>
      <c r="C1" s="40" t="s">
        <v>1</v>
      </c>
      <c r="D1" s="39" t="s">
        <v>97</v>
      </c>
      <c r="E1" s="39" t="s">
        <v>95</v>
      </c>
      <c r="F1" s="26" t="s">
        <v>104</v>
      </c>
      <c r="G1" s="28" t="s">
        <v>96</v>
      </c>
      <c r="H1" s="26" t="s">
        <v>106</v>
      </c>
      <c r="I1" s="28" t="s">
        <v>103</v>
      </c>
    </row>
    <row r="2" spans="1:9" ht="21.65" customHeight="1" x14ac:dyDescent="0.4">
      <c r="A2" s="41" t="s">
        <v>70</v>
      </c>
      <c r="B2" s="1" t="s">
        <v>71</v>
      </c>
      <c r="C2" s="34" t="s">
        <v>72</v>
      </c>
      <c r="D2" s="35">
        <v>14375115</v>
      </c>
      <c r="E2" s="36">
        <f>D2/$D$4</f>
        <v>0.62533982869523397</v>
      </c>
      <c r="F2" s="3">
        <v>2872796</v>
      </c>
      <c r="G2" s="11">
        <f>F2/$F$4</f>
        <v>0.36417980832614977</v>
      </c>
      <c r="H2" s="4">
        <v>5</v>
      </c>
      <c r="I2" s="4">
        <f t="shared" ref="I2:I9" si="0">D2/F2</f>
        <v>5.0038760148649608</v>
      </c>
    </row>
    <row r="3" spans="1:9" ht="15" x14ac:dyDescent="0.4">
      <c r="A3" s="41"/>
      <c r="B3" s="1" t="s">
        <v>73</v>
      </c>
      <c r="C3" s="5">
        <v>7138928</v>
      </c>
      <c r="D3" s="5">
        <v>7138928</v>
      </c>
      <c r="E3" s="36">
        <f>D3/$D$4</f>
        <v>0.31055445557045003</v>
      </c>
      <c r="F3" s="3">
        <v>5015604</v>
      </c>
      <c r="G3" s="11">
        <f>F3/$F$4</f>
        <v>0.63582019167385018</v>
      </c>
      <c r="H3" s="4">
        <v>1.42</v>
      </c>
      <c r="I3" s="4">
        <f t="shared" si="0"/>
        <v>1.4233436292019865</v>
      </c>
    </row>
    <row r="4" spans="1:9" ht="21.65" customHeight="1" x14ac:dyDescent="0.4">
      <c r="A4" s="41"/>
      <c r="B4" s="6" t="s">
        <v>74</v>
      </c>
      <c r="C4" s="37" t="s">
        <v>75</v>
      </c>
      <c r="D4" s="38">
        <v>22987685</v>
      </c>
      <c r="E4" s="37"/>
      <c r="F4" s="7">
        <v>7888400</v>
      </c>
      <c r="G4" s="15"/>
      <c r="H4" s="8">
        <v>2.91</v>
      </c>
      <c r="I4" s="8">
        <f t="shared" si="0"/>
        <v>2.9141124942954213</v>
      </c>
    </row>
    <row r="5" spans="1:9" x14ac:dyDescent="0.35">
      <c r="A5" s="41" t="s">
        <v>76</v>
      </c>
      <c r="B5" s="1" t="s">
        <v>77</v>
      </c>
      <c r="C5" s="5">
        <v>2221900</v>
      </c>
      <c r="D5" s="5">
        <f>C5*1.25</f>
        <v>2777375</v>
      </c>
      <c r="E5" s="11">
        <f>D5/$D$7</f>
        <v>0.55151785935909847</v>
      </c>
      <c r="F5" s="3">
        <v>89578</v>
      </c>
      <c r="G5" s="11">
        <f>F5/$F$7</f>
        <v>0.23743549101048841</v>
      </c>
      <c r="H5" s="4">
        <v>24.8</v>
      </c>
      <c r="I5" s="4">
        <f t="shared" si="0"/>
        <v>31.005101699077898</v>
      </c>
    </row>
    <row r="6" spans="1:9" x14ac:dyDescent="0.35">
      <c r="A6" s="41"/>
      <c r="B6" s="1" t="s">
        <v>78</v>
      </c>
      <c r="C6" s="5">
        <v>1806800</v>
      </c>
      <c r="D6" s="5">
        <f t="shared" ref="D6:D20" si="1">C6*1.25</f>
        <v>2258500</v>
      </c>
      <c r="E6" s="11">
        <f>D6/$D$7</f>
        <v>0.44848214064090153</v>
      </c>
      <c r="F6" s="3">
        <v>287694</v>
      </c>
      <c r="G6" s="11">
        <f>F6/$F$7</f>
        <v>0.76256185838901802</v>
      </c>
      <c r="H6" s="4">
        <v>6.28</v>
      </c>
      <c r="I6" s="4">
        <f t="shared" si="0"/>
        <v>7.8503548909605341</v>
      </c>
    </row>
    <row r="7" spans="1:9" x14ac:dyDescent="0.35">
      <c r="A7" s="41"/>
      <c r="B7" s="6" t="s">
        <v>79</v>
      </c>
      <c r="C7" s="13">
        <v>4028700</v>
      </c>
      <c r="D7" s="13">
        <f t="shared" si="1"/>
        <v>5035875</v>
      </c>
      <c r="E7" s="13"/>
      <c r="F7" s="14">
        <v>377273</v>
      </c>
      <c r="G7" s="15"/>
      <c r="H7" s="8">
        <v>10.68</v>
      </c>
      <c r="I7" s="8">
        <f t="shared" si="0"/>
        <v>13.348092760414872</v>
      </c>
    </row>
    <row r="8" spans="1:9" x14ac:dyDescent="0.35">
      <c r="A8" s="41" t="s">
        <v>49</v>
      </c>
      <c r="B8" s="1" t="s">
        <v>80</v>
      </c>
      <c r="C8" s="5">
        <v>2353750</v>
      </c>
      <c r="D8" s="5">
        <f t="shared" si="1"/>
        <v>2942187.5</v>
      </c>
      <c r="E8" s="11">
        <f>D8/$D$13</f>
        <v>0.76392625803197667</v>
      </c>
      <c r="F8" s="3">
        <v>275920</v>
      </c>
      <c r="G8" s="11">
        <f>F8/$F$13</f>
        <v>0.64008017240779358</v>
      </c>
      <c r="H8" s="4">
        <v>8.5299999999999994</v>
      </c>
      <c r="I8" s="4">
        <f t="shared" si="0"/>
        <v>10.663190417512322</v>
      </c>
    </row>
    <row r="9" spans="1:9" x14ac:dyDescent="0.35">
      <c r="A9" s="41"/>
      <c r="B9" s="1" t="s">
        <v>81</v>
      </c>
      <c r="C9" s="5">
        <v>294226</v>
      </c>
      <c r="D9" s="5">
        <f t="shared" si="1"/>
        <v>367782.5</v>
      </c>
      <c r="E9" s="11">
        <f t="shared" ref="E9:E12" si="2">D9/$D$13</f>
        <v>9.5493135292922512E-2</v>
      </c>
      <c r="F9" s="3">
        <v>55994</v>
      </c>
      <c r="G9" s="11">
        <f t="shared" ref="G9:G12" si="3">F9/$F$13</f>
        <v>0.12989507528922151</v>
      </c>
      <c r="H9" s="4">
        <v>5.25</v>
      </c>
      <c r="I9" s="4">
        <f t="shared" si="0"/>
        <v>6.5682483837554022</v>
      </c>
    </row>
    <row r="10" spans="1:9" x14ac:dyDescent="0.35">
      <c r="A10" s="41"/>
      <c r="B10" s="1" t="s">
        <v>82</v>
      </c>
      <c r="C10" s="5">
        <v>47754</v>
      </c>
      <c r="D10" s="5">
        <f t="shared" si="1"/>
        <v>59692.5</v>
      </c>
      <c r="E10" s="11">
        <f t="shared" si="2"/>
        <v>1.5498899426897085E-2</v>
      </c>
      <c r="F10" s="3">
        <v>24718</v>
      </c>
      <c r="G10" s="11">
        <f t="shared" si="3"/>
        <v>5.7340902078775888E-2</v>
      </c>
      <c r="H10" s="4">
        <v>1.93</v>
      </c>
      <c r="I10" s="4">
        <f t="shared" ref="I10:I12" si="4">D10/F10</f>
        <v>2.4149405291690265</v>
      </c>
    </row>
    <row r="11" spans="1:9" x14ac:dyDescent="0.35">
      <c r="A11" s="41"/>
      <c r="B11" s="1" t="s">
        <v>83</v>
      </c>
      <c r="C11" s="5">
        <v>345481</v>
      </c>
      <c r="D11" s="5">
        <f t="shared" si="1"/>
        <v>431851.25</v>
      </c>
      <c r="E11" s="11">
        <f t="shared" si="2"/>
        <v>0.11212830910298262</v>
      </c>
      <c r="F11" s="3">
        <v>49750</v>
      </c>
      <c r="G11" s="11">
        <f t="shared" si="3"/>
        <v>0.11541022244595438</v>
      </c>
      <c r="H11" s="4">
        <v>6.94</v>
      </c>
      <c r="I11" s="4">
        <f t="shared" si="4"/>
        <v>8.6804271356783911</v>
      </c>
    </row>
    <row r="12" spans="1:9" x14ac:dyDescent="0.35">
      <c r="A12" s="41"/>
      <c r="B12" s="1" t="s">
        <v>84</v>
      </c>
      <c r="C12" s="5">
        <v>39911</v>
      </c>
      <c r="D12" s="5">
        <f t="shared" si="1"/>
        <v>49888.75</v>
      </c>
      <c r="E12" s="11">
        <f t="shared" si="2"/>
        <v>1.2953398145221125E-2</v>
      </c>
      <c r="F12" s="3">
        <v>24690</v>
      </c>
      <c r="G12" s="11">
        <f t="shared" si="3"/>
        <v>5.7275947581720874E-2</v>
      </c>
      <c r="H12" s="4">
        <v>1.62</v>
      </c>
      <c r="I12" s="4">
        <f t="shared" si="4"/>
        <v>2.0206055083029568</v>
      </c>
    </row>
    <row r="13" spans="1:9" x14ac:dyDescent="0.35">
      <c r="A13" s="41"/>
      <c r="B13" s="6" t="s">
        <v>85</v>
      </c>
      <c r="C13" s="13">
        <v>3081122</v>
      </c>
      <c r="D13" s="13">
        <f t="shared" si="1"/>
        <v>3851402.5</v>
      </c>
      <c r="E13" s="13"/>
      <c r="F13" s="14">
        <v>431071</v>
      </c>
      <c r="G13" s="15"/>
      <c r="H13" s="8">
        <v>7.15</v>
      </c>
      <c r="I13" s="8">
        <f>D13/F13</f>
        <v>8.9344968694252227</v>
      </c>
    </row>
    <row r="14" spans="1:9" x14ac:dyDescent="0.35">
      <c r="A14" s="42" t="s">
        <v>98</v>
      </c>
      <c r="B14" s="1" t="s">
        <v>86</v>
      </c>
      <c r="C14" s="5">
        <v>658214</v>
      </c>
      <c r="D14" s="5">
        <f t="shared" si="1"/>
        <v>822767.5</v>
      </c>
      <c r="E14" s="11">
        <f>D14/$D$20</f>
        <v>0.11600189349412759</v>
      </c>
      <c r="F14" s="3">
        <v>129230</v>
      </c>
      <c r="G14" s="11">
        <f>F14/$F$20</f>
        <v>4.1270108918852806E-2</v>
      </c>
      <c r="H14" s="4">
        <v>5.09</v>
      </c>
      <c r="I14" s="4">
        <f>D14/F14</f>
        <v>6.3666911707807783</v>
      </c>
    </row>
    <row r="15" spans="1:9" x14ac:dyDescent="0.35">
      <c r="A15" s="43"/>
      <c r="B15" s="1" t="s">
        <v>87</v>
      </c>
      <c r="C15" s="5">
        <v>4427015</v>
      </c>
      <c r="D15" s="5">
        <f t="shared" si="1"/>
        <v>5533768.75</v>
      </c>
      <c r="E15" s="11">
        <f t="shared" ref="E15:E19" si="5">D15/$D$20</f>
        <v>0.78020540816042394</v>
      </c>
      <c r="F15" s="3">
        <v>1689374</v>
      </c>
      <c r="G15" s="11">
        <f t="shared" ref="G15:G19" si="6">F15/$F$20</f>
        <v>0.53950823326377806</v>
      </c>
      <c r="H15" s="4">
        <v>2.62</v>
      </c>
      <c r="I15" s="4">
        <f t="shared" ref="I15:I19" si="7">D15/F15</f>
        <v>3.2756327195754169</v>
      </c>
    </row>
    <row r="16" spans="1:9" x14ac:dyDescent="0.35">
      <c r="A16" s="43"/>
      <c r="B16" s="1" t="s">
        <v>88</v>
      </c>
      <c r="C16" s="5">
        <v>108203</v>
      </c>
      <c r="D16" s="5">
        <f t="shared" si="1"/>
        <v>135253.75</v>
      </c>
      <c r="E16" s="11">
        <f t="shared" si="5"/>
        <v>1.9069410376784886E-2</v>
      </c>
      <c r="F16" s="3">
        <v>15048</v>
      </c>
      <c r="G16" s="11">
        <f t="shared" si="6"/>
        <v>4.8056380020962391E-3</v>
      </c>
      <c r="H16" s="4">
        <v>7.19</v>
      </c>
      <c r="I16" s="4">
        <f t="shared" si="7"/>
        <v>8.9881545720361515</v>
      </c>
    </row>
    <row r="17" spans="1:9" x14ac:dyDescent="0.35">
      <c r="A17" s="43"/>
      <c r="B17" s="1" t="s">
        <v>89</v>
      </c>
      <c r="C17" s="5">
        <v>379428</v>
      </c>
      <c r="D17" s="5">
        <f t="shared" si="1"/>
        <v>474285</v>
      </c>
      <c r="E17" s="11">
        <f t="shared" si="5"/>
        <v>6.6869386619989618E-2</v>
      </c>
      <c r="F17" s="3">
        <v>1245511</v>
      </c>
      <c r="G17" s="11">
        <f t="shared" si="6"/>
        <v>0.39775883796045247</v>
      </c>
      <c r="H17" s="4">
        <v>0.3</v>
      </c>
      <c r="I17" s="4">
        <f t="shared" si="7"/>
        <v>0.3807955128457316</v>
      </c>
    </row>
    <row r="18" spans="1:9" x14ac:dyDescent="0.35">
      <c r="A18" s="43"/>
      <c r="B18" s="1" t="s">
        <v>90</v>
      </c>
      <c r="C18" s="5">
        <v>97973</v>
      </c>
      <c r="D18" s="5">
        <f t="shared" si="1"/>
        <v>122466.25</v>
      </c>
      <c r="E18" s="11">
        <f t="shared" si="5"/>
        <v>1.7266502248964869E-2</v>
      </c>
      <c r="F18" s="3">
        <v>40587</v>
      </c>
      <c r="G18" s="11">
        <f t="shared" si="6"/>
        <v>1.2961618128062204E-2</v>
      </c>
      <c r="H18" s="4">
        <v>2.41</v>
      </c>
      <c r="I18" s="4">
        <f t="shared" si="7"/>
        <v>3.0173762534801782</v>
      </c>
    </row>
    <row r="19" spans="1:9" x14ac:dyDescent="0.35">
      <c r="A19" s="43"/>
      <c r="B19" s="1" t="s">
        <v>91</v>
      </c>
      <c r="C19" s="5">
        <v>3333</v>
      </c>
      <c r="D19" s="5">
        <f t="shared" si="1"/>
        <v>4166.25</v>
      </c>
      <c r="E19" s="11">
        <f t="shared" si="5"/>
        <v>5.8739909970910258E-4</v>
      </c>
      <c r="F19" s="3">
        <v>11572</v>
      </c>
      <c r="G19" s="11">
        <f t="shared" si="6"/>
        <v>3.6955637267582189E-3</v>
      </c>
      <c r="H19" s="4">
        <v>0.28999999999999998</v>
      </c>
      <c r="I19" s="4">
        <f t="shared" si="7"/>
        <v>0.36002851711026618</v>
      </c>
    </row>
    <row r="20" spans="1:9" x14ac:dyDescent="0.35">
      <c r="A20" s="44"/>
      <c r="B20" s="6" t="s">
        <v>92</v>
      </c>
      <c r="C20" s="13">
        <v>5674166</v>
      </c>
      <c r="D20" s="13">
        <f t="shared" si="1"/>
        <v>7092707.5</v>
      </c>
      <c r="E20" s="13"/>
      <c r="F20" s="14">
        <v>3131322</v>
      </c>
      <c r="G20" s="7"/>
      <c r="H20" s="8">
        <v>1.81</v>
      </c>
      <c r="I20" s="8">
        <f>D20/F20</f>
        <v>2.2650840443748677</v>
      </c>
    </row>
    <row r="23" spans="1:9" x14ac:dyDescent="0.35">
      <c r="A23" s="45" t="s">
        <v>31</v>
      </c>
    </row>
    <row r="24" spans="1:9" x14ac:dyDescent="0.35">
      <c r="A24" s="45" t="s">
        <v>93</v>
      </c>
    </row>
    <row r="25" spans="1:9" x14ac:dyDescent="0.35">
      <c r="A25" s="45" t="s">
        <v>94</v>
      </c>
    </row>
  </sheetData>
  <mergeCells count="4">
    <mergeCell ref="A2:A4"/>
    <mergeCell ref="A5:A7"/>
    <mergeCell ref="A8:A13"/>
    <mergeCell ref="A14:A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9524-B842-4812-A75A-8ADB3E9DA1E2}">
  <dimension ref="A1:I32"/>
  <sheetViews>
    <sheetView workbookViewId="0">
      <selection activeCell="A32" sqref="A32"/>
    </sheetView>
  </sheetViews>
  <sheetFormatPr defaultRowHeight="14.5" x14ac:dyDescent="0.35"/>
  <cols>
    <col min="1" max="1" width="11.453125" customWidth="1"/>
    <col min="2" max="2" width="55.81640625" customWidth="1"/>
    <col min="3" max="9" width="18.54296875" customWidth="1"/>
  </cols>
  <sheetData>
    <row r="1" spans="1:9" ht="29.15" customHeight="1" x14ac:dyDescent="0.35">
      <c r="A1" s="29"/>
      <c r="B1" s="25" t="s">
        <v>34</v>
      </c>
      <c r="C1" s="40" t="s">
        <v>1</v>
      </c>
      <c r="D1" s="39" t="s">
        <v>97</v>
      </c>
      <c r="E1" s="39" t="s">
        <v>95</v>
      </c>
      <c r="F1" s="26" t="s">
        <v>104</v>
      </c>
      <c r="G1" s="28" t="s">
        <v>96</v>
      </c>
      <c r="H1" s="26" t="s">
        <v>106</v>
      </c>
      <c r="I1" s="28" t="s">
        <v>103</v>
      </c>
    </row>
    <row r="2" spans="1:9" x14ac:dyDescent="0.35">
      <c r="A2" s="41" t="s">
        <v>99</v>
      </c>
      <c r="B2" s="1" t="s">
        <v>35</v>
      </c>
      <c r="C2" s="5">
        <v>11895830</v>
      </c>
      <c r="D2" s="5">
        <v>11895830</v>
      </c>
      <c r="E2" s="11">
        <f>D2/$D$7</f>
        <v>0.27606369411408521</v>
      </c>
      <c r="F2" s="3">
        <v>17051254</v>
      </c>
      <c r="G2" s="11">
        <f>F2/$F$7</f>
        <v>0.22816462843660743</v>
      </c>
      <c r="H2" s="4">
        <v>0.7</v>
      </c>
      <c r="I2" s="4">
        <f>D2/F2</f>
        <v>0.69765132816624509</v>
      </c>
    </row>
    <row r="3" spans="1:9" x14ac:dyDescent="0.35">
      <c r="A3" s="41"/>
      <c r="B3" s="1" t="s">
        <v>36</v>
      </c>
      <c r="C3" s="5">
        <v>4765983</v>
      </c>
      <c r="D3" s="5">
        <v>4765983</v>
      </c>
      <c r="E3" s="11">
        <f t="shared" ref="E3:E6" si="0">D3/$D$7</f>
        <v>0.11060303258073882</v>
      </c>
      <c r="F3" s="3">
        <v>3542144</v>
      </c>
      <c r="G3" s="11">
        <f t="shared" ref="G3:G6" si="1">F3/$F$7</f>
        <v>4.7397802509361389E-2</v>
      </c>
      <c r="H3" s="4">
        <v>1.35</v>
      </c>
      <c r="I3" s="4">
        <f t="shared" ref="I3:I11" si="2">D3/F3</f>
        <v>1.3455079748310628</v>
      </c>
    </row>
    <row r="4" spans="1:9" x14ac:dyDescent="0.35">
      <c r="A4" s="41"/>
      <c r="B4" s="1" t="s">
        <v>37</v>
      </c>
      <c r="C4" s="5">
        <v>2421117</v>
      </c>
      <c r="D4" s="5">
        <v>2421117</v>
      </c>
      <c r="E4" s="11">
        <f t="shared" si="0"/>
        <v>5.618628569023025E-2</v>
      </c>
      <c r="F4" s="3">
        <v>2027759</v>
      </c>
      <c r="G4" s="11">
        <f t="shared" si="1"/>
        <v>2.7133657078475676E-2</v>
      </c>
      <c r="H4" s="4">
        <v>1.19</v>
      </c>
      <c r="I4" s="4">
        <f t="shared" si="2"/>
        <v>1.1939865634920126</v>
      </c>
    </row>
    <row r="5" spans="1:9" x14ac:dyDescent="0.35">
      <c r="A5" s="41"/>
      <c r="B5" s="1" t="s">
        <v>38</v>
      </c>
      <c r="C5" s="5">
        <v>2436237</v>
      </c>
      <c r="D5" s="5">
        <v>2436237</v>
      </c>
      <c r="E5" s="11">
        <f t="shared" si="0"/>
        <v>5.6537171929778474E-2</v>
      </c>
      <c r="F5" s="3">
        <v>1734187</v>
      </c>
      <c r="G5" s="11">
        <f t="shared" si="1"/>
        <v>2.3205339178842502E-2</v>
      </c>
      <c r="H5" s="4">
        <v>1.4</v>
      </c>
      <c r="I5" s="4">
        <f t="shared" si="2"/>
        <v>1.4048294676410329</v>
      </c>
    </row>
    <row r="6" spans="1:9" x14ac:dyDescent="0.35">
      <c r="A6" s="41"/>
      <c r="B6" s="1" t="s">
        <v>39</v>
      </c>
      <c r="C6" s="5">
        <v>17828114</v>
      </c>
      <c r="D6" s="5">
        <v>17828114</v>
      </c>
      <c r="E6" s="11">
        <f t="shared" si="0"/>
        <v>0.41373279627626153</v>
      </c>
      <c r="F6" s="3">
        <v>50376897</v>
      </c>
      <c r="G6" s="11">
        <f t="shared" si="1"/>
        <v>0.67409857279671304</v>
      </c>
      <c r="H6" s="4">
        <v>0.35</v>
      </c>
      <c r="I6" s="4">
        <f t="shared" si="2"/>
        <v>0.35389464341164167</v>
      </c>
    </row>
    <row r="7" spans="1:9" x14ac:dyDescent="0.35">
      <c r="A7" s="41"/>
      <c r="B7" s="17" t="s">
        <v>40</v>
      </c>
      <c r="C7" s="21" t="s">
        <v>41</v>
      </c>
      <c r="D7" s="22">
        <v>43090889</v>
      </c>
      <c r="E7" s="18"/>
      <c r="F7" s="7">
        <v>74732241</v>
      </c>
      <c r="G7" s="15"/>
      <c r="H7" s="8">
        <v>0.57999999999999996</v>
      </c>
      <c r="I7" s="8">
        <f>D7/F7</f>
        <v>0.57660373117942498</v>
      </c>
    </row>
    <row r="8" spans="1:9" x14ac:dyDescent="0.35">
      <c r="A8" s="41" t="s">
        <v>42</v>
      </c>
      <c r="B8" s="1" t="s">
        <v>43</v>
      </c>
      <c r="C8" s="3">
        <v>2726000</v>
      </c>
      <c r="D8" s="3">
        <f>C8*1.25</f>
        <v>3407500</v>
      </c>
      <c r="E8" s="11">
        <f>D8/$D$13</f>
        <v>0.39963642760804552</v>
      </c>
      <c r="F8" s="3">
        <v>1566567</v>
      </c>
      <c r="G8" s="11">
        <f>F8/$F$13</f>
        <v>0.37513299111045872</v>
      </c>
      <c r="H8" s="4">
        <v>1.74</v>
      </c>
      <c r="I8" s="4">
        <f t="shared" si="2"/>
        <v>2.1751383758243343</v>
      </c>
    </row>
    <row r="9" spans="1:9" x14ac:dyDescent="0.35">
      <c r="A9" s="41"/>
      <c r="B9" s="1" t="s">
        <v>44</v>
      </c>
      <c r="C9" s="3">
        <v>3030700</v>
      </c>
      <c r="D9" s="3">
        <f t="shared" ref="D9:D29" si="3">C9*1.25</f>
        <v>3788375</v>
      </c>
      <c r="E9" s="11">
        <f t="shared" ref="E9:E12" si="4">D9/$D$13</f>
        <v>0.44430598721632558</v>
      </c>
      <c r="F9" s="3">
        <v>2464718</v>
      </c>
      <c r="G9" s="11">
        <f t="shared" ref="G9:G11" si="5">F9/$F$13</f>
        <v>0.5902058677246409</v>
      </c>
      <c r="H9" s="4">
        <v>1.23</v>
      </c>
      <c r="I9" s="4">
        <f t="shared" si="2"/>
        <v>1.5370419658557288</v>
      </c>
    </row>
    <row r="10" spans="1:9" x14ac:dyDescent="0.35">
      <c r="A10" s="41"/>
      <c r="B10" s="1" t="s">
        <v>45</v>
      </c>
      <c r="C10" s="3">
        <v>134100</v>
      </c>
      <c r="D10" s="3">
        <f t="shared" si="3"/>
        <v>167625</v>
      </c>
      <c r="E10" s="11">
        <f t="shared" si="4"/>
        <v>1.9659297484313609E-2</v>
      </c>
      <c r="F10" s="3">
        <v>100156</v>
      </c>
      <c r="G10" s="11">
        <f t="shared" si="5"/>
        <v>2.3983538436376548E-2</v>
      </c>
      <c r="H10" s="4">
        <v>1.34</v>
      </c>
      <c r="I10" s="4">
        <f t="shared" si="2"/>
        <v>1.6736391229681697</v>
      </c>
    </row>
    <row r="11" spans="1:9" x14ac:dyDescent="0.35">
      <c r="A11" s="41"/>
      <c r="B11" s="1" t="s">
        <v>46</v>
      </c>
      <c r="C11" s="3">
        <v>333500</v>
      </c>
      <c r="D11" s="3">
        <f t="shared" si="3"/>
        <v>416875</v>
      </c>
      <c r="E11" s="11">
        <f t="shared" si="4"/>
        <v>4.8891690611622587E-2</v>
      </c>
      <c r="F11" s="3">
        <v>44590</v>
      </c>
      <c r="G11" s="11">
        <f t="shared" si="5"/>
        <v>1.0677602728523807E-2</v>
      </c>
      <c r="H11" s="4">
        <v>7.48</v>
      </c>
      <c r="I11" s="4">
        <f t="shared" si="2"/>
        <v>9.3490692980488905</v>
      </c>
    </row>
    <row r="12" spans="1:9" x14ac:dyDescent="0.35">
      <c r="A12" s="41"/>
      <c r="B12" s="1" t="s">
        <v>47</v>
      </c>
      <c r="C12" s="3">
        <v>596900</v>
      </c>
      <c r="D12" s="3">
        <f t="shared" si="3"/>
        <v>746125</v>
      </c>
      <c r="E12" s="11">
        <f t="shared" si="4"/>
        <v>8.7506597079692716E-2</v>
      </c>
      <c r="F12" s="16" t="s">
        <v>14</v>
      </c>
      <c r="G12" s="11" t="s">
        <v>14</v>
      </c>
      <c r="H12" s="16" t="s">
        <v>15</v>
      </c>
      <c r="I12" s="16" t="s">
        <v>15</v>
      </c>
    </row>
    <row r="13" spans="1:9" x14ac:dyDescent="0.35">
      <c r="A13" s="41"/>
      <c r="B13" s="17" t="s">
        <v>48</v>
      </c>
      <c r="C13" s="19">
        <v>6821200</v>
      </c>
      <c r="D13" s="23">
        <f t="shared" si="3"/>
        <v>8526500</v>
      </c>
      <c r="E13" s="20"/>
      <c r="F13" s="7">
        <v>4176031</v>
      </c>
      <c r="G13" s="15"/>
      <c r="H13" s="8">
        <v>1.63</v>
      </c>
      <c r="I13" s="8">
        <f>D13/F13</f>
        <v>2.0417712416406872</v>
      </c>
    </row>
    <row r="14" spans="1:9" x14ac:dyDescent="0.35">
      <c r="A14" s="41" t="s">
        <v>49</v>
      </c>
      <c r="B14" s="1" t="s">
        <v>50</v>
      </c>
      <c r="C14" s="5">
        <v>594189</v>
      </c>
      <c r="D14" s="3">
        <f t="shared" si="3"/>
        <v>742736.25</v>
      </c>
      <c r="E14" s="11">
        <f>D14/$D$25</f>
        <v>6.0014035181278666E-2</v>
      </c>
      <c r="F14" s="3">
        <v>1158276</v>
      </c>
      <c r="G14" s="11">
        <f>F14/$F$25</f>
        <v>3.5258022507826677E-2</v>
      </c>
      <c r="H14" s="4">
        <v>0.51</v>
      </c>
      <c r="I14" s="4">
        <f t="shared" ref="I14:I19" si="6">D14/F14</f>
        <v>0.64124289029557724</v>
      </c>
    </row>
    <row r="15" spans="1:9" x14ac:dyDescent="0.35">
      <c r="A15" s="41"/>
      <c r="B15" s="1" t="s">
        <v>51</v>
      </c>
      <c r="C15" s="5">
        <v>3664975</v>
      </c>
      <c r="D15" s="3">
        <f t="shared" si="3"/>
        <v>4581218.75</v>
      </c>
      <c r="E15" s="11">
        <f t="shared" ref="E15:E24" si="7">D15/$D$25</f>
        <v>0.37016831107359238</v>
      </c>
      <c r="F15" s="3">
        <v>21350227</v>
      </c>
      <c r="G15" s="11">
        <f t="shared" ref="G15:G24" si="8">F15/$F$25</f>
        <v>0.64990277283929643</v>
      </c>
      <c r="H15" s="4">
        <v>0.17</v>
      </c>
      <c r="I15" s="4">
        <f t="shared" si="6"/>
        <v>0.21457470920566793</v>
      </c>
    </row>
    <row r="16" spans="1:9" x14ac:dyDescent="0.35">
      <c r="A16" s="41"/>
      <c r="B16" s="1" t="s">
        <v>52</v>
      </c>
      <c r="C16" s="5">
        <v>1495119</v>
      </c>
      <c r="D16" s="3">
        <f t="shared" si="3"/>
        <v>1868898.75</v>
      </c>
      <c r="E16" s="11">
        <f t="shared" si="7"/>
        <v>0.15100939981419748</v>
      </c>
      <c r="F16" s="3">
        <v>4098655</v>
      </c>
      <c r="G16" s="11">
        <f t="shared" si="8"/>
        <v>0.12476341583682676</v>
      </c>
      <c r="H16" s="4">
        <v>0.36</v>
      </c>
      <c r="I16" s="4">
        <f t="shared" si="6"/>
        <v>0.45597854662078169</v>
      </c>
    </row>
    <row r="17" spans="1:9" x14ac:dyDescent="0.35">
      <c r="A17" s="41"/>
      <c r="B17" s="1" t="s">
        <v>53</v>
      </c>
      <c r="C17" s="5">
        <v>378041</v>
      </c>
      <c r="D17" s="3">
        <f t="shared" si="3"/>
        <v>472551.25</v>
      </c>
      <c r="E17" s="11">
        <f t="shared" si="7"/>
        <v>3.8182742989125967E-2</v>
      </c>
      <c r="F17" s="3">
        <v>144033</v>
      </c>
      <c r="G17" s="11">
        <f t="shared" si="8"/>
        <v>4.3843770879046099E-3</v>
      </c>
      <c r="H17" s="4">
        <v>2.62</v>
      </c>
      <c r="I17" s="4">
        <f t="shared" si="6"/>
        <v>3.2808540403935211</v>
      </c>
    </row>
    <row r="18" spans="1:9" x14ac:dyDescent="0.35">
      <c r="A18" s="41"/>
      <c r="B18" s="1" t="s">
        <v>54</v>
      </c>
      <c r="C18" s="5">
        <v>1567519</v>
      </c>
      <c r="D18" s="3">
        <f t="shared" si="3"/>
        <v>1959398.75</v>
      </c>
      <c r="E18" s="11">
        <f t="shared" si="7"/>
        <v>0.15832191510331353</v>
      </c>
      <c r="F18" s="3">
        <v>4112824</v>
      </c>
      <c r="G18" s="11">
        <f t="shared" si="8"/>
        <v>0.1251947214331729</v>
      </c>
      <c r="H18" s="4">
        <v>0.38</v>
      </c>
      <c r="I18" s="4">
        <f t="shared" si="6"/>
        <v>0.47641201033645009</v>
      </c>
    </row>
    <row r="19" spans="1:9" x14ac:dyDescent="0.35">
      <c r="A19" s="41"/>
      <c r="B19" s="1" t="s">
        <v>55</v>
      </c>
      <c r="C19" s="5">
        <v>319557</v>
      </c>
      <c r="D19" s="3">
        <f t="shared" si="3"/>
        <v>399446.25</v>
      </c>
      <c r="E19" s="11">
        <f t="shared" si="7"/>
        <v>3.2275765859724546E-2</v>
      </c>
      <c r="F19" s="3">
        <v>370088</v>
      </c>
      <c r="G19" s="11">
        <f t="shared" si="8"/>
        <v>1.1265511012812628E-2</v>
      </c>
      <c r="H19" s="4">
        <v>0.86</v>
      </c>
      <c r="I19" s="4">
        <f t="shared" si="6"/>
        <v>1.0793277544800155</v>
      </c>
    </row>
    <row r="20" spans="1:9" x14ac:dyDescent="0.35">
      <c r="A20" s="41"/>
      <c r="B20" s="1" t="s">
        <v>56</v>
      </c>
      <c r="C20" s="5">
        <v>31187</v>
      </c>
      <c r="D20" s="3">
        <f t="shared" si="3"/>
        <v>38983.75</v>
      </c>
      <c r="E20" s="11">
        <f t="shared" si="7"/>
        <v>3.1499366619014116E-3</v>
      </c>
      <c r="F20" s="16" t="s">
        <v>14</v>
      </c>
      <c r="G20" s="11" t="s">
        <v>14</v>
      </c>
      <c r="H20" s="16" t="s">
        <v>57</v>
      </c>
      <c r="I20" s="16" t="s">
        <v>57</v>
      </c>
    </row>
    <row r="21" spans="1:9" x14ac:dyDescent="0.35">
      <c r="A21" s="41"/>
      <c r="B21" s="1" t="s">
        <v>58</v>
      </c>
      <c r="C21" s="5">
        <v>197014</v>
      </c>
      <c r="D21" s="3">
        <f t="shared" si="3"/>
        <v>246267.5</v>
      </c>
      <c r="E21" s="11">
        <f t="shared" si="7"/>
        <v>1.9898727723341288E-2</v>
      </c>
      <c r="F21" s="16" t="s">
        <v>14</v>
      </c>
      <c r="G21" s="11" t="s">
        <v>14</v>
      </c>
      <c r="H21" s="16" t="s">
        <v>57</v>
      </c>
      <c r="I21" s="16" t="s">
        <v>57</v>
      </c>
    </row>
    <row r="22" spans="1:9" x14ac:dyDescent="0.35">
      <c r="A22" s="41"/>
      <c r="B22" s="1" t="s">
        <v>59</v>
      </c>
      <c r="C22" s="5">
        <v>240250</v>
      </c>
      <c r="D22" s="3">
        <f t="shared" si="3"/>
        <v>300312.5</v>
      </c>
      <c r="E22" s="11">
        <f t="shared" si="7"/>
        <v>2.4265632571963128E-2</v>
      </c>
      <c r="F22" s="3">
        <v>751410</v>
      </c>
      <c r="G22" s="11">
        <f t="shared" si="8"/>
        <v>2.2872985965871732E-2</v>
      </c>
      <c r="H22" s="4">
        <v>0.32</v>
      </c>
      <c r="I22" s="4">
        <f t="shared" ref="I22:I28" si="9">D22/F22</f>
        <v>0.39966529591035521</v>
      </c>
    </row>
    <row r="23" spans="1:9" x14ac:dyDescent="0.35">
      <c r="A23" s="41"/>
      <c r="B23" s="1" t="s">
        <v>60</v>
      </c>
      <c r="C23" s="5">
        <v>1383035</v>
      </c>
      <c r="D23" s="3">
        <f t="shared" si="3"/>
        <v>1728793.75</v>
      </c>
      <c r="E23" s="11">
        <f t="shared" si="7"/>
        <v>0.13968873733263279</v>
      </c>
      <c r="F23" s="3">
        <v>443473</v>
      </c>
      <c r="G23" s="11">
        <f t="shared" si="8"/>
        <v>1.3499356816176301E-2</v>
      </c>
      <c r="H23" s="4">
        <v>3.12</v>
      </c>
      <c r="I23" s="4">
        <f t="shared" si="9"/>
        <v>3.8983066612849036</v>
      </c>
    </row>
    <row r="24" spans="1:9" x14ac:dyDescent="0.35">
      <c r="A24" s="41"/>
      <c r="B24" s="1" t="s">
        <v>61</v>
      </c>
      <c r="C24" s="5">
        <v>29948</v>
      </c>
      <c r="D24" s="3">
        <f t="shared" si="3"/>
        <v>37435</v>
      </c>
      <c r="E24" s="11">
        <f t="shared" si="7"/>
        <v>3.0247956889288318E-3</v>
      </c>
      <c r="F24" s="3">
        <v>422433</v>
      </c>
      <c r="G24" s="11">
        <f t="shared" si="8"/>
        <v>1.2858897380286519E-2</v>
      </c>
      <c r="H24" s="4">
        <v>7.0000000000000007E-2</v>
      </c>
      <c r="I24" s="4">
        <f t="shared" si="9"/>
        <v>8.8617603264896441E-2</v>
      </c>
    </row>
    <row r="25" spans="1:9" x14ac:dyDescent="0.35">
      <c r="A25" s="41"/>
      <c r="B25" s="17" t="s">
        <v>62</v>
      </c>
      <c r="C25" s="19">
        <v>9900834</v>
      </c>
      <c r="D25" s="23">
        <f t="shared" si="3"/>
        <v>12376042.5</v>
      </c>
      <c r="E25" s="20"/>
      <c r="F25" s="7">
        <v>32851417</v>
      </c>
      <c r="G25" s="15"/>
      <c r="H25" s="8">
        <v>0.3</v>
      </c>
      <c r="I25" s="8">
        <f>D25/F25</f>
        <v>0.37672781359781221</v>
      </c>
    </row>
    <row r="26" spans="1:9" x14ac:dyDescent="0.35">
      <c r="A26" s="41" t="s">
        <v>63</v>
      </c>
      <c r="B26" s="1" t="s">
        <v>64</v>
      </c>
      <c r="C26" s="5">
        <v>2010021</v>
      </c>
      <c r="D26" s="3">
        <f t="shared" si="3"/>
        <v>2512526.25</v>
      </c>
      <c r="E26" s="11">
        <f>D26/$D$29</f>
        <v>0.43551026970154211</v>
      </c>
      <c r="F26" s="3">
        <v>1502377</v>
      </c>
      <c r="G26" s="11">
        <f>F26/$F$29</f>
        <v>0.31226606706673249</v>
      </c>
      <c r="H26" s="4">
        <v>1.34</v>
      </c>
      <c r="I26" s="4">
        <f t="shared" si="9"/>
        <v>1.6723673551977967</v>
      </c>
    </row>
    <row r="27" spans="1:9" x14ac:dyDescent="0.35">
      <c r="A27" s="41"/>
      <c r="B27" s="1" t="s">
        <v>65</v>
      </c>
      <c r="C27" s="5">
        <v>2344776</v>
      </c>
      <c r="D27" s="3">
        <f t="shared" si="3"/>
        <v>2930970</v>
      </c>
      <c r="E27" s="11">
        <f t="shared" ref="E27:E28" si="10">D27/$D$29</f>
        <v>0.50804147227800256</v>
      </c>
      <c r="F27" s="3">
        <v>3138766</v>
      </c>
      <c r="G27" s="11">
        <f t="shared" ref="G27:G28" si="11">F27/$F$29</f>
        <v>0.6523862614129341</v>
      </c>
      <c r="H27" s="4">
        <v>0.75</v>
      </c>
      <c r="I27" s="4">
        <f t="shared" si="9"/>
        <v>0.9337969125446115</v>
      </c>
    </row>
    <row r="28" spans="1:9" x14ac:dyDescent="0.35">
      <c r="A28" s="41"/>
      <c r="B28" s="1" t="s">
        <v>66</v>
      </c>
      <c r="C28" s="5">
        <v>260526</v>
      </c>
      <c r="D28" s="3">
        <f t="shared" si="3"/>
        <v>325657.5</v>
      </c>
      <c r="E28" s="11">
        <f t="shared" si="10"/>
        <v>5.6448041350943078E-2</v>
      </c>
      <c r="F28" s="3">
        <v>170065</v>
      </c>
      <c r="G28" s="11">
        <f t="shared" si="11"/>
        <v>3.5347671520333357E-2</v>
      </c>
      <c r="H28" s="4">
        <v>1.53</v>
      </c>
      <c r="I28" s="4">
        <f t="shared" si="9"/>
        <v>1.914900185223297</v>
      </c>
    </row>
    <row r="29" spans="1:9" x14ac:dyDescent="0.35">
      <c r="A29" s="41"/>
      <c r="B29" s="6" t="s">
        <v>67</v>
      </c>
      <c r="C29" s="19">
        <v>4615324</v>
      </c>
      <c r="D29" s="23">
        <f t="shared" si="3"/>
        <v>5769155</v>
      </c>
      <c r="E29" s="9"/>
      <c r="F29" s="7">
        <v>4811208</v>
      </c>
      <c r="G29" s="7"/>
      <c r="H29" s="8">
        <v>0.96</v>
      </c>
      <c r="I29" s="8">
        <f>D29/F29</f>
        <v>1.1991073759438378</v>
      </c>
    </row>
    <row r="32" spans="1:9" x14ac:dyDescent="0.35">
      <c r="A32" s="45" t="s">
        <v>68</v>
      </c>
    </row>
  </sheetData>
  <mergeCells count="4">
    <mergeCell ref="A8:A13"/>
    <mergeCell ref="A14:A25"/>
    <mergeCell ref="A26:A29"/>
    <mergeCell ref="A2:A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Res</vt:lpstr>
      <vt:lpstr>Low Income</vt:lpstr>
      <vt:lpstr>Comm &amp; Ind</vt:lpstr>
      <vt:lpstr>Res!_ftn1</vt:lpstr>
      <vt:lpstr>Res!_ftn2</vt:lpstr>
      <vt:lpstr>Res!_ftn3</vt:lpstr>
      <vt:lpstr>Res!_ftnref1</vt:lpstr>
      <vt:lpstr>Res!_ftnref2</vt:lpstr>
      <vt:lpstr>Res!_ftnref3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2022-01-25T18:20:40Z</dcterms:created>
  <dcterms:modified xsi:type="dcterms:W3CDTF">2022-01-26T16:45:11Z</dcterms:modified>
</cp:coreProperties>
</file>