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560" windowHeight="1023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6" i="1" l="1"/>
  <c r="K26" i="1" l="1"/>
  <c r="J26" i="1"/>
  <c r="I26" i="1"/>
  <c r="H26" i="1"/>
  <c r="G26" i="1"/>
  <c r="F26" i="1"/>
  <c r="E26" i="1"/>
  <c r="D26" i="1"/>
  <c r="K25" i="1"/>
  <c r="K27" i="1" s="1"/>
  <c r="K28" i="1" s="1"/>
  <c r="J25" i="1"/>
  <c r="J27" i="1" s="1"/>
  <c r="J28" i="1" s="1"/>
  <c r="I25" i="1"/>
  <c r="I27" i="1" s="1"/>
  <c r="I28" i="1" s="1"/>
  <c r="H25" i="1"/>
  <c r="H27" i="1" s="1"/>
  <c r="H28" i="1" s="1"/>
  <c r="G25" i="1"/>
  <c r="G27" i="1" s="1"/>
  <c r="G28" i="1" s="1"/>
  <c r="F25" i="1"/>
  <c r="F27" i="1" s="1"/>
  <c r="F28" i="1" s="1"/>
  <c r="E25" i="1"/>
  <c r="E27" i="1" s="1"/>
  <c r="E28" i="1" s="1"/>
  <c r="D25" i="1"/>
  <c r="D27" i="1" s="1"/>
  <c r="D28" i="1" s="1"/>
  <c r="C27" i="1"/>
  <c r="C26" i="1"/>
  <c r="B27" i="1"/>
  <c r="B28" i="1" s="1"/>
  <c r="B33" i="1" s="1"/>
  <c r="B34" i="1" s="1"/>
  <c r="D13" i="1"/>
  <c r="E13" i="1" s="1"/>
  <c r="F13" i="1" s="1"/>
  <c r="G13" i="1" s="1"/>
  <c r="H13" i="1" s="1"/>
  <c r="I13" i="1" s="1"/>
  <c r="J13" i="1" s="1"/>
  <c r="K13" i="1" s="1"/>
  <c r="C13" i="1"/>
  <c r="K24" i="1"/>
  <c r="J24" i="1"/>
  <c r="I24" i="1"/>
  <c r="H24" i="1"/>
  <c r="G24" i="1"/>
  <c r="F24" i="1"/>
  <c r="E24" i="1"/>
  <c r="D24" i="1"/>
  <c r="D15" i="1"/>
  <c r="E15" i="1" s="1"/>
  <c r="D14" i="1"/>
  <c r="C15" i="1"/>
  <c r="C24" i="1"/>
  <c r="C16" i="1"/>
  <c r="C17" i="1" s="1"/>
  <c r="C14" i="1"/>
  <c r="B32" i="1"/>
  <c r="B31" i="1"/>
  <c r="B25" i="1"/>
  <c r="B24" i="1"/>
  <c r="B21" i="1"/>
  <c r="B20" i="1"/>
  <c r="B19" i="1"/>
  <c r="B17" i="1"/>
  <c r="B16" i="1"/>
  <c r="B15" i="1"/>
  <c r="B14" i="1"/>
  <c r="D31" i="1" l="1"/>
  <c r="D16" i="1"/>
  <c r="E14" i="1"/>
  <c r="D17" i="1"/>
  <c r="F15" i="1"/>
  <c r="E31" i="1"/>
  <c r="C20" i="1"/>
  <c r="C21" i="1" s="1"/>
  <c r="C32" i="1" s="1"/>
  <c r="C19" i="1"/>
  <c r="C25" i="1" s="1"/>
  <c r="C28" i="1"/>
  <c r="C33" i="1" s="1"/>
  <c r="C31" i="1"/>
  <c r="C34" i="1" l="1"/>
  <c r="G15" i="1"/>
  <c r="F31" i="1"/>
  <c r="D20" i="1"/>
  <c r="D19" i="1"/>
  <c r="D33" i="1" s="1"/>
  <c r="E16" i="1"/>
  <c r="F14" i="1" s="1"/>
  <c r="D21" i="1" l="1"/>
  <c r="D32" i="1" s="1"/>
  <c r="D34" i="1" s="1"/>
  <c r="F16" i="1"/>
  <c r="G14" i="1" s="1"/>
  <c r="E17" i="1"/>
  <c r="G31" i="1"/>
  <c r="H15" i="1"/>
  <c r="E20" i="1" l="1"/>
  <c r="E19" i="1"/>
  <c r="E33" i="1" s="1"/>
  <c r="I15" i="1"/>
  <c r="H31" i="1"/>
  <c r="F17" i="1"/>
  <c r="G16" i="1"/>
  <c r="H14" i="1" s="1"/>
  <c r="E21" i="1" l="1"/>
  <c r="E32" i="1" s="1"/>
  <c r="F19" i="1"/>
  <c r="F33" i="1" s="1"/>
  <c r="F20" i="1"/>
  <c r="H16" i="1"/>
  <c r="I14" i="1" s="1"/>
  <c r="G17" i="1"/>
  <c r="I31" i="1"/>
  <c r="J15" i="1"/>
  <c r="E34" i="1"/>
  <c r="H17" i="1" l="1"/>
  <c r="F21" i="1"/>
  <c r="F32" i="1" s="1"/>
  <c r="F34" i="1" s="1"/>
  <c r="H19" i="1"/>
  <c r="H33" i="1" s="1"/>
  <c r="H20" i="1"/>
  <c r="J31" i="1"/>
  <c r="K15" i="1"/>
  <c r="I16" i="1"/>
  <c r="J14" i="1" s="1"/>
  <c r="G20" i="1"/>
  <c r="G19" i="1"/>
  <c r="G33" i="1" s="1"/>
  <c r="H21" i="1" l="1"/>
  <c r="H32" i="1" s="1"/>
  <c r="H34" i="1"/>
  <c r="K31" i="1"/>
  <c r="G21" i="1"/>
  <c r="G32" i="1" s="1"/>
  <c r="G34" i="1" s="1"/>
  <c r="J16" i="1"/>
  <c r="K14" i="1" s="1"/>
  <c r="I17" i="1"/>
  <c r="K16" i="1" l="1"/>
  <c r="K17" i="1" s="1"/>
  <c r="I20" i="1"/>
  <c r="I19" i="1"/>
  <c r="I33" i="1" s="1"/>
  <c r="J17" i="1"/>
  <c r="I21" i="1" l="1"/>
  <c r="I32" i="1" s="1"/>
  <c r="I34" i="1" s="1"/>
  <c r="K19" i="1"/>
  <c r="K33" i="1" s="1"/>
  <c r="K20" i="1"/>
  <c r="J19" i="1"/>
  <c r="J33" i="1" s="1"/>
  <c r="J20" i="1"/>
  <c r="J21" i="1" s="1"/>
  <c r="J32" i="1" s="1"/>
  <c r="K21" i="1" l="1"/>
  <c r="K32" i="1" s="1"/>
  <c r="K34" i="1" s="1"/>
  <c r="J34" i="1"/>
  <c r="B11" i="1" l="1"/>
</calcChain>
</file>

<file path=xl/sharedStrings.xml><?xml version="1.0" encoding="utf-8"?>
<sst xmlns="http://schemas.openxmlformats.org/spreadsheetml/2006/main" count="29" uniqueCount="26">
  <si>
    <t>Revenue Requirement from $1 Million DSM Expenditure</t>
  </si>
  <si>
    <t>Amortization</t>
  </si>
  <si>
    <t>Amortization Period</t>
  </si>
  <si>
    <t>Interest Rate</t>
  </si>
  <si>
    <t>Debt Thickness</t>
  </si>
  <si>
    <t>Return on Equity</t>
  </si>
  <si>
    <t>Equity Thickness</t>
  </si>
  <si>
    <t>Tax Rate</t>
  </si>
  <si>
    <t>Expenditure</t>
  </si>
  <si>
    <t>years</t>
  </si>
  <si>
    <t>Year</t>
  </si>
  <si>
    <t>Opening balance</t>
  </si>
  <si>
    <t>Closing balance</t>
  </si>
  <si>
    <t>Average Rate Base</t>
  </si>
  <si>
    <t>Interest Cost</t>
  </si>
  <si>
    <t>Pre-tax Cost of Capital</t>
  </si>
  <si>
    <t>Taxable income</t>
  </si>
  <si>
    <t>Interest</t>
  </si>
  <si>
    <t>Total tax. Income</t>
  </si>
  <si>
    <t>Tax payable</t>
  </si>
  <si>
    <t>Revenue Requirement</t>
  </si>
  <si>
    <t>Cost of capital</t>
  </si>
  <si>
    <t>Tax Grossup</t>
  </si>
  <si>
    <t>Total</t>
  </si>
  <si>
    <t>Total Collected</t>
  </si>
  <si>
    <t>Collected in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</si>
</sst>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A2" sqref="A2:K34"/>
    </sheetView>
  </sheetViews>
  <sheetFormatPr defaultRowHeight="14.25" x14ac:dyDescent="0.45"/>
  <cols>
    <col min="1" max="1" width="18.1328125" customWidth="1"/>
    <col min="2" max="8" width="10.59765625" customWidth="1"/>
  </cols>
  <sheetData>
    <row r="2" spans="1:12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4" spans="1:12" x14ac:dyDescent="0.45">
      <c r="A4" t="s">
        <v>2</v>
      </c>
      <c r="B4">
        <v>10</v>
      </c>
      <c r="C4" t="s">
        <v>9</v>
      </c>
    </row>
    <row r="5" spans="1:12" x14ac:dyDescent="0.45">
      <c r="A5" t="s">
        <v>3</v>
      </c>
      <c r="B5" s="2">
        <v>0.04</v>
      </c>
    </row>
    <row r="6" spans="1:12" x14ac:dyDescent="0.45">
      <c r="A6" t="s">
        <v>4</v>
      </c>
      <c r="B6" s="2">
        <v>0.64</v>
      </c>
    </row>
    <row r="7" spans="1:12" x14ac:dyDescent="0.45">
      <c r="A7" t="s">
        <v>5</v>
      </c>
      <c r="B7" s="2">
        <v>0.09</v>
      </c>
    </row>
    <row r="8" spans="1:12" x14ac:dyDescent="0.45">
      <c r="A8" t="s">
        <v>6</v>
      </c>
      <c r="B8" s="2">
        <v>0.36</v>
      </c>
    </row>
    <row r="9" spans="1:12" x14ac:dyDescent="0.45">
      <c r="A9" t="s">
        <v>7</v>
      </c>
      <c r="B9" s="3">
        <v>0.26500000000000001</v>
      </c>
    </row>
    <row r="10" spans="1:12" x14ac:dyDescent="0.45">
      <c r="A10" t="s">
        <v>8</v>
      </c>
      <c r="B10" s="1">
        <v>1000000</v>
      </c>
    </row>
    <row r="11" spans="1:12" x14ac:dyDescent="0.45">
      <c r="A11" t="s">
        <v>24</v>
      </c>
      <c r="B11" s="1">
        <f>SUM(B34:K34)</f>
        <v>1348408.1632653063</v>
      </c>
    </row>
    <row r="13" spans="1:12" x14ac:dyDescent="0.45">
      <c r="A13" t="s">
        <v>10</v>
      </c>
      <c r="B13">
        <v>1</v>
      </c>
      <c r="C13">
        <f>+B13+1</f>
        <v>2</v>
      </c>
      <c r="D13">
        <f t="shared" ref="D13:K13" si="0">+C13+1</f>
        <v>3</v>
      </c>
      <c r="E13">
        <f t="shared" si="0"/>
        <v>4</v>
      </c>
      <c r="F13">
        <f t="shared" si="0"/>
        <v>5</v>
      </c>
      <c r="G13">
        <f t="shared" si="0"/>
        <v>6</v>
      </c>
      <c r="H13">
        <f t="shared" si="0"/>
        <v>7</v>
      </c>
      <c r="I13">
        <f t="shared" si="0"/>
        <v>8</v>
      </c>
      <c r="J13">
        <f t="shared" si="0"/>
        <v>9</v>
      </c>
      <c r="K13">
        <f t="shared" si="0"/>
        <v>10</v>
      </c>
    </row>
    <row r="14" spans="1:12" x14ac:dyDescent="0.45">
      <c r="A14" t="s">
        <v>11</v>
      </c>
      <c r="B14" s="1">
        <f>+B10</f>
        <v>1000000</v>
      </c>
      <c r="C14" s="1">
        <f>+B16</f>
        <v>900000</v>
      </c>
      <c r="D14" s="1">
        <f t="shared" ref="D14:K14" si="1">+C16</f>
        <v>800000</v>
      </c>
      <c r="E14" s="1">
        <f t="shared" si="1"/>
        <v>700000</v>
      </c>
      <c r="F14" s="1">
        <f t="shared" si="1"/>
        <v>600000</v>
      </c>
      <c r="G14" s="1">
        <f t="shared" si="1"/>
        <v>500000</v>
      </c>
      <c r="H14" s="1">
        <f t="shared" si="1"/>
        <v>400000</v>
      </c>
      <c r="I14" s="1">
        <f t="shared" si="1"/>
        <v>300000</v>
      </c>
      <c r="J14" s="1">
        <f t="shared" si="1"/>
        <v>200000</v>
      </c>
      <c r="K14" s="1">
        <f t="shared" si="1"/>
        <v>100000</v>
      </c>
      <c r="L14" s="1"/>
    </row>
    <row r="15" spans="1:12" x14ac:dyDescent="0.45">
      <c r="A15" t="s">
        <v>1</v>
      </c>
      <c r="B15" s="1">
        <f>+B10/B4</f>
        <v>100000</v>
      </c>
      <c r="C15" s="1">
        <f>+B15</f>
        <v>100000</v>
      </c>
      <c r="D15" s="1">
        <f t="shared" ref="D15:K15" si="2">+C15</f>
        <v>100000</v>
      </c>
      <c r="E15" s="1">
        <f t="shared" si="2"/>
        <v>100000</v>
      </c>
      <c r="F15" s="1">
        <f t="shared" si="2"/>
        <v>100000</v>
      </c>
      <c r="G15" s="1">
        <f t="shared" si="2"/>
        <v>100000</v>
      </c>
      <c r="H15" s="1">
        <f t="shared" si="2"/>
        <v>100000</v>
      </c>
      <c r="I15" s="1">
        <f t="shared" si="2"/>
        <v>100000</v>
      </c>
      <c r="J15" s="1">
        <f t="shared" si="2"/>
        <v>100000</v>
      </c>
      <c r="K15" s="1">
        <f t="shared" si="2"/>
        <v>100000</v>
      </c>
      <c r="L15" s="1"/>
    </row>
    <row r="16" spans="1:12" x14ac:dyDescent="0.45">
      <c r="A16" t="s">
        <v>12</v>
      </c>
      <c r="B16" s="1">
        <f>+B14-B15</f>
        <v>900000</v>
      </c>
      <c r="C16" s="1">
        <f>+C14-C15</f>
        <v>800000</v>
      </c>
      <c r="D16" s="1">
        <f t="shared" ref="D16:K16" si="3">+D14-D15</f>
        <v>700000</v>
      </c>
      <c r="E16" s="1">
        <f t="shared" si="3"/>
        <v>600000</v>
      </c>
      <c r="F16" s="1">
        <f t="shared" si="3"/>
        <v>500000</v>
      </c>
      <c r="G16" s="1">
        <f t="shared" si="3"/>
        <v>400000</v>
      </c>
      <c r="H16" s="1">
        <f t="shared" si="3"/>
        <v>300000</v>
      </c>
      <c r="I16" s="1">
        <f t="shared" si="3"/>
        <v>200000</v>
      </c>
      <c r="J16" s="1">
        <f t="shared" si="3"/>
        <v>100000</v>
      </c>
      <c r="K16" s="1">
        <f t="shared" si="3"/>
        <v>0</v>
      </c>
      <c r="L16" s="1"/>
    </row>
    <row r="17" spans="1:12" x14ac:dyDescent="0.45">
      <c r="A17" t="s">
        <v>13</v>
      </c>
      <c r="B17" s="1">
        <f>(B14+B16)/2</f>
        <v>950000</v>
      </c>
      <c r="C17" s="1">
        <f>(C14+C16)/2</f>
        <v>850000</v>
      </c>
      <c r="D17" s="1">
        <f t="shared" ref="D17:K17" si="4">(D14+D16)/2</f>
        <v>750000</v>
      </c>
      <c r="E17" s="1">
        <f t="shared" si="4"/>
        <v>650000</v>
      </c>
      <c r="F17" s="1">
        <f t="shared" si="4"/>
        <v>550000</v>
      </c>
      <c r="G17" s="1">
        <f t="shared" si="4"/>
        <v>450000</v>
      </c>
      <c r="H17" s="1">
        <f t="shared" si="4"/>
        <v>350000</v>
      </c>
      <c r="I17" s="1">
        <f t="shared" si="4"/>
        <v>250000</v>
      </c>
      <c r="J17" s="1">
        <f t="shared" si="4"/>
        <v>150000</v>
      </c>
      <c r="K17" s="1">
        <f t="shared" si="4"/>
        <v>50000</v>
      </c>
      <c r="L17" s="1"/>
    </row>
    <row r="19" spans="1:12" x14ac:dyDescent="0.45">
      <c r="A19" t="s">
        <v>14</v>
      </c>
      <c r="B19" s="1">
        <f>+B17*($B$6*$B$5)</f>
        <v>24320</v>
      </c>
      <c r="C19" s="1">
        <f>+C17*($B$6*$B$5)</f>
        <v>21760</v>
      </c>
      <c r="D19" s="1">
        <f t="shared" ref="D19:K19" si="5">+D17*($B$6*$B$5)</f>
        <v>19200</v>
      </c>
      <c r="E19" s="1">
        <f t="shared" si="5"/>
        <v>16640</v>
      </c>
      <c r="F19" s="1">
        <f t="shared" si="5"/>
        <v>14080</v>
      </c>
      <c r="G19" s="1">
        <f t="shared" si="5"/>
        <v>11520</v>
      </c>
      <c r="H19" s="1">
        <f t="shared" si="5"/>
        <v>8960</v>
      </c>
      <c r="I19" s="1">
        <f t="shared" si="5"/>
        <v>6400</v>
      </c>
      <c r="J19" s="1">
        <f t="shared" si="5"/>
        <v>3840</v>
      </c>
      <c r="K19" s="1">
        <f t="shared" si="5"/>
        <v>1280</v>
      </c>
      <c r="L19" s="1"/>
    </row>
    <row r="20" spans="1:12" x14ac:dyDescent="0.45">
      <c r="A20" t="s">
        <v>5</v>
      </c>
      <c r="B20" s="1">
        <f>B17*($B$8*$B$7)</f>
        <v>30780</v>
      </c>
      <c r="C20" s="1">
        <f>C17*($B$8*$B$7)</f>
        <v>27540</v>
      </c>
      <c r="D20" s="1">
        <f t="shared" ref="D20:K20" si="6">D17*($B$8*$B$7)</f>
        <v>24300</v>
      </c>
      <c r="E20" s="1">
        <f t="shared" si="6"/>
        <v>21060</v>
      </c>
      <c r="F20" s="1">
        <f t="shared" si="6"/>
        <v>17820</v>
      </c>
      <c r="G20" s="1">
        <f t="shared" si="6"/>
        <v>14580</v>
      </c>
      <c r="H20" s="1">
        <f t="shared" si="6"/>
        <v>11340</v>
      </c>
      <c r="I20" s="1">
        <f t="shared" si="6"/>
        <v>8100</v>
      </c>
      <c r="J20" s="1">
        <f t="shared" si="6"/>
        <v>4860</v>
      </c>
      <c r="K20" s="1">
        <f t="shared" si="6"/>
        <v>1620</v>
      </c>
      <c r="L20" s="1"/>
    </row>
    <row r="21" spans="1:12" x14ac:dyDescent="0.45">
      <c r="A21" t="s">
        <v>15</v>
      </c>
      <c r="B21" s="1">
        <f>+B20+B19</f>
        <v>55100</v>
      </c>
      <c r="C21" s="1">
        <f>+C20+C19</f>
        <v>49300</v>
      </c>
      <c r="D21" s="1">
        <f t="shared" ref="D21:K21" si="7">+D20+D19</f>
        <v>43500</v>
      </c>
      <c r="E21" s="1">
        <f t="shared" si="7"/>
        <v>37700</v>
      </c>
      <c r="F21" s="1">
        <f t="shared" si="7"/>
        <v>31900</v>
      </c>
      <c r="G21" s="1">
        <f t="shared" si="7"/>
        <v>26100</v>
      </c>
      <c r="H21" s="1">
        <f t="shared" si="7"/>
        <v>20300</v>
      </c>
      <c r="I21" s="1">
        <f t="shared" si="7"/>
        <v>14500</v>
      </c>
      <c r="J21" s="1">
        <f t="shared" si="7"/>
        <v>8700</v>
      </c>
      <c r="K21" s="1">
        <f t="shared" si="7"/>
        <v>2900</v>
      </c>
      <c r="L21" s="1"/>
    </row>
    <row r="23" spans="1:12" x14ac:dyDescent="0.45">
      <c r="A23" t="s">
        <v>16</v>
      </c>
    </row>
    <row r="24" spans="1:12" x14ac:dyDescent="0.45">
      <c r="A24" t="s">
        <v>8</v>
      </c>
      <c r="B24" s="1">
        <f t="shared" ref="B24:K24" si="8">-B10</f>
        <v>-1000000</v>
      </c>
      <c r="C24" s="1">
        <f t="shared" si="8"/>
        <v>0</v>
      </c>
      <c r="D24" s="1">
        <f t="shared" si="8"/>
        <v>0</v>
      </c>
      <c r="E24" s="1">
        <f t="shared" si="8"/>
        <v>0</v>
      </c>
      <c r="F24" s="1">
        <f t="shared" si="8"/>
        <v>0</v>
      </c>
      <c r="G24" s="1">
        <f t="shared" si="8"/>
        <v>0</v>
      </c>
      <c r="H24" s="1">
        <f t="shared" si="8"/>
        <v>0</v>
      </c>
      <c r="I24" s="1">
        <f t="shared" si="8"/>
        <v>0</v>
      </c>
      <c r="J24" s="1">
        <f t="shared" si="8"/>
        <v>0</v>
      </c>
      <c r="K24" s="1">
        <f t="shared" si="8"/>
        <v>0</v>
      </c>
      <c r="L24" s="1"/>
    </row>
    <row r="25" spans="1:12" x14ac:dyDescent="0.45">
      <c r="A25" t="s">
        <v>17</v>
      </c>
      <c r="B25" s="1">
        <f>-B19</f>
        <v>-24320</v>
      </c>
      <c r="C25" s="1">
        <f>-C19</f>
        <v>-21760</v>
      </c>
      <c r="D25" s="1">
        <f t="shared" ref="D25:K25" si="9">-D19</f>
        <v>-19200</v>
      </c>
      <c r="E25" s="1">
        <f t="shared" si="9"/>
        <v>-16640</v>
      </c>
      <c r="F25" s="1">
        <f t="shared" si="9"/>
        <v>-14080</v>
      </c>
      <c r="G25" s="1">
        <f t="shared" si="9"/>
        <v>-11520</v>
      </c>
      <c r="H25" s="1">
        <f t="shared" si="9"/>
        <v>-8960</v>
      </c>
      <c r="I25" s="1">
        <f t="shared" si="9"/>
        <v>-6400</v>
      </c>
      <c r="J25" s="1">
        <f t="shared" si="9"/>
        <v>-3840</v>
      </c>
      <c r="K25" s="1">
        <f t="shared" si="9"/>
        <v>-1280</v>
      </c>
      <c r="L25" s="1"/>
    </row>
    <row r="26" spans="1:12" x14ac:dyDescent="0.45">
      <c r="A26" t="s">
        <v>25</v>
      </c>
      <c r="B26" s="1">
        <f>+B21+B15</f>
        <v>155100</v>
      </c>
      <c r="C26" s="1">
        <f>+C21+C15</f>
        <v>149300</v>
      </c>
      <c r="D26" s="1">
        <f t="shared" ref="D26:K26" si="10">+D21+D15</f>
        <v>143500</v>
      </c>
      <c r="E26" s="1">
        <f t="shared" si="10"/>
        <v>137700</v>
      </c>
      <c r="F26" s="1">
        <f t="shared" si="10"/>
        <v>131900</v>
      </c>
      <c r="G26" s="1">
        <f t="shared" si="10"/>
        <v>126100</v>
      </c>
      <c r="H26" s="1">
        <f t="shared" si="10"/>
        <v>120300</v>
      </c>
      <c r="I26" s="1">
        <f t="shared" si="10"/>
        <v>114500</v>
      </c>
      <c r="J26" s="1">
        <f t="shared" si="10"/>
        <v>108700</v>
      </c>
      <c r="K26" s="1">
        <f t="shared" si="10"/>
        <v>102900</v>
      </c>
      <c r="L26" s="1"/>
    </row>
    <row r="27" spans="1:12" x14ac:dyDescent="0.45">
      <c r="A27" t="s">
        <v>18</v>
      </c>
      <c r="B27" s="1">
        <f>SUM(B24:B26)</f>
        <v>-869220</v>
      </c>
      <c r="C27" s="1">
        <f>SUM(C24:C26)</f>
        <v>127540</v>
      </c>
      <c r="D27" s="1">
        <f t="shared" ref="D27:K27" si="11">SUM(D24:D26)</f>
        <v>124300</v>
      </c>
      <c r="E27" s="1">
        <f t="shared" si="11"/>
        <v>121060</v>
      </c>
      <c r="F27" s="1">
        <f t="shared" si="11"/>
        <v>117820</v>
      </c>
      <c r="G27" s="1">
        <f t="shared" si="11"/>
        <v>114580</v>
      </c>
      <c r="H27" s="1">
        <f t="shared" si="11"/>
        <v>111340</v>
      </c>
      <c r="I27" s="1">
        <f t="shared" si="11"/>
        <v>108100</v>
      </c>
      <c r="J27" s="1">
        <f t="shared" si="11"/>
        <v>104860</v>
      </c>
      <c r="K27" s="1">
        <f t="shared" si="11"/>
        <v>101620</v>
      </c>
      <c r="L27" s="1"/>
    </row>
    <row r="28" spans="1:12" x14ac:dyDescent="0.45">
      <c r="A28" t="s">
        <v>19</v>
      </c>
      <c r="B28" s="1">
        <f>+B27*$B$9</f>
        <v>-230343.30000000002</v>
      </c>
      <c r="C28" s="1">
        <f>+C27*$B$9</f>
        <v>33798.1</v>
      </c>
      <c r="D28" s="1">
        <f t="shared" ref="D28:K28" si="12">+D27*$B$9</f>
        <v>32939.5</v>
      </c>
      <c r="E28" s="1">
        <f t="shared" si="12"/>
        <v>32080.9</v>
      </c>
      <c r="F28" s="1">
        <f t="shared" si="12"/>
        <v>31222.300000000003</v>
      </c>
      <c r="G28" s="1">
        <f t="shared" si="12"/>
        <v>30363.7</v>
      </c>
      <c r="H28" s="1">
        <f t="shared" si="12"/>
        <v>29505.100000000002</v>
      </c>
      <c r="I28" s="1">
        <f t="shared" si="12"/>
        <v>28646.5</v>
      </c>
      <c r="J28" s="1">
        <f t="shared" si="12"/>
        <v>27787.9</v>
      </c>
      <c r="K28" s="1">
        <f t="shared" si="12"/>
        <v>26929.300000000003</v>
      </c>
      <c r="L28" s="1"/>
    </row>
    <row r="30" spans="1:12" x14ac:dyDescent="0.45">
      <c r="A30" t="s">
        <v>20</v>
      </c>
    </row>
    <row r="31" spans="1:12" x14ac:dyDescent="0.45">
      <c r="A31" t="s">
        <v>1</v>
      </c>
      <c r="B31" s="1">
        <f t="shared" ref="B31:K31" si="13">+B15</f>
        <v>100000</v>
      </c>
      <c r="C31" s="1">
        <f t="shared" si="13"/>
        <v>100000</v>
      </c>
      <c r="D31" s="1">
        <f t="shared" si="13"/>
        <v>100000</v>
      </c>
      <c r="E31" s="1">
        <f t="shared" si="13"/>
        <v>100000</v>
      </c>
      <c r="F31" s="1">
        <f t="shared" si="13"/>
        <v>100000</v>
      </c>
      <c r="G31" s="1">
        <f t="shared" si="13"/>
        <v>100000</v>
      </c>
      <c r="H31" s="1">
        <f t="shared" si="13"/>
        <v>100000</v>
      </c>
      <c r="I31" s="1">
        <f t="shared" si="13"/>
        <v>100000</v>
      </c>
      <c r="J31" s="1">
        <f t="shared" si="13"/>
        <v>100000</v>
      </c>
      <c r="K31" s="1">
        <f t="shared" si="13"/>
        <v>100000</v>
      </c>
      <c r="L31" s="1"/>
    </row>
    <row r="32" spans="1:12" x14ac:dyDescent="0.45">
      <c r="A32" t="s">
        <v>21</v>
      </c>
      <c r="B32" s="1">
        <f t="shared" ref="B32:K32" si="14">+B21</f>
        <v>55100</v>
      </c>
      <c r="C32" s="1">
        <f t="shared" si="14"/>
        <v>49300</v>
      </c>
      <c r="D32" s="1">
        <f t="shared" si="14"/>
        <v>43500</v>
      </c>
      <c r="E32" s="1">
        <f t="shared" si="14"/>
        <v>37700</v>
      </c>
      <c r="F32" s="1">
        <f t="shared" si="14"/>
        <v>31900</v>
      </c>
      <c r="G32" s="1">
        <f t="shared" si="14"/>
        <v>26100</v>
      </c>
      <c r="H32" s="1">
        <f t="shared" si="14"/>
        <v>20300</v>
      </c>
      <c r="I32" s="1">
        <f t="shared" si="14"/>
        <v>14500</v>
      </c>
      <c r="J32" s="1">
        <f t="shared" si="14"/>
        <v>8700</v>
      </c>
      <c r="K32" s="1">
        <f t="shared" si="14"/>
        <v>2900</v>
      </c>
      <c r="L32" s="1"/>
    </row>
    <row r="33" spans="1:12" x14ac:dyDescent="0.45">
      <c r="A33" t="s">
        <v>22</v>
      </c>
      <c r="B33" s="1">
        <f>+B28/(1-$B$9)</f>
        <v>-313392.24489795923</v>
      </c>
      <c r="C33" s="1">
        <f>+C28/(1-$B$9)</f>
        <v>45983.809523809519</v>
      </c>
      <c r="D33" s="1">
        <f t="shared" ref="D33:K33" si="15">+D28/(1-$B$9)</f>
        <v>44815.646258503402</v>
      </c>
      <c r="E33" s="1">
        <f t="shared" si="15"/>
        <v>43647.482993197278</v>
      </c>
      <c r="F33" s="1">
        <f t="shared" si="15"/>
        <v>42479.319727891161</v>
      </c>
      <c r="G33" s="1">
        <f t="shared" si="15"/>
        <v>41311.156462585037</v>
      </c>
      <c r="H33" s="1">
        <f t="shared" si="15"/>
        <v>40142.993197278913</v>
      </c>
      <c r="I33" s="1">
        <f t="shared" si="15"/>
        <v>38974.829931972788</v>
      </c>
      <c r="J33" s="1">
        <f t="shared" si="15"/>
        <v>37806.666666666672</v>
      </c>
      <c r="K33" s="1">
        <f t="shared" si="15"/>
        <v>36638.503401360547</v>
      </c>
      <c r="L33" s="1"/>
    </row>
    <row r="34" spans="1:12" x14ac:dyDescent="0.45">
      <c r="A34" t="s">
        <v>23</v>
      </c>
      <c r="B34" s="1">
        <f>SUM(B31:B33)</f>
        <v>-158292.24489795923</v>
      </c>
      <c r="C34" s="1">
        <f>SUM(C31:C33)</f>
        <v>195283.80952380953</v>
      </c>
      <c r="D34" s="1">
        <f t="shared" ref="D34:K34" si="16">SUM(D31:D33)</f>
        <v>188315.6462585034</v>
      </c>
      <c r="E34" s="1">
        <f t="shared" si="16"/>
        <v>181347.48299319728</v>
      </c>
      <c r="F34" s="1">
        <f t="shared" si="16"/>
        <v>174379.31972789115</v>
      </c>
      <c r="G34" s="1">
        <f t="shared" si="16"/>
        <v>167411.15646258503</v>
      </c>
      <c r="H34" s="1">
        <f t="shared" si="16"/>
        <v>160442.99319727891</v>
      </c>
      <c r="I34" s="1">
        <f t="shared" si="16"/>
        <v>153474.82993197278</v>
      </c>
      <c r="J34" s="1">
        <f t="shared" si="16"/>
        <v>146506.66666666669</v>
      </c>
      <c r="K34" s="1">
        <f t="shared" si="16"/>
        <v>139538.50340136053</v>
      </c>
      <c r="L34" s="1"/>
    </row>
  </sheetData>
  <mergeCells count="1">
    <mergeCell ref="A2:K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2022-02-08T21:13:36Z</dcterms:created>
  <dcterms:modified xsi:type="dcterms:W3CDTF">2022-02-09T00:39:16Z</dcterms:modified>
</cp:coreProperties>
</file>