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ELK\Final Documents to File\Feb 17\"/>
    </mc:Choice>
  </mc:AlternateContent>
  <xr:revisionPtr revIDLastSave="0" documentId="8_{8ACB194A-051B-4245-9D0F-95A320A24806}" xr6:coauthVersionLast="47" xr6:coauthVersionMax="47" xr10:uidLastSave="{00000000-0000-0000-0000-000000000000}"/>
  <bookViews>
    <workbookView xWindow="-120" yWindow="-120" windowWidth="29040" windowHeight="15840" xr2:uid="{F5C69138-F6D8-4218-9468-59D3089CC506}"/>
  </bookViews>
  <sheets>
    <sheet name="Demand Dat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'[2]Old MEA Statistics'!$B$250</definedName>
    <definedName name="_OP1000">#REF!</definedName>
    <definedName name="_Order1" hidden="1">255</definedName>
    <definedName name="_Order2" hidden="1">0</definedName>
    <definedName name="_Sort" hidden="1">[3]Sheet1!$G$40:$K$40</definedName>
    <definedName name="ALL">#REF!</definedName>
    <definedName name="ApprovedYr">'[4]Z1.ModelVariables'!$C$12</definedName>
    <definedName name="CAfile">[5]Refs!$B$2</definedName>
    <definedName name="CAPCOSTS">#REF!</definedName>
    <definedName name="CAPITAL">#REF!</definedName>
    <definedName name="CapitalExpListing">#REF!</definedName>
    <definedName name="CArevReq">[5]Refs!$B$6</definedName>
    <definedName name="CASHFLOW">#REF!</definedName>
    <definedName name="cc">#REF!</definedName>
    <definedName name="ClassRange1">[5]Refs!$B$3</definedName>
    <definedName name="ClassRange2">[5]Refs!$B$4</definedName>
    <definedName name="contactf">#REF!</definedName>
    <definedName name="_xlnm.Criteria">#REF!</definedName>
    <definedName name="CRLF">'[4]Z1.ModelVariables'!$C$10</definedName>
    <definedName name="_xlnm.Database">#REF!</definedName>
    <definedName name="DaysInPreviousYear">'[6]Distribution Revenue by Source'!$B$22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'[4]Z1.ModelVariables'!$C$14</definedName>
    <definedName name="FolderPath">[5]Menu!$C$8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[5]Refs!$B$8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[3]Sheet1!$A$1:$I$40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'[6]Distribution Revenue by Source'!$C$25</definedName>
    <definedName name="RevReqLookupKey">[5]Refs!$B$5</definedName>
    <definedName name="RevReqRange">[5]Refs!$B$7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'[4]A1.Admin'!$C$13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1" l="1"/>
  <c r="Q32" i="1"/>
  <c r="Q40" i="1"/>
  <c r="P40" i="1"/>
  <c r="Q38" i="1"/>
  <c r="P38" i="1"/>
  <c r="Q37" i="1"/>
  <c r="P37" i="1"/>
  <c r="Q36" i="1"/>
  <c r="P36" i="1"/>
  <c r="Q35" i="1"/>
  <c r="P35" i="1"/>
  <c r="Q34" i="1"/>
  <c r="P34" i="1"/>
  <c r="Q33" i="1"/>
  <c r="P33" i="1"/>
  <c r="Q28" i="1"/>
  <c r="P28" i="1"/>
  <c r="Q26" i="1"/>
  <c r="P26" i="1"/>
  <c r="Q25" i="1"/>
  <c r="P25" i="1"/>
  <c r="Q24" i="1"/>
  <c r="P24" i="1"/>
  <c r="Q23" i="1"/>
  <c r="P23" i="1"/>
  <c r="Q22" i="1"/>
  <c r="P22" i="1"/>
  <c r="Q21" i="1"/>
  <c r="P21" i="1"/>
  <c r="S20" i="1"/>
  <c r="S32" i="1" s="1"/>
  <c r="Q20" i="1"/>
  <c r="R33" i="1" l="1"/>
  <c r="R37" i="1" l="1"/>
  <c r="S37" i="1" s="1"/>
  <c r="AE39" i="1" s="1"/>
  <c r="S25" i="1"/>
  <c r="R36" i="1"/>
  <c r="S36" i="1" s="1"/>
  <c r="S24" i="1"/>
  <c r="R28" i="1"/>
  <c r="S33" i="1"/>
  <c r="X14" i="1" s="1"/>
  <c r="S21" i="1"/>
  <c r="R34" i="1"/>
  <c r="S34" i="1" s="1"/>
  <c r="S22" i="1"/>
  <c r="R38" i="1"/>
  <c r="S38" i="1" s="1"/>
  <c r="S26" i="1"/>
  <c r="R35" i="1"/>
  <c r="S35" i="1" s="1"/>
  <c r="S23" i="1"/>
  <c r="Z30" i="1" l="1"/>
  <c r="Z28" i="1"/>
  <c r="Z26" i="1"/>
  <c r="Z24" i="1"/>
  <c r="Z22" i="1"/>
  <c r="Z20" i="1"/>
  <c r="Z19" i="1"/>
  <c r="Z17" i="1"/>
  <c r="Z15" i="1"/>
  <c r="Z38" i="1"/>
  <c r="Z32" i="1"/>
  <c r="Z45" i="1"/>
  <c r="Z43" i="1"/>
  <c r="Z41" i="1"/>
  <c r="Z39" i="1"/>
  <c r="Z37" i="1"/>
  <c r="Z35" i="1"/>
  <c r="Z33" i="1"/>
  <c r="Z46" i="1"/>
  <c r="Z44" i="1"/>
  <c r="Z42" i="1"/>
  <c r="Z31" i="1"/>
  <c r="Z29" i="1"/>
  <c r="Z27" i="1"/>
  <c r="Z25" i="1"/>
  <c r="Z23" i="1"/>
  <c r="Z21" i="1"/>
  <c r="Z18" i="1"/>
  <c r="Z16" i="1"/>
  <c r="Z40" i="1"/>
  <c r="Z36" i="1"/>
  <c r="Z34" i="1"/>
  <c r="Z14" i="1"/>
  <c r="Y46" i="1"/>
  <c r="Y44" i="1"/>
  <c r="Y42" i="1"/>
  <c r="Y40" i="1"/>
  <c r="Y38" i="1"/>
  <c r="Y36" i="1"/>
  <c r="Y34" i="1"/>
  <c r="Y32" i="1"/>
  <c r="Y14" i="1"/>
  <c r="Y31" i="1"/>
  <c r="Y25" i="1"/>
  <c r="Y23" i="1"/>
  <c r="Y30" i="1"/>
  <c r="Y28" i="1"/>
  <c r="Y26" i="1"/>
  <c r="Y24" i="1"/>
  <c r="Y22" i="1"/>
  <c r="Y20" i="1"/>
  <c r="Y19" i="1"/>
  <c r="Y17" i="1"/>
  <c r="Y15" i="1"/>
  <c r="Y27" i="1"/>
  <c r="Y21" i="1"/>
  <c r="AG14" i="1"/>
  <c r="Y45" i="1"/>
  <c r="Y43" i="1"/>
  <c r="Y41" i="1"/>
  <c r="Y39" i="1"/>
  <c r="Y37" i="1"/>
  <c r="Y35" i="1"/>
  <c r="Y33" i="1"/>
  <c r="Y29" i="1"/>
  <c r="Y18" i="1"/>
  <c r="Y16" i="1"/>
  <c r="AD45" i="1"/>
  <c r="AD43" i="1"/>
  <c r="AD41" i="1"/>
  <c r="AD39" i="1"/>
  <c r="AD37" i="1"/>
  <c r="AD35" i="1"/>
  <c r="AD33" i="1"/>
  <c r="AD30" i="1"/>
  <c r="AD28" i="1"/>
  <c r="AD26" i="1"/>
  <c r="AD24" i="1"/>
  <c r="AD22" i="1"/>
  <c r="AD20" i="1"/>
  <c r="AD17" i="1"/>
  <c r="AD15" i="1"/>
  <c r="AD31" i="1"/>
  <c r="AD29" i="1"/>
  <c r="AD27" i="1"/>
  <c r="AD25" i="1"/>
  <c r="AD23" i="1"/>
  <c r="AD21" i="1"/>
  <c r="AD18" i="1"/>
  <c r="AD16" i="1"/>
  <c r="AD46" i="1"/>
  <c r="AD44" i="1"/>
  <c r="AD42" i="1"/>
  <c r="AD40" i="1"/>
  <c r="AD38" i="1"/>
  <c r="AD36" i="1"/>
  <c r="AD34" i="1"/>
  <c r="AD32" i="1"/>
  <c r="AD14" i="1"/>
  <c r="AD19" i="1"/>
  <c r="AF46" i="1"/>
  <c r="AF44" i="1"/>
  <c r="AF42" i="1"/>
  <c r="AF40" i="1"/>
  <c r="AF38" i="1"/>
  <c r="AF36" i="1"/>
  <c r="AF34" i="1"/>
  <c r="AF32" i="1"/>
  <c r="AF14" i="1"/>
  <c r="AF21" i="1"/>
  <c r="AF18" i="1"/>
  <c r="AF30" i="1"/>
  <c r="AF28" i="1"/>
  <c r="AF26" i="1"/>
  <c r="AF24" i="1"/>
  <c r="AF22" i="1"/>
  <c r="AF20" i="1"/>
  <c r="AF19" i="1"/>
  <c r="AF17" i="1"/>
  <c r="AF15" i="1"/>
  <c r="AF31" i="1"/>
  <c r="AF29" i="1"/>
  <c r="AF25" i="1"/>
  <c r="AF23" i="1"/>
  <c r="AF16" i="1"/>
  <c r="AF45" i="1"/>
  <c r="AF43" i="1"/>
  <c r="AF41" i="1"/>
  <c r="AF39" i="1"/>
  <c r="AF37" i="1"/>
  <c r="AF35" i="1"/>
  <c r="AF33" i="1"/>
  <c r="AF27" i="1"/>
  <c r="X31" i="1"/>
  <c r="X29" i="1"/>
  <c r="X27" i="1"/>
  <c r="X25" i="1"/>
  <c r="X23" i="1"/>
  <c r="X21" i="1"/>
  <c r="X18" i="1"/>
  <c r="X16" i="1"/>
  <c r="X37" i="1"/>
  <c r="X35" i="1"/>
  <c r="X33" i="1"/>
  <c r="X46" i="1"/>
  <c r="X44" i="1"/>
  <c r="X42" i="1"/>
  <c r="X40" i="1"/>
  <c r="X38" i="1"/>
  <c r="X36" i="1"/>
  <c r="X34" i="1"/>
  <c r="X32" i="1"/>
  <c r="X15" i="1"/>
  <c r="X45" i="1"/>
  <c r="X43" i="1"/>
  <c r="X41" i="1"/>
  <c r="X39" i="1"/>
  <c r="X30" i="1"/>
  <c r="X28" i="1"/>
  <c r="X26" i="1"/>
  <c r="X24" i="1"/>
  <c r="X22" i="1"/>
  <c r="X20" i="1"/>
  <c r="X19" i="1"/>
  <c r="X17" i="1"/>
  <c r="R40" i="1"/>
  <c r="S40" i="1" s="1"/>
  <c r="S28" i="1"/>
  <c r="AE31" i="1"/>
  <c r="AE29" i="1"/>
  <c r="AE27" i="1"/>
  <c r="AE25" i="1"/>
  <c r="AE23" i="1"/>
  <c r="AE21" i="1"/>
  <c r="AE18" i="1"/>
  <c r="AE16" i="1"/>
  <c r="AE41" i="1"/>
  <c r="AE46" i="1"/>
  <c r="AE44" i="1"/>
  <c r="AE42" i="1"/>
  <c r="AE40" i="1"/>
  <c r="AE38" i="1"/>
  <c r="AE36" i="1"/>
  <c r="AE34" i="1"/>
  <c r="AE32" i="1"/>
  <c r="AE14" i="1"/>
  <c r="AE43" i="1"/>
  <c r="AE37" i="1"/>
  <c r="AE30" i="1"/>
  <c r="AE28" i="1"/>
  <c r="AE26" i="1"/>
  <c r="AE24" i="1"/>
  <c r="AE22" i="1"/>
  <c r="AE20" i="1"/>
  <c r="AE19" i="1"/>
  <c r="AE17" i="1"/>
  <c r="AE15" i="1"/>
  <c r="AE45" i="1"/>
  <c r="AE35" i="1"/>
  <c r="AE33" i="1"/>
</calcChain>
</file>

<file path=xl/sharedStrings.xml><?xml version="1.0" encoding="utf-8"?>
<sst xmlns="http://schemas.openxmlformats.org/spreadsheetml/2006/main" count="131" uniqueCount="58">
  <si>
    <t>Customer Classes</t>
  </si>
  <si>
    <t>Total</t>
  </si>
  <si>
    <t>Residential</t>
  </si>
  <si>
    <t>GS &lt;50</t>
  </si>
  <si>
    <t>General Service 50 to 4,999 kW</t>
  </si>
  <si>
    <t>GS&gt; 50-TOU</t>
  </si>
  <si>
    <t>GS &gt;50-Intermediate</t>
  </si>
  <si>
    <t>Large Use &gt;5MW</t>
  </si>
  <si>
    <t>Street Light</t>
  </si>
  <si>
    <t>Sentinel Lighting</t>
  </si>
  <si>
    <t>Unmetered Scattered Load</t>
  </si>
  <si>
    <t>Embedded Distributor</t>
  </si>
  <si>
    <t>2004 Weather Normalized Values</t>
  </si>
  <si>
    <t>2017 Weather Normal Values</t>
  </si>
  <si>
    <t>Scaling Factor</t>
  </si>
  <si>
    <t>CO-INCIDENT PEAK</t>
  </si>
  <si>
    <t xml:space="preserve">General Service &lt; 50 kW </t>
  </si>
  <si>
    <t>1 CP</t>
  </si>
  <si>
    <t>General Service &gt; 50 kW</t>
  </si>
  <si>
    <t>Transformation CP</t>
  </si>
  <si>
    <t>TCP1</t>
  </si>
  <si>
    <t xml:space="preserve">Street Lights </t>
  </si>
  <si>
    <t>Bulk Delivery CP</t>
  </si>
  <si>
    <t>BCP1</t>
  </si>
  <si>
    <t>Sentinel Lights</t>
  </si>
  <si>
    <t xml:space="preserve">Total Sytem CP </t>
  </si>
  <si>
    <t>DCP1</t>
  </si>
  <si>
    <t>4 CP</t>
  </si>
  <si>
    <t xml:space="preserve">Total </t>
  </si>
  <si>
    <t>TCP4</t>
  </si>
  <si>
    <t>BCP4</t>
  </si>
  <si>
    <t>2022 Weather Normal Values</t>
  </si>
  <si>
    <t>DCP4</t>
  </si>
  <si>
    <t>12 CP</t>
  </si>
  <si>
    <t>TCP12</t>
  </si>
  <si>
    <t>BCP12</t>
  </si>
  <si>
    <t>DCP12</t>
  </si>
  <si>
    <t>NON CO_INCIDENT PEAK</t>
  </si>
  <si>
    <t>1 NCP</t>
  </si>
  <si>
    <t>DNCP1</t>
  </si>
  <si>
    <t>Primary NCP</t>
  </si>
  <si>
    <t>PNCP1</t>
  </si>
  <si>
    <t xml:space="preserve"> Line Transformer NCP</t>
  </si>
  <si>
    <t>LTNCP1</t>
  </si>
  <si>
    <t>Secondary NCP</t>
  </si>
  <si>
    <t>SNCP1</t>
  </si>
  <si>
    <t>4 NCP</t>
  </si>
  <si>
    <t>DNCP4</t>
  </si>
  <si>
    <t>PNCP4</t>
  </si>
  <si>
    <t>LTNCP4</t>
  </si>
  <si>
    <t>SNCP4</t>
  </si>
  <si>
    <t>12 NCP</t>
  </si>
  <si>
    <t>DNCP12</t>
  </si>
  <si>
    <t>PNCP12</t>
  </si>
  <si>
    <t>LTNCP12</t>
  </si>
  <si>
    <t>SNCP12</t>
  </si>
  <si>
    <t>2017 Cost Allocation Model</t>
  </si>
  <si>
    <t>2022 Cost Allocation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</si>
</sst>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41" fontId="2" fillId="2" borderId="0" xfId="0" applyNumberFormat="1" applyFont="1" applyFill="1" applyAlignment="1">
      <alignment horizontal="left"/>
    </xf>
    <xf numFmtId="41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1" fontId="3" fillId="2" borderId="3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 wrapText="1"/>
    </xf>
    <xf numFmtId="41" fontId="3" fillId="2" borderId="5" xfId="0" applyNumberFormat="1" applyFont="1" applyFill="1" applyBorder="1" applyAlignment="1">
      <alignment horizontal="center" vertical="center" wrapText="1"/>
    </xf>
    <xf numFmtId="41" fontId="5" fillId="2" borderId="6" xfId="0" applyNumberFormat="1" applyFont="1" applyFill="1" applyBorder="1" applyAlignment="1">
      <alignment horizontal="center"/>
    </xf>
    <xf numFmtId="41" fontId="2" fillId="2" borderId="0" xfId="0" applyNumberFormat="1" applyFont="1" applyFill="1" applyAlignment="1" applyProtection="1">
      <alignment horizontal="center"/>
      <protection locked="0"/>
    </xf>
    <xf numFmtId="41" fontId="2" fillId="2" borderId="0" xfId="0" applyNumberFormat="1" applyFont="1" applyFill="1" applyAlignment="1">
      <alignment horizontal="left" wrapText="1"/>
    </xf>
    <xf numFmtId="41" fontId="5" fillId="2" borderId="6" xfId="0" applyNumberFormat="1" applyFont="1" applyFill="1" applyBorder="1" applyAlignment="1">
      <alignment horizontal="center" wrapText="1"/>
    </xf>
    <xf numFmtId="41" fontId="2" fillId="2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/>
    <xf numFmtId="41" fontId="3" fillId="2" borderId="7" xfId="0" applyNumberFormat="1" applyFont="1" applyFill="1" applyBorder="1" applyAlignment="1">
      <alignment horizontal="center"/>
    </xf>
    <xf numFmtId="41" fontId="3" fillId="2" borderId="8" xfId="0" applyNumberFormat="1" applyFont="1" applyFill="1" applyBorder="1" applyAlignment="1">
      <alignment horizontal="center"/>
    </xf>
    <xf numFmtId="41" fontId="7" fillId="2" borderId="6" xfId="0" applyNumberFormat="1" applyFont="1" applyFill="1" applyBorder="1" applyAlignment="1">
      <alignment horizontal="center" wrapText="1"/>
    </xf>
    <xf numFmtId="41" fontId="6" fillId="2" borderId="0" xfId="0" applyNumberFormat="1" applyFont="1" applyFill="1" applyAlignment="1" applyProtection="1">
      <alignment horizontal="center" wrapText="1"/>
      <protection locked="0"/>
    </xf>
    <xf numFmtId="41" fontId="6" fillId="2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41" fontId="6" fillId="2" borderId="9" xfId="0" applyNumberFormat="1" applyFont="1" applyFill="1" applyBorder="1" applyAlignment="1">
      <alignment horizontal="left"/>
    </xf>
    <xf numFmtId="41" fontId="6" fillId="2" borderId="10" xfId="0" applyNumberFormat="1" applyFont="1" applyFill="1" applyBorder="1" applyAlignment="1">
      <alignment horizontal="left" wrapText="1"/>
    </xf>
    <xf numFmtId="41" fontId="3" fillId="2" borderId="9" xfId="0" applyNumberFormat="1" applyFont="1" applyFill="1" applyBorder="1" applyAlignment="1">
      <alignment horizontal="left"/>
    </xf>
    <xf numFmtId="41" fontId="6" fillId="2" borderId="11" xfId="0" applyNumberFormat="1" applyFont="1" applyFill="1" applyBorder="1" applyAlignment="1">
      <alignment horizontal="left"/>
    </xf>
    <xf numFmtId="41" fontId="6" fillId="2" borderId="12" xfId="0" applyNumberFormat="1" applyFont="1" applyFill="1" applyBorder="1" applyAlignment="1">
      <alignment horizontal="left" wrapText="1"/>
    </xf>
    <xf numFmtId="41" fontId="7" fillId="2" borderId="11" xfId="0" applyNumberFormat="1" applyFont="1" applyFill="1" applyBorder="1" applyAlignment="1">
      <alignment horizontal="center" wrapText="1"/>
    </xf>
    <xf numFmtId="41" fontId="6" fillId="3" borderId="13" xfId="0" applyNumberFormat="1" applyFont="1" applyFill="1" applyBorder="1" applyAlignment="1" applyProtection="1">
      <alignment horizontal="center" wrapText="1"/>
      <protection locked="0"/>
    </xf>
    <xf numFmtId="41" fontId="6" fillId="3" borderId="14" xfId="0" applyNumberFormat="1" applyFont="1" applyFill="1" applyBorder="1" applyAlignment="1" applyProtection="1">
      <alignment horizontal="center"/>
      <protection locked="0"/>
    </xf>
    <xf numFmtId="41" fontId="6" fillId="3" borderId="14" xfId="0" applyNumberFormat="1" applyFont="1" applyFill="1" applyBorder="1" applyAlignment="1" applyProtection="1">
      <alignment horizontal="center" wrapText="1"/>
      <protection locked="0"/>
    </xf>
    <xf numFmtId="41" fontId="6" fillId="2" borderId="15" xfId="0" applyNumberFormat="1" applyFont="1" applyFill="1" applyBorder="1" applyAlignment="1">
      <alignment horizontal="left"/>
    </xf>
    <xf numFmtId="41" fontId="6" fillId="2" borderId="16" xfId="0" applyNumberFormat="1" applyFont="1" applyFill="1" applyBorder="1" applyAlignment="1">
      <alignment horizontal="left" wrapText="1"/>
    </xf>
    <xf numFmtId="41" fontId="7" fillId="2" borderId="15" xfId="0" applyNumberFormat="1" applyFont="1" applyFill="1" applyBorder="1" applyAlignment="1">
      <alignment horizontal="center" wrapText="1"/>
    </xf>
    <xf numFmtId="41" fontId="7" fillId="2" borderId="9" xfId="0" applyNumberFormat="1" applyFont="1" applyFill="1" applyBorder="1" applyAlignment="1">
      <alignment horizontal="center" wrapText="1"/>
    </xf>
    <xf numFmtId="41" fontId="6" fillId="2" borderId="9" xfId="0" applyNumberFormat="1" applyFont="1" applyFill="1" applyBorder="1" applyAlignment="1" applyProtection="1">
      <alignment horizontal="center" wrapText="1"/>
      <protection locked="0"/>
    </xf>
    <xf numFmtId="41" fontId="6" fillId="2" borderId="10" xfId="0" applyNumberFormat="1" applyFont="1" applyFill="1" applyBorder="1" applyAlignment="1">
      <alignment horizontal="left"/>
    </xf>
    <xf numFmtId="41" fontId="7" fillId="2" borderId="9" xfId="0" applyNumberFormat="1" applyFont="1" applyFill="1" applyBorder="1" applyAlignment="1">
      <alignment horizontal="center"/>
    </xf>
    <xf numFmtId="41" fontId="6" fillId="2" borderId="9" xfId="0" applyNumberFormat="1" applyFont="1" applyFill="1" applyBorder="1" applyAlignment="1" applyProtection="1">
      <alignment horizontal="center"/>
      <protection locked="0"/>
    </xf>
    <xf numFmtId="41" fontId="6" fillId="2" borderId="11" xfId="0" applyNumberFormat="1" applyFont="1" applyFill="1" applyBorder="1" applyAlignment="1">
      <alignment horizontal="left" wrapText="1"/>
    </xf>
    <xf numFmtId="41" fontId="6" fillId="3" borderId="13" xfId="0" applyNumberFormat="1" applyFont="1" applyFill="1" applyBorder="1" applyAlignment="1" applyProtection="1">
      <alignment horizontal="center"/>
      <protection locked="0"/>
    </xf>
    <xf numFmtId="41" fontId="6" fillId="2" borderId="17" xfId="0" applyNumberFormat="1" applyFont="1" applyFill="1" applyBorder="1" applyAlignment="1">
      <alignment horizontal="left"/>
    </xf>
    <xf numFmtId="41" fontId="6" fillId="2" borderId="18" xfId="0" applyNumberFormat="1" applyFont="1" applyFill="1" applyBorder="1" applyAlignment="1">
      <alignment horizontal="left" wrapText="1"/>
    </xf>
    <xf numFmtId="41" fontId="7" fillId="2" borderId="1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9" xfId="0" applyBorder="1"/>
    <xf numFmtId="3" fontId="0" fillId="0" borderId="0" xfId="0" applyNumberFormat="1" applyBorder="1"/>
    <xf numFmtId="164" fontId="0" fillId="0" borderId="10" xfId="1" applyNumberFormat="1" applyFont="1" applyBorder="1"/>
    <xf numFmtId="0" fontId="0" fillId="0" borderId="17" xfId="0" applyBorder="1"/>
    <xf numFmtId="3" fontId="0" fillId="0" borderId="23" xfId="0" applyNumberFormat="1" applyBorder="1"/>
    <xf numFmtId="164" fontId="0" fillId="0" borderId="18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lair/Documents/ELK/Load%20Forecast/ELK_2022%20Load%20Forecast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Rebasing/2012%20%20Rate%20Application%20Files%20with%202006%20Start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bbacon/My%20Documents/Orillia/2010%20Rates/2010%20Rate%20File%20-%20July%202,%202009/Documents%20and%20Settings/mmaw/Local%20Settings/Temporary%20Internet%20Files/OLKBC/Exhibit%203%20Distribution%20Revenue%20Throughputs%20-%20Blank.xls?9891282D" TargetMode="External"/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COP Forecast"/>
      <sheetName val="2021 COP Forecast (2)"/>
      <sheetName val="2022 COP Forecast"/>
      <sheetName val="Summary"/>
      <sheetName val="Ch 2 Appendices"/>
      <sheetName val="CARD"/>
      <sheetName val="Exhibit 3 Tables (2)"/>
      <sheetName val="Rate Class Energy Model"/>
      <sheetName val="Rate Class Energy Model (WN)"/>
      <sheetName val="Rate Class Load Model"/>
      <sheetName val="Rate Class Customer Model"/>
      <sheetName val="Purchased Power Model"/>
      <sheetName val="Purchased Power Model (WN)"/>
      <sheetName val="Data"/>
      <sheetName val="Exhibit 3 Tables"/>
      <sheetName val="Purchased Power Model (old) "/>
      <sheetName val="Purchased Power Model (CustND)"/>
      <sheetName val="Purchased Power Model (ED)"/>
      <sheetName val="Purchased Power Model (2)"/>
      <sheetName val="Economic"/>
      <sheetName val="Purchases"/>
      <sheetName val="Demand Data"/>
      <sheetName val="Demand Data (2021)"/>
      <sheetName val="CDM"/>
      <sheetName val="Weather"/>
      <sheetName val="Loss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C152-82F5-4FC2-AF8C-32E91D01952E}">
  <sheetPr codeName="Sheet12"/>
  <dimension ref="B4:AG46"/>
  <sheetViews>
    <sheetView tabSelected="1" workbookViewId="0">
      <selection activeCell="R21" sqref="R21"/>
    </sheetView>
  </sheetViews>
  <sheetFormatPr defaultRowHeight="12.75" x14ac:dyDescent="0.2"/>
  <cols>
    <col min="2" max="2" width="21.140625" bestFit="1" customWidth="1"/>
    <col min="5" max="5" width="12.5703125" customWidth="1"/>
    <col min="8" max="10" width="0" hidden="1" customWidth="1"/>
    <col min="13" max="13" width="15" bestFit="1" customWidth="1"/>
    <col min="14" max="14" width="11.28515625" bestFit="1" customWidth="1"/>
    <col min="16" max="16" width="37.7109375" customWidth="1"/>
    <col min="17" max="17" width="29.28515625" bestFit="1" customWidth="1"/>
    <col min="18" max="18" width="25.85546875" bestFit="1" customWidth="1"/>
    <col min="19" max="19" width="13.140625" bestFit="1" customWidth="1"/>
    <col min="20" max="20" width="8.28515625" bestFit="1" customWidth="1"/>
    <col min="21" max="21" width="21.140625" bestFit="1" customWidth="1"/>
    <col min="24" max="24" width="12.85546875" customWidth="1"/>
    <col min="26" max="26" width="9" bestFit="1" customWidth="1"/>
    <col min="27" max="27" width="0" hidden="1" customWidth="1"/>
    <col min="28" max="28" width="12.5703125" hidden="1" customWidth="1"/>
    <col min="29" max="29" width="0" hidden="1" customWidth="1"/>
    <col min="32" max="32" width="11.5703125" bestFit="1" customWidth="1"/>
    <col min="33" max="33" width="12" customWidth="1"/>
  </cols>
  <sheetData>
    <row r="4" spans="2:33" ht="15.75" x14ac:dyDescent="0.25">
      <c r="E4" s="45" t="s">
        <v>56</v>
      </c>
      <c r="F4" s="45"/>
      <c r="G4" s="45"/>
      <c r="H4" s="45"/>
      <c r="I4" s="45"/>
      <c r="J4" s="45"/>
      <c r="K4" s="45"/>
      <c r="L4" s="45"/>
      <c r="M4" s="45"/>
      <c r="N4" s="45"/>
      <c r="X4" s="45" t="s">
        <v>57</v>
      </c>
      <c r="Y4" s="45"/>
      <c r="Z4" s="45"/>
      <c r="AA4" s="45"/>
      <c r="AB4" s="45"/>
      <c r="AC4" s="45"/>
      <c r="AD4" s="45"/>
      <c r="AE4" s="45"/>
      <c r="AF4" s="45"/>
      <c r="AG4" s="45"/>
    </row>
    <row r="5" spans="2:33" ht="13.5" thickBot="1" x14ac:dyDescent="0.25"/>
    <row r="6" spans="2:33" ht="13.5" thickBot="1" x14ac:dyDescent="0.25">
      <c r="B6" s="1"/>
      <c r="C6" s="1"/>
      <c r="D6" s="2"/>
      <c r="E6" s="3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U6" s="1"/>
      <c r="V6" s="1"/>
      <c r="W6" s="2"/>
      <c r="X6" s="3">
        <v>1</v>
      </c>
      <c r="Y6" s="4">
        <v>2</v>
      </c>
      <c r="Z6" s="4">
        <v>3</v>
      </c>
      <c r="AA6" s="4">
        <v>4</v>
      </c>
      <c r="AB6" s="4">
        <v>5</v>
      </c>
      <c r="AC6" s="4">
        <v>6</v>
      </c>
      <c r="AD6" s="4">
        <v>7</v>
      </c>
      <c r="AE6" s="4">
        <v>8</v>
      </c>
      <c r="AF6" s="4">
        <v>9</v>
      </c>
      <c r="AG6" s="4">
        <v>10</v>
      </c>
    </row>
    <row r="7" spans="2:33" ht="51.75" thickBot="1" x14ac:dyDescent="0.3">
      <c r="B7" s="5" t="s">
        <v>0</v>
      </c>
      <c r="C7" s="5"/>
      <c r="D7" s="6" t="s">
        <v>1</v>
      </c>
      <c r="E7" s="7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  <c r="M7" s="8" t="s">
        <v>10</v>
      </c>
      <c r="N7" s="8" t="s">
        <v>11</v>
      </c>
      <c r="U7" s="5" t="s">
        <v>0</v>
      </c>
      <c r="V7" s="5"/>
      <c r="W7" s="6" t="s">
        <v>1</v>
      </c>
      <c r="X7" s="7" t="s">
        <v>2</v>
      </c>
      <c r="Y7" s="8" t="s">
        <v>3</v>
      </c>
      <c r="Z7" s="8" t="s">
        <v>4</v>
      </c>
      <c r="AA7" s="8" t="s">
        <v>5</v>
      </c>
      <c r="AB7" s="8" t="s">
        <v>6</v>
      </c>
      <c r="AC7" s="8" t="s">
        <v>7</v>
      </c>
      <c r="AD7" s="8" t="s">
        <v>8</v>
      </c>
      <c r="AE7" s="8" t="s">
        <v>9</v>
      </c>
      <c r="AF7" s="8" t="s">
        <v>10</v>
      </c>
      <c r="AG7" s="8" t="s">
        <v>11</v>
      </c>
    </row>
    <row r="8" spans="2:33" x14ac:dyDescent="0.2">
      <c r="B8" s="1"/>
      <c r="C8" s="1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U8" s="1"/>
      <c r="V8" s="1"/>
      <c r="W8" s="9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2:33" x14ac:dyDescent="0.2">
      <c r="B9" s="1"/>
      <c r="C9" s="11"/>
      <c r="D9" s="12"/>
      <c r="E9" s="13"/>
      <c r="F9" s="10"/>
      <c r="G9" s="13"/>
      <c r="H9" s="10"/>
      <c r="I9" s="13"/>
      <c r="J9" s="10"/>
      <c r="K9" s="13"/>
      <c r="L9" s="13"/>
      <c r="M9" s="10"/>
      <c r="N9" s="10"/>
      <c r="U9" s="1"/>
      <c r="V9" s="11"/>
      <c r="W9" s="12"/>
      <c r="X9" s="13"/>
      <c r="Y9" s="10"/>
      <c r="Z9" s="13"/>
      <c r="AA9" s="10"/>
      <c r="AB9" s="13"/>
      <c r="AC9" s="10"/>
      <c r="AD9" s="13"/>
      <c r="AE9" s="13"/>
      <c r="AF9" s="10"/>
      <c r="AG9" s="10"/>
    </row>
    <row r="10" spans="2:33" ht="13.5" thickBot="1" x14ac:dyDescent="0.25">
      <c r="B10" s="1"/>
      <c r="C10" s="11"/>
      <c r="D10" s="12"/>
      <c r="E10" s="13"/>
      <c r="F10" s="10"/>
      <c r="G10" s="13"/>
      <c r="H10" s="10"/>
      <c r="I10" s="13"/>
      <c r="J10" s="10"/>
      <c r="K10" s="13"/>
      <c r="L10" s="13"/>
      <c r="M10" s="10"/>
      <c r="N10" s="10"/>
      <c r="Q10" s="14" t="s">
        <v>12</v>
      </c>
      <c r="R10" s="14" t="s">
        <v>13</v>
      </c>
      <c r="S10" s="14" t="s">
        <v>14</v>
      </c>
      <c r="U10" s="1"/>
      <c r="V10" s="11"/>
      <c r="W10" s="12"/>
      <c r="X10" s="13"/>
      <c r="Y10" s="10"/>
      <c r="Z10" s="13"/>
      <c r="AA10" s="10"/>
      <c r="AB10" s="13"/>
      <c r="AC10" s="10"/>
      <c r="AD10" s="13"/>
      <c r="AE10" s="13"/>
      <c r="AF10" s="10"/>
      <c r="AG10" s="10"/>
    </row>
    <row r="11" spans="2:33" ht="14.25" thickTop="1" thickBot="1" x14ac:dyDescent="0.25">
      <c r="B11" s="15" t="s">
        <v>15</v>
      </c>
      <c r="C11" s="16"/>
      <c r="D11" s="17"/>
      <c r="E11" s="18"/>
      <c r="F11" s="19"/>
      <c r="G11" s="18"/>
      <c r="H11" s="19"/>
      <c r="I11" s="18"/>
      <c r="J11" s="19"/>
      <c r="K11" s="18"/>
      <c r="L11" s="18"/>
      <c r="M11" s="19"/>
      <c r="N11" s="19"/>
      <c r="P11" s="14" t="s">
        <v>2</v>
      </c>
      <c r="Q11" s="20">
        <v>75584844</v>
      </c>
      <c r="R11" s="20">
        <v>92079767</v>
      </c>
      <c r="S11" s="21">
        <v>1.218</v>
      </c>
      <c r="T11" s="22"/>
      <c r="U11" s="15" t="s">
        <v>15</v>
      </c>
      <c r="V11" s="16"/>
      <c r="W11" s="17"/>
      <c r="X11" s="18"/>
      <c r="Y11" s="19"/>
      <c r="Z11" s="18"/>
      <c r="AA11" s="19"/>
      <c r="AB11" s="18"/>
      <c r="AC11" s="19"/>
      <c r="AD11" s="18"/>
      <c r="AE11" s="18"/>
      <c r="AF11" s="19"/>
      <c r="AG11" s="19"/>
    </row>
    <row r="12" spans="2:33" ht="13.5" thickTop="1" x14ac:dyDescent="0.2">
      <c r="B12" s="23"/>
      <c r="C12" s="24"/>
      <c r="D12" s="17"/>
      <c r="E12" s="18"/>
      <c r="F12" s="19"/>
      <c r="G12" s="18"/>
      <c r="H12" s="19"/>
      <c r="I12" s="18"/>
      <c r="J12" s="19"/>
      <c r="K12" s="18"/>
      <c r="L12" s="18"/>
      <c r="M12" s="19"/>
      <c r="N12" s="19"/>
      <c r="P12" s="14" t="s">
        <v>16</v>
      </c>
      <c r="Q12" s="20">
        <v>45080345</v>
      </c>
      <c r="R12" s="20">
        <v>29402106</v>
      </c>
      <c r="S12" s="21">
        <v>0.65200000000000002</v>
      </c>
      <c r="T12" s="22"/>
      <c r="U12" s="23"/>
      <c r="V12" s="24"/>
      <c r="W12" s="17"/>
      <c r="X12" s="18"/>
      <c r="Y12" s="19"/>
      <c r="Z12" s="18"/>
      <c r="AA12" s="19"/>
      <c r="AB12" s="18"/>
      <c r="AC12" s="19"/>
      <c r="AD12" s="18"/>
      <c r="AE12" s="18"/>
      <c r="AF12" s="19"/>
      <c r="AG12" s="19"/>
    </row>
    <row r="13" spans="2:33" x14ac:dyDescent="0.2">
      <c r="B13" s="25" t="s">
        <v>17</v>
      </c>
      <c r="C13" s="24"/>
      <c r="D13" s="17"/>
      <c r="E13" s="18"/>
      <c r="F13" s="19"/>
      <c r="G13" s="18"/>
      <c r="H13" s="19"/>
      <c r="I13" s="18"/>
      <c r="J13" s="19"/>
      <c r="K13" s="18"/>
      <c r="L13" s="18"/>
      <c r="M13" s="19"/>
      <c r="N13" s="19"/>
      <c r="P13" s="14" t="s">
        <v>18</v>
      </c>
      <c r="Q13" s="20">
        <v>69650366</v>
      </c>
      <c r="R13" s="20">
        <v>60476956</v>
      </c>
      <c r="S13" s="21">
        <v>0.86799999999999999</v>
      </c>
      <c r="T13" s="22"/>
      <c r="U13" s="25" t="s">
        <v>17</v>
      </c>
      <c r="V13" s="24"/>
      <c r="W13" s="17"/>
      <c r="X13" s="18"/>
      <c r="Y13" s="19"/>
      <c r="Z13" s="18"/>
      <c r="AA13" s="19"/>
      <c r="AB13" s="18"/>
      <c r="AC13" s="19"/>
      <c r="AD13" s="18"/>
      <c r="AE13" s="18"/>
      <c r="AF13" s="19"/>
      <c r="AG13" s="19"/>
    </row>
    <row r="14" spans="2:33" x14ac:dyDescent="0.2">
      <c r="B14" s="26" t="s">
        <v>19</v>
      </c>
      <c r="C14" s="27" t="s">
        <v>20</v>
      </c>
      <c r="D14" s="28">
        <v>42329.242403243232</v>
      </c>
      <c r="E14" s="29">
        <v>27096.765037535715</v>
      </c>
      <c r="F14" s="30">
        <v>7150.085142974297</v>
      </c>
      <c r="G14" s="31">
        <v>8057.0174762424313</v>
      </c>
      <c r="H14" s="30"/>
      <c r="I14" s="31"/>
      <c r="J14" s="30"/>
      <c r="K14" s="31">
        <v>0</v>
      </c>
      <c r="L14" s="31">
        <v>0</v>
      </c>
      <c r="M14" s="31">
        <v>25.374746490793822</v>
      </c>
      <c r="N14" s="30"/>
      <c r="P14" s="14" t="s">
        <v>21</v>
      </c>
      <c r="Q14" s="20">
        <v>2268132</v>
      </c>
      <c r="R14" s="20">
        <v>2380054</v>
      </c>
      <c r="S14" s="21">
        <v>1.0489999999999999</v>
      </c>
      <c r="T14" s="22"/>
      <c r="U14" s="26" t="s">
        <v>19</v>
      </c>
      <c r="V14" s="27" t="s">
        <v>20</v>
      </c>
      <c r="W14" s="28">
        <v>42329.242403243232</v>
      </c>
      <c r="X14" s="29">
        <f>E14*$S$33</f>
        <v>27516.816530404449</v>
      </c>
      <c r="Y14" s="30">
        <f>F14*$S$34</f>
        <v>6725.6234888412237</v>
      </c>
      <c r="Z14" s="31">
        <f>G14*$S$35</f>
        <v>7924.5348513848212</v>
      </c>
      <c r="AA14" s="30"/>
      <c r="AB14" s="31"/>
      <c r="AC14" s="30"/>
      <c r="AD14" s="31">
        <f>K14*$S$36</f>
        <v>0</v>
      </c>
      <c r="AE14" s="31">
        <f>L14*$S$37</f>
        <v>0</v>
      </c>
      <c r="AF14" s="31">
        <f>M14*$S$38</f>
        <v>13.60546781431149</v>
      </c>
      <c r="AG14" s="30">
        <f>N14*$S$34</f>
        <v>0</v>
      </c>
    </row>
    <row r="15" spans="2:33" x14ac:dyDescent="0.2">
      <c r="B15" s="32" t="s">
        <v>22</v>
      </c>
      <c r="C15" s="33" t="s">
        <v>23</v>
      </c>
      <c r="D15" s="34">
        <v>42329.242403243232</v>
      </c>
      <c r="E15" s="29">
        <v>27096.765037535715</v>
      </c>
      <c r="F15" s="31">
        <v>7150.085142974297</v>
      </c>
      <c r="G15" s="31">
        <v>8057.0174762424313</v>
      </c>
      <c r="H15" s="31"/>
      <c r="I15" s="31"/>
      <c r="J15" s="30"/>
      <c r="K15" s="31">
        <v>0</v>
      </c>
      <c r="L15" s="31">
        <v>0</v>
      </c>
      <c r="M15" s="31">
        <v>25.374746490793822</v>
      </c>
      <c r="N15" s="30"/>
      <c r="P15" s="14" t="s">
        <v>24</v>
      </c>
      <c r="Q15" s="20">
        <v>160889</v>
      </c>
      <c r="R15" s="20">
        <v>5962</v>
      </c>
      <c r="S15" s="21">
        <v>3.6999999999999998E-2</v>
      </c>
      <c r="T15" s="22"/>
      <c r="U15" s="32" t="s">
        <v>22</v>
      </c>
      <c r="V15" s="33" t="s">
        <v>23</v>
      </c>
      <c r="W15" s="34">
        <v>42329.242403243232</v>
      </c>
      <c r="X15" s="29">
        <f t="shared" ref="X15:X46" si="0">E15*$S$33</f>
        <v>27516.816530404449</v>
      </c>
      <c r="Y15" s="31">
        <f t="shared" ref="Y15:Y46" si="1">F15*$S$34</f>
        <v>6725.6234888412237</v>
      </c>
      <c r="Z15" s="31">
        <f t="shared" ref="Z15:Z46" si="2">G15*$S$35</f>
        <v>7924.5348513848212</v>
      </c>
      <c r="AA15" s="31"/>
      <c r="AB15" s="31"/>
      <c r="AC15" s="30"/>
      <c r="AD15" s="31">
        <f t="shared" ref="AD15:AD46" si="3">K15*$S$36</f>
        <v>0</v>
      </c>
      <c r="AE15" s="31">
        <f t="shared" ref="AE15:AE46" si="4">L15*$S$37</f>
        <v>0</v>
      </c>
      <c r="AF15" s="31">
        <f t="shared" ref="AF15:AF46" si="5">M15*$S$38</f>
        <v>13.60546781431149</v>
      </c>
      <c r="AG15" s="30"/>
    </row>
    <row r="16" spans="2:33" x14ac:dyDescent="0.2">
      <c r="B16" s="32" t="s">
        <v>25</v>
      </c>
      <c r="C16" s="33" t="s">
        <v>26</v>
      </c>
      <c r="D16" s="34">
        <v>42329.242403243232</v>
      </c>
      <c r="E16" s="29">
        <v>27096.765037535715</v>
      </c>
      <c r="F16" s="31">
        <v>7150.085142974297</v>
      </c>
      <c r="G16" s="31">
        <v>8057.0174762424313</v>
      </c>
      <c r="H16" s="31"/>
      <c r="I16" s="31"/>
      <c r="J16" s="30"/>
      <c r="K16" s="31">
        <v>0</v>
      </c>
      <c r="L16" s="31">
        <v>0</v>
      </c>
      <c r="M16" s="31">
        <v>25.374746490793822</v>
      </c>
      <c r="N16" s="30"/>
      <c r="P16" s="14" t="s">
        <v>10</v>
      </c>
      <c r="Q16" s="20">
        <v>283513</v>
      </c>
      <c r="R16" s="20">
        <v>264832</v>
      </c>
      <c r="S16" s="21">
        <v>0.93400000000000005</v>
      </c>
      <c r="T16" s="22"/>
      <c r="U16" s="32" t="s">
        <v>25</v>
      </c>
      <c r="V16" s="33" t="s">
        <v>26</v>
      </c>
      <c r="W16" s="34">
        <v>42329.242403243232</v>
      </c>
      <c r="X16" s="29">
        <f t="shared" si="0"/>
        <v>27516.816530404449</v>
      </c>
      <c r="Y16" s="31">
        <f t="shared" si="1"/>
        <v>6725.6234888412237</v>
      </c>
      <c r="Z16" s="31">
        <f>G16*$S$35</f>
        <v>7924.5348513848212</v>
      </c>
      <c r="AA16" s="31"/>
      <c r="AB16" s="31"/>
      <c r="AC16" s="30"/>
      <c r="AD16" s="31">
        <f t="shared" si="3"/>
        <v>0</v>
      </c>
      <c r="AE16" s="31">
        <f t="shared" si="4"/>
        <v>0</v>
      </c>
      <c r="AF16" s="31">
        <f t="shared" si="5"/>
        <v>13.60546781431149</v>
      </c>
      <c r="AG16" s="30"/>
    </row>
    <row r="17" spans="2:33" x14ac:dyDescent="0.2">
      <c r="B17" s="23"/>
      <c r="C17" s="24"/>
      <c r="D17" s="35"/>
      <c r="E17" s="36"/>
      <c r="F17" s="19"/>
      <c r="G17" s="18"/>
      <c r="H17" s="19"/>
      <c r="I17" s="18"/>
      <c r="J17" s="19"/>
      <c r="K17" s="18"/>
      <c r="L17" s="18"/>
      <c r="M17" s="19"/>
      <c r="N17" s="19"/>
      <c r="U17" s="23"/>
      <c r="V17" s="24"/>
      <c r="W17" s="35"/>
      <c r="X17" s="36">
        <f t="shared" si="0"/>
        <v>0</v>
      </c>
      <c r="Y17" s="19">
        <f t="shared" si="1"/>
        <v>0</v>
      </c>
      <c r="Z17" s="18">
        <f t="shared" si="2"/>
        <v>0</v>
      </c>
      <c r="AA17" s="19"/>
      <c r="AB17" s="18"/>
      <c r="AC17" s="19"/>
      <c r="AD17" s="18">
        <f t="shared" si="3"/>
        <v>0</v>
      </c>
      <c r="AE17" s="18">
        <f t="shared" si="4"/>
        <v>0</v>
      </c>
      <c r="AF17" s="19">
        <f t="shared" si="5"/>
        <v>0</v>
      </c>
      <c r="AG17" s="19"/>
    </row>
    <row r="18" spans="2:33" x14ac:dyDescent="0.2">
      <c r="B18" s="25" t="s">
        <v>27</v>
      </c>
      <c r="C18" s="24"/>
      <c r="D18" s="35"/>
      <c r="E18" s="36"/>
      <c r="F18" s="19"/>
      <c r="G18" s="18"/>
      <c r="H18" s="19"/>
      <c r="I18" s="18"/>
      <c r="J18" s="19"/>
      <c r="K18" s="18"/>
      <c r="L18" s="18"/>
      <c r="M18" s="19"/>
      <c r="N18" s="19"/>
      <c r="P18" s="14" t="s">
        <v>28</v>
      </c>
      <c r="Q18" s="20">
        <v>193028087</v>
      </c>
      <c r="R18" s="20">
        <v>184609677</v>
      </c>
      <c r="S18" s="21">
        <v>0.95599999999999996</v>
      </c>
      <c r="U18" s="25" t="s">
        <v>27</v>
      </c>
      <c r="V18" s="24"/>
      <c r="W18" s="35"/>
      <c r="X18" s="36">
        <f t="shared" si="0"/>
        <v>0</v>
      </c>
      <c r="Y18" s="19">
        <f t="shared" si="1"/>
        <v>0</v>
      </c>
      <c r="Z18" s="18">
        <f t="shared" si="2"/>
        <v>0</v>
      </c>
      <c r="AA18" s="19"/>
      <c r="AB18" s="18"/>
      <c r="AC18" s="19"/>
      <c r="AD18" s="18">
        <f t="shared" si="3"/>
        <v>0</v>
      </c>
      <c r="AE18" s="18">
        <f t="shared" si="4"/>
        <v>0</v>
      </c>
      <c r="AF18" s="19">
        <f t="shared" si="5"/>
        <v>0</v>
      </c>
      <c r="AG18" s="19"/>
    </row>
    <row r="19" spans="2:33" x14ac:dyDescent="0.2">
      <c r="B19" s="26" t="s">
        <v>19</v>
      </c>
      <c r="C19" s="27" t="s">
        <v>29</v>
      </c>
      <c r="D19" s="28">
        <v>151901.09046481614</v>
      </c>
      <c r="E19" s="29">
        <v>92296.843897904459</v>
      </c>
      <c r="F19" s="30">
        <v>27765.128936338071</v>
      </c>
      <c r="G19" s="31">
        <v>31739.028352748792</v>
      </c>
      <c r="H19" s="30"/>
      <c r="I19" s="31"/>
      <c r="J19" s="30"/>
      <c r="K19" s="31">
        <v>0</v>
      </c>
      <c r="L19" s="31">
        <v>0</v>
      </c>
      <c r="M19" s="31">
        <v>100.08927782479786</v>
      </c>
      <c r="N19" s="30"/>
      <c r="U19" s="26" t="s">
        <v>19</v>
      </c>
      <c r="V19" s="27" t="s">
        <v>29</v>
      </c>
      <c r="W19" s="28">
        <v>151901.09046481614</v>
      </c>
      <c r="X19" s="29">
        <f t="shared" si="0"/>
        <v>93727.620856433714</v>
      </c>
      <c r="Y19" s="30">
        <f t="shared" si="1"/>
        <v>26116.864290550417</v>
      </c>
      <c r="Z19" s="31">
        <f t="shared" si="2"/>
        <v>31217.139229509197</v>
      </c>
      <c r="AA19" s="30"/>
      <c r="AB19" s="31"/>
      <c r="AC19" s="30"/>
      <c r="AD19" s="31">
        <f t="shared" si="3"/>
        <v>0</v>
      </c>
      <c r="AE19" s="31">
        <f t="shared" si="4"/>
        <v>0</v>
      </c>
      <c r="AF19" s="31">
        <f t="shared" si="5"/>
        <v>53.666011934228663</v>
      </c>
      <c r="AG19" s="30"/>
    </row>
    <row r="20" spans="2:33" x14ac:dyDescent="0.2">
      <c r="B20" s="32" t="s">
        <v>22</v>
      </c>
      <c r="C20" s="33" t="s">
        <v>30</v>
      </c>
      <c r="D20" s="34">
        <v>151901.09046481614</v>
      </c>
      <c r="E20" s="29">
        <v>92296.843897904459</v>
      </c>
      <c r="F20" s="31">
        <v>27765.128936338071</v>
      </c>
      <c r="G20" s="31">
        <v>31739.028352748792</v>
      </c>
      <c r="H20" s="31"/>
      <c r="I20" s="31"/>
      <c r="J20" s="30"/>
      <c r="K20" s="31">
        <v>0</v>
      </c>
      <c r="L20" s="31">
        <v>0</v>
      </c>
      <c r="M20" s="31">
        <v>100.08927782479786</v>
      </c>
      <c r="N20" s="30"/>
      <c r="Q20" t="str">
        <f t="shared" ref="Q20:Q26" si="6">Q10</f>
        <v>2004 Weather Normalized Values</v>
      </c>
      <c r="R20" s="14" t="s">
        <v>31</v>
      </c>
      <c r="S20" t="str">
        <f>S10</f>
        <v>Scaling Factor</v>
      </c>
      <c r="U20" s="32" t="s">
        <v>22</v>
      </c>
      <c r="V20" s="33" t="s">
        <v>30</v>
      </c>
      <c r="W20" s="34">
        <v>151901.09046481614</v>
      </c>
      <c r="X20" s="29">
        <f t="shared" si="0"/>
        <v>93727.620856433714</v>
      </c>
      <c r="Y20" s="31">
        <f t="shared" si="1"/>
        <v>26116.864290550417</v>
      </c>
      <c r="Z20" s="31">
        <f t="shared" si="2"/>
        <v>31217.139229509197</v>
      </c>
      <c r="AA20" s="31"/>
      <c r="AB20" s="31"/>
      <c r="AC20" s="30"/>
      <c r="AD20" s="31">
        <f t="shared" si="3"/>
        <v>0</v>
      </c>
      <c r="AE20" s="31">
        <f t="shared" si="4"/>
        <v>0</v>
      </c>
      <c r="AF20" s="31">
        <f t="shared" si="5"/>
        <v>53.666011934228663</v>
      </c>
      <c r="AG20" s="30"/>
    </row>
    <row r="21" spans="2:33" x14ac:dyDescent="0.2">
      <c r="B21" s="32" t="s">
        <v>25</v>
      </c>
      <c r="C21" s="33" t="s">
        <v>32</v>
      </c>
      <c r="D21" s="34">
        <v>151901.09046481614</v>
      </c>
      <c r="E21" s="29">
        <v>92296.843897904459</v>
      </c>
      <c r="F21" s="31">
        <v>27765.128936338071</v>
      </c>
      <c r="G21" s="31">
        <v>31739.028352748792</v>
      </c>
      <c r="H21" s="31"/>
      <c r="I21" s="31"/>
      <c r="J21" s="30"/>
      <c r="K21" s="31">
        <v>0</v>
      </c>
      <c r="L21" s="31">
        <v>0</v>
      </c>
      <c r="M21" s="31">
        <v>100.08927782479786</v>
      </c>
      <c r="N21" s="30"/>
      <c r="P21" t="str">
        <f t="shared" ref="P21:P26" si="7">P11</f>
        <v>Residential</v>
      </c>
      <c r="Q21" s="20">
        <f t="shared" si="6"/>
        <v>75584844</v>
      </c>
      <c r="R21" s="20">
        <v>93507178.852956474</v>
      </c>
      <c r="S21" s="22">
        <f t="shared" ref="S21:S28" si="8">R21/Q21</f>
        <v>1.2371154573389935</v>
      </c>
      <c r="U21" s="32" t="s">
        <v>25</v>
      </c>
      <c r="V21" s="33" t="s">
        <v>32</v>
      </c>
      <c r="W21" s="34">
        <v>151901.09046481614</v>
      </c>
      <c r="X21" s="29">
        <f t="shared" si="0"/>
        <v>93727.620856433714</v>
      </c>
      <c r="Y21" s="31">
        <f t="shared" si="1"/>
        <v>26116.864290550417</v>
      </c>
      <c r="Z21" s="31">
        <f t="shared" si="2"/>
        <v>31217.139229509197</v>
      </c>
      <c r="AA21" s="31"/>
      <c r="AB21" s="31"/>
      <c r="AC21" s="30"/>
      <c r="AD21" s="31">
        <f t="shared" si="3"/>
        <v>0</v>
      </c>
      <c r="AE21" s="31">
        <f t="shared" si="4"/>
        <v>0</v>
      </c>
      <c r="AF21" s="31">
        <f t="shared" si="5"/>
        <v>53.666011934228663</v>
      </c>
      <c r="AG21" s="30"/>
    </row>
    <row r="22" spans="2:33" x14ac:dyDescent="0.2">
      <c r="B22" s="23"/>
      <c r="C22" s="24"/>
      <c r="D22" s="35"/>
      <c r="E22" s="36"/>
      <c r="F22" s="19"/>
      <c r="G22" s="18"/>
      <c r="H22" s="19"/>
      <c r="I22" s="18"/>
      <c r="J22" s="19"/>
      <c r="K22" s="18"/>
      <c r="L22" s="18"/>
      <c r="M22" s="19"/>
      <c r="N22" s="19"/>
      <c r="P22" t="str">
        <f t="shared" si="7"/>
        <v xml:space="preserve">General Service &lt; 50 kW </v>
      </c>
      <c r="Q22" s="20">
        <f t="shared" si="6"/>
        <v>45080345</v>
      </c>
      <c r="R22" s="20">
        <v>27656662.932092071</v>
      </c>
      <c r="S22" s="22">
        <f t="shared" si="8"/>
        <v>0.61349714453365589</v>
      </c>
      <c r="U22" s="23"/>
      <c r="V22" s="24"/>
      <c r="W22" s="35"/>
      <c r="X22" s="36">
        <f t="shared" si="0"/>
        <v>0</v>
      </c>
      <c r="Y22" s="19">
        <f t="shared" si="1"/>
        <v>0</v>
      </c>
      <c r="Z22" s="18">
        <f t="shared" si="2"/>
        <v>0</v>
      </c>
      <c r="AA22" s="19"/>
      <c r="AB22" s="18"/>
      <c r="AC22" s="19"/>
      <c r="AD22" s="18">
        <f t="shared" si="3"/>
        <v>0</v>
      </c>
      <c r="AE22" s="18">
        <f t="shared" si="4"/>
        <v>0</v>
      </c>
      <c r="AF22" s="19">
        <f t="shared" si="5"/>
        <v>0</v>
      </c>
      <c r="AG22" s="19"/>
    </row>
    <row r="23" spans="2:33" x14ac:dyDescent="0.2">
      <c r="B23" s="25" t="s">
        <v>33</v>
      </c>
      <c r="C23" s="37"/>
      <c r="D23" s="35"/>
      <c r="E23" s="36"/>
      <c r="F23" s="19"/>
      <c r="G23" s="18"/>
      <c r="H23" s="19"/>
      <c r="I23" s="18"/>
      <c r="J23" s="19"/>
      <c r="K23" s="18"/>
      <c r="L23" s="18"/>
      <c r="M23" s="19"/>
      <c r="N23" s="19"/>
      <c r="P23" t="str">
        <f t="shared" si="7"/>
        <v>General Service &gt; 50 kW</v>
      </c>
      <c r="Q23" s="20">
        <f t="shared" si="6"/>
        <v>69650366</v>
      </c>
      <c r="R23" s="20">
        <v>59482525.257122323</v>
      </c>
      <c r="S23" s="22">
        <f t="shared" si="8"/>
        <v>0.85401597540955243</v>
      </c>
      <c r="U23" s="25" t="s">
        <v>33</v>
      </c>
      <c r="V23" s="37"/>
      <c r="W23" s="35"/>
      <c r="X23" s="36">
        <f t="shared" si="0"/>
        <v>0</v>
      </c>
      <c r="Y23" s="19">
        <f t="shared" si="1"/>
        <v>0</v>
      </c>
      <c r="Z23" s="18">
        <f t="shared" si="2"/>
        <v>0</v>
      </c>
      <c r="AA23" s="19"/>
      <c r="AB23" s="18"/>
      <c r="AC23" s="19"/>
      <c r="AD23" s="18">
        <f t="shared" si="3"/>
        <v>0</v>
      </c>
      <c r="AE23" s="18">
        <f t="shared" si="4"/>
        <v>0</v>
      </c>
      <c r="AF23" s="19">
        <f t="shared" si="5"/>
        <v>0</v>
      </c>
      <c r="AG23" s="19"/>
    </row>
    <row r="24" spans="2:33" x14ac:dyDescent="0.2">
      <c r="B24" s="26" t="s">
        <v>19</v>
      </c>
      <c r="C24" s="27" t="s">
        <v>34</v>
      </c>
      <c r="D24" s="28">
        <v>370855.84338932316</v>
      </c>
      <c r="E24" s="29">
        <v>202232.10705724821</v>
      </c>
      <c r="F24" s="30">
        <v>68608.978499479053</v>
      </c>
      <c r="G24" s="31">
        <v>96681.15310197293</v>
      </c>
      <c r="H24" s="30"/>
      <c r="I24" s="31"/>
      <c r="J24" s="30"/>
      <c r="K24" s="31">
        <v>2938.5789282034189</v>
      </c>
      <c r="L24" s="31">
        <v>7.3560643657302771</v>
      </c>
      <c r="M24" s="31">
        <v>387.6697380537945</v>
      </c>
      <c r="N24" s="30"/>
      <c r="P24" t="str">
        <f t="shared" si="7"/>
        <v xml:space="preserve">Street Lights </v>
      </c>
      <c r="Q24" s="20">
        <f t="shared" si="6"/>
        <v>2268132</v>
      </c>
      <c r="R24" s="20">
        <v>1308977.1221072949</v>
      </c>
      <c r="S24" s="22">
        <f t="shared" si="8"/>
        <v>0.57711681776338186</v>
      </c>
      <c r="U24" s="26" t="s">
        <v>19</v>
      </c>
      <c r="V24" s="27" t="s">
        <v>34</v>
      </c>
      <c r="W24" s="28">
        <v>370855.84338932316</v>
      </c>
      <c r="X24" s="29">
        <f t="shared" si="0"/>
        <v>205367.09008410448</v>
      </c>
      <c r="Y24" s="30">
        <f t="shared" si="1"/>
        <v>64536.036720473159</v>
      </c>
      <c r="Z24" s="31">
        <f t="shared" si="2"/>
        <v>95091.411863980305</v>
      </c>
      <c r="AA24" s="30"/>
      <c r="AB24" s="31"/>
      <c r="AC24" s="30"/>
      <c r="AD24" s="31">
        <f t="shared" si="3"/>
        <v>1616.1534942168748</v>
      </c>
      <c r="AE24" s="31">
        <f t="shared" si="4"/>
        <v>306.25632818994842</v>
      </c>
      <c r="AF24" s="31">
        <f t="shared" si="5"/>
        <v>207.8613138297589</v>
      </c>
      <c r="AG24" s="30"/>
    </row>
    <row r="25" spans="2:33" x14ac:dyDescent="0.2">
      <c r="B25" s="32" t="s">
        <v>22</v>
      </c>
      <c r="C25" s="33" t="s">
        <v>35</v>
      </c>
      <c r="D25" s="34">
        <v>370855.84338932316</v>
      </c>
      <c r="E25" s="29">
        <v>202232.10705724821</v>
      </c>
      <c r="F25" s="31">
        <v>68608.978499479053</v>
      </c>
      <c r="G25" s="31">
        <v>96681.15310197293</v>
      </c>
      <c r="H25" s="31"/>
      <c r="I25" s="31"/>
      <c r="J25" s="30"/>
      <c r="K25" s="31">
        <v>2938.5789282034189</v>
      </c>
      <c r="L25" s="31">
        <v>7.3560643657302771</v>
      </c>
      <c r="M25" s="31">
        <v>387.6697380537945</v>
      </c>
      <c r="N25" s="30"/>
      <c r="P25" t="str">
        <f t="shared" si="7"/>
        <v>Sentinel Lights</v>
      </c>
      <c r="Q25" s="20">
        <f t="shared" si="6"/>
        <v>160889</v>
      </c>
      <c r="R25" s="20">
        <v>248217</v>
      </c>
      <c r="S25" s="22">
        <f t="shared" si="8"/>
        <v>1.5427841555358042</v>
      </c>
      <c r="U25" s="32" t="s">
        <v>22</v>
      </c>
      <c r="V25" s="33" t="s">
        <v>35</v>
      </c>
      <c r="W25" s="34">
        <v>370855.84338932316</v>
      </c>
      <c r="X25" s="29">
        <f t="shared" si="0"/>
        <v>205367.09008410448</v>
      </c>
      <c r="Y25" s="31">
        <f t="shared" si="1"/>
        <v>64536.036720473159</v>
      </c>
      <c r="Z25" s="31">
        <f t="shared" si="2"/>
        <v>95091.411863980305</v>
      </c>
      <c r="AA25" s="31"/>
      <c r="AB25" s="31"/>
      <c r="AC25" s="30"/>
      <c r="AD25" s="31">
        <f t="shared" si="3"/>
        <v>1616.1534942168748</v>
      </c>
      <c r="AE25" s="31">
        <f t="shared" si="4"/>
        <v>306.25632818994842</v>
      </c>
      <c r="AF25" s="31">
        <f t="shared" si="5"/>
        <v>207.8613138297589</v>
      </c>
      <c r="AG25" s="30"/>
    </row>
    <row r="26" spans="2:33" x14ac:dyDescent="0.2">
      <c r="B26" s="32" t="s">
        <v>25</v>
      </c>
      <c r="C26" s="33" t="s">
        <v>36</v>
      </c>
      <c r="D26" s="34">
        <v>370855.84338932316</v>
      </c>
      <c r="E26" s="29">
        <v>202232.10705724821</v>
      </c>
      <c r="F26" s="31">
        <v>68608.978499479053</v>
      </c>
      <c r="G26" s="31">
        <v>96681.15310197293</v>
      </c>
      <c r="H26" s="31"/>
      <c r="I26" s="31"/>
      <c r="J26" s="30"/>
      <c r="K26" s="31">
        <v>2938.5789282034189</v>
      </c>
      <c r="L26" s="31">
        <v>7.3560643657302771</v>
      </c>
      <c r="M26" s="31">
        <v>387.6697380537945</v>
      </c>
      <c r="N26" s="30"/>
      <c r="P26" t="str">
        <f t="shared" si="7"/>
        <v>Unmetered Scattered Load</v>
      </c>
      <c r="Q26" s="20">
        <f t="shared" si="6"/>
        <v>283513</v>
      </c>
      <c r="R26" s="20">
        <v>141998</v>
      </c>
      <c r="S26" s="22">
        <f t="shared" si="8"/>
        <v>0.50085181279165325</v>
      </c>
      <c r="U26" s="32" t="s">
        <v>25</v>
      </c>
      <c r="V26" s="33" t="s">
        <v>36</v>
      </c>
      <c r="W26" s="34">
        <v>370855.84338932316</v>
      </c>
      <c r="X26" s="29">
        <f t="shared" si="0"/>
        <v>205367.09008410448</v>
      </c>
      <c r="Y26" s="31">
        <f t="shared" si="1"/>
        <v>64536.036720473159</v>
      </c>
      <c r="Z26" s="31">
        <f t="shared" si="2"/>
        <v>95091.411863980305</v>
      </c>
      <c r="AA26" s="31"/>
      <c r="AB26" s="31"/>
      <c r="AC26" s="30"/>
      <c r="AD26" s="31">
        <f t="shared" si="3"/>
        <v>1616.1534942168748</v>
      </c>
      <c r="AE26" s="31">
        <f t="shared" si="4"/>
        <v>306.25632818994842</v>
      </c>
      <c r="AF26" s="31">
        <f t="shared" si="5"/>
        <v>207.8613138297589</v>
      </c>
      <c r="AG26" s="30"/>
    </row>
    <row r="27" spans="2:33" ht="13.5" thickBot="1" x14ac:dyDescent="0.25">
      <c r="B27" s="23"/>
      <c r="C27" s="37"/>
      <c r="D27" s="38"/>
      <c r="E27" s="39"/>
      <c r="F27" s="19"/>
      <c r="G27" s="19"/>
      <c r="H27" s="19"/>
      <c r="I27" s="19"/>
      <c r="J27" s="19"/>
      <c r="K27" s="19"/>
      <c r="L27" s="19"/>
      <c r="M27" s="19"/>
      <c r="N27" s="19"/>
      <c r="Q27" s="20"/>
      <c r="U27" s="23"/>
      <c r="V27" s="37"/>
      <c r="W27" s="38"/>
      <c r="X27" s="39">
        <f t="shared" si="0"/>
        <v>0</v>
      </c>
      <c r="Y27" s="19">
        <f t="shared" si="1"/>
        <v>0</v>
      </c>
      <c r="Z27" s="19">
        <f t="shared" si="2"/>
        <v>0</v>
      </c>
      <c r="AA27" s="19"/>
      <c r="AB27" s="19"/>
      <c r="AC27" s="19"/>
      <c r="AD27" s="19">
        <f t="shared" si="3"/>
        <v>0</v>
      </c>
      <c r="AE27" s="19">
        <f t="shared" si="4"/>
        <v>0</v>
      </c>
      <c r="AF27" s="19">
        <f t="shared" si="5"/>
        <v>0</v>
      </c>
      <c r="AG27" s="19"/>
    </row>
    <row r="28" spans="2:33" ht="14.25" thickTop="1" thickBot="1" x14ac:dyDescent="0.25">
      <c r="B28" s="15" t="s">
        <v>37</v>
      </c>
      <c r="C28" s="16"/>
      <c r="D28" s="38"/>
      <c r="E28" s="39"/>
      <c r="F28" s="19"/>
      <c r="G28" s="19"/>
      <c r="H28" s="19"/>
      <c r="I28" s="19"/>
      <c r="J28" s="19"/>
      <c r="K28" s="19"/>
      <c r="L28" s="19"/>
      <c r="M28" s="19"/>
      <c r="N28" s="19"/>
      <c r="P28" t="str">
        <f>P18</f>
        <v xml:space="preserve">Total </v>
      </c>
      <c r="Q28" s="20">
        <f>Q18</f>
        <v>193028087</v>
      </c>
      <c r="R28" s="20">
        <f>SUM(R21:R26)</f>
        <v>182345559.16427818</v>
      </c>
      <c r="S28" s="22">
        <f t="shared" si="8"/>
        <v>0.94465816865437924</v>
      </c>
      <c r="U28" s="15" t="s">
        <v>37</v>
      </c>
      <c r="V28" s="16"/>
      <c r="W28" s="38"/>
      <c r="X28" s="39">
        <f t="shared" si="0"/>
        <v>0</v>
      </c>
      <c r="Y28" s="19">
        <f t="shared" si="1"/>
        <v>0</v>
      </c>
      <c r="Z28" s="19">
        <f t="shared" si="2"/>
        <v>0</v>
      </c>
      <c r="AA28" s="19"/>
      <c r="AB28" s="19"/>
      <c r="AC28" s="19"/>
      <c r="AD28" s="19">
        <f t="shared" si="3"/>
        <v>0</v>
      </c>
      <c r="AE28" s="19">
        <f t="shared" si="4"/>
        <v>0</v>
      </c>
      <c r="AF28" s="19">
        <f t="shared" si="5"/>
        <v>0</v>
      </c>
      <c r="AG28" s="19"/>
    </row>
    <row r="29" spans="2:33" ht="13.5" thickTop="1" x14ac:dyDescent="0.2">
      <c r="B29" s="25"/>
      <c r="C29" s="37"/>
      <c r="D29" s="38"/>
      <c r="E29" s="39"/>
      <c r="F29" s="19"/>
      <c r="G29" s="19"/>
      <c r="H29" s="19"/>
      <c r="I29" s="19"/>
      <c r="J29" s="19"/>
      <c r="K29" s="19"/>
      <c r="L29" s="19"/>
      <c r="M29" s="19"/>
      <c r="N29" s="19"/>
      <c r="U29" s="25"/>
      <c r="V29" s="37"/>
      <c r="W29" s="38"/>
      <c r="X29" s="39">
        <f t="shared" si="0"/>
        <v>0</v>
      </c>
      <c r="Y29" s="19">
        <f t="shared" si="1"/>
        <v>0</v>
      </c>
      <c r="Z29" s="19">
        <f t="shared" si="2"/>
        <v>0</v>
      </c>
      <c r="AA29" s="19"/>
      <c r="AB29" s="19"/>
      <c r="AC29" s="19"/>
      <c r="AD29" s="19">
        <f t="shared" si="3"/>
        <v>0</v>
      </c>
      <c r="AE29" s="19">
        <f t="shared" si="4"/>
        <v>0</v>
      </c>
      <c r="AF29" s="19">
        <f t="shared" si="5"/>
        <v>0</v>
      </c>
      <c r="AG29" s="19"/>
    </row>
    <row r="30" spans="2:33" x14ac:dyDescent="0.2">
      <c r="B30" s="25" t="s">
        <v>38</v>
      </c>
      <c r="C30" s="37"/>
      <c r="D30" s="38"/>
      <c r="E30" s="39"/>
      <c r="F30" s="19"/>
      <c r="G30" s="19"/>
      <c r="H30" s="19"/>
      <c r="I30" s="19"/>
      <c r="J30" s="19"/>
      <c r="K30" s="19"/>
      <c r="L30" s="19"/>
      <c r="M30" s="19"/>
      <c r="N30" s="19"/>
      <c r="U30" s="25" t="s">
        <v>38</v>
      </c>
      <c r="V30" s="37"/>
      <c r="W30" s="38"/>
      <c r="X30" s="39">
        <f t="shared" si="0"/>
        <v>0</v>
      </c>
      <c r="Y30" s="19">
        <f t="shared" si="1"/>
        <v>0</v>
      </c>
      <c r="Z30" s="19">
        <f t="shared" si="2"/>
        <v>0</v>
      </c>
      <c r="AA30" s="19"/>
      <c r="AB30" s="19"/>
      <c r="AC30" s="19"/>
      <c r="AD30" s="19">
        <f t="shared" si="3"/>
        <v>0</v>
      </c>
      <c r="AE30" s="19">
        <f t="shared" si="4"/>
        <v>0</v>
      </c>
      <c r="AF30" s="19">
        <f t="shared" si="5"/>
        <v>0</v>
      </c>
      <c r="AG30" s="19"/>
    </row>
    <row r="31" spans="2:33" ht="13.5" thickBot="1" x14ac:dyDescent="0.25">
      <c r="B31" s="40"/>
      <c r="C31" s="27" t="s">
        <v>39</v>
      </c>
      <c r="D31" s="28">
        <v>50745.432797383561</v>
      </c>
      <c r="E31" s="29">
        <v>27096.765037535715</v>
      </c>
      <c r="F31" s="30">
        <v>10135.52723625201</v>
      </c>
      <c r="G31" s="31">
        <v>12905.292985244603</v>
      </c>
      <c r="H31" s="30"/>
      <c r="I31" s="31"/>
      <c r="J31" s="30"/>
      <c r="K31" s="31">
        <v>554.29161093489506</v>
      </c>
      <c r="L31" s="31">
        <v>1.3967262963684381</v>
      </c>
      <c r="M31" s="31">
        <v>52.159201119965083</v>
      </c>
      <c r="N31" s="30"/>
      <c r="U31" s="40"/>
      <c r="V31" s="27" t="s">
        <v>39</v>
      </c>
      <c r="W31" s="28">
        <v>50745.432797383561</v>
      </c>
      <c r="X31" s="29">
        <f t="shared" si="0"/>
        <v>27516.816530404449</v>
      </c>
      <c r="Y31" s="30">
        <f t="shared" si="1"/>
        <v>9533.8361276590385</v>
      </c>
      <c r="Z31" s="31">
        <f t="shared" si="2"/>
        <v>12693.089512398337</v>
      </c>
      <c r="AA31" s="30"/>
      <c r="AB31" s="31"/>
      <c r="AC31" s="30"/>
      <c r="AD31" s="31">
        <f t="shared" si="3"/>
        <v>304.84814113031689</v>
      </c>
      <c r="AE31" s="31">
        <f t="shared" si="4"/>
        <v>58.150152818799839</v>
      </c>
      <c r="AF31" s="31">
        <f t="shared" si="5"/>
        <v>27.966794951640289</v>
      </c>
      <c r="AG31" s="30"/>
    </row>
    <row r="32" spans="2:33" x14ac:dyDescent="0.2">
      <c r="B32" s="32" t="s">
        <v>40</v>
      </c>
      <c r="C32" s="33" t="s">
        <v>41</v>
      </c>
      <c r="D32" s="34">
        <v>50745.432797383561</v>
      </c>
      <c r="E32" s="29">
        <v>27096.765037535715</v>
      </c>
      <c r="F32" s="30">
        <v>10135.52723625201</v>
      </c>
      <c r="G32" s="31">
        <v>12905.292985244603</v>
      </c>
      <c r="H32" s="30"/>
      <c r="I32" s="31"/>
      <c r="J32" s="30"/>
      <c r="K32" s="31">
        <v>554.29161093489506</v>
      </c>
      <c r="L32" s="31">
        <v>1.3967262963684381</v>
      </c>
      <c r="M32" s="31">
        <v>52.159201119965083</v>
      </c>
      <c r="N32" s="30"/>
      <c r="P32" s="46"/>
      <c r="Q32" s="47" t="str">
        <f>R10</f>
        <v>2017 Weather Normal Values</v>
      </c>
      <c r="R32" s="47" t="str">
        <f>R20</f>
        <v>2022 Weather Normal Values</v>
      </c>
      <c r="S32" s="48" t="str">
        <f>S20</f>
        <v>Scaling Factor</v>
      </c>
      <c r="U32" s="32" t="s">
        <v>40</v>
      </c>
      <c r="V32" s="33" t="s">
        <v>41</v>
      </c>
      <c r="W32" s="34">
        <v>50745.432797383561</v>
      </c>
      <c r="X32" s="29">
        <f t="shared" si="0"/>
        <v>27516.816530404449</v>
      </c>
      <c r="Y32" s="30">
        <f t="shared" si="1"/>
        <v>9533.8361276590385</v>
      </c>
      <c r="Z32" s="31">
        <f t="shared" si="2"/>
        <v>12693.089512398337</v>
      </c>
      <c r="AA32" s="30"/>
      <c r="AB32" s="31"/>
      <c r="AC32" s="30"/>
      <c r="AD32" s="31">
        <f t="shared" si="3"/>
        <v>304.84814113031689</v>
      </c>
      <c r="AE32" s="31">
        <f t="shared" si="4"/>
        <v>58.150152818799839</v>
      </c>
      <c r="AF32" s="31">
        <f t="shared" si="5"/>
        <v>27.966794951640289</v>
      </c>
      <c r="AG32" s="30"/>
    </row>
    <row r="33" spans="2:33" x14ac:dyDescent="0.2">
      <c r="B33" s="32" t="s">
        <v>42</v>
      </c>
      <c r="C33" s="33" t="s">
        <v>43</v>
      </c>
      <c r="D33" s="34">
        <v>48639.410455353347</v>
      </c>
      <c r="E33" s="29">
        <v>27096.765037535715</v>
      </c>
      <c r="F33" s="30">
        <v>10135.52723625201</v>
      </c>
      <c r="G33" s="31">
        <v>10799.270643214386</v>
      </c>
      <c r="H33" s="30"/>
      <c r="I33" s="31"/>
      <c r="J33" s="30"/>
      <c r="K33" s="31">
        <v>554.29161093489506</v>
      </c>
      <c r="L33" s="31">
        <v>1.3967262963684381</v>
      </c>
      <c r="M33" s="31">
        <v>52.159201119965083</v>
      </c>
      <c r="N33" s="30"/>
      <c r="P33" s="49" t="str">
        <f>P11</f>
        <v>Residential</v>
      </c>
      <c r="Q33" s="50">
        <f>R11</f>
        <v>92079767</v>
      </c>
      <c r="R33" s="50">
        <f>R21</f>
        <v>93507178.852956474</v>
      </c>
      <c r="S33" s="51">
        <f>R33/Q33</f>
        <v>1.0155019055701615</v>
      </c>
      <c r="U33" s="32" t="s">
        <v>42</v>
      </c>
      <c r="V33" s="33" t="s">
        <v>43</v>
      </c>
      <c r="W33" s="34">
        <v>48639.410455353347</v>
      </c>
      <c r="X33" s="29">
        <f t="shared" si="0"/>
        <v>27516.816530404449</v>
      </c>
      <c r="Y33" s="30">
        <f t="shared" si="1"/>
        <v>9533.8361276590385</v>
      </c>
      <c r="Z33" s="31">
        <f t="shared" si="2"/>
        <v>10621.696779737051</v>
      </c>
      <c r="AA33" s="30"/>
      <c r="AB33" s="31"/>
      <c r="AC33" s="30"/>
      <c r="AD33" s="31">
        <f t="shared" si="3"/>
        <v>304.84814113031689</v>
      </c>
      <c r="AE33" s="31">
        <f t="shared" si="4"/>
        <v>58.150152818799839</v>
      </c>
      <c r="AF33" s="31">
        <f t="shared" si="5"/>
        <v>27.966794951640289</v>
      </c>
      <c r="AG33" s="30"/>
    </row>
    <row r="34" spans="2:33" x14ac:dyDescent="0.2">
      <c r="B34" s="32" t="s">
        <v>44</v>
      </c>
      <c r="C34" s="33" t="s">
        <v>45</v>
      </c>
      <c r="D34" s="34">
        <v>50605.916116461995</v>
      </c>
      <c r="E34" s="41">
        <v>27096.765037535715</v>
      </c>
      <c r="F34" s="30">
        <v>10135.52723625201</v>
      </c>
      <c r="G34" s="31">
        <v>12765.776304323041</v>
      </c>
      <c r="H34" s="31"/>
      <c r="I34" s="31"/>
      <c r="J34" s="30"/>
      <c r="K34" s="30">
        <v>554.29161093489506</v>
      </c>
      <c r="L34" s="30">
        <v>1.3967262963684381</v>
      </c>
      <c r="M34" s="30">
        <v>52.159201119965083</v>
      </c>
      <c r="N34" s="30"/>
      <c r="P34" s="49" t="str">
        <f t="shared" ref="P34:P40" si="9">P12</f>
        <v xml:space="preserve">General Service &lt; 50 kW </v>
      </c>
      <c r="Q34" s="50">
        <f t="shared" ref="Q34:Q40" si="10">R12</f>
        <v>29402106</v>
      </c>
      <c r="R34" s="50">
        <f t="shared" ref="R34:R40" si="11">R22</f>
        <v>27656662.932092071</v>
      </c>
      <c r="S34" s="51">
        <f t="shared" ref="S34:S40" si="12">R34/Q34</f>
        <v>0.9406354406072841</v>
      </c>
      <c r="U34" s="32" t="s">
        <v>44</v>
      </c>
      <c r="V34" s="33" t="s">
        <v>45</v>
      </c>
      <c r="W34" s="34">
        <v>50605.916116461995</v>
      </c>
      <c r="X34" s="41">
        <f t="shared" si="0"/>
        <v>27516.816530404449</v>
      </c>
      <c r="Y34" s="30">
        <f t="shared" si="1"/>
        <v>9533.8361276590385</v>
      </c>
      <c r="Z34" s="31">
        <f t="shared" si="2"/>
        <v>12555.866923075113</v>
      </c>
      <c r="AA34" s="31"/>
      <c r="AB34" s="31"/>
      <c r="AC34" s="30"/>
      <c r="AD34" s="30">
        <f t="shared" si="3"/>
        <v>304.84814113031689</v>
      </c>
      <c r="AE34" s="30">
        <f t="shared" si="4"/>
        <v>58.150152818799839</v>
      </c>
      <c r="AF34" s="30">
        <f t="shared" si="5"/>
        <v>27.966794951640289</v>
      </c>
      <c r="AG34" s="30"/>
    </row>
    <row r="35" spans="2:33" x14ac:dyDescent="0.2">
      <c r="B35" s="23"/>
      <c r="C35" s="24"/>
      <c r="D35" s="38"/>
      <c r="E35" s="39"/>
      <c r="F35" s="19"/>
      <c r="G35" s="19"/>
      <c r="H35" s="19"/>
      <c r="I35" s="19"/>
      <c r="J35" s="19"/>
      <c r="K35" s="19"/>
      <c r="L35" s="19"/>
      <c r="M35" s="19"/>
      <c r="N35" s="19"/>
      <c r="P35" s="49" t="str">
        <f t="shared" si="9"/>
        <v>General Service &gt; 50 kW</v>
      </c>
      <c r="Q35" s="50">
        <f t="shared" si="10"/>
        <v>60476956</v>
      </c>
      <c r="R35" s="50">
        <f t="shared" si="11"/>
        <v>59482525.257122323</v>
      </c>
      <c r="S35" s="51">
        <f t="shared" si="12"/>
        <v>0.98355686514913754</v>
      </c>
      <c r="U35" s="23"/>
      <c r="V35" s="24"/>
      <c r="W35" s="38"/>
      <c r="X35" s="39">
        <f t="shared" si="0"/>
        <v>0</v>
      </c>
      <c r="Y35" s="19">
        <f t="shared" si="1"/>
        <v>0</v>
      </c>
      <c r="Z35" s="19">
        <f t="shared" si="2"/>
        <v>0</v>
      </c>
      <c r="AA35" s="19"/>
      <c r="AB35" s="19"/>
      <c r="AC35" s="19"/>
      <c r="AD35" s="19">
        <f t="shared" si="3"/>
        <v>0</v>
      </c>
      <c r="AE35" s="19">
        <f t="shared" si="4"/>
        <v>0</v>
      </c>
      <c r="AF35" s="19">
        <f t="shared" si="5"/>
        <v>0</v>
      </c>
      <c r="AG35" s="19"/>
    </row>
    <row r="36" spans="2:33" x14ac:dyDescent="0.2">
      <c r="B36" s="25" t="s">
        <v>46</v>
      </c>
      <c r="C36" s="37"/>
      <c r="D36" s="38"/>
      <c r="E36" s="39"/>
      <c r="F36" s="19"/>
      <c r="G36" s="19"/>
      <c r="H36" s="19"/>
      <c r="I36" s="19"/>
      <c r="J36" s="19"/>
      <c r="K36" s="19"/>
      <c r="L36" s="19"/>
      <c r="M36" s="19"/>
      <c r="N36" s="19"/>
      <c r="P36" s="49" t="str">
        <f t="shared" si="9"/>
        <v xml:space="preserve">Street Lights </v>
      </c>
      <c r="Q36" s="50">
        <f t="shared" si="10"/>
        <v>2380054</v>
      </c>
      <c r="R36" s="50">
        <f t="shared" si="11"/>
        <v>1308977.1221072949</v>
      </c>
      <c r="S36" s="51">
        <f t="shared" si="12"/>
        <v>0.54997790894966869</v>
      </c>
      <c r="U36" s="25" t="s">
        <v>46</v>
      </c>
      <c r="V36" s="37"/>
      <c r="W36" s="38"/>
      <c r="X36" s="39">
        <f t="shared" si="0"/>
        <v>0</v>
      </c>
      <c r="Y36" s="19">
        <f t="shared" si="1"/>
        <v>0</v>
      </c>
      <c r="Z36" s="19">
        <f t="shared" si="2"/>
        <v>0</v>
      </c>
      <c r="AA36" s="19"/>
      <c r="AB36" s="19"/>
      <c r="AC36" s="19"/>
      <c r="AD36" s="19">
        <f t="shared" si="3"/>
        <v>0</v>
      </c>
      <c r="AE36" s="19">
        <f t="shared" si="4"/>
        <v>0</v>
      </c>
      <c r="AF36" s="19">
        <f t="shared" si="5"/>
        <v>0</v>
      </c>
      <c r="AG36" s="19"/>
    </row>
    <row r="37" spans="2:33" x14ac:dyDescent="0.2">
      <c r="B37" s="40"/>
      <c r="C37" s="27" t="s">
        <v>47</v>
      </c>
      <c r="D37" s="28">
        <v>182403.09377654738</v>
      </c>
      <c r="E37" s="29">
        <v>92296.843897904459</v>
      </c>
      <c r="F37" s="30">
        <v>38667.062227622642</v>
      </c>
      <c r="G37" s="31">
        <v>49022.125007601397</v>
      </c>
      <c r="H37" s="30"/>
      <c r="I37" s="31"/>
      <c r="J37" s="30"/>
      <c r="K37" s="31">
        <v>2215.5420568034351</v>
      </c>
      <c r="L37" s="31">
        <v>5.5711553809531962</v>
      </c>
      <c r="M37" s="31">
        <v>195.94943123446342</v>
      </c>
      <c r="N37" s="30"/>
      <c r="P37" s="49" t="str">
        <f t="shared" si="9"/>
        <v>Sentinel Lights</v>
      </c>
      <c r="Q37" s="50">
        <f t="shared" si="10"/>
        <v>5962</v>
      </c>
      <c r="R37" s="50">
        <f t="shared" si="11"/>
        <v>248217</v>
      </c>
      <c r="S37" s="51">
        <f t="shared" si="12"/>
        <v>41.633176786313321</v>
      </c>
      <c r="U37" s="40"/>
      <c r="V37" s="27" t="s">
        <v>47</v>
      </c>
      <c r="W37" s="28">
        <v>182403.09377654738</v>
      </c>
      <c r="X37" s="29">
        <f t="shared" si="0"/>
        <v>93727.620856433714</v>
      </c>
      <c r="Y37" s="30">
        <f t="shared" si="1"/>
        <v>36371.609115469095</v>
      </c>
      <c r="Z37" s="31">
        <f t="shared" si="2"/>
        <v>48216.047595425567</v>
      </c>
      <c r="AA37" s="30"/>
      <c r="AB37" s="31"/>
      <c r="AC37" s="30"/>
      <c r="AD37" s="31">
        <f t="shared" si="3"/>
        <v>1218.4991875908013</v>
      </c>
      <c r="AE37" s="31">
        <f t="shared" si="4"/>
        <v>231.94489687924516</v>
      </c>
      <c r="AF37" s="31">
        <f t="shared" si="5"/>
        <v>105.06444589940541</v>
      </c>
      <c r="AG37" s="30"/>
    </row>
    <row r="38" spans="2:33" x14ac:dyDescent="0.2">
      <c r="B38" s="32" t="s">
        <v>40</v>
      </c>
      <c r="C38" s="33" t="s">
        <v>48</v>
      </c>
      <c r="D38" s="34">
        <v>182403.09377654738</v>
      </c>
      <c r="E38" s="29">
        <v>92296.843897904459</v>
      </c>
      <c r="F38" s="30">
        <v>38667.062227622642</v>
      </c>
      <c r="G38" s="31">
        <v>49022.125007601397</v>
      </c>
      <c r="H38" s="30"/>
      <c r="I38" s="31"/>
      <c r="J38" s="30"/>
      <c r="K38" s="31">
        <v>2215.5420568034351</v>
      </c>
      <c r="L38" s="31">
        <v>5.5711553809531962</v>
      </c>
      <c r="M38" s="31">
        <v>195.94943123446342</v>
      </c>
      <c r="N38" s="30"/>
      <c r="P38" s="49" t="str">
        <f t="shared" si="9"/>
        <v>Unmetered Scattered Load</v>
      </c>
      <c r="Q38" s="50">
        <f t="shared" si="10"/>
        <v>264832</v>
      </c>
      <c r="R38" s="50">
        <f t="shared" si="11"/>
        <v>141998</v>
      </c>
      <c r="S38" s="51">
        <f t="shared" si="12"/>
        <v>0.53618142822619619</v>
      </c>
      <c r="U38" s="32" t="s">
        <v>40</v>
      </c>
      <c r="V38" s="33" t="s">
        <v>48</v>
      </c>
      <c r="W38" s="34">
        <v>182403.09377654738</v>
      </c>
      <c r="X38" s="29">
        <f t="shared" si="0"/>
        <v>93727.620856433714</v>
      </c>
      <c r="Y38" s="30">
        <f t="shared" si="1"/>
        <v>36371.609115469095</v>
      </c>
      <c r="Z38" s="31">
        <f t="shared" si="2"/>
        <v>48216.047595425567</v>
      </c>
      <c r="AA38" s="30"/>
      <c r="AB38" s="31"/>
      <c r="AC38" s="30"/>
      <c r="AD38" s="31">
        <f t="shared" si="3"/>
        <v>1218.4991875908013</v>
      </c>
      <c r="AE38" s="31">
        <f t="shared" si="4"/>
        <v>231.94489687924516</v>
      </c>
      <c r="AF38" s="31">
        <f t="shared" si="5"/>
        <v>105.06444589940541</v>
      </c>
      <c r="AG38" s="30"/>
    </row>
    <row r="39" spans="2:33" x14ac:dyDescent="0.2">
      <c r="B39" s="32" t="s">
        <v>42</v>
      </c>
      <c r="C39" s="33" t="s">
        <v>49</v>
      </c>
      <c r="D39" s="34">
        <v>174403.14440400316</v>
      </c>
      <c r="E39" s="29">
        <v>92296.843897904459</v>
      </c>
      <c r="F39" s="30">
        <v>38667.062227622642</v>
      </c>
      <c r="G39" s="31">
        <v>41022.175635057181</v>
      </c>
      <c r="H39" s="30"/>
      <c r="I39" s="31"/>
      <c r="J39" s="30"/>
      <c r="K39" s="31">
        <v>2215.5420568034351</v>
      </c>
      <c r="L39" s="31">
        <v>5.5711553809531962</v>
      </c>
      <c r="M39" s="31">
        <v>195.94943123446342</v>
      </c>
      <c r="N39" s="30"/>
      <c r="P39" s="49"/>
      <c r="Q39" s="50"/>
      <c r="R39" s="50"/>
      <c r="S39" s="51"/>
      <c r="U39" s="32" t="s">
        <v>42</v>
      </c>
      <c r="V39" s="33" t="s">
        <v>49</v>
      </c>
      <c r="W39" s="34">
        <v>174403.14440400316</v>
      </c>
      <c r="X39" s="29">
        <f t="shared" si="0"/>
        <v>93727.620856433714</v>
      </c>
      <c r="Y39" s="30">
        <f t="shared" si="1"/>
        <v>36371.609115469095</v>
      </c>
      <c r="Z39" s="31">
        <f t="shared" si="2"/>
        <v>40347.642469214174</v>
      </c>
      <c r="AA39" s="30"/>
      <c r="AB39" s="31"/>
      <c r="AC39" s="30"/>
      <c r="AD39" s="31">
        <f t="shared" si="3"/>
        <v>1218.4991875908013</v>
      </c>
      <c r="AE39" s="31">
        <f>L39*$S$37</f>
        <v>231.94489687924516</v>
      </c>
      <c r="AF39" s="31">
        <f t="shared" si="5"/>
        <v>105.06444589940541</v>
      </c>
      <c r="AG39" s="30"/>
    </row>
    <row r="40" spans="2:33" ht="13.5" thickBot="1" x14ac:dyDescent="0.25">
      <c r="B40" s="32" t="s">
        <v>44</v>
      </c>
      <c r="C40" s="33" t="s">
        <v>50</v>
      </c>
      <c r="D40" s="34">
        <v>181873.12485754627</v>
      </c>
      <c r="E40" s="41">
        <v>92296.843897904459</v>
      </c>
      <c r="F40" s="30">
        <v>38667.062227622642</v>
      </c>
      <c r="G40" s="31">
        <v>48492.156088600299</v>
      </c>
      <c r="H40" s="31"/>
      <c r="I40" s="31"/>
      <c r="J40" s="30"/>
      <c r="K40" s="30">
        <v>2215.5420568034351</v>
      </c>
      <c r="L40" s="30">
        <v>5.5711553809531962</v>
      </c>
      <c r="M40" s="30">
        <v>195.94943123446342</v>
      </c>
      <c r="N40" s="30"/>
      <c r="P40" s="52" t="str">
        <f t="shared" si="9"/>
        <v xml:space="preserve">Total </v>
      </c>
      <c r="Q40" s="53">
        <f t="shared" si="10"/>
        <v>184609677</v>
      </c>
      <c r="R40" s="53">
        <f t="shared" si="11"/>
        <v>182345559.16427818</v>
      </c>
      <c r="S40" s="54">
        <f t="shared" si="12"/>
        <v>0.98773564922210544</v>
      </c>
      <c r="U40" s="32" t="s">
        <v>44</v>
      </c>
      <c r="V40" s="33" t="s">
        <v>50</v>
      </c>
      <c r="W40" s="34">
        <v>181873.12485754627</v>
      </c>
      <c r="X40" s="41">
        <f t="shared" si="0"/>
        <v>93727.620856433714</v>
      </c>
      <c r="Y40" s="30">
        <f t="shared" si="1"/>
        <v>36371.609115469095</v>
      </c>
      <c r="Z40" s="31">
        <f t="shared" si="2"/>
        <v>47694.793026826374</v>
      </c>
      <c r="AA40" s="31"/>
      <c r="AB40" s="31"/>
      <c r="AC40" s="30"/>
      <c r="AD40" s="30">
        <f t="shared" si="3"/>
        <v>1218.4991875908013</v>
      </c>
      <c r="AE40" s="30">
        <f t="shared" si="4"/>
        <v>231.94489687924516</v>
      </c>
      <c r="AF40" s="30">
        <f t="shared" si="5"/>
        <v>105.06444589940541</v>
      </c>
      <c r="AG40" s="30"/>
    </row>
    <row r="41" spans="2:33" x14ac:dyDescent="0.2">
      <c r="B41" s="23"/>
      <c r="C41" s="24"/>
      <c r="D41" s="38"/>
      <c r="E41" s="39"/>
      <c r="F41" s="19"/>
      <c r="G41" s="19"/>
      <c r="H41" s="19"/>
      <c r="I41" s="19"/>
      <c r="J41" s="19"/>
      <c r="K41" s="19"/>
      <c r="L41" s="19"/>
      <c r="M41" s="19"/>
      <c r="N41" s="19"/>
      <c r="Q41" s="20"/>
      <c r="R41" s="20"/>
      <c r="U41" s="23"/>
      <c r="V41" s="24"/>
      <c r="W41" s="38"/>
      <c r="X41" s="39">
        <f t="shared" si="0"/>
        <v>0</v>
      </c>
      <c r="Y41" s="19">
        <f t="shared" si="1"/>
        <v>0</v>
      </c>
      <c r="Z41" s="19">
        <f t="shared" si="2"/>
        <v>0</v>
      </c>
      <c r="AA41" s="19"/>
      <c r="AB41" s="19"/>
      <c r="AC41" s="19"/>
      <c r="AD41" s="19">
        <f t="shared" si="3"/>
        <v>0</v>
      </c>
      <c r="AE41" s="19">
        <f t="shared" si="4"/>
        <v>0</v>
      </c>
      <c r="AF41" s="19">
        <f t="shared" si="5"/>
        <v>0</v>
      </c>
      <c r="AG41" s="19"/>
    </row>
    <row r="42" spans="2:33" x14ac:dyDescent="0.2">
      <c r="B42" s="25" t="s">
        <v>51</v>
      </c>
      <c r="C42" s="37"/>
      <c r="D42" s="38"/>
      <c r="E42" s="39"/>
      <c r="F42" s="19"/>
      <c r="G42" s="19"/>
      <c r="H42" s="19"/>
      <c r="I42" s="19"/>
      <c r="J42" s="19"/>
      <c r="K42" s="19"/>
      <c r="L42" s="19"/>
      <c r="M42" s="19"/>
      <c r="N42" s="19"/>
      <c r="U42" s="25" t="s">
        <v>51</v>
      </c>
      <c r="V42" s="37"/>
      <c r="W42" s="38"/>
      <c r="X42" s="39">
        <f t="shared" si="0"/>
        <v>0</v>
      </c>
      <c r="Y42" s="19">
        <f t="shared" si="1"/>
        <v>0</v>
      </c>
      <c r="Z42" s="19">
        <f t="shared" si="2"/>
        <v>0</v>
      </c>
      <c r="AA42" s="19"/>
      <c r="AB42" s="19"/>
      <c r="AC42" s="19"/>
      <c r="AD42" s="19">
        <f t="shared" si="3"/>
        <v>0</v>
      </c>
      <c r="AE42" s="19">
        <f t="shared" si="4"/>
        <v>0</v>
      </c>
      <c r="AF42" s="19">
        <f t="shared" si="5"/>
        <v>0</v>
      </c>
      <c r="AG42" s="19"/>
    </row>
    <row r="43" spans="2:33" x14ac:dyDescent="0.2">
      <c r="B43" s="40"/>
      <c r="C43" s="27" t="s">
        <v>52</v>
      </c>
      <c r="D43" s="28">
        <v>445918.80783497629</v>
      </c>
      <c r="E43" s="29">
        <v>213259.58840365213</v>
      </c>
      <c r="F43" s="30">
        <v>89412.747239537202</v>
      </c>
      <c r="G43" s="31">
        <v>136069.11536356053</v>
      </c>
      <c r="H43" s="30"/>
      <c r="I43" s="31"/>
      <c r="J43" s="30"/>
      <c r="K43" s="31">
        <v>6623.663341389959</v>
      </c>
      <c r="L43" s="31">
        <v>16.59468611461179</v>
      </c>
      <c r="M43" s="31">
        <v>537.0988007218026</v>
      </c>
      <c r="N43" s="30"/>
      <c r="U43" s="40"/>
      <c r="V43" s="27" t="s">
        <v>52</v>
      </c>
      <c r="W43" s="28">
        <v>445918.80783497629</v>
      </c>
      <c r="X43" s="29">
        <f t="shared" si="0"/>
        <v>216565.51840501706</v>
      </c>
      <c r="Y43" s="30">
        <f t="shared" si="1"/>
        <v>84104.798895569795</v>
      </c>
      <c r="Z43" s="31">
        <f t="shared" si="2"/>
        <v>133831.71255059994</v>
      </c>
      <c r="AA43" s="30"/>
      <c r="AB43" s="31"/>
      <c r="AC43" s="30"/>
      <c r="AD43" s="31">
        <f t="shared" si="3"/>
        <v>3642.8685140842254</v>
      </c>
      <c r="AE43" s="31">
        <f t="shared" si="4"/>
        <v>690.88950072301157</v>
      </c>
      <c r="AF43" s="31">
        <f t="shared" si="5"/>
        <v>287.98240206959326</v>
      </c>
      <c r="AG43" s="30"/>
    </row>
    <row r="44" spans="2:33" x14ac:dyDescent="0.2">
      <c r="B44" s="26" t="s">
        <v>40</v>
      </c>
      <c r="C44" s="27" t="s">
        <v>53</v>
      </c>
      <c r="D44" s="34">
        <v>445918.80783497629</v>
      </c>
      <c r="E44" s="29">
        <v>213259.58840365213</v>
      </c>
      <c r="F44" s="30">
        <v>89412.747239537202</v>
      </c>
      <c r="G44" s="31">
        <v>136069.11536356053</v>
      </c>
      <c r="H44" s="30"/>
      <c r="I44" s="31"/>
      <c r="J44" s="30"/>
      <c r="K44" s="31">
        <v>6623.663341389959</v>
      </c>
      <c r="L44" s="31">
        <v>16.59468611461179</v>
      </c>
      <c r="M44" s="31">
        <v>537.0988007218026</v>
      </c>
      <c r="N44" s="30"/>
      <c r="U44" s="26" t="s">
        <v>40</v>
      </c>
      <c r="V44" s="27" t="s">
        <v>53</v>
      </c>
      <c r="W44" s="34">
        <v>445918.80783497629</v>
      </c>
      <c r="X44" s="29">
        <f t="shared" si="0"/>
        <v>216565.51840501706</v>
      </c>
      <c r="Y44" s="30">
        <f t="shared" si="1"/>
        <v>84104.798895569795</v>
      </c>
      <c r="Z44" s="31">
        <f t="shared" si="2"/>
        <v>133831.71255059994</v>
      </c>
      <c r="AA44" s="30"/>
      <c r="AB44" s="31"/>
      <c r="AC44" s="30"/>
      <c r="AD44" s="31">
        <f t="shared" si="3"/>
        <v>3642.8685140842254</v>
      </c>
      <c r="AE44" s="31">
        <f t="shared" si="4"/>
        <v>690.88950072301157</v>
      </c>
      <c r="AF44" s="31">
        <f t="shared" si="5"/>
        <v>287.98240206959326</v>
      </c>
      <c r="AG44" s="30"/>
    </row>
    <row r="45" spans="2:33" ht="25.5" x14ac:dyDescent="0.2">
      <c r="B45" s="26" t="s">
        <v>42</v>
      </c>
      <c r="C45" s="27" t="s">
        <v>54</v>
      </c>
      <c r="D45" s="34">
        <v>423713.60898024339</v>
      </c>
      <c r="E45" s="29">
        <v>213259.58840365213</v>
      </c>
      <c r="F45" s="30">
        <v>89412.747239537202</v>
      </c>
      <c r="G45" s="31">
        <v>113863.91650882766</v>
      </c>
      <c r="H45" s="30"/>
      <c r="I45" s="31"/>
      <c r="J45" s="30"/>
      <c r="K45" s="31">
        <v>6623.663341389959</v>
      </c>
      <c r="L45" s="31">
        <v>16.59468611461179</v>
      </c>
      <c r="M45" s="31">
        <v>537.0988007218026</v>
      </c>
      <c r="N45" s="30"/>
      <c r="U45" s="26" t="s">
        <v>42</v>
      </c>
      <c r="V45" s="27" t="s">
        <v>54</v>
      </c>
      <c r="W45" s="34">
        <v>423713.60898024339</v>
      </c>
      <c r="X45" s="29">
        <f t="shared" si="0"/>
        <v>216565.51840501706</v>
      </c>
      <c r="Y45" s="30">
        <f t="shared" si="1"/>
        <v>84104.798895569795</v>
      </c>
      <c r="Z45" s="31">
        <f t="shared" si="2"/>
        <v>111991.63677502566</v>
      </c>
      <c r="AA45" s="30"/>
      <c r="AB45" s="31"/>
      <c r="AC45" s="30"/>
      <c r="AD45" s="31">
        <f t="shared" si="3"/>
        <v>3642.8685140842254</v>
      </c>
      <c r="AE45" s="31">
        <f t="shared" si="4"/>
        <v>690.88950072301157</v>
      </c>
      <c r="AF45" s="31">
        <f t="shared" si="5"/>
        <v>287.98240206959326</v>
      </c>
      <c r="AG45" s="30"/>
    </row>
    <row r="46" spans="2:33" ht="13.5" thickBot="1" x14ac:dyDescent="0.25">
      <c r="B46" s="42" t="s">
        <v>44</v>
      </c>
      <c r="C46" s="43" t="s">
        <v>55</v>
      </c>
      <c r="D46" s="44">
        <v>444447.79037158639</v>
      </c>
      <c r="E46" s="41">
        <v>213259.58840365213</v>
      </c>
      <c r="F46" s="30">
        <v>89412.747239537202</v>
      </c>
      <c r="G46" s="31">
        <v>134598.09790017069</v>
      </c>
      <c r="H46" s="31"/>
      <c r="I46" s="31"/>
      <c r="J46" s="30"/>
      <c r="K46" s="30">
        <v>6623.663341389959</v>
      </c>
      <c r="L46" s="30">
        <v>16.59468611461179</v>
      </c>
      <c r="M46" s="30">
        <v>537.0988007218026</v>
      </c>
      <c r="N46" s="30"/>
      <c r="U46" s="42" t="s">
        <v>44</v>
      </c>
      <c r="V46" s="43" t="s">
        <v>55</v>
      </c>
      <c r="W46" s="44">
        <v>444447.79037158639</v>
      </c>
      <c r="X46" s="41">
        <f t="shared" si="0"/>
        <v>216565.51840501706</v>
      </c>
      <c r="Y46" s="30">
        <f t="shared" si="1"/>
        <v>84104.798895569795</v>
      </c>
      <c r="Z46" s="31">
        <f t="shared" si="2"/>
        <v>132384.88322572858</v>
      </c>
      <c r="AA46" s="31"/>
      <c r="AB46" s="31"/>
      <c r="AC46" s="30"/>
      <c r="AD46" s="30">
        <f t="shared" si="3"/>
        <v>3642.8685140842254</v>
      </c>
      <c r="AE46" s="30">
        <f t="shared" si="4"/>
        <v>690.88950072301157</v>
      </c>
      <c r="AF46" s="30">
        <f t="shared" si="5"/>
        <v>287.98240206959326</v>
      </c>
      <c r="AG46" s="30"/>
    </row>
  </sheetData>
  <mergeCells count="8">
    <mergeCell ref="E4:N4"/>
    <mergeCell ref="X4:AG4"/>
    <mergeCell ref="B7:C7"/>
    <mergeCell ref="U7:V7"/>
    <mergeCell ref="B11:C11"/>
    <mergeCell ref="U11:V11"/>
    <mergeCell ref="B28:C28"/>
    <mergeCell ref="U28:V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2022-02-16T22:46:03Z</dcterms:created>
  <dcterms:modified xsi:type="dcterms:W3CDTF">2022-02-16T22:50:43Z</dcterms:modified>
</cp:coreProperties>
</file>