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1.xml" ContentType="application/vnd.ms-excel.threaded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EF89F841-6938-4FAD-9816-0803BBF99734}" xr6:coauthVersionLast="47" xr6:coauthVersionMax="47" xr10:uidLastSave="{00000000-0000-0000-0000-000000000000}"/>
  <bookViews>
    <workbookView xWindow="-108" yWindow="-108" windowWidth="23256" windowHeight="12456" tabRatio="885" xr2:uid="{306587FF-D244-412A-A3AE-5B3EFF94597D}"/>
  </bookViews>
  <sheets>
    <sheet name="Xp1" sheetId="74" r:id="rId1"/>
    <sheet name="Xp20" sheetId="75" r:id="rId2"/>
    <sheet name="Am1-10yr" sheetId="73" r:id="rId3"/>
    <sheet name="Am20-10yr" sheetId="72" r:id="rId4"/>
    <sheet name="Am20-5yr" sheetId="71" r:id="rId5"/>
    <sheet name="Am20-16yr" sheetId="76" r:id="rId6"/>
    <sheet name="Am20-10yr-4%" sheetId="77" r:id="rId7"/>
    <sheet name="Am20-10yr-2X$" sheetId="81" r:id="rId8"/>
    <sheet name="Am20-10yr-1.2X$10" sheetId="80" r:id="rId9"/>
    <sheet name="Am20-10yr-1.2X$5" sheetId="83" r:id="rId10"/>
    <sheet name="Am20-10yr-1.2X$16" sheetId="84" r:id="rId11"/>
    <sheet name="C-1yr" sheetId="36" r:id="rId12"/>
    <sheet name="C-20yr" sheetId="42" r:id="rId13"/>
    <sheet name="C-20yrTerm" sheetId="53" r:id="rId14"/>
    <sheet name="C-20yrCofC" sheetId="54" r:id="rId15"/>
    <sheet name="C-20yr2X1.2X" sheetId="82" r:id="rId16"/>
    <sheet name="Portfolio$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4" i="82" l="1"/>
  <c r="AL24" i="82"/>
  <c r="AM23" i="82"/>
  <c r="AL23" i="82"/>
  <c r="AM22" i="82"/>
  <c r="AL22" i="82"/>
  <c r="AM21" i="82"/>
  <c r="AL21" i="82"/>
  <c r="AM20" i="82"/>
  <c r="AL20" i="82"/>
  <c r="AM18" i="82"/>
  <c r="AL18" i="82"/>
  <c r="AM17" i="82"/>
  <c r="AL17" i="82"/>
  <c r="AM16" i="82"/>
  <c r="AL16" i="82"/>
  <c r="AM15" i="82"/>
  <c r="AL15" i="82"/>
  <c r="AM14" i="82"/>
  <c r="AL14" i="82"/>
  <c r="AM8" i="82"/>
  <c r="AL8" i="82"/>
  <c r="AM7" i="82"/>
  <c r="AL7" i="82"/>
  <c r="AM6" i="82"/>
  <c r="AL6" i="82"/>
  <c r="AM5" i="82"/>
  <c r="AL5" i="82"/>
  <c r="AM4" i="82"/>
  <c r="AL4" i="82"/>
  <c r="D24" i="82"/>
  <c r="D23" i="82"/>
  <c r="D22" i="82"/>
  <c r="D21" i="82"/>
  <c r="D20" i="82"/>
  <c r="AO49" i="84"/>
  <c r="AN49" i="84"/>
  <c r="AM49" i="84"/>
  <c r="AL49" i="84"/>
  <c r="AK49" i="84"/>
  <c r="AJ49" i="84"/>
  <c r="AI49" i="84"/>
  <c r="AH49" i="84"/>
  <c r="AG49" i="84"/>
  <c r="AF49" i="84"/>
  <c r="AE49" i="84"/>
  <c r="AD49" i="84"/>
  <c r="AC49" i="84"/>
  <c r="AB49" i="84"/>
  <c r="AA49" i="84"/>
  <c r="Z49" i="84"/>
  <c r="F42" i="84"/>
  <c r="Y17" i="84"/>
  <c r="Y49" i="84" s="1"/>
  <c r="X17" i="84"/>
  <c r="X49" i="84" s="1"/>
  <c r="W17" i="84"/>
  <c r="W49" i="84" s="1"/>
  <c r="V17" i="84"/>
  <c r="V49" i="84" s="1"/>
  <c r="U17" i="84"/>
  <c r="U49" i="84" s="1"/>
  <c r="T17" i="84"/>
  <c r="T49" i="84" s="1"/>
  <c r="S17" i="84"/>
  <c r="S49" i="84" s="1"/>
  <c r="R17" i="84"/>
  <c r="R49" i="84" s="1"/>
  <c r="Q17" i="84"/>
  <c r="Q49" i="84" s="1"/>
  <c r="P17" i="84"/>
  <c r="P49" i="84" s="1"/>
  <c r="O17" i="84"/>
  <c r="O49" i="84" s="1"/>
  <c r="N17" i="84"/>
  <c r="N49" i="84" s="1"/>
  <c r="M17" i="84"/>
  <c r="M49" i="84" s="1"/>
  <c r="L17" i="84"/>
  <c r="L49" i="84" s="1"/>
  <c r="K17" i="84"/>
  <c r="K49" i="84" s="1"/>
  <c r="J17" i="84"/>
  <c r="J49" i="84" s="1"/>
  <c r="I17" i="84"/>
  <c r="I49" i="84" s="1"/>
  <c r="H17" i="84"/>
  <c r="H49" i="84" s="1"/>
  <c r="G17" i="84"/>
  <c r="G49" i="84" s="1"/>
  <c r="F17" i="84"/>
  <c r="F49" i="84" s="1"/>
  <c r="F50" i="84" s="1"/>
  <c r="D7" i="82" s="1"/>
  <c r="F16" i="84"/>
  <c r="G16" i="84" s="1"/>
  <c r="E14" i="84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49" i="83"/>
  <c r="AN49" i="83"/>
  <c r="AM49" i="83"/>
  <c r="AL49" i="83"/>
  <c r="AK49" i="83"/>
  <c r="AJ49" i="83"/>
  <c r="AI49" i="83"/>
  <c r="AH49" i="83"/>
  <c r="AG49" i="83"/>
  <c r="AF49" i="83"/>
  <c r="AE49" i="83"/>
  <c r="AD49" i="83"/>
  <c r="AC49" i="83"/>
  <c r="AB49" i="83"/>
  <c r="AA49" i="83"/>
  <c r="Z49" i="83"/>
  <c r="F42" i="83"/>
  <c r="Y17" i="83"/>
  <c r="Y49" i="83" s="1"/>
  <c r="X17" i="83"/>
  <c r="X49" i="83" s="1"/>
  <c r="W17" i="83"/>
  <c r="V17" i="83"/>
  <c r="V49" i="83" s="1"/>
  <c r="U17" i="83"/>
  <c r="U49" i="83" s="1"/>
  <c r="T17" i="83"/>
  <c r="T49" i="83" s="1"/>
  <c r="S17" i="83"/>
  <c r="S49" i="83" s="1"/>
  <c r="R17" i="83"/>
  <c r="R49" i="83" s="1"/>
  <c r="Q17" i="83"/>
  <c r="Q49" i="83" s="1"/>
  <c r="P17" i="83"/>
  <c r="P49" i="83" s="1"/>
  <c r="O17" i="83"/>
  <c r="N17" i="83"/>
  <c r="N49" i="83" s="1"/>
  <c r="M17" i="83"/>
  <c r="M49" i="83" s="1"/>
  <c r="L17" i="83"/>
  <c r="L49" i="83" s="1"/>
  <c r="K17" i="83"/>
  <c r="K49" i="83" s="1"/>
  <c r="J17" i="83"/>
  <c r="J49" i="83" s="1"/>
  <c r="I17" i="83"/>
  <c r="I49" i="83" s="1"/>
  <c r="H17" i="83"/>
  <c r="H49" i="83" s="1"/>
  <c r="G17" i="83"/>
  <c r="F17" i="83"/>
  <c r="F49" i="83" s="1"/>
  <c r="F50" i="83" s="1"/>
  <c r="D6" i="82" s="1"/>
  <c r="F16" i="83"/>
  <c r="G16" i="83" s="1"/>
  <c r="E14" i="83"/>
  <c r="F12" i="83"/>
  <c r="H11" i="83"/>
  <c r="H10" i="83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49" i="81"/>
  <c r="AN49" i="81"/>
  <c r="AM49" i="81"/>
  <c r="AL49" i="81"/>
  <c r="AK49" i="81"/>
  <c r="AJ49" i="81"/>
  <c r="AI49" i="81"/>
  <c r="AH49" i="81"/>
  <c r="AG49" i="81"/>
  <c r="AF49" i="81"/>
  <c r="AE49" i="81"/>
  <c r="AD49" i="81"/>
  <c r="AC49" i="81"/>
  <c r="AB49" i="81"/>
  <c r="AA49" i="81"/>
  <c r="Z49" i="81"/>
  <c r="F42" i="81"/>
  <c r="Y17" i="81"/>
  <c r="Y49" i="81" s="1"/>
  <c r="X17" i="81"/>
  <c r="X49" i="81" s="1"/>
  <c r="W17" i="81"/>
  <c r="W49" i="81" s="1"/>
  <c r="V17" i="81"/>
  <c r="V49" i="81" s="1"/>
  <c r="U17" i="81"/>
  <c r="U49" i="81" s="1"/>
  <c r="T17" i="81"/>
  <c r="T49" i="81" s="1"/>
  <c r="S17" i="81"/>
  <c r="S49" i="81" s="1"/>
  <c r="R17" i="81"/>
  <c r="R49" i="81" s="1"/>
  <c r="Q17" i="81"/>
  <c r="Q49" i="81" s="1"/>
  <c r="P17" i="81"/>
  <c r="P49" i="81" s="1"/>
  <c r="O17" i="81"/>
  <c r="O49" i="81" s="1"/>
  <c r="N17" i="81"/>
  <c r="N49" i="81" s="1"/>
  <c r="M17" i="81"/>
  <c r="M49" i="81" s="1"/>
  <c r="L17" i="81"/>
  <c r="L49" i="81" s="1"/>
  <c r="K17" i="81"/>
  <c r="K49" i="81" s="1"/>
  <c r="J17" i="81"/>
  <c r="J49" i="81" s="1"/>
  <c r="I17" i="81"/>
  <c r="I49" i="81" s="1"/>
  <c r="H17" i="81"/>
  <c r="H49" i="81" s="1"/>
  <c r="G17" i="81"/>
  <c r="G49" i="81" s="1"/>
  <c r="F17" i="81"/>
  <c r="F49" i="81" s="1"/>
  <c r="F50" i="81" s="1"/>
  <c r="D4" i="82" s="1"/>
  <c r="F16" i="81"/>
  <c r="G16" i="81" s="1"/>
  <c r="E14" i="81"/>
  <c r="F12" i="81"/>
  <c r="H11" i="81"/>
  <c r="H10" i="81"/>
  <c r="J7" i="81"/>
  <c r="K7" i="81" s="1"/>
  <c r="L7" i="81" s="1"/>
  <c r="M7" i="81" s="1"/>
  <c r="N7" i="81" s="1"/>
  <c r="O7" i="81" s="1"/>
  <c r="P7" i="81" s="1"/>
  <c r="Q7" i="81" s="1"/>
  <c r="R7" i="81" s="1"/>
  <c r="S7" i="81" s="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O49" i="80"/>
  <c r="AN49" i="80"/>
  <c r="AM49" i="80"/>
  <c r="AL49" i="80"/>
  <c r="AK49" i="80"/>
  <c r="AJ49" i="80"/>
  <c r="AI49" i="80"/>
  <c r="AH49" i="80"/>
  <c r="AG49" i="80"/>
  <c r="AF49" i="80"/>
  <c r="AE49" i="80"/>
  <c r="AD49" i="80"/>
  <c r="AC49" i="80"/>
  <c r="AB49" i="80"/>
  <c r="AA49" i="80"/>
  <c r="Z49" i="80"/>
  <c r="F42" i="80"/>
  <c r="Y17" i="80"/>
  <c r="Y49" i="80" s="1"/>
  <c r="X17" i="80"/>
  <c r="X49" i="80" s="1"/>
  <c r="W17" i="80"/>
  <c r="W49" i="80" s="1"/>
  <c r="V17" i="80"/>
  <c r="V49" i="80" s="1"/>
  <c r="U17" i="80"/>
  <c r="U49" i="80" s="1"/>
  <c r="T17" i="80"/>
  <c r="T49" i="80" s="1"/>
  <c r="S17" i="80"/>
  <c r="S49" i="80" s="1"/>
  <c r="R17" i="80"/>
  <c r="R49" i="80" s="1"/>
  <c r="Q17" i="80"/>
  <c r="Q49" i="80" s="1"/>
  <c r="P17" i="80"/>
  <c r="P49" i="80" s="1"/>
  <c r="O17" i="80"/>
  <c r="O49" i="80" s="1"/>
  <c r="N17" i="80"/>
  <c r="N49" i="80" s="1"/>
  <c r="M17" i="80"/>
  <c r="M49" i="80" s="1"/>
  <c r="L17" i="80"/>
  <c r="L49" i="80" s="1"/>
  <c r="K17" i="80"/>
  <c r="K49" i="80" s="1"/>
  <c r="J17" i="80"/>
  <c r="J49" i="80" s="1"/>
  <c r="I17" i="80"/>
  <c r="I49" i="80" s="1"/>
  <c r="H17" i="80"/>
  <c r="H49" i="80" s="1"/>
  <c r="G17" i="80"/>
  <c r="G49" i="80" s="1"/>
  <c r="F17" i="80"/>
  <c r="F49" i="80" s="1"/>
  <c r="F50" i="80" s="1"/>
  <c r="D5" i="82" s="1"/>
  <c r="F16" i="80"/>
  <c r="G16" i="80" s="1"/>
  <c r="E14" i="80"/>
  <c r="F12" i="80"/>
  <c r="H11" i="80"/>
  <c r="H10" i="80"/>
  <c r="J7" i="80"/>
  <c r="D16" i="54"/>
  <c r="D15" i="54"/>
  <c r="D14" i="54"/>
  <c r="D21" i="53"/>
  <c r="D20" i="53"/>
  <c r="D19" i="53"/>
  <c r="D18" i="53"/>
  <c r="D12" i="36"/>
  <c r="D11" i="36"/>
  <c r="H12" i="81" l="1"/>
  <c r="E13" i="81" s="1"/>
  <c r="H12" i="83"/>
  <c r="E13" i="83" s="1"/>
  <c r="H12" i="80"/>
  <c r="E13" i="80" s="1"/>
  <c r="H12" i="84"/>
  <c r="E13" i="84" s="1"/>
  <c r="H16" i="84"/>
  <c r="H16" i="83"/>
  <c r="G49" i="83"/>
  <c r="O49" i="83"/>
  <c r="W49" i="83"/>
  <c r="H16" i="81"/>
  <c r="H16" i="80"/>
  <c r="K7" i="80"/>
  <c r="D7" i="36"/>
  <c r="D6" i="36"/>
  <c r="AI8" i="36"/>
  <c r="AI3" i="36"/>
  <c r="AO49" i="77"/>
  <c r="AN49" i="77"/>
  <c r="AM49" i="77"/>
  <c r="AL49" i="77"/>
  <c r="AK49" i="77"/>
  <c r="AJ49" i="77"/>
  <c r="AI49" i="77"/>
  <c r="AH49" i="77"/>
  <c r="AG49" i="77"/>
  <c r="AF49" i="77"/>
  <c r="AE49" i="77"/>
  <c r="AD49" i="77"/>
  <c r="AC49" i="77"/>
  <c r="AB49" i="77"/>
  <c r="AA49" i="77"/>
  <c r="Z49" i="77"/>
  <c r="F42" i="77"/>
  <c r="Y17" i="77"/>
  <c r="Y49" i="77" s="1"/>
  <c r="X17" i="77"/>
  <c r="X49" i="77" s="1"/>
  <c r="W17" i="77"/>
  <c r="W49" i="77" s="1"/>
  <c r="V17" i="77"/>
  <c r="V49" i="77" s="1"/>
  <c r="U17" i="77"/>
  <c r="U49" i="77" s="1"/>
  <c r="T17" i="77"/>
  <c r="T49" i="77" s="1"/>
  <c r="S17" i="77"/>
  <c r="S49" i="77" s="1"/>
  <c r="R17" i="77"/>
  <c r="R49" i="77" s="1"/>
  <c r="Q17" i="77"/>
  <c r="Q49" i="77" s="1"/>
  <c r="P17" i="77"/>
  <c r="P49" i="77" s="1"/>
  <c r="O17" i="77"/>
  <c r="O49" i="77" s="1"/>
  <c r="N17" i="77"/>
  <c r="N49" i="77" s="1"/>
  <c r="M17" i="77"/>
  <c r="M49" i="77" s="1"/>
  <c r="L17" i="77"/>
  <c r="L49" i="77" s="1"/>
  <c r="K17" i="77"/>
  <c r="K49" i="77" s="1"/>
  <c r="J17" i="77"/>
  <c r="J49" i="77" s="1"/>
  <c r="I17" i="77"/>
  <c r="I49" i="77" s="1"/>
  <c r="H17" i="77"/>
  <c r="H49" i="77" s="1"/>
  <c r="G17" i="77"/>
  <c r="G49" i="77" s="1"/>
  <c r="F17" i="77"/>
  <c r="F49" i="77" s="1"/>
  <c r="F50" i="77" s="1"/>
  <c r="D5" i="54" s="1"/>
  <c r="F16" i="77"/>
  <c r="G16" i="77" s="1"/>
  <c r="H16" i="77" s="1"/>
  <c r="E14" i="77"/>
  <c r="F12" i="77"/>
  <c r="H11" i="77"/>
  <c r="H10" i="77"/>
  <c r="I8" i="77"/>
  <c r="H8" i="77"/>
  <c r="G8" i="77"/>
  <c r="F8" i="77"/>
  <c r="J7" i="77"/>
  <c r="J8" i="77" s="1"/>
  <c r="AO49" i="76"/>
  <c r="AN49" i="76"/>
  <c r="AM49" i="76"/>
  <c r="AL49" i="76"/>
  <c r="AK49" i="76"/>
  <c r="AJ49" i="76"/>
  <c r="AI49" i="76"/>
  <c r="AH49" i="76"/>
  <c r="AG49" i="76"/>
  <c r="AF49" i="76"/>
  <c r="AE49" i="76"/>
  <c r="AD49" i="76"/>
  <c r="AC49" i="76"/>
  <c r="AB49" i="76"/>
  <c r="AA49" i="76"/>
  <c r="Z49" i="76"/>
  <c r="F42" i="76"/>
  <c r="Y17" i="76"/>
  <c r="Y49" i="76" s="1"/>
  <c r="X17" i="76"/>
  <c r="X49" i="76" s="1"/>
  <c r="W17" i="76"/>
  <c r="W49" i="76" s="1"/>
  <c r="V17" i="76"/>
  <c r="V49" i="76" s="1"/>
  <c r="U17" i="76"/>
  <c r="U49" i="76" s="1"/>
  <c r="T17" i="76"/>
  <c r="T49" i="76" s="1"/>
  <c r="S17" i="76"/>
  <c r="S49" i="76" s="1"/>
  <c r="R17" i="76"/>
  <c r="R49" i="76" s="1"/>
  <c r="Q17" i="76"/>
  <c r="Q49" i="76" s="1"/>
  <c r="P17" i="76"/>
  <c r="P49" i="76" s="1"/>
  <c r="O17" i="76"/>
  <c r="O49" i="76" s="1"/>
  <c r="N17" i="76"/>
  <c r="N49" i="76" s="1"/>
  <c r="M17" i="76"/>
  <c r="M49" i="76" s="1"/>
  <c r="L17" i="76"/>
  <c r="L49" i="76" s="1"/>
  <c r="K17" i="76"/>
  <c r="K49" i="76" s="1"/>
  <c r="J17" i="76"/>
  <c r="J49" i="76" s="1"/>
  <c r="I17" i="76"/>
  <c r="I49" i="76" s="1"/>
  <c r="H17" i="76"/>
  <c r="H49" i="76" s="1"/>
  <c r="G17" i="76"/>
  <c r="G49" i="76" s="1"/>
  <c r="F17" i="76"/>
  <c r="F49" i="76" s="1"/>
  <c r="F50" i="76" s="1"/>
  <c r="D6" i="53" s="1"/>
  <c r="F16" i="76"/>
  <c r="G16" i="76" s="1"/>
  <c r="E14" i="76"/>
  <c r="F12" i="76"/>
  <c r="H11" i="76"/>
  <c r="H10" i="76"/>
  <c r="I8" i="76"/>
  <c r="H8" i="76"/>
  <c r="G8" i="76"/>
  <c r="F8" i="76"/>
  <c r="J7" i="76"/>
  <c r="J8" i="76" s="1"/>
  <c r="AO49" i="75"/>
  <c r="AN49" i="75"/>
  <c r="AM49" i="75"/>
  <c r="AL49" i="75"/>
  <c r="AK49" i="75"/>
  <c r="AJ49" i="75"/>
  <c r="AI49" i="75"/>
  <c r="AH49" i="75"/>
  <c r="AG49" i="75"/>
  <c r="AF49" i="75"/>
  <c r="AE49" i="75"/>
  <c r="AD49" i="75"/>
  <c r="AC49" i="75"/>
  <c r="AB49" i="75"/>
  <c r="AA49" i="75"/>
  <c r="Z49" i="75"/>
  <c r="F42" i="75"/>
  <c r="F16" i="75"/>
  <c r="G16" i="75" s="1"/>
  <c r="E14" i="75"/>
  <c r="F12" i="75"/>
  <c r="H11" i="75"/>
  <c r="H10" i="75"/>
  <c r="I8" i="75"/>
  <c r="H8" i="75"/>
  <c r="H17" i="75" s="1"/>
  <c r="H49" i="75" s="1"/>
  <c r="G8" i="75"/>
  <c r="F8" i="75"/>
  <c r="J7" i="75"/>
  <c r="K7" i="75" s="1"/>
  <c r="AO49" i="74"/>
  <c r="AN49" i="74"/>
  <c r="AM49" i="74"/>
  <c r="AL49" i="74"/>
  <c r="AK49" i="74"/>
  <c r="AJ49" i="74"/>
  <c r="AI49" i="74"/>
  <c r="AH49" i="74"/>
  <c r="AG49" i="74"/>
  <c r="AF49" i="74"/>
  <c r="AE49" i="74"/>
  <c r="AD49" i="74"/>
  <c r="AC49" i="74"/>
  <c r="AB49" i="74"/>
  <c r="AA49" i="74"/>
  <c r="Z49" i="74"/>
  <c r="F42" i="74"/>
  <c r="F16" i="74"/>
  <c r="G16" i="74" s="1"/>
  <c r="E14" i="74"/>
  <c r="F12" i="74"/>
  <c r="H11" i="74"/>
  <c r="H10" i="74"/>
  <c r="I8" i="74"/>
  <c r="H8" i="74"/>
  <c r="H17" i="74" s="1"/>
  <c r="G8" i="74"/>
  <c r="G17" i="74" s="1"/>
  <c r="F8" i="74"/>
  <c r="D4" i="36" s="1"/>
  <c r="J7" i="74"/>
  <c r="K7" i="74" s="1"/>
  <c r="AO49" i="73"/>
  <c r="AN49" i="73"/>
  <c r="AM49" i="73"/>
  <c r="AL49" i="73"/>
  <c r="AK49" i="73"/>
  <c r="AJ49" i="73"/>
  <c r="AI49" i="73"/>
  <c r="AH49" i="73"/>
  <c r="AG49" i="73"/>
  <c r="AF49" i="73"/>
  <c r="AE49" i="73"/>
  <c r="AD49" i="73"/>
  <c r="AC49" i="73"/>
  <c r="AB49" i="73"/>
  <c r="AA49" i="73"/>
  <c r="Z49" i="73"/>
  <c r="F42" i="73"/>
  <c r="Y17" i="73"/>
  <c r="X17" i="73"/>
  <c r="W17" i="73"/>
  <c r="V17" i="73"/>
  <c r="U17" i="73"/>
  <c r="T17" i="73"/>
  <c r="S17" i="73"/>
  <c r="R17" i="73"/>
  <c r="Q17" i="73"/>
  <c r="P17" i="73"/>
  <c r="O17" i="73"/>
  <c r="N17" i="73"/>
  <c r="M17" i="73"/>
  <c r="L17" i="73"/>
  <c r="K17" i="73"/>
  <c r="J17" i="73"/>
  <c r="I17" i="73"/>
  <c r="H17" i="73"/>
  <c r="G17" i="73"/>
  <c r="F17" i="73"/>
  <c r="F16" i="73"/>
  <c r="G16" i="73" s="1"/>
  <c r="E14" i="73"/>
  <c r="F12" i="73"/>
  <c r="H11" i="73"/>
  <c r="H10" i="73"/>
  <c r="I8" i="73"/>
  <c r="G9" i="36" s="1"/>
  <c r="H8" i="73"/>
  <c r="F9" i="36" s="1"/>
  <c r="G8" i="73"/>
  <c r="E9" i="36" s="1"/>
  <c r="F8" i="73"/>
  <c r="K7" i="73"/>
  <c r="J7" i="73"/>
  <c r="J8" i="73" s="1"/>
  <c r="H9" i="36" s="1"/>
  <c r="AO49" i="72"/>
  <c r="AN49" i="72"/>
  <c r="AM49" i="72"/>
  <c r="AL49" i="72"/>
  <c r="AK49" i="72"/>
  <c r="AJ49" i="72"/>
  <c r="AI49" i="72"/>
  <c r="AH49" i="72"/>
  <c r="AG49" i="72"/>
  <c r="AF49" i="72"/>
  <c r="AE49" i="72"/>
  <c r="AD49" i="72"/>
  <c r="AC49" i="72"/>
  <c r="AB49" i="72"/>
  <c r="AA49" i="72"/>
  <c r="Z49" i="72"/>
  <c r="F42" i="72"/>
  <c r="Y17" i="72"/>
  <c r="Y49" i="72" s="1"/>
  <c r="X17" i="72"/>
  <c r="X49" i="72" s="1"/>
  <c r="W17" i="72"/>
  <c r="W49" i="72" s="1"/>
  <c r="V17" i="72"/>
  <c r="V49" i="72" s="1"/>
  <c r="U17" i="72"/>
  <c r="U49" i="72" s="1"/>
  <c r="T17" i="72"/>
  <c r="T49" i="72" s="1"/>
  <c r="S17" i="72"/>
  <c r="S49" i="72" s="1"/>
  <c r="R17" i="72"/>
  <c r="R49" i="72" s="1"/>
  <c r="Q17" i="72"/>
  <c r="Q49" i="72" s="1"/>
  <c r="P17" i="72"/>
  <c r="P49" i="72" s="1"/>
  <c r="O17" i="72"/>
  <c r="O49" i="72" s="1"/>
  <c r="N17" i="72"/>
  <c r="N49" i="72" s="1"/>
  <c r="M17" i="72"/>
  <c r="M49" i="72" s="1"/>
  <c r="L17" i="72"/>
  <c r="L49" i="72" s="1"/>
  <c r="K17" i="72"/>
  <c r="K49" i="72" s="1"/>
  <c r="J17" i="72"/>
  <c r="J49" i="72" s="1"/>
  <c r="I17" i="72"/>
  <c r="I49" i="72" s="1"/>
  <c r="H17" i="72"/>
  <c r="H49" i="72" s="1"/>
  <c r="G17" i="72"/>
  <c r="G49" i="72" s="1"/>
  <c r="F17" i="72"/>
  <c r="F49" i="72" s="1"/>
  <c r="F50" i="72" s="1"/>
  <c r="F16" i="72"/>
  <c r="G16" i="72" s="1"/>
  <c r="E14" i="72"/>
  <c r="F12" i="72"/>
  <c r="H11" i="72"/>
  <c r="H10" i="72"/>
  <c r="H12" i="72" s="1"/>
  <c r="E13" i="72" s="1"/>
  <c r="I8" i="72"/>
  <c r="H8" i="72"/>
  <c r="G8" i="72"/>
  <c r="F8" i="72"/>
  <c r="J7" i="72"/>
  <c r="J8" i="72" s="1"/>
  <c r="AO49" i="71"/>
  <c r="AN49" i="71"/>
  <c r="AM49" i="71"/>
  <c r="AL49" i="71"/>
  <c r="AK49" i="71"/>
  <c r="AJ49" i="71"/>
  <c r="AI49" i="71"/>
  <c r="AH49" i="71"/>
  <c r="AG49" i="71"/>
  <c r="AF49" i="71"/>
  <c r="AE49" i="71"/>
  <c r="AD49" i="71"/>
  <c r="AC49" i="71"/>
  <c r="AB49" i="71"/>
  <c r="AA49" i="71"/>
  <c r="Z49" i="71"/>
  <c r="F42" i="71"/>
  <c r="Y17" i="71"/>
  <c r="Y49" i="71" s="1"/>
  <c r="X17" i="71"/>
  <c r="X49" i="71" s="1"/>
  <c r="W17" i="71"/>
  <c r="W49" i="71" s="1"/>
  <c r="V17" i="71"/>
  <c r="V49" i="71" s="1"/>
  <c r="U17" i="71"/>
  <c r="U49" i="71" s="1"/>
  <c r="T17" i="71"/>
  <c r="T49" i="71" s="1"/>
  <c r="S17" i="71"/>
  <c r="S49" i="71" s="1"/>
  <c r="R17" i="71"/>
  <c r="R49" i="71" s="1"/>
  <c r="Q17" i="71"/>
  <c r="Q49" i="71" s="1"/>
  <c r="P17" i="71"/>
  <c r="P49" i="71" s="1"/>
  <c r="O17" i="71"/>
  <c r="O49" i="71" s="1"/>
  <c r="N17" i="71"/>
  <c r="N49" i="71" s="1"/>
  <c r="M17" i="71"/>
  <c r="M49" i="71" s="1"/>
  <c r="L17" i="71"/>
  <c r="L49" i="71" s="1"/>
  <c r="K17" i="71"/>
  <c r="K49" i="71" s="1"/>
  <c r="J17" i="71"/>
  <c r="J49" i="71" s="1"/>
  <c r="I17" i="71"/>
  <c r="I49" i="71" s="1"/>
  <c r="H17" i="71"/>
  <c r="H49" i="71" s="1"/>
  <c r="G17" i="71"/>
  <c r="G49" i="71" s="1"/>
  <c r="F17" i="71"/>
  <c r="F49" i="71" s="1"/>
  <c r="F50" i="71" s="1"/>
  <c r="D4" i="53" s="1"/>
  <c r="F16" i="71"/>
  <c r="G16" i="71" s="1"/>
  <c r="E14" i="71"/>
  <c r="F12" i="71"/>
  <c r="H11" i="71"/>
  <c r="H10" i="71"/>
  <c r="I8" i="71"/>
  <c r="H8" i="71"/>
  <c r="G8" i="71"/>
  <c r="F8" i="71"/>
  <c r="J7" i="71"/>
  <c r="J8" i="71" s="1"/>
  <c r="H12" i="75" l="1"/>
  <c r="E13" i="75" s="1"/>
  <c r="E17" i="84"/>
  <c r="E49" i="84"/>
  <c r="E49" i="80"/>
  <c r="E17" i="80"/>
  <c r="E49" i="83"/>
  <c r="E17" i="83"/>
  <c r="E49" i="81"/>
  <c r="E17" i="81"/>
  <c r="H12" i="71"/>
  <c r="E13" i="71" s="1"/>
  <c r="E13" i="77"/>
  <c r="E49" i="72"/>
  <c r="E17" i="72"/>
  <c r="H12" i="74"/>
  <c r="E13" i="74" s="1"/>
  <c r="W49" i="73"/>
  <c r="P49" i="73"/>
  <c r="N10" i="36"/>
  <c r="I49" i="73"/>
  <c r="G10" i="36"/>
  <c r="Y49" i="73"/>
  <c r="I19" i="77"/>
  <c r="J8" i="83"/>
  <c r="J19" i="83" s="1"/>
  <c r="J8" i="84"/>
  <c r="J19" i="84" s="1"/>
  <c r="J8" i="80"/>
  <c r="J19" i="80" s="1"/>
  <c r="J8" i="81"/>
  <c r="J19" i="81" s="1"/>
  <c r="J49" i="73"/>
  <c r="H10" i="36"/>
  <c r="R49" i="73"/>
  <c r="F19" i="72"/>
  <c r="F20" i="72" s="1"/>
  <c r="G47" i="72" s="1"/>
  <c r="F8" i="84"/>
  <c r="F8" i="80"/>
  <c r="F8" i="81"/>
  <c r="F8" i="83"/>
  <c r="S49" i="73"/>
  <c r="G19" i="72"/>
  <c r="G8" i="80"/>
  <c r="G19" i="80" s="1"/>
  <c r="H23" i="80" s="1"/>
  <c r="G8" i="84"/>
  <c r="G19" i="84" s="1"/>
  <c r="H23" i="84" s="1"/>
  <c r="G8" i="83"/>
  <c r="G19" i="83" s="1"/>
  <c r="H23" i="83" s="1"/>
  <c r="G8" i="81"/>
  <c r="G19" i="81" s="1"/>
  <c r="H23" i="81" s="1"/>
  <c r="H8" i="81"/>
  <c r="H19" i="81" s="1"/>
  <c r="H8" i="84"/>
  <c r="H19" i="84" s="1"/>
  <c r="H8" i="83"/>
  <c r="H19" i="83" s="1"/>
  <c r="H8" i="80"/>
  <c r="H19" i="80" s="1"/>
  <c r="M49" i="73"/>
  <c r="K10" i="36"/>
  <c r="U49" i="73"/>
  <c r="K49" i="73"/>
  <c r="I10" i="36"/>
  <c r="F19" i="73"/>
  <c r="F20" i="73" s="1"/>
  <c r="F53" i="73" s="1"/>
  <c r="D9" i="36"/>
  <c r="L49" i="73"/>
  <c r="J10" i="36"/>
  <c r="T49" i="73"/>
  <c r="D4" i="54"/>
  <c r="D4" i="42"/>
  <c r="D5" i="53"/>
  <c r="I8" i="84"/>
  <c r="I19" i="84" s="1"/>
  <c r="I8" i="81"/>
  <c r="I19" i="81" s="1"/>
  <c r="I8" i="83"/>
  <c r="I19" i="83" s="1"/>
  <c r="I8" i="80"/>
  <c r="I19" i="80" s="1"/>
  <c r="F49" i="73"/>
  <c r="F50" i="73" s="1"/>
  <c r="D10" i="36"/>
  <c r="N49" i="73"/>
  <c r="L10" i="36"/>
  <c r="V49" i="73"/>
  <c r="F19" i="77"/>
  <c r="F20" i="77" s="1"/>
  <c r="F53" i="77" s="1"/>
  <c r="D10" i="54" s="1"/>
  <c r="G49" i="73"/>
  <c r="E10" i="36"/>
  <c r="O49" i="73"/>
  <c r="M10" i="36"/>
  <c r="H49" i="73"/>
  <c r="F10" i="36"/>
  <c r="X49" i="73"/>
  <c r="Q49" i="73"/>
  <c r="I16" i="84"/>
  <c r="I16" i="83"/>
  <c r="I16" i="81"/>
  <c r="I16" i="80"/>
  <c r="L7" i="80"/>
  <c r="H49" i="74"/>
  <c r="F5" i="36"/>
  <c r="G49" i="74"/>
  <c r="E5" i="36"/>
  <c r="E4" i="36"/>
  <c r="J8" i="74"/>
  <c r="F17" i="74"/>
  <c r="F4" i="36"/>
  <c r="G4" i="36"/>
  <c r="I17" i="74"/>
  <c r="K7" i="77"/>
  <c r="H12" i="76"/>
  <c r="E13" i="76" s="1"/>
  <c r="G19" i="77"/>
  <c r="H23" i="77" s="1"/>
  <c r="H12" i="73"/>
  <c r="E13" i="73" s="1"/>
  <c r="G19" i="71"/>
  <c r="H16" i="75"/>
  <c r="I16" i="75" s="1"/>
  <c r="H12" i="77"/>
  <c r="I16" i="77"/>
  <c r="J19" i="77"/>
  <c r="F52" i="77"/>
  <c r="H19" i="77"/>
  <c r="J19" i="76"/>
  <c r="H16" i="76"/>
  <c r="F52" i="76"/>
  <c r="H19" i="76"/>
  <c r="K7" i="76"/>
  <c r="I19" i="76"/>
  <c r="F19" i="76"/>
  <c r="F20" i="76" s="1"/>
  <c r="F53" i="76" s="1"/>
  <c r="D13" i="53" s="1"/>
  <c r="G19" i="76"/>
  <c r="H19" i="75"/>
  <c r="L7" i="75"/>
  <c r="J8" i="75"/>
  <c r="K8" i="75" s="1"/>
  <c r="I17" i="75"/>
  <c r="I49" i="75" s="1"/>
  <c r="F17" i="75"/>
  <c r="F49" i="75" s="1"/>
  <c r="F50" i="75" s="1"/>
  <c r="G17" i="75"/>
  <c r="G49" i="75" s="1"/>
  <c r="G19" i="74"/>
  <c r="K8" i="74"/>
  <c r="L7" i="74"/>
  <c r="H16" i="74"/>
  <c r="H19" i="74"/>
  <c r="H16" i="71"/>
  <c r="I19" i="72"/>
  <c r="I19" i="73"/>
  <c r="H19" i="73"/>
  <c r="H16" i="73"/>
  <c r="J19" i="73"/>
  <c r="K8" i="73"/>
  <c r="I9" i="36" s="1"/>
  <c r="L7" i="73"/>
  <c r="F52" i="73"/>
  <c r="G19" i="73"/>
  <c r="J19" i="72"/>
  <c r="H16" i="72"/>
  <c r="F52" i="72"/>
  <c r="K7" i="72"/>
  <c r="H19" i="72"/>
  <c r="H19" i="71"/>
  <c r="I19" i="71"/>
  <c r="J19" i="71"/>
  <c r="F19" i="71"/>
  <c r="G22" i="71" s="1"/>
  <c r="F52" i="71"/>
  <c r="K7" i="71"/>
  <c r="E49" i="73" l="1"/>
  <c r="E17" i="73"/>
  <c r="G22" i="73"/>
  <c r="G42" i="73" s="1"/>
  <c r="G45" i="73" s="1"/>
  <c r="E17" i="77"/>
  <c r="E49" i="77"/>
  <c r="E17" i="71"/>
  <c r="E49" i="71"/>
  <c r="E49" i="76"/>
  <c r="E17" i="76"/>
  <c r="G22" i="77"/>
  <c r="G42" i="77" s="1"/>
  <c r="G45" i="77" s="1"/>
  <c r="H22" i="77"/>
  <c r="H42" i="77" s="1"/>
  <c r="G47" i="73"/>
  <c r="G46" i="72"/>
  <c r="G46" i="73"/>
  <c r="G48" i="73" s="1"/>
  <c r="F52" i="84"/>
  <c r="F19" i="84"/>
  <c r="I19" i="75"/>
  <c r="D5" i="42"/>
  <c r="D8" i="82"/>
  <c r="D7" i="53"/>
  <c r="D6" i="54"/>
  <c r="G47" i="77"/>
  <c r="F52" i="83"/>
  <c r="F19" i="83"/>
  <c r="G22" i="72"/>
  <c r="G46" i="77"/>
  <c r="F19" i="81"/>
  <c r="F52" i="81"/>
  <c r="F19" i="80"/>
  <c r="F52" i="80"/>
  <c r="D7" i="42"/>
  <c r="F53" i="72"/>
  <c r="I24" i="84"/>
  <c r="I23" i="84"/>
  <c r="I22" i="84"/>
  <c r="J16" i="84"/>
  <c r="I24" i="83"/>
  <c r="I23" i="83"/>
  <c r="J16" i="83"/>
  <c r="I24" i="81"/>
  <c r="J16" i="81"/>
  <c r="I23" i="81"/>
  <c r="M7" i="80"/>
  <c r="I23" i="80"/>
  <c r="I24" i="80"/>
  <c r="J16" i="80"/>
  <c r="J17" i="74"/>
  <c r="H4" i="36"/>
  <c r="F49" i="74"/>
  <c r="D5" i="36"/>
  <c r="I49" i="74"/>
  <c r="G5" i="36"/>
  <c r="I4" i="36"/>
  <c r="K17" i="74"/>
  <c r="K19" i="74" s="1"/>
  <c r="I19" i="74"/>
  <c r="F19" i="74"/>
  <c r="G20" i="77"/>
  <c r="G53" i="77" s="1"/>
  <c r="E10" i="54" s="1"/>
  <c r="K8" i="77"/>
  <c r="K19" i="77" s="1"/>
  <c r="L7" i="77"/>
  <c r="I24" i="77"/>
  <c r="J16" i="77"/>
  <c r="I22" i="77"/>
  <c r="I23" i="77"/>
  <c r="L7" i="76"/>
  <c r="K8" i="76"/>
  <c r="I16" i="76"/>
  <c r="H22" i="76"/>
  <c r="H23" i="76"/>
  <c r="G22" i="76"/>
  <c r="G46" i="76"/>
  <c r="G47" i="76"/>
  <c r="J17" i="75"/>
  <c r="J49" i="75" s="1"/>
  <c r="L8" i="75"/>
  <c r="M7" i="75"/>
  <c r="I24" i="75"/>
  <c r="J16" i="75"/>
  <c r="F19" i="75"/>
  <c r="G22" i="75" s="1"/>
  <c r="F52" i="75"/>
  <c r="G19" i="75"/>
  <c r="H23" i="75" s="1"/>
  <c r="K17" i="75"/>
  <c r="K49" i="75" s="1"/>
  <c r="H23" i="74"/>
  <c r="H22" i="74"/>
  <c r="I16" i="74"/>
  <c r="L8" i="74"/>
  <c r="M7" i="74"/>
  <c r="I16" i="71"/>
  <c r="H22" i="71"/>
  <c r="H23" i="71"/>
  <c r="L8" i="73"/>
  <c r="J9" i="36" s="1"/>
  <c r="M7" i="73"/>
  <c r="G20" i="73"/>
  <c r="G53" i="73" s="1"/>
  <c r="K19" i="73"/>
  <c r="I16" i="73"/>
  <c r="H23" i="73"/>
  <c r="H22" i="73"/>
  <c r="H22" i="72"/>
  <c r="I16" i="72"/>
  <c r="H23" i="72"/>
  <c r="L7" i="72"/>
  <c r="K8" i="72"/>
  <c r="K8" i="71"/>
  <c r="L7" i="71"/>
  <c r="F20" i="71"/>
  <c r="F53" i="71" s="1"/>
  <c r="D11" i="53" s="1"/>
  <c r="I22" i="81" l="1"/>
  <c r="I42" i="81" s="1"/>
  <c r="I45" i="81" s="1"/>
  <c r="H20" i="77"/>
  <c r="H53" i="77" s="1"/>
  <c r="F10" i="54" s="1"/>
  <c r="G48" i="77"/>
  <c r="G42" i="72"/>
  <c r="G20" i="72" s="1"/>
  <c r="H47" i="72" s="1"/>
  <c r="G48" i="72"/>
  <c r="K8" i="84"/>
  <c r="K19" i="84" s="1"/>
  <c r="K8" i="81"/>
  <c r="K19" i="81" s="1"/>
  <c r="K8" i="80"/>
  <c r="K19" i="80" s="1"/>
  <c r="K8" i="83"/>
  <c r="K19" i="83" s="1"/>
  <c r="G50" i="73"/>
  <c r="E12" i="36"/>
  <c r="D9" i="54"/>
  <c r="D12" i="53"/>
  <c r="F20" i="83"/>
  <c r="G22" i="83"/>
  <c r="H22" i="83"/>
  <c r="H42" i="83" s="1"/>
  <c r="F20" i="84"/>
  <c r="G22" i="84"/>
  <c r="H22" i="84"/>
  <c r="H42" i="84" s="1"/>
  <c r="H45" i="84" s="1"/>
  <c r="F20" i="80"/>
  <c r="G22" i="80"/>
  <c r="H22" i="80"/>
  <c r="H42" i="80" s="1"/>
  <c r="H45" i="80" s="1"/>
  <c r="H46" i="77"/>
  <c r="F20" i="81"/>
  <c r="G22" i="81"/>
  <c r="H22" i="81"/>
  <c r="H42" i="81" s="1"/>
  <c r="D10" i="82"/>
  <c r="D11" i="82"/>
  <c r="D12" i="82"/>
  <c r="D9" i="82"/>
  <c r="H42" i="73"/>
  <c r="H47" i="77"/>
  <c r="I22" i="80"/>
  <c r="I42" i="80" s="1"/>
  <c r="I22" i="83"/>
  <c r="I42" i="83" s="1"/>
  <c r="I45" i="83" s="1"/>
  <c r="J25" i="84"/>
  <c r="J22" i="84"/>
  <c r="K16" i="84"/>
  <c r="J24" i="84"/>
  <c r="J23" i="84"/>
  <c r="I42" i="84"/>
  <c r="I45" i="84" s="1"/>
  <c r="J25" i="83"/>
  <c r="J24" i="83"/>
  <c r="J23" i="83"/>
  <c r="K16" i="83"/>
  <c r="J22" i="83"/>
  <c r="J25" i="81"/>
  <c r="J22" i="81"/>
  <c r="J24" i="81"/>
  <c r="K16" i="81"/>
  <c r="J23" i="81"/>
  <c r="N7" i="80"/>
  <c r="J25" i="80"/>
  <c r="J24" i="80"/>
  <c r="J23" i="80"/>
  <c r="J22" i="80"/>
  <c r="K16" i="80"/>
  <c r="F50" i="74"/>
  <c r="F20" i="74"/>
  <c r="F53" i="74" s="1"/>
  <c r="G22" i="74"/>
  <c r="J49" i="74"/>
  <c r="H5" i="36"/>
  <c r="J4" i="36"/>
  <c r="L17" i="74"/>
  <c r="K49" i="74"/>
  <c r="I5" i="36"/>
  <c r="J19" i="74"/>
  <c r="L8" i="77"/>
  <c r="L19" i="77" s="1"/>
  <c r="M7" i="77"/>
  <c r="I46" i="77"/>
  <c r="I47" i="77"/>
  <c r="H45" i="77"/>
  <c r="I42" i="77"/>
  <c r="I45" i="77" s="1"/>
  <c r="J25" i="77"/>
  <c r="J24" i="77"/>
  <c r="J23" i="77"/>
  <c r="J22" i="77"/>
  <c r="K16" i="77"/>
  <c r="H42" i="76"/>
  <c r="H45" i="76" s="1"/>
  <c r="G42" i="76"/>
  <c r="L8" i="76"/>
  <c r="M7" i="76"/>
  <c r="I24" i="76"/>
  <c r="I22" i="76"/>
  <c r="I23" i="76"/>
  <c r="J16" i="76"/>
  <c r="K19" i="76"/>
  <c r="I23" i="75"/>
  <c r="M8" i="75"/>
  <c r="N7" i="75"/>
  <c r="L17" i="75"/>
  <c r="J25" i="75"/>
  <c r="J24" i="75"/>
  <c r="J23" i="75"/>
  <c r="J22" i="75"/>
  <c r="K16" i="75"/>
  <c r="J19" i="75"/>
  <c r="F20" i="75"/>
  <c r="H22" i="75"/>
  <c r="K19" i="75"/>
  <c r="I22" i="75"/>
  <c r="N7" i="74"/>
  <c r="M8" i="74"/>
  <c r="I24" i="74"/>
  <c r="I23" i="74"/>
  <c r="I22" i="74"/>
  <c r="J16" i="74"/>
  <c r="H42" i="74"/>
  <c r="J16" i="71"/>
  <c r="I22" i="71"/>
  <c r="I24" i="71"/>
  <c r="I23" i="71"/>
  <c r="H47" i="73"/>
  <c r="H46" i="73"/>
  <c r="I24" i="73"/>
  <c r="I23" i="73"/>
  <c r="J16" i="73"/>
  <c r="I22" i="73"/>
  <c r="M8" i="73"/>
  <c r="K9" i="36" s="1"/>
  <c r="N7" i="73"/>
  <c r="L19" i="73"/>
  <c r="K19" i="72"/>
  <c r="I24" i="72"/>
  <c r="I23" i="72"/>
  <c r="I22" i="72"/>
  <c r="J16" i="72"/>
  <c r="M7" i="72"/>
  <c r="L8" i="72"/>
  <c r="H42" i="72"/>
  <c r="G46" i="71"/>
  <c r="G47" i="71"/>
  <c r="M7" i="71"/>
  <c r="L8" i="71"/>
  <c r="K19" i="71"/>
  <c r="G52" i="73" l="1"/>
  <c r="H45" i="73"/>
  <c r="I42" i="73"/>
  <c r="I45" i="73" s="1"/>
  <c r="G11" i="36" s="1"/>
  <c r="H42" i="75"/>
  <c r="H45" i="75" s="1"/>
  <c r="L49" i="75"/>
  <c r="G50" i="77"/>
  <c r="E15" i="54"/>
  <c r="E5" i="54"/>
  <c r="G42" i="83"/>
  <c r="E14" i="54"/>
  <c r="G42" i="81"/>
  <c r="E19" i="53"/>
  <c r="G45" i="72"/>
  <c r="G42" i="84"/>
  <c r="G42" i="80"/>
  <c r="G42" i="74"/>
  <c r="F52" i="74"/>
  <c r="H20" i="73"/>
  <c r="H53" i="73" s="1"/>
  <c r="D8" i="42"/>
  <c r="F53" i="75"/>
  <c r="H46" i="72"/>
  <c r="H48" i="72" s="1"/>
  <c r="E7" i="42"/>
  <c r="G53" i="72"/>
  <c r="G46" i="80"/>
  <c r="G47" i="80"/>
  <c r="F53" i="80"/>
  <c r="D15" i="82" s="1"/>
  <c r="G46" i="84"/>
  <c r="F53" i="84"/>
  <c r="D17" i="82" s="1"/>
  <c r="G47" i="84"/>
  <c r="H45" i="81"/>
  <c r="L8" i="83"/>
  <c r="L19" i="83" s="1"/>
  <c r="L8" i="84"/>
  <c r="L19" i="84" s="1"/>
  <c r="L8" i="80"/>
  <c r="L19" i="80" s="1"/>
  <c r="L8" i="81"/>
  <c r="L19" i="81" s="1"/>
  <c r="I20" i="77"/>
  <c r="I53" i="77" s="1"/>
  <c r="G10" i="54" s="1"/>
  <c r="H45" i="83"/>
  <c r="G46" i="81"/>
  <c r="F53" i="81"/>
  <c r="D14" i="82" s="1"/>
  <c r="G47" i="81"/>
  <c r="G46" i="83"/>
  <c r="F53" i="83"/>
  <c r="D16" i="82" s="1"/>
  <c r="G47" i="83"/>
  <c r="J42" i="83"/>
  <c r="J45" i="83" s="1"/>
  <c r="K26" i="84"/>
  <c r="K25" i="84"/>
  <c r="K22" i="84"/>
  <c r="L16" i="84"/>
  <c r="K24" i="84"/>
  <c r="K23" i="84"/>
  <c r="J42" i="84"/>
  <c r="K26" i="83"/>
  <c r="K25" i="83"/>
  <c r="K24" i="83"/>
  <c r="K23" i="83"/>
  <c r="L16" i="83"/>
  <c r="K22" i="83"/>
  <c r="K22" i="81"/>
  <c r="K26" i="81"/>
  <c r="K25" i="81"/>
  <c r="K24" i="81"/>
  <c r="L16" i="81"/>
  <c r="K23" i="81"/>
  <c r="J42" i="81"/>
  <c r="J45" i="81" s="1"/>
  <c r="O7" i="80"/>
  <c r="J42" i="80"/>
  <c r="J45" i="80" s="1"/>
  <c r="K26" i="80"/>
  <c r="K25" i="80"/>
  <c r="K24" i="80"/>
  <c r="K22" i="80"/>
  <c r="K23" i="80"/>
  <c r="L16" i="80"/>
  <c r="I45" i="80"/>
  <c r="L49" i="74"/>
  <c r="J5" i="36"/>
  <c r="L19" i="74"/>
  <c r="M17" i="74"/>
  <c r="M19" i="74" s="1"/>
  <c r="K4" i="36"/>
  <c r="G47" i="74"/>
  <c r="G46" i="74"/>
  <c r="G20" i="74"/>
  <c r="G53" i="74" s="1"/>
  <c r="M8" i="77"/>
  <c r="M19" i="77" s="1"/>
  <c r="N7" i="77"/>
  <c r="I48" i="77"/>
  <c r="G15" i="54" s="1"/>
  <c r="H48" i="77"/>
  <c r="K24" i="77"/>
  <c r="K22" i="77"/>
  <c r="K26" i="77"/>
  <c r="K23" i="77"/>
  <c r="L16" i="77"/>
  <c r="K25" i="77"/>
  <c r="J42" i="77"/>
  <c r="J45" i="77" s="1"/>
  <c r="J25" i="76"/>
  <c r="J24" i="76"/>
  <c r="J23" i="76"/>
  <c r="J22" i="76"/>
  <c r="K16" i="76"/>
  <c r="G45" i="76"/>
  <c r="G20" i="76"/>
  <c r="G53" i="76" s="1"/>
  <c r="E13" i="53" s="1"/>
  <c r="L19" i="76"/>
  <c r="I42" i="76"/>
  <c r="I45" i="76" s="1"/>
  <c r="M8" i="76"/>
  <c r="N7" i="76"/>
  <c r="G48" i="76"/>
  <c r="I42" i="75"/>
  <c r="I45" i="75" s="1"/>
  <c r="L19" i="75"/>
  <c r="G47" i="75"/>
  <c r="G46" i="75"/>
  <c r="K26" i="75"/>
  <c r="K25" i="75"/>
  <c r="K24" i="75"/>
  <c r="K23" i="75"/>
  <c r="K22" i="75"/>
  <c r="L16" i="75"/>
  <c r="J42" i="75"/>
  <c r="J45" i="75" s="1"/>
  <c r="M17" i="75"/>
  <c r="M19" i="75" s="1"/>
  <c r="N8" i="75"/>
  <c r="O7" i="75"/>
  <c r="G42" i="75"/>
  <c r="H45" i="74"/>
  <c r="F6" i="36" s="1"/>
  <c r="J25" i="74"/>
  <c r="J24" i="74"/>
  <c r="J23" i="74"/>
  <c r="J22" i="74"/>
  <c r="K16" i="74"/>
  <c r="I42" i="74"/>
  <c r="I45" i="74" s="1"/>
  <c r="G6" i="36" s="1"/>
  <c r="N8" i="74"/>
  <c r="O7" i="74"/>
  <c r="K16" i="71"/>
  <c r="J22" i="71"/>
  <c r="J23" i="71"/>
  <c r="J24" i="71"/>
  <c r="J25" i="71"/>
  <c r="J25" i="73"/>
  <c r="J24" i="73"/>
  <c r="J22" i="73"/>
  <c r="J23" i="73"/>
  <c r="K16" i="73"/>
  <c r="N8" i="73"/>
  <c r="L9" i="36" s="1"/>
  <c r="O7" i="73"/>
  <c r="M19" i="73"/>
  <c r="I42" i="72"/>
  <c r="I45" i="72" s="1"/>
  <c r="J25" i="72"/>
  <c r="J24" i="72"/>
  <c r="J23" i="72"/>
  <c r="J22" i="72"/>
  <c r="K16" i="72"/>
  <c r="H45" i="72"/>
  <c r="H20" i="72"/>
  <c r="L19" i="72"/>
  <c r="N7" i="72"/>
  <c r="M8" i="72"/>
  <c r="L19" i="71"/>
  <c r="N7" i="71"/>
  <c r="M8" i="71"/>
  <c r="F11" i="36" l="1"/>
  <c r="I46" i="73"/>
  <c r="I47" i="73"/>
  <c r="G20" i="75"/>
  <c r="H47" i="75" s="1"/>
  <c r="G52" i="77"/>
  <c r="G20" i="81"/>
  <c r="H20" i="81" s="1"/>
  <c r="I20" i="81" s="1"/>
  <c r="G20" i="80"/>
  <c r="G20" i="84"/>
  <c r="H46" i="84" s="1"/>
  <c r="G20" i="83"/>
  <c r="H20" i="83" s="1"/>
  <c r="H53" i="83" s="1"/>
  <c r="F16" i="82" s="1"/>
  <c r="G48" i="71"/>
  <c r="E20" i="53"/>
  <c r="G45" i="84"/>
  <c r="G45" i="81"/>
  <c r="G48" i="81"/>
  <c r="G45" i="83"/>
  <c r="G45" i="80"/>
  <c r="G50" i="72"/>
  <c r="G48" i="74"/>
  <c r="G45" i="74"/>
  <c r="I20" i="73"/>
  <c r="I53" i="73" s="1"/>
  <c r="M8" i="83"/>
  <c r="M19" i="83" s="1"/>
  <c r="M8" i="84"/>
  <c r="M19" i="84" s="1"/>
  <c r="M8" i="80"/>
  <c r="M19" i="80" s="1"/>
  <c r="M8" i="81"/>
  <c r="M19" i="81" s="1"/>
  <c r="G53" i="83"/>
  <c r="E16" i="82" s="1"/>
  <c r="H47" i="83"/>
  <c r="H46" i="83"/>
  <c r="D11" i="54"/>
  <c r="D18" i="82"/>
  <c r="D14" i="53"/>
  <c r="J46" i="77"/>
  <c r="I50" i="77"/>
  <c r="H46" i="80"/>
  <c r="G53" i="80"/>
  <c r="E15" i="82" s="1"/>
  <c r="H47" i="80"/>
  <c r="H20" i="80"/>
  <c r="H53" i="72"/>
  <c r="F7" i="42"/>
  <c r="H50" i="77"/>
  <c r="F15" i="54"/>
  <c r="I46" i="83"/>
  <c r="H20" i="74"/>
  <c r="H53" i="74" s="1"/>
  <c r="H53" i="81"/>
  <c r="F14" i="82" s="1"/>
  <c r="I47" i="81"/>
  <c r="I46" i="81"/>
  <c r="H47" i="81"/>
  <c r="H46" i="81"/>
  <c r="G53" i="81"/>
  <c r="E14" i="82" s="1"/>
  <c r="G48" i="80"/>
  <c r="E9" i="54"/>
  <c r="E12" i="53"/>
  <c r="F19" i="53"/>
  <c r="F14" i="54"/>
  <c r="J47" i="77"/>
  <c r="K42" i="83"/>
  <c r="K45" i="83" s="1"/>
  <c r="J45" i="84"/>
  <c r="L27" i="84"/>
  <c r="L26" i="84"/>
  <c r="L25" i="84"/>
  <c r="L24" i="84"/>
  <c r="L23" i="84"/>
  <c r="L22" i="84"/>
  <c r="M16" i="84"/>
  <c r="K42" i="84"/>
  <c r="K45" i="84" s="1"/>
  <c r="L27" i="83"/>
  <c r="L26" i="83"/>
  <c r="L25" i="83"/>
  <c r="L24" i="83"/>
  <c r="L23" i="83"/>
  <c r="L22" i="83"/>
  <c r="M16" i="83"/>
  <c r="I53" i="81"/>
  <c r="G14" i="82" s="1"/>
  <c r="J46" i="81"/>
  <c r="J47" i="81"/>
  <c r="J20" i="81"/>
  <c r="K42" i="81"/>
  <c r="K45" i="81" s="1"/>
  <c r="L27" i="81"/>
  <c r="L26" i="81"/>
  <c r="L25" i="81"/>
  <c r="L24" i="81"/>
  <c r="M16" i="81"/>
  <c r="L23" i="81"/>
  <c r="L22" i="81"/>
  <c r="P7" i="80"/>
  <c r="L27" i="80"/>
  <c r="L26" i="80"/>
  <c r="L25" i="80"/>
  <c r="L24" i="80"/>
  <c r="L23" i="80"/>
  <c r="L22" i="80"/>
  <c r="M16" i="80"/>
  <c r="K42" i="80"/>
  <c r="N17" i="74"/>
  <c r="N19" i="74" s="1"/>
  <c r="L4" i="36"/>
  <c r="M49" i="74"/>
  <c r="K5" i="36"/>
  <c r="H47" i="74"/>
  <c r="H46" i="74"/>
  <c r="O7" i="77"/>
  <c r="N8" i="77"/>
  <c r="N19" i="77" s="1"/>
  <c r="J20" i="77"/>
  <c r="J53" i="77" s="1"/>
  <c r="H10" i="54" s="1"/>
  <c r="L27" i="77"/>
  <c r="L22" i="77"/>
  <c r="L26" i="77"/>
  <c r="L23" i="77"/>
  <c r="L24" i="77"/>
  <c r="L25" i="77"/>
  <c r="M16" i="77"/>
  <c r="K42" i="77"/>
  <c r="G50" i="76"/>
  <c r="O7" i="76"/>
  <c r="N8" i="76"/>
  <c r="M19" i="76"/>
  <c r="K26" i="76"/>
  <c r="K25" i="76"/>
  <c r="K24" i="76"/>
  <c r="K23" i="76"/>
  <c r="K22" i="76"/>
  <c r="L16" i="76"/>
  <c r="J42" i="76"/>
  <c r="H46" i="76"/>
  <c r="H47" i="76"/>
  <c r="H20" i="76"/>
  <c r="H53" i="76" s="1"/>
  <c r="F13" i="53" s="1"/>
  <c r="G45" i="75"/>
  <c r="L26" i="75"/>
  <c r="L24" i="75"/>
  <c r="L22" i="75"/>
  <c r="L27" i="75"/>
  <c r="L25" i="75"/>
  <c r="L23" i="75"/>
  <c r="M16" i="75"/>
  <c r="M49" i="75"/>
  <c r="O8" i="75"/>
  <c r="P7" i="75"/>
  <c r="K42" i="75"/>
  <c r="K45" i="75" s="1"/>
  <c r="N17" i="75"/>
  <c r="N49" i="75" s="1"/>
  <c r="O8" i="74"/>
  <c r="P7" i="74"/>
  <c r="K26" i="74"/>
  <c r="K25" i="74"/>
  <c r="K24" i="74"/>
  <c r="K23" i="74"/>
  <c r="K22" i="74"/>
  <c r="L16" i="74"/>
  <c r="J42" i="74"/>
  <c r="L16" i="71"/>
  <c r="K22" i="71"/>
  <c r="K23" i="71"/>
  <c r="K24" i="71"/>
  <c r="K26" i="71"/>
  <c r="K25" i="71"/>
  <c r="J42" i="72"/>
  <c r="J45" i="72" s="1"/>
  <c r="J42" i="73"/>
  <c r="J20" i="73" s="1"/>
  <c r="J53" i="73" s="1"/>
  <c r="H48" i="73"/>
  <c r="I48" i="73"/>
  <c r="K26" i="73"/>
  <c r="K25" i="73"/>
  <c r="K24" i="73"/>
  <c r="K23" i="73"/>
  <c r="K22" i="73"/>
  <c r="L16" i="73"/>
  <c r="N19" i="73"/>
  <c r="P7" i="73"/>
  <c r="O8" i="73"/>
  <c r="M9" i="36" s="1"/>
  <c r="I47" i="72"/>
  <c r="I46" i="72"/>
  <c r="I20" i="72"/>
  <c r="M19" i="72"/>
  <c r="H50" i="72"/>
  <c r="N8" i="72"/>
  <c r="O7" i="72"/>
  <c r="K26" i="72"/>
  <c r="K25" i="72"/>
  <c r="K24" i="72"/>
  <c r="K23" i="72"/>
  <c r="K22" i="72"/>
  <c r="L16" i="72"/>
  <c r="M19" i="71"/>
  <c r="N8" i="71"/>
  <c r="O7" i="71"/>
  <c r="F12" i="36" l="1"/>
  <c r="G53" i="75"/>
  <c r="E11" i="54" s="1"/>
  <c r="E8" i="42"/>
  <c r="H20" i="75"/>
  <c r="I47" i="75" s="1"/>
  <c r="H46" i="75"/>
  <c r="I47" i="74"/>
  <c r="G48" i="75"/>
  <c r="H20" i="84"/>
  <c r="I47" i="84" s="1"/>
  <c r="I20" i="83"/>
  <c r="H47" i="84"/>
  <c r="I47" i="83"/>
  <c r="G53" i="84"/>
  <c r="E17" i="82" s="1"/>
  <c r="F5" i="54"/>
  <c r="K45" i="77"/>
  <c r="E18" i="53"/>
  <c r="E6" i="53"/>
  <c r="E20" i="82"/>
  <c r="G50" i="81"/>
  <c r="E5" i="53"/>
  <c r="E4" i="54"/>
  <c r="G52" i="72"/>
  <c r="E4" i="42"/>
  <c r="G48" i="84"/>
  <c r="I48" i="83"/>
  <c r="G22" i="82" s="1"/>
  <c r="G48" i="83"/>
  <c r="E6" i="36"/>
  <c r="J46" i="73"/>
  <c r="H48" i="84"/>
  <c r="H50" i="84" s="1"/>
  <c r="H48" i="80"/>
  <c r="F21" i="82" s="1"/>
  <c r="J47" i="73"/>
  <c r="H48" i="74"/>
  <c r="F7" i="36" s="1"/>
  <c r="I48" i="81"/>
  <c r="I50" i="81" s="1"/>
  <c r="H52" i="77"/>
  <c r="F5" i="53"/>
  <c r="F4" i="42"/>
  <c r="F4" i="54"/>
  <c r="E21" i="82"/>
  <c r="G50" i="80"/>
  <c r="G7" i="42"/>
  <c r="I53" i="72"/>
  <c r="I53" i="83"/>
  <c r="G16" i="82" s="1"/>
  <c r="J46" i="83"/>
  <c r="J20" i="83"/>
  <c r="J47" i="83"/>
  <c r="F9" i="54"/>
  <c r="F12" i="53"/>
  <c r="I52" i="77"/>
  <c r="G5" i="54"/>
  <c r="H48" i="83"/>
  <c r="I20" i="74"/>
  <c r="I53" i="74" s="1"/>
  <c r="H48" i="81"/>
  <c r="I50" i="73"/>
  <c r="I52" i="73" s="1"/>
  <c r="G12" i="36"/>
  <c r="I46" i="74"/>
  <c r="H53" i="80"/>
  <c r="F15" i="82" s="1"/>
  <c r="I47" i="80"/>
  <c r="I46" i="80"/>
  <c r="I20" i="80"/>
  <c r="E18" i="82"/>
  <c r="E21" i="53"/>
  <c r="E16" i="54"/>
  <c r="H53" i="75"/>
  <c r="N8" i="84"/>
  <c r="N19" i="84" s="1"/>
  <c r="N8" i="80"/>
  <c r="N19" i="80" s="1"/>
  <c r="N8" i="81"/>
  <c r="N19" i="81" s="1"/>
  <c r="N8" i="83"/>
  <c r="N19" i="83" s="1"/>
  <c r="L42" i="83"/>
  <c r="L42" i="84"/>
  <c r="M28" i="84"/>
  <c r="M27" i="84"/>
  <c r="M26" i="84"/>
  <c r="M25" i="84"/>
  <c r="M24" i="84"/>
  <c r="M23" i="84"/>
  <c r="N16" i="84"/>
  <c r="M22" i="84"/>
  <c r="M27" i="83"/>
  <c r="M28" i="83"/>
  <c r="M22" i="83"/>
  <c r="N16" i="83"/>
  <c r="M26" i="83"/>
  <c r="M25" i="83"/>
  <c r="M24" i="83"/>
  <c r="M23" i="83"/>
  <c r="L42" i="81"/>
  <c r="M28" i="81"/>
  <c r="M27" i="81"/>
  <c r="M26" i="81"/>
  <c r="M25" i="81"/>
  <c r="M24" i="81"/>
  <c r="M23" i="81"/>
  <c r="N16" i="81"/>
  <c r="M22" i="81"/>
  <c r="K47" i="81"/>
  <c r="J53" i="81"/>
  <c r="H14" i="82" s="1"/>
  <c r="K46" i="81"/>
  <c r="K20" i="81"/>
  <c r="J48" i="81"/>
  <c r="Q7" i="80"/>
  <c r="K45" i="80"/>
  <c r="M28" i="80"/>
  <c r="M27" i="80"/>
  <c r="M26" i="80"/>
  <c r="M25" i="80"/>
  <c r="M24" i="80"/>
  <c r="M23" i="80"/>
  <c r="M22" i="80"/>
  <c r="N16" i="80"/>
  <c r="L42" i="80"/>
  <c r="O17" i="74"/>
  <c r="O19" i="74" s="1"/>
  <c r="M4" i="36"/>
  <c r="N49" i="74"/>
  <c r="L5" i="36"/>
  <c r="E7" i="36"/>
  <c r="G50" i="74"/>
  <c r="O8" i="77"/>
  <c r="O19" i="77" s="1"/>
  <c r="P7" i="77"/>
  <c r="M27" i="77"/>
  <c r="M22" i="77"/>
  <c r="M26" i="77"/>
  <c r="M23" i="77"/>
  <c r="M25" i="77"/>
  <c r="N16" i="77"/>
  <c r="M28" i="77"/>
  <c r="M24" i="77"/>
  <c r="L42" i="77"/>
  <c r="L45" i="77" s="1"/>
  <c r="K47" i="77"/>
  <c r="K46" i="77"/>
  <c r="K20" i="77"/>
  <c r="K53" i="77" s="1"/>
  <c r="I10" i="54" s="1"/>
  <c r="L25" i="76"/>
  <c r="L27" i="76"/>
  <c r="L26" i="76"/>
  <c r="L22" i="76"/>
  <c r="M16" i="76"/>
  <c r="L23" i="76"/>
  <c r="L24" i="76"/>
  <c r="G52" i="76"/>
  <c r="K42" i="76"/>
  <c r="N19" i="76"/>
  <c r="J45" i="76"/>
  <c r="I46" i="76"/>
  <c r="I47" i="76"/>
  <c r="I20" i="76"/>
  <c r="I53" i="76" s="1"/>
  <c r="G13" i="53" s="1"/>
  <c r="P7" i="76"/>
  <c r="O8" i="76"/>
  <c r="H48" i="75"/>
  <c r="O17" i="75"/>
  <c r="P8" i="75"/>
  <c r="Q7" i="75"/>
  <c r="L42" i="75"/>
  <c r="I46" i="75"/>
  <c r="N19" i="75"/>
  <c r="M28" i="75"/>
  <c r="M27" i="75"/>
  <c r="M26" i="75"/>
  <c r="M25" i="75"/>
  <c r="M24" i="75"/>
  <c r="M23" i="75"/>
  <c r="M22" i="75"/>
  <c r="N16" i="75"/>
  <c r="G50" i="75"/>
  <c r="K42" i="74"/>
  <c r="K45" i="74" s="1"/>
  <c r="I6" i="36" s="1"/>
  <c r="J45" i="74"/>
  <c r="H6" i="36" s="1"/>
  <c r="Q7" i="74"/>
  <c r="P8" i="74"/>
  <c r="L27" i="74"/>
  <c r="M16" i="74"/>
  <c r="L25" i="74"/>
  <c r="L24" i="74"/>
  <c r="L23" i="74"/>
  <c r="L22" i="74"/>
  <c r="L26" i="74"/>
  <c r="J46" i="74"/>
  <c r="M16" i="71"/>
  <c r="L22" i="71"/>
  <c r="L23" i="71"/>
  <c r="L24" i="71"/>
  <c r="L25" i="71"/>
  <c r="L26" i="71"/>
  <c r="L27" i="71"/>
  <c r="H50" i="73"/>
  <c r="J45" i="73"/>
  <c r="O19" i="73"/>
  <c r="K47" i="73"/>
  <c r="K46" i="73"/>
  <c r="Q7" i="73"/>
  <c r="P8" i="73"/>
  <c r="N9" i="36" s="1"/>
  <c r="L24" i="73"/>
  <c r="L22" i="73"/>
  <c r="L26" i="73"/>
  <c r="L27" i="73"/>
  <c r="L25" i="73"/>
  <c r="M16" i="73"/>
  <c r="L23" i="73"/>
  <c r="K42" i="73"/>
  <c r="K45" i="73" s="1"/>
  <c r="I11" i="36" s="1"/>
  <c r="O8" i="72"/>
  <c r="P7" i="72"/>
  <c r="M16" i="72"/>
  <c r="L25" i="72"/>
  <c r="L26" i="72"/>
  <c r="L24" i="72"/>
  <c r="L22" i="72"/>
  <c r="L27" i="72"/>
  <c r="L23" i="72"/>
  <c r="N19" i="72"/>
  <c r="J47" i="72"/>
  <c r="J46" i="72"/>
  <c r="J20" i="72"/>
  <c r="K42" i="72"/>
  <c r="H52" i="72"/>
  <c r="I48" i="72"/>
  <c r="N19" i="71"/>
  <c r="O8" i="71"/>
  <c r="P7" i="71"/>
  <c r="H11" i="36" l="1"/>
  <c r="J48" i="73"/>
  <c r="F8" i="42"/>
  <c r="E24" i="82"/>
  <c r="I20" i="75"/>
  <c r="E14" i="53"/>
  <c r="J20" i="74"/>
  <c r="J53" i="74" s="1"/>
  <c r="J47" i="74"/>
  <c r="O49" i="75"/>
  <c r="L45" i="75"/>
  <c r="F23" i="82"/>
  <c r="G52" i="81"/>
  <c r="I46" i="84"/>
  <c r="L45" i="80"/>
  <c r="H53" i="84"/>
  <c r="F17" i="82" s="1"/>
  <c r="L45" i="84"/>
  <c r="I20" i="84"/>
  <c r="J46" i="84" s="1"/>
  <c r="E4" i="82"/>
  <c r="I50" i="83"/>
  <c r="I52" i="83" s="1"/>
  <c r="H48" i="76"/>
  <c r="J48" i="77"/>
  <c r="K45" i="76"/>
  <c r="K48" i="81"/>
  <c r="K50" i="81" s="1"/>
  <c r="H50" i="80"/>
  <c r="E22" i="82"/>
  <c r="G50" i="83"/>
  <c r="L45" i="83"/>
  <c r="I48" i="80"/>
  <c r="G50" i="84"/>
  <c r="E23" i="82"/>
  <c r="L45" i="81"/>
  <c r="H50" i="74"/>
  <c r="H52" i="74" s="1"/>
  <c r="G52" i="74"/>
  <c r="G20" i="82"/>
  <c r="I48" i="74"/>
  <c r="I52" i="81"/>
  <c r="G4" i="82"/>
  <c r="E5" i="82"/>
  <c r="G52" i="80"/>
  <c r="H52" i="84"/>
  <c r="F7" i="82"/>
  <c r="F14" i="53"/>
  <c r="F11" i="54"/>
  <c r="F18" i="82"/>
  <c r="O8" i="80"/>
  <c r="O19" i="80" s="1"/>
  <c r="O8" i="84"/>
  <c r="O19" i="84" s="1"/>
  <c r="O8" i="83"/>
  <c r="O19" i="83" s="1"/>
  <c r="O8" i="81"/>
  <c r="O19" i="81" s="1"/>
  <c r="E5" i="42"/>
  <c r="E8" i="82"/>
  <c r="E6" i="54"/>
  <c r="E7" i="53"/>
  <c r="I48" i="84"/>
  <c r="K20" i="83"/>
  <c r="J53" i="83"/>
  <c r="H16" i="82" s="1"/>
  <c r="K47" i="83"/>
  <c r="K46" i="83"/>
  <c r="H50" i="75"/>
  <c r="H52" i="75" s="1"/>
  <c r="F21" i="53"/>
  <c r="F24" i="82"/>
  <c r="F16" i="54"/>
  <c r="I53" i="80"/>
  <c r="G15" i="82" s="1"/>
  <c r="J47" i="80"/>
  <c r="J46" i="80"/>
  <c r="J20" i="80"/>
  <c r="J48" i="83"/>
  <c r="G8" i="42"/>
  <c r="I53" i="75"/>
  <c r="F20" i="82"/>
  <c r="H50" i="81"/>
  <c r="J50" i="81"/>
  <c r="H20" i="82"/>
  <c r="G9" i="54"/>
  <c r="G12" i="53"/>
  <c r="I50" i="72"/>
  <c r="G14" i="54"/>
  <c r="G19" i="53"/>
  <c r="J53" i="72"/>
  <c r="H7" i="42"/>
  <c r="F22" i="82"/>
  <c r="H50" i="83"/>
  <c r="M42" i="84"/>
  <c r="N24" i="84"/>
  <c r="N23" i="84"/>
  <c r="N28" i="84"/>
  <c r="N26" i="84"/>
  <c r="N29" i="84"/>
  <c r="N27" i="84"/>
  <c r="N25" i="84"/>
  <c r="N22" i="84"/>
  <c r="O16" i="84"/>
  <c r="M42" i="83"/>
  <c r="M45" i="83" s="1"/>
  <c r="N28" i="83"/>
  <c r="N22" i="83"/>
  <c r="O16" i="83"/>
  <c r="N29" i="83"/>
  <c r="N26" i="83"/>
  <c r="N25" i="83"/>
  <c r="N24" i="83"/>
  <c r="N23" i="83"/>
  <c r="N27" i="83"/>
  <c r="N29" i="81"/>
  <c r="N28" i="81"/>
  <c r="N27" i="81"/>
  <c r="N26" i="81"/>
  <c r="N25" i="81"/>
  <c r="N24" i="81"/>
  <c r="N23" i="81"/>
  <c r="N22" i="81"/>
  <c r="O16" i="81"/>
  <c r="M42" i="81"/>
  <c r="K53" i="81"/>
  <c r="I14" i="82" s="1"/>
  <c r="L47" i="81"/>
  <c r="L46" i="81"/>
  <c r="L20" i="81"/>
  <c r="M42" i="80"/>
  <c r="M45" i="80" s="1"/>
  <c r="R7" i="80"/>
  <c r="N25" i="80"/>
  <c r="N22" i="80"/>
  <c r="O16" i="80"/>
  <c r="N29" i="80"/>
  <c r="N24" i="80"/>
  <c r="N28" i="80"/>
  <c r="N26" i="80"/>
  <c r="N27" i="80"/>
  <c r="N23" i="80"/>
  <c r="P17" i="74"/>
  <c r="P19" i="74" s="1"/>
  <c r="N4" i="36"/>
  <c r="O49" i="74"/>
  <c r="M5" i="36"/>
  <c r="P8" i="77"/>
  <c r="P19" i="77" s="1"/>
  <c r="Q7" i="77"/>
  <c r="O19" i="75"/>
  <c r="L46" i="77"/>
  <c r="L20" i="77"/>
  <c r="L53" i="77" s="1"/>
  <c r="J10" i="54" s="1"/>
  <c r="L47" i="77"/>
  <c r="M42" i="77"/>
  <c r="M45" i="77" s="1"/>
  <c r="K48" i="77"/>
  <c r="N29" i="77"/>
  <c r="N28" i="77"/>
  <c r="N27" i="77"/>
  <c r="N26" i="77"/>
  <c r="N25" i="77"/>
  <c r="N24" i="77"/>
  <c r="N22" i="77"/>
  <c r="N23" i="77"/>
  <c r="O16" i="77"/>
  <c r="I48" i="76"/>
  <c r="H50" i="76"/>
  <c r="M28" i="76"/>
  <c r="M27" i="76"/>
  <c r="M26" i="76"/>
  <c r="M25" i="76"/>
  <c r="M24" i="76"/>
  <c r="M23" i="76"/>
  <c r="M22" i="76"/>
  <c r="N16" i="76"/>
  <c r="L42" i="76"/>
  <c r="O19" i="76"/>
  <c r="Q7" i="76"/>
  <c r="P8" i="76"/>
  <c r="J46" i="76"/>
  <c r="J47" i="76"/>
  <c r="J20" i="76"/>
  <c r="J53" i="76" s="1"/>
  <c r="H13" i="53" s="1"/>
  <c r="N29" i="75"/>
  <c r="N28" i="75"/>
  <c r="N27" i="75"/>
  <c r="N26" i="75"/>
  <c r="N25" i="75"/>
  <c r="N24" i="75"/>
  <c r="N23" i="75"/>
  <c r="N22" i="75"/>
  <c r="O16" i="75"/>
  <c r="P17" i="75"/>
  <c r="P49" i="75" s="1"/>
  <c r="G52" i="75"/>
  <c r="M42" i="75"/>
  <c r="M45" i="75" s="1"/>
  <c r="R7" i="75"/>
  <c r="Q8" i="75"/>
  <c r="J46" i="75"/>
  <c r="J47" i="75"/>
  <c r="J20" i="75"/>
  <c r="I48" i="75"/>
  <c r="L42" i="74"/>
  <c r="J48" i="74"/>
  <c r="H7" i="36" s="1"/>
  <c r="R7" i="74"/>
  <c r="Q8" i="74"/>
  <c r="M28" i="74"/>
  <c r="M27" i="74"/>
  <c r="M26" i="74"/>
  <c r="M25" i="74"/>
  <c r="M24" i="74"/>
  <c r="M23" i="74"/>
  <c r="M22" i="74"/>
  <c r="N16" i="74"/>
  <c r="N16" i="71"/>
  <c r="M22" i="71"/>
  <c r="M23" i="71"/>
  <c r="M24" i="71"/>
  <c r="M25" i="71"/>
  <c r="M26" i="71"/>
  <c r="M28" i="71"/>
  <c r="M27" i="71"/>
  <c r="H52" i="73"/>
  <c r="P19" i="73"/>
  <c r="M24" i="73"/>
  <c r="M27" i="73"/>
  <c r="M25" i="73"/>
  <c r="N16" i="73"/>
  <c r="M22" i="73"/>
  <c r="M23" i="73"/>
  <c r="M28" i="73"/>
  <c r="M26" i="73"/>
  <c r="R7" i="73"/>
  <c r="Q8" i="73"/>
  <c r="K48" i="73"/>
  <c r="L42" i="73"/>
  <c r="L45" i="73" s="1"/>
  <c r="J11" i="36" s="1"/>
  <c r="K20" i="73"/>
  <c r="K53" i="73" s="1"/>
  <c r="J50" i="73"/>
  <c r="J52" i="73" s="1"/>
  <c r="K47" i="72"/>
  <c r="K20" i="72"/>
  <c r="K46" i="72"/>
  <c r="L42" i="72"/>
  <c r="L45" i="72" s="1"/>
  <c r="J48" i="72"/>
  <c r="M28" i="72"/>
  <c r="M27" i="72"/>
  <c r="M26" i="72"/>
  <c r="M25" i="72"/>
  <c r="M24" i="72"/>
  <c r="M23" i="72"/>
  <c r="M22" i="72"/>
  <c r="N16" i="72"/>
  <c r="Q7" i="72"/>
  <c r="P8" i="72"/>
  <c r="K45" i="72"/>
  <c r="O19" i="72"/>
  <c r="O19" i="71"/>
  <c r="P8" i="71"/>
  <c r="Q7" i="71"/>
  <c r="H12" i="36" l="1"/>
  <c r="K20" i="74"/>
  <c r="K53" i="74" s="1"/>
  <c r="K46" i="74"/>
  <c r="G7" i="36"/>
  <c r="K47" i="74"/>
  <c r="F5" i="42"/>
  <c r="J20" i="84"/>
  <c r="K46" i="84" s="1"/>
  <c r="G6" i="82"/>
  <c r="J47" i="84"/>
  <c r="I53" i="84"/>
  <c r="G17" i="82" s="1"/>
  <c r="M45" i="81"/>
  <c r="E7" i="82"/>
  <c r="G21" i="82"/>
  <c r="I20" i="82"/>
  <c r="G52" i="84"/>
  <c r="J50" i="77"/>
  <c r="H15" i="54"/>
  <c r="F6" i="53"/>
  <c r="F20" i="53"/>
  <c r="I50" i="80"/>
  <c r="I52" i="72"/>
  <c r="K48" i="83"/>
  <c r="J48" i="80"/>
  <c r="H21" i="82" s="1"/>
  <c r="F5" i="82"/>
  <c r="H52" i="80"/>
  <c r="M45" i="84"/>
  <c r="G52" i="83"/>
  <c r="E6" i="82"/>
  <c r="E11" i="82" s="1"/>
  <c r="I50" i="74"/>
  <c r="I52" i="74" s="1"/>
  <c r="J50" i="74"/>
  <c r="J52" i="74" s="1"/>
  <c r="E12" i="82"/>
  <c r="J48" i="84"/>
  <c r="H23" i="82" s="1"/>
  <c r="P8" i="81"/>
  <c r="P19" i="81" s="1"/>
  <c r="P8" i="84"/>
  <c r="P19" i="84" s="1"/>
  <c r="P8" i="83"/>
  <c r="P19" i="83" s="1"/>
  <c r="P8" i="80"/>
  <c r="P19" i="80" s="1"/>
  <c r="J50" i="83"/>
  <c r="H22" i="82"/>
  <c r="F8" i="82"/>
  <c r="F7" i="53"/>
  <c r="F6" i="54"/>
  <c r="E9" i="82"/>
  <c r="J52" i="81"/>
  <c r="H4" i="82"/>
  <c r="J53" i="80"/>
  <c r="H15" i="82" s="1"/>
  <c r="K47" i="80"/>
  <c r="K46" i="80"/>
  <c r="K20" i="80"/>
  <c r="J50" i="72"/>
  <c r="H19" i="53"/>
  <c r="H14" i="54"/>
  <c r="G24" i="82"/>
  <c r="G16" i="54"/>
  <c r="G21" i="53"/>
  <c r="H9" i="54"/>
  <c r="H12" i="53"/>
  <c r="F4" i="82"/>
  <c r="H52" i="81"/>
  <c r="E10" i="82"/>
  <c r="H8" i="42"/>
  <c r="J53" i="75"/>
  <c r="K50" i="73"/>
  <c r="K52" i="73" s="1"/>
  <c r="I12" i="36"/>
  <c r="I50" i="76"/>
  <c r="G20" i="53"/>
  <c r="L46" i="83"/>
  <c r="K53" i="83"/>
  <c r="I16" i="82" s="1"/>
  <c r="L47" i="83"/>
  <c r="L20" i="83"/>
  <c r="I7" i="42"/>
  <c r="K53" i="72"/>
  <c r="G4" i="54"/>
  <c r="G5" i="53"/>
  <c r="G4" i="42"/>
  <c r="I50" i="84"/>
  <c r="G23" i="82"/>
  <c r="J53" i="84"/>
  <c r="H17" i="82" s="1"/>
  <c r="K20" i="84"/>
  <c r="K50" i="77"/>
  <c r="I5" i="54" s="1"/>
  <c r="I15" i="54"/>
  <c r="F6" i="82"/>
  <c r="H52" i="83"/>
  <c r="G18" i="82"/>
  <c r="G11" i="54"/>
  <c r="G14" i="53"/>
  <c r="K52" i="81"/>
  <c r="I4" i="82"/>
  <c r="O30" i="84"/>
  <c r="O28" i="84"/>
  <c r="O26" i="84"/>
  <c r="O24" i="84"/>
  <c r="O23" i="84"/>
  <c r="O29" i="84"/>
  <c r="O27" i="84"/>
  <c r="O25" i="84"/>
  <c r="O22" i="84"/>
  <c r="P16" i="84"/>
  <c r="N42" i="84"/>
  <c r="O30" i="83"/>
  <c r="O29" i="83"/>
  <c r="O28" i="83"/>
  <c r="O27" i="83"/>
  <c r="O26" i="83"/>
  <c r="O25" i="83"/>
  <c r="O24" i="83"/>
  <c r="O23" i="83"/>
  <c r="O22" i="83"/>
  <c r="P16" i="83"/>
  <c r="N42" i="83"/>
  <c r="N45" i="83" s="1"/>
  <c r="M46" i="81"/>
  <c r="M47" i="81"/>
  <c r="M20" i="81"/>
  <c r="L53" i="81"/>
  <c r="J14" i="82" s="1"/>
  <c r="O30" i="81"/>
  <c r="O29" i="81"/>
  <c r="O28" i="81"/>
  <c r="O27" i="81"/>
  <c r="O26" i="81"/>
  <c r="O25" i="81"/>
  <c r="O24" i="81"/>
  <c r="O23" i="81"/>
  <c r="O22" i="81"/>
  <c r="P16" i="81"/>
  <c r="N42" i="81"/>
  <c r="N45" i="81" s="1"/>
  <c r="P16" i="80"/>
  <c r="O30" i="80"/>
  <c r="O28" i="80"/>
  <c r="O26" i="80"/>
  <c r="O22" i="80"/>
  <c r="O23" i="80"/>
  <c r="O29" i="80"/>
  <c r="O27" i="80"/>
  <c r="O24" i="80"/>
  <c r="O25" i="80"/>
  <c r="N42" i="80"/>
  <c r="N45" i="80" s="1"/>
  <c r="S7" i="80"/>
  <c r="Q17" i="74"/>
  <c r="Q19" i="74" s="1"/>
  <c r="P49" i="74"/>
  <c r="N5" i="36"/>
  <c r="Q8" i="77"/>
  <c r="Q19" i="77" s="1"/>
  <c r="R7" i="77"/>
  <c r="J48" i="75"/>
  <c r="P19" i="75"/>
  <c r="N42" i="77"/>
  <c r="N45" i="77" s="1"/>
  <c r="M47" i="77"/>
  <c r="M46" i="77"/>
  <c r="M20" i="77"/>
  <c r="M53" i="77" s="1"/>
  <c r="K10" i="54" s="1"/>
  <c r="O30" i="77"/>
  <c r="O29" i="77"/>
  <c r="O28" i="77"/>
  <c r="O27" i="77"/>
  <c r="O26" i="77"/>
  <c r="O25" i="77"/>
  <c r="O24" i="77"/>
  <c r="O23" i="77"/>
  <c r="O22" i="77"/>
  <c r="P16" i="77"/>
  <c r="L48" i="77"/>
  <c r="K46" i="76"/>
  <c r="K20" i="76"/>
  <c r="K53" i="76" s="1"/>
  <c r="I13" i="53" s="1"/>
  <c r="K47" i="76"/>
  <c r="H52" i="76"/>
  <c r="L45" i="76"/>
  <c r="N29" i="76"/>
  <c r="N28" i="76"/>
  <c r="N27" i="76"/>
  <c r="N26" i="76"/>
  <c r="N25" i="76"/>
  <c r="N24" i="76"/>
  <c r="N23" i="76"/>
  <c r="N22" i="76"/>
  <c r="O16" i="76"/>
  <c r="P19" i="76"/>
  <c r="M42" i="76"/>
  <c r="M45" i="76" s="1"/>
  <c r="Q8" i="76"/>
  <c r="R7" i="76"/>
  <c r="I50" i="75"/>
  <c r="K46" i="75"/>
  <c r="K47" i="75"/>
  <c r="K20" i="75"/>
  <c r="O30" i="75"/>
  <c r="O29" i="75"/>
  <c r="O28" i="75"/>
  <c r="O27" i="75"/>
  <c r="O26" i="75"/>
  <c r="O25" i="75"/>
  <c r="O24" i="75"/>
  <c r="O23" i="75"/>
  <c r="O22" i="75"/>
  <c r="P16" i="75"/>
  <c r="N42" i="75"/>
  <c r="N45" i="75" s="1"/>
  <c r="Q17" i="75"/>
  <c r="Q49" i="75" s="1"/>
  <c r="S7" i="75"/>
  <c r="R8" i="75"/>
  <c r="L47" i="74"/>
  <c r="L20" i="74"/>
  <c r="L53" i="74" s="1"/>
  <c r="K48" i="74"/>
  <c r="L45" i="74"/>
  <c r="M42" i="74"/>
  <c r="M45" i="74" s="1"/>
  <c r="K6" i="36" s="1"/>
  <c r="N29" i="74"/>
  <c r="N28" i="74"/>
  <c r="N27" i="74"/>
  <c r="N26" i="74"/>
  <c r="N25" i="74"/>
  <c r="N24" i="74"/>
  <c r="N23" i="74"/>
  <c r="N22" i="74"/>
  <c r="O16" i="74"/>
  <c r="S7" i="74"/>
  <c r="R8" i="74"/>
  <c r="O16" i="71"/>
  <c r="N22" i="71"/>
  <c r="N23" i="71"/>
  <c r="N24" i="71"/>
  <c r="N25" i="71"/>
  <c r="N26" i="71"/>
  <c r="N27" i="71"/>
  <c r="N28" i="71"/>
  <c r="N29" i="71"/>
  <c r="L46" i="73"/>
  <c r="L47" i="73"/>
  <c r="L20" i="73"/>
  <c r="L53" i="73" s="1"/>
  <c r="N29" i="73"/>
  <c r="N28" i="73"/>
  <c r="N27" i="73"/>
  <c r="N26" i="73"/>
  <c r="N25" i="73"/>
  <c r="N24" i="73"/>
  <c r="N23" i="73"/>
  <c r="N22" i="73"/>
  <c r="O16" i="73"/>
  <c r="R8" i="73"/>
  <c r="S7" i="73"/>
  <c r="Q19" i="73"/>
  <c r="M42" i="73"/>
  <c r="M45" i="73" s="1"/>
  <c r="K11" i="36" s="1"/>
  <c r="P19" i="72"/>
  <c r="R7" i="72"/>
  <c r="Q8" i="72"/>
  <c r="N29" i="72"/>
  <c r="N28" i="72"/>
  <c r="N27" i="72"/>
  <c r="N26" i="72"/>
  <c r="N25" i="72"/>
  <c r="N24" i="72"/>
  <c r="N23" i="72"/>
  <c r="N22" i="72"/>
  <c r="O16" i="72"/>
  <c r="M42" i="72"/>
  <c r="M45" i="72" s="1"/>
  <c r="L47" i="72"/>
  <c r="L46" i="72"/>
  <c r="L20" i="72"/>
  <c r="K48" i="72"/>
  <c r="Q8" i="71"/>
  <c r="R7" i="71"/>
  <c r="P19" i="71"/>
  <c r="L46" i="74" l="1"/>
  <c r="N45" i="84"/>
  <c r="I52" i="80"/>
  <c r="K47" i="84"/>
  <c r="G5" i="82"/>
  <c r="K52" i="77"/>
  <c r="J52" i="77"/>
  <c r="H5" i="54"/>
  <c r="J48" i="76"/>
  <c r="I22" i="82"/>
  <c r="K50" i="83"/>
  <c r="I6" i="82" s="1"/>
  <c r="F10" i="82"/>
  <c r="J50" i="84"/>
  <c r="H7" i="82" s="1"/>
  <c r="J50" i="80"/>
  <c r="H5" i="82" s="1"/>
  <c r="L48" i="81"/>
  <c r="L50" i="81" s="1"/>
  <c r="K48" i="84"/>
  <c r="J6" i="36"/>
  <c r="F11" i="82"/>
  <c r="I9" i="54"/>
  <c r="I12" i="53"/>
  <c r="Q8" i="84"/>
  <c r="Q19" i="84" s="1"/>
  <c r="Q8" i="81"/>
  <c r="Q19" i="81" s="1"/>
  <c r="Q8" i="83"/>
  <c r="Q19" i="83" s="1"/>
  <c r="Q8" i="80"/>
  <c r="Q19" i="80" s="1"/>
  <c r="G5" i="42"/>
  <c r="G8" i="82"/>
  <c r="G6" i="54"/>
  <c r="G7" i="53"/>
  <c r="H18" i="82"/>
  <c r="H11" i="54"/>
  <c r="H14" i="53"/>
  <c r="M46" i="83"/>
  <c r="L53" i="83"/>
  <c r="J16" i="82" s="1"/>
  <c r="M47" i="83"/>
  <c r="K48" i="80"/>
  <c r="L46" i="80"/>
  <c r="L20" i="80"/>
  <c r="K53" i="80"/>
  <c r="I15" i="82" s="1"/>
  <c r="L47" i="80"/>
  <c r="I52" i="76"/>
  <c r="G6" i="53"/>
  <c r="J52" i="83"/>
  <c r="H6" i="82"/>
  <c r="M20" i="83"/>
  <c r="N47" i="83" s="1"/>
  <c r="I52" i="84"/>
  <c r="G7" i="82"/>
  <c r="L50" i="77"/>
  <c r="J15" i="54"/>
  <c r="L48" i="83"/>
  <c r="F9" i="82"/>
  <c r="J52" i="72"/>
  <c r="H4" i="54"/>
  <c r="H4" i="42"/>
  <c r="H5" i="53"/>
  <c r="I8" i="42"/>
  <c r="K53" i="75"/>
  <c r="J50" i="75"/>
  <c r="J52" i="75" s="1"/>
  <c r="H24" i="82"/>
  <c r="H16" i="54"/>
  <c r="H21" i="53"/>
  <c r="K50" i="72"/>
  <c r="I14" i="54"/>
  <c r="I19" i="53"/>
  <c r="J7" i="42"/>
  <c r="L53" i="72"/>
  <c r="L48" i="74"/>
  <c r="F12" i="82"/>
  <c r="L20" i="84"/>
  <c r="K53" i="84"/>
  <c r="I17" i="82" s="1"/>
  <c r="L47" i="84"/>
  <c r="L46" i="84"/>
  <c r="P31" i="84"/>
  <c r="P30" i="84"/>
  <c r="P29" i="84"/>
  <c r="P28" i="84"/>
  <c r="P27" i="84"/>
  <c r="P26" i="84"/>
  <c r="P25" i="84"/>
  <c r="P24" i="84"/>
  <c r="P23" i="84"/>
  <c r="P22" i="84"/>
  <c r="Q16" i="84"/>
  <c r="O42" i="84"/>
  <c r="O42" i="83"/>
  <c r="O45" i="83" s="1"/>
  <c r="P31" i="83"/>
  <c r="P30" i="83"/>
  <c r="P29" i="83"/>
  <c r="P28" i="83"/>
  <c r="P27" i="83"/>
  <c r="P26" i="83"/>
  <c r="P25" i="83"/>
  <c r="P24" i="83"/>
  <c r="P23" i="83"/>
  <c r="P22" i="83"/>
  <c r="Q16" i="83"/>
  <c r="N47" i="81"/>
  <c r="N46" i="81"/>
  <c r="N20" i="81"/>
  <c r="M53" i="81"/>
  <c r="K14" i="82" s="1"/>
  <c r="P23" i="81"/>
  <c r="P22" i="81"/>
  <c r="Q16" i="81"/>
  <c r="P31" i="81"/>
  <c r="P30" i="81"/>
  <c r="P29" i="81"/>
  <c r="P28" i="81"/>
  <c r="P27" i="81"/>
  <c r="P26" i="81"/>
  <c r="P25" i="81"/>
  <c r="P24" i="81"/>
  <c r="M48" i="81"/>
  <c r="O42" i="81"/>
  <c r="O45" i="81" s="1"/>
  <c r="O42" i="80"/>
  <c r="T7" i="80"/>
  <c r="P31" i="80"/>
  <c r="P30" i="80"/>
  <c r="P29" i="80"/>
  <c r="P28" i="80"/>
  <c r="P27" i="80"/>
  <c r="P26" i="80"/>
  <c r="P25" i="80"/>
  <c r="P24" i="80"/>
  <c r="P23" i="80"/>
  <c r="P22" i="80"/>
  <c r="Q16" i="80"/>
  <c r="K50" i="74"/>
  <c r="K52" i="74" s="1"/>
  <c r="I7" i="36"/>
  <c r="R17" i="74"/>
  <c r="R19" i="74" s="1"/>
  <c r="Q49" i="74"/>
  <c r="S7" i="77"/>
  <c r="R8" i="77"/>
  <c r="R19" i="77" s="1"/>
  <c r="P23" i="77"/>
  <c r="P30" i="77"/>
  <c r="P26" i="77"/>
  <c r="P27" i="77"/>
  <c r="Q16" i="77"/>
  <c r="P31" i="77"/>
  <c r="P29" i="77"/>
  <c r="P25" i="77"/>
  <c r="P28" i="77"/>
  <c r="P24" i="77"/>
  <c r="P22" i="77"/>
  <c r="O42" i="77"/>
  <c r="O45" i="77" s="1"/>
  <c r="N47" i="77"/>
  <c r="N46" i="77"/>
  <c r="N20" i="77"/>
  <c r="N53" i="77" s="1"/>
  <c r="L10" i="54" s="1"/>
  <c r="M48" i="77"/>
  <c r="K48" i="76"/>
  <c r="N42" i="76"/>
  <c r="R8" i="76"/>
  <c r="S7" i="76"/>
  <c r="Q19" i="76"/>
  <c r="L47" i="76"/>
  <c r="L46" i="76"/>
  <c r="L20" i="76"/>
  <c r="L53" i="76" s="1"/>
  <c r="J13" i="53" s="1"/>
  <c r="O30" i="76"/>
  <c r="O29" i="76"/>
  <c r="O28" i="76"/>
  <c r="O27" i="76"/>
  <c r="O26" i="76"/>
  <c r="O25" i="76"/>
  <c r="O24" i="76"/>
  <c r="O23" i="76"/>
  <c r="O22" i="76"/>
  <c r="P16" i="76"/>
  <c r="T7" i="75"/>
  <c r="S8" i="75"/>
  <c r="O42" i="75"/>
  <c r="O45" i="75" s="1"/>
  <c r="I52" i="75"/>
  <c r="P27" i="75"/>
  <c r="P30" i="75"/>
  <c r="P28" i="75"/>
  <c r="P26" i="75"/>
  <c r="P24" i="75"/>
  <c r="P22" i="75"/>
  <c r="P31" i="75"/>
  <c r="P23" i="75"/>
  <c r="Q16" i="75"/>
  <c r="P25" i="75"/>
  <c r="P29" i="75"/>
  <c r="Q19" i="75"/>
  <c r="L46" i="75"/>
  <c r="L47" i="75"/>
  <c r="L20" i="75"/>
  <c r="R17" i="75"/>
  <c r="R49" i="75" s="1"/>
  <c r="K48" i="75"/>
  <c r="N42" i="74"/>
  <c r="O27" i="74"/>
  <c r="O25" i="74"/>
  <c r="O22" i="74"/>
  <c r="O28" i="74"/>
  <c r="P16" i="74"/>
  <c r="O23" i="74"/>
  <c r="O29" i="74"/>
  <c r="O24" i="74"/>
  <c r="O30" i="74"/>
  <c r="O26" i="74"/>
  <c r="M47" i="74"/>
  <c r="M20" i="74"/>
  <c r="M53" i="74" s="1"/>
  <c r="M46" i="74"/>
  <c r="S8" i="74"/>
  <c r="T7" i="74"/>
  <c r="P16" i="71"/>
  <c r="O23" i="71"/>
  <c r="O24" i="71"/>
  <c r="O25" i="71"/>
  <c r="O26" i="71"/>
  <c r="O27" i="71"/>
  <c r="O28" i="71"/>
  <c r="O22" i="71"/>
  <c r="O29" i="71"/>
  <c r="O30" i="71"/>
  <c r="S8" i="73"/>
  <c r="T7" i="73"/>
  <c r="O30" i="73"/>
  <c r="O29" i="73"/>
  <c r="O28" i="73"/>
  <c r="O27" i="73"/>
  <c r="O26" i="73"/>
  <c r="O25" i="73"/>
  <c r="O24" i="73"/>
  <c r="O23" i="73"/>
  <c r="O22" i="73"/>
  <c r="P16" i="73"/>
  <c r="N42" i="73"/>
  <c r="N45" i="73" s="1"/>
  <c r="L11" i="36" s="1"/>
  <c r="R19" i="73"/>
  <c r="M46" i="73"/>
  <c r="M47" i="73"/>
  <c r="M20" i="73"/>
  <c r="M53" i="73" s="1"/>
  <c r="L48" i="73"/>
  <c r="R8" i="72"/>
  <c r="S7" i="72"/>
  <c r="Q19" i="72"/>
  <c r="L48" i="72"/>
  <c r="O30" i="72"/>
  <c r="O29" i="72"/>
  <c r="O28" i="72"/>
  <c r="O27" i="72"/>
  <c r="O26" i="72"/>
  <c r="O25" i="72"/>
  <c r="O24" i="72"/>
  <c r="O23" i="72"/>
  <c r="O22" i="72"/>
  <c r="P16" i="72"/>
  <c r="N42" i="72"/>
  <c r="N45" i="72" s="1"/>
  <c r="M46" i="72"/>
  <c r="M47" i="72"/>
  <c r="M20" i="72"/>
  <c r="R8" i="71"/>
  <c r="S7" i="71"/>
  <c r="Q19" i="71"/>
  <c r="J7" i="36" l="1"/>
  <c r="L50" i="74"/>
  <c r="H5" i="42"/>
  <c r="J52" i="80"/>
  <c r="O45" i="80"/>
  <c r="G10" i="82"/>
  <c r="H20" i="53"/>
  <c r="J50" i="76"/>
  <c r="J20" i="82"/>
  <c r="K52" i="83"/>
  <c r="M53" i="83"/>
  <c r="K16" i="82" s="1"/>
  <c r="J52" i="84"/>
  <c r="N48" i="81"/>
  <c r="L20" i="82" s="1"/>
  <c r="M48" i="83"/>
  <c r="K22" i="82" s="1"/>
  <c r="O45" i="84"/>
  <c r="J4" i="82"/>
  <c r="N46" i="83"/>
  <c r="N48" i="83" s="1"/>
  <c r="N20" i="83"/>
  <c r="O46" i="83" s="1"/>
  <c r="L48" i="84"/>
  <c r="L50" i="84" s="1"/>
  <c r="J8" i="42"/>
  <c r="L53" i="75"/>
  <c r="G12" i="82"/>
  <c r="R8" i="83"/>
  <c r="R19" i="83" s="1"/>
  <c r="R8" i="81"/>
  <c r="R19" i="81" s="1"/>
  <c r="R8" i="84"/>
  <c r="R19" i="84" s="1"/>
  <c r="R8" i="80"/>
  <c r="R19" i="80" s="1"/>
  <c r="N50" i="81"/>
  <c r="J9" i="54"/>
  <c r="J12" i="53"/>
  <c r="M46" i="80"/>
  <c r="L53" i="80"/>
  <c r="J15" i="82" s="1"/>
  <c r="M47" i="80"/>
  <c r="M20" i="80"/>
  <c r="H8" i="82"/>
  <c r="H11" i="82" s="1"/>
  <c r="H6" i="54"/>
  <c r="H7" i="53"/>
  <c r="L50" i="83"/>
  <c r="J22" i="82"/>
  <c r="L48" i="80"/>
  <c r="L50" i="73"/>
  <c r="L52" i="73" s="1"/>
  <c r="J12" i="36"/>
  <c r="L50" i="72"/>
  <c r="J14" i="54"/>
  <c r="J19" i="53"/>
  <c r="M50" i="81"/>
  <c r="K20" i="82"/>
  <c r="L52" i="81"/>
  <c r="I18" i="82"/>
  <c r="I14" i="53"/>
  <c r="I11" i="54"/>
  <c r="K50" i="80"/>
  <c r="I21" i="82"/>
  <c r="K50" i="84"/>
  <c r="I23" i="82"/>
  <c r="K50" i="76"/>
  <c r="I20" i="53"/>
  <c r="M20" i="84"/>
  <c r="M46" i="84"/>
  <c r="L53" i="84"/>
  <c r="J17" i="82" s="1"/>
  <c r="M47" i="84"/>
  <c r="G9" i="82"/>
  <c r="G11" i="82"/>
  <c r="M53" i="72"/>
  <c r="K7" i="42"/>
  <c r="I24" i="82"/>
  <c r="I16" i="54"/>
  <c r="I21" i="53"/>
  <c r="M50" i="77"/>
  <c r="K15" i="54"/>
  <c r="K52" i="72"/>
  <c r="I4" i="54"/>
  <c r="I4" i="42"/>
  <c r="I5" i="53"/>
  <c r="L52" i="77"/>
  <c r="J5" i="54"/>
  <c r="P42" i="84"/>
  <c r="P45" i="84" s="1"/>
  <c r="Q32" i="84"/>
  <c r="Q31" i="84"/>
  <c r="Q30" i="84"/>
  <c r="Q29" i="84"/>
  <c r="Q28" i="84"/>
  <c r="Q27" i="84"/>
  <c r="Q26" i="84"/>
  <c r="Q25" i="84"/>
  <c r="Q24" i="84"/>
  <c r="Q23" i="84"/>
  <c r="Q22" i="84"/>
  <c r="R16" i="84"/>
  <c r="O47" i="83"/>
  <c r="O20" i="83"/>
  <c r="Q32" i="83"/>
  <c r="Q31" i="83"/>
  <c r="Q30" i="83"/>
  <c r="Q29" i="83"/>
  <c r="Q28" i="83"/>
  <c r="Q27" i="83"/>
  <c r="Q24" i="83"/>
  <c r="Q25" i="83"/>
  <c r="Q26" i="83"/>
  <c r="Q22" i="83"/>
  <c r="R16" i="83"/>
  <c r="Q23" i="83"/>
  <c r="P42" i="83"/>
  <c r="P45" i="83" s="1"/>
  <c r="O46" i="81"/>
  <c r="N53" i="81"/>
  <c r="L14" i="82" s="1"/>
  <c r="O20" i="81"/>
  <c r="O47" i="81"/>
  <c r="Q23" i="81"/>
  <c r="R16" i="81"/>
  <c r="Q22" i="81"/>
  <c r="Q32" i="81"/>
  <c r="Q31" i="81"/>
  <c r="Q30" i="81"/>
  <c r="Q29" i="81"/>
  <c r="Q28" i="81"/>
  <c r="Q27" i="81"/>
  <c r="Q26" i="81"/>
  <c r="Q25" i="81"/>
  <c r="Q24" i="81"/>
  <c r="P42" i="81"/>
  <c r="U7" i="80"/>
  <c r="Q32" i="80"/>
  <c r="Q31" i="80"/>
  <c r="Q30" i="80"/>
  <c r="Q29" i="80"/>
  <c r="Q28" i="80"/>
  <c r="Q27" i="80"/>
  <c r="Q26" i="80"/>
  <c r="Q23" i="80"/>
  <c r="Q24" i="80"/>
  <c r="R16" i="80"/>
  <c r="Q22" i="80"/>
  <c r="Q25" i="80"/>
  <c r="P42" i="80"/>
  <c r="P45" i="80" s="1"/>
  <c r="S17" i="74"/>
  <c r="R49" i="74"/>
  <c r="S8" i="77"/>
  <c r="S19" i="77" s="1"/>
  <c r="T7" i="77"/>
  <c r="N48" i="77"/>
  <c r="P42" i="77"/>
  <c r="P45" i="77" s="1"/>
  <c r="O46" i="77"/>
  <c r="O47" i="77"/>
  <c r="O20" i="77"/>
  <c r="O53" i="77" s="1"/>
  <c r="M10" i="54" s="1"/>
  <c r="Q30" i="77"/>
  <c r="Q26" i="77"/>
  <c r="R16" i="77"/>
  <c r="Q29" i="77"/>
  <c r="Q25" i="77"/>
  <c r="Q23" i="77"/>
  <c r="Q32" i="77"/>
  <c r="Q28" i="77"/>
  <c r="Q24" i="77"/>
  <c r="Q22" i="77"/>
  <c r="Q31" i="77"/>
  <c r="Q27" i="77"/>
  <c r="R19" i="76"/>
  <c r="J52" i="76"/>
  <c r="N45" i="76"/>
  <c r="P29" i="76"/>
  <c r="P25" i="76"/>
  <c r="Q16" i="76"/>
  <c r="P30" i="76"/>
  <c r="P26" i="76"/>
  <c r="P22" i="76"/>
  <c r="P31" i="76"/>
  <c r="P27" i="76"/>
  <c r="P23" i="76"/>
  <c r="P28" i="76"/>
  <c r="P24" i="76"/>
  <c r="O42" i="76"/>
  <c r="O45" i="76" s="1"/>
  <c r="M47" i="76"/>
  <c r="M46" i="76"/>
  <c r="M20" i="76"/>
  <c r="M53" i="76" s="1"/>
  <c r="K13" i="53" s="1"/>
  <c r="S8" i="76"/>
  <c r="T7" i="76"/>
  <c r="R19" i="75"/>
  <c r="Q32" i="75"/>
  <c r="Q31" i="75"/>
  <c r="Q30" i="75"/>
  <c r="Q29" i="75"/>
  <c r="Q28" i="75"/>
  <c r="Q27" i="75"/>
  <c r="Q26" i="75"/>
  <c r="Q25" i="75"/>
  <c r="Q24" i="75"/>
  <c r="Q23" i="75"/>
  <c r="Q22" i="75"/>
  <c r="R16" i="75"/>
  <c r="T8" i="75"/>
  <c r="U7" i="75"/>
  <c r="M47" i="75"/>
  <c r="M46" i="75"/>
  <c r="M20" i="75"/>
  <c r="S17" i="75"/>
  <c r="S49" i="75" s="1"/>
  <c r="K50" i="75"/>
  <c r="L48" i="75"/>
  <c r="P42" i="75"/>
  <c r="P45" i="75" s="1"/>
  <c r="P31" i="74"/>
  <c r="P30" i="74"/>
  <c r="P29" i="74"/>
  <c r="P28" i="74"/>
  <c r="P27" i="74"/>
  <c r="P26" i="74"/>
  <c r="Q16" i="74"/>
  <c r="P25" i="74"/>
  <c r="P24" i="74"/>
  <c r="P23" i="74"/>
  <c r="P22" i="74"/>
  <c r="O42" i="74"/>
  <c r="O45" i="74" s="1"/>
  <c r="M6" i="36" s="1"/>
  <c r="T8" i="74"/>
  <c r="U7" i="74"/>
  <c r="N45" i="74"/>
  <c r="M48" i="74"/>
  <c r="N47" i="74"/>
  <c r="N46" i="74"/>
  <c r="N20" i="74"/>
  <c r="N53" i="74" s="1"/>
  <c r="L52" i="74"/>
  <c r="Q16" i="71"/>
  <c r="P24" i="71"/>
  <c r="P25" i="71"/>
  <c r="P26" i="71"/>
  <c r="P27" i="71"/>
  <c r="P28" i="71"/>
  <c r="P29" i="71"/>
  <c r="P30" i="71"/>
  <c r="P23" i="71"/>
  <c r="P31" i="71"/>
  <c r="P22" i="71"/>
  <c r="M48" i="73"/>
  <c r="P31" i="73"/>
  <c r="P30" i="73"/>
  <c r="P29" i="73"/>
  <c r="P28" i="73"/>
  <c r="P27" i="73"/>
  <c r="P26" i="73"/>
  <c r="P25" i="73"/>
  <c r="Q16" i="73"/>
  <c r="P23" i="73"/>
  <c r="P24" i="73"/>
  <c r="P22" i="73"/>
  <c r="O42" i="73"/>
  <c r="O45" i="73" s="1"/>
  <c r="M11" i="36" s="1"/>
  <c r="T8" i="73"/>
  <c r="U7" i="73"/>
  <c r="S19" i="73"/>
  <c r="N46" i="73"/>
  <c r="N47" i="73"/>
  <c r="N20" i="73"/>
  <c r="N53" i="73" s="1"/>
  <c r="M48" i="72"/>
  <c r="N46" i="72"/>
  <c r="N47" i="72"/>
  <c r="N20" i="72"/>
  <c r="P30" i="72"/>
  <c r="P28" i="72"/>
  <c r="P26" i="72"/>
  <c r="P24" i="72"/>
  <c r="P22" i="72"/>
  <c r="P27" i="72"/>
  <c r="P23" i="72"/>
  <c r="Q16" i="72"/>
  <c r="P31" i="72"/>
  <c r="P25" i="72"/>
  <c r="P29" i="72"/>
  <c r="O42" i="72"/>
  <c r="O45" i="72" s="1"/>
  <c r="T7" i="72"/>
  <c r="S8" i="72"/>
  <c r="R19" i="72"/>
  <c r="S8" i="71"/>
  <c r="T7" i="71"/>
  <c r="R19" i="71"/>
  <c r="J23" i="82" l="1"/>
  <c r="L48" i="76"/>
  <c r="L50" i="76" s="1"/>
  <c r="J6" i="53" s="1"/>
  <c r="H6" i="53"/>
  <c r="M48" i="80"/>
  <c r="K21" i="82" s="1"/>
  <c r="M50" i="83"/>
  <c r="K6" i="82" s="1"/>
  <c r="M48" i="84"/>
  <c r="M50" i="84" s="1"/>
  <c r="P45" i="81"/>
  <c r="L6" i="36"/>
  <c r="N53" i="83"/>
  <c r="L16" i="82" s="1"/>
  <c r="N50" i="77"/>
  <c r="L15" i="54"/>
  <c r="K8" i="42"/>
  <c r="M53" i="75"/>
  <c r="N50" i="83"/>
  <c r="L22" i="82"/>
  <c r="M52" i="81"/>
  <c r="K4" i="82"/>
  <c r="L52" i="83"/>
  <c r="J6" i="82"/>
  <c r="N46" i="84"/>
  <c r="M53" i="84"/>
  <c r="K17" i="82" s="1"/>
  <c r="N47" i="84"/>
  <c r="N20" i="84"/>
  <c r="I5" i="82"/>
  <c r="K52" i="80"/>
  <c r="L52" i="84"/>
  <c r="J7" i="82"/>
  <c r="M50" i="80"/>
  <c r="L50" i="75"/>
  <c r="L52" i="75" s="1"/>
  <c r="J24" i="82"/>
  <c r="J16" i="54"/>
  <c r="J21" i="53"/>
  <c r="K12" i="53"/>
  <c r="K9" i="54"/>
  <c r="K52" i="76"/>
  <c r="I6" i="53"/>
  <c r="L52" i="72"/>
  <c r="J4" i="54"/>
  <c r="J4" i="42"/>
  <c r="J5" i="53"/>
  <c r="H12" i="82"/>
  <c r="H9" i="82"/>
  <c r="H10" i="82"/>
  <c r="K52" i="84"/>
  <c r="I7" i="82"/>
  <c r="S8" i="84"/>
  <c r="S19" i="84" s="1"/>
  <c r="S8" i="80"/>
  <c r="S19" i="80" s="1"/>
  <c r="S8" i="83"/>
  <c r="S19" i="83" s="1"/>
  <c r="S8" i="81"/>
  <c r="S19" i="81" s="1"/>
  <c r="I8" i="82"/>
  <c r="I6" i="54"/>
  <c r="I7" i="53"/>
  <c r="N47" i="80"/>
  <c r="N20" i="80"/>
  <c r="M53" i="80"/>
  <c r="K15" i="82" s="1"/>
  <c r="N46" i="80"/>
  <c r="J18" i="82"/>
  <c r="J14" i="53"/>
  <c r="J11" i="54"/>
  <c r="M50" i="73"/>
  <c r="M52" i="73" s="1"/>
  <c r="K12" i="36"/>
  <c r="L7" i="42"/>
  <c r="N53" i="72"/>
  <c r="M50" i="72"/>
  <c r="K14" i="54"/>
  <c r="K19" i="53"/>
  <c r="M52" i="83"/>
  <c r="N52" i="81"/>
  <c r="L4" i="82"/>
  <c r="S19" i="75"/>
  <c r="M52" i="77"/>
  <c r="K5" i="54"/>
  <c r="L50" i="80"/>
  <c r="J21" i="82"/>
  <c r="Q42" i="84"/>
  <c r="Q45" i="84" s="1"/>
  <c r="R33" i="84"/>
  <c r="R32" i="84"/>
  <c r="R31" i="84"/>
  <c r="R30" i="84"/>
  <c r="R29" i="84"/>
  <c r="R28" i="84"/>
  <c r="R27" i="84"/>
  <c r="R26" i="84"/>
  <c r="R25" i="84"/>
  <c r="R24" i="84"/>
  <c r="R23" i="84"/>
  <c r="S16" i="84"/>
  <c r="R22" i="84"/>
  <c r="O53" i="83"/>
  <c r="M16" i="82" s="1"/>
  <c r="P47" i="83"/>
  <c r="P46" i="83"/>
  <c r="P20" i="83"/>
  <c r="R33" i="83"/>
  <c r="R32" i="83"/>
  <c r="R31" i="83"/>
  <c r="R30" i="83"/>
  <c r="R29" i="83"/>
  <c r="R28" i="83"/>
  <c r="R27" i="83"/>
  <c r="R26" i="83"/>
  <c r="R25" i="83"/>
  <c r="R24" i="83"/>
  <c r="R23" i="83"/>
  <c r="R22" i="83"/>
  <c r="S16" i="83"/>
  <c r="O48" i="83"/>
  <c r="Q42" i="83"/>
  <c r="Q45" i="83" s="1"/>
  <c r="R33" i="81"/>
  <c r="R32" i="81"/>
  <c r="R31" i="81"/>
  <c r="R30" i="81"/>
  <c r="R29" i="81"/>
  <c r="R28" i="81"/>
  <c r="R27" i="81"/>
  <c r="R26" i="81"/>
  <c r="R25" i="81"/>
  <c r="R24" i="81"/>
  <c r="S16" i="81"/>
  <c r="R22" i="81"/>
  <c r="R23" i="81"/>
  <c r="O53" i="81"/>
  <c r="M14" i="82" s="1"/>
  <c r="P46" i="81"/>
  <c r="P47" i="81"/>
  <c r="P20" i="81"/>
  <c r="Q42" i="81"/>
  <c r="Q45" i="81" s="1"/>
  <c r="O48" i="81"/>
  <c r="V7" i="80"/>
  <c r="Q42" i="80"/>
  <c r="Q45" i="80" s="1"/>
  <c r="R33" i="80"/>
  <c r="R32" i="80"/>
  <c r="R31" i="80"/>
  <c r="R30" i="80"/>
  <c r="R29" i="80"/>
  <c r="R28" i="80"/>
  <c r="R27" i="80"/>
  <c r="R26" i="80"/>
  <c r="R25" i="80"/>
  <c r="R24" i="80"/>
  <c r="R23" i="80"/>
  <c r="R22" i="80"/>
  <c r="S16" i="80"/>
  <c r="T17" i="74"/>
  <c r="T19" i="74" s="1"/>
  <c r="S49" i="74"/>
  <c r="M50" i="74"/>
  <c r="K7" i="36"/>
  <c r="S19" i="74"/>
  <c r="T8" i="77"/>
  <c r="T19" i="77" s="1"/>
  <c r="U7" i="77"/>
  <c r="K52" i="75"/>
  <c r="I5" i="42"/>
  <c r="R33" i="77"/>
  <c r="R32" i="77"/>
  <c r="R31" i="77"/>
  <c r="R30" i="77"/>
  <c r="R29" i="77"/>
  <c r="R28" i="77"/>
  <c r="R27" i="77"/>
  <c r="R26" i="77"/>
  <c r="R25" i="77"/>
  <c r="R24" i="77"/>
  <c r="R23" i="77"/>
  <c r="R22" i="77"/>
  <c r="S16" i="77"/>
  <c r="P47" i="77"/>
  <c r="P46" i="77"/>
  <c r="P20" i="77"/>
  <c r="P53" i="77" s="1"/>
  <c r="N10" i="54" s="1"/>
  <c r="Q42" i="77"/>
  <c r="Q45" i="77" s="1"/>
  <c r="O48" i="77"/>
  <c r="Q28" i="76"/>
  <c r="Q30" i="76"/>
  <c r="Q26" i="76"/>
  <c r="Q22" i="76"/>
  <c r="Q31" i="76"/>
  <c r="Q27" i="76"/>
  <c r="Q23" i="76"/>
  <c r="Q32" i="76"/>
  <c r="Q29" i="76"/>
  <c r="Q25" i="76"/>
  <c r="R16" i="76"/>
  <c r="Q24" i="76"/>
  <c r="T8" i="76"/>
  <c r="U7" i="76"/>
  <c r="S19" i="76"/>
  <c r="N47" i="76"/>
  <c r="N46" i="76"/>
  <c r="N20" i="76"/>
  <c r="N53" i="76" s="1"/>
  <c r="L13" i="53" s="1"/>
  <c r="M48" i="76"/>
  <c r="P42" i="76"/>
  <c r="P45" i="76" s="1"/>
  <c r="N47" i="75"/>
  <c r="N46" i="75"/>
  <c r="N20" i="75"/>
  <c r="U8" i="75"/>
  <c r="V7" i="75"/>
  <c r="T17" i="75"/>
  <c r="T49" i="75" s="1"/>
  <c r="M48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S16" i="75"/>
  <c r="Q42" i="75"/>
  <c r="Q45" i="75" s="1"/>
  <c r="N48" i="74"/>
  <c r="L7" i="36" s="1"/>
  <c r="V7" i="74"/>
  <c r="U8" i="74"/>
  <c r="Q32" i="74"/>
  <c r="Q31" i="74"/>
  <c r="Q30" i="74"/>
  <c r="Q29" i="74"/>
  <c r="Q28" i="74"/>
  <c r="Q27" i="74"/>
  <c r="Q26" i="74"/>
  <c r="Q25" i="74"/>
  <c r="Q24" i="74"/>
  <c r="Q23" i="74"/>
  <c r="Q22" i="74"/>
  <c r="R16" i="74"/>
  <c r="O47" i="74"/>
  <c r="O20" i="74"/>
  <c r="O53" i="74" s="1"/>
  <c r="O46" i="74"/>
  <c r="P42" i="74"/>
  <c r="P45" i="74" s="1"/>
  <c r="N6" i="36" s="1"/>
  <c r="R16" i="71"/>
  <c r="Q25" i="71"/>
  <c r="Q26" i="71"/>
  <c r="Q27" i="71"/>
  <c r="Q28" i="71"/>
  <c r="Q29" i="71"/>
  <c r="Q30" i="71"/>
  <c r="Q22" i="71"/>
  <c r="Q24" i="71"/>
  <c r="Q32" i="71"/>
  <c r="Q23" i="71"/>
  <c r="Q31" i="71"/>
  <c r="N48" i="73"/>
  <c r="P42" i="73"/>
  <c r="P45" i="73" s="1"/>
  <c r="N11" i="36" s="1"/>
  <c r="Q32" i="73"/>
  <c r="Q31" i="73"/>
  <c r="Q30" i="73"/>
  <c r="Q29" i="73"/>
  <c r="Q28" i="73"/>
  <c r="Q27" i="73"/>
  <c r="Q26" i="73"/>
  <c r="Q25" i="73"/>
  <c r="Q24" i="73"/>
  <c r="Q23" i="73"/>
  <c r="R16" i="73"/>
  <c r="Q22" i="73"/>
  <c r="U8" i="73"/>
  <c r="V7" i="73"/>
  <c r="O46" i="73"/>
  <c r="O47" i="73"/>
  <c r="O20" i="73"/>
  <c r="O53" i="73" s="1"/>
  <c r="T19" i="73"/>
  <c r="P42" i="72"/>
  <c r="P45" i="72" s="1"/>
  <c r="S19" i="72"/>
  <c r="N48" i="72"/>
  <c r="U7" i="72"/>
  <c r="T8" i="72"/>
  <c r="Q32" i="72"/>
  <c r="Q31" i="72"/>
  <c r="Q30" i="72"/>
  <c r="Q29" i="72"/>
  <c r="Q28" i="72"/>
  <c r="Q27" i="72"/>
  <c r="Q26" i="72"/>
  <c r="Q25" i="72"/>
  <c r="Q24" i="72"/>
  <c r="Q23" i="72"/>
  <c r="Q22" i="72"/>
  <c r="R16" i="72"/>
  <c r="O46" i="72"/>
  <c r="O20" i="72"/>
  <c r="O47" i="72"/>
  <c r="U7" i="71"/>
  <c r="T8" i="71"/>
  <c r="S19" i="71"/>
  <c r="J5" i="42" l="1"/>
  <c r="J20" i="53"/>
  <c r="L52" i="76"/>
  <c r="K23" i="82"/>
  <c r="M52" i="74"/>
  <c r="N48" i="75"/>
  <c r="N50" i="75" s="1"/>
  <c r="P48" i="83"/>
  <c r="I12" i="82"/>
  <c r="N53" i="80"/>
  <c r="L15" i="82" s="1"/>
  <c r="O47" i="80"/>
  <c r="O20" i="80"/>
  <c r="O46" i="80"/>
  <c r="N50" i="72"/>
  <c r="L14" i="54"/>
  <c r="L19" i="53"/>
  <c r="J6" i="54"/>
  <c r="J8" i="82"/>
  <c r="J9" i="82" s="1"/>
  <c r="J7" i="53"/>
  <c r="M52" i="84"/>
  <c r="K7" i="82"/>
  <c r="L52" i="80"/>
  <c r="J5" i="82"/>
  <c r="O47" i="84"/>
  <c r="N53" i="84"/>
  <c r="L17" i="82" s="1"/>
  <c r="O20" i="84"/>
  <c r="O46" i="84"/>
  <c r="L8" i="42"/>
  <c r="N53" i="75"/>
  <c r="O50" i="77"/>
  <c r="M15" i="54"/>
  <c r="O50" i="83"/>
  <c r="M22" i="82"/>
  <c r="M52" i="80"/>
  <c r="K5" i="82"/>
  <c r="N48" i="84"/>
  <c r="N52" i="83"/>
  <c r="L6" i="82"/>
  <c r="I9" i="82"/>
  <c r="I11" i="82"/>
  <c r="K18" i="82"/>
  <c r="K14" i="53"/>
  <c r="K11" i="54"/>
  <c r="M7" i="42"/>
  <c r="O53" i="72"/>
  <c r="N50" i="74"/>
  <c r="N52" i="74" s="1"/>
  <c r="M52" i="72"/>
  <c r="K5" i="53"/>
  <c r="K4" i="54"/>
  <c r="K4" i="42"/>
  <c r="N48" i="80"/>
  <c r="T8" i="83"/>
  <c r="T19" i="83" s="1"/>
  <c r="T8" i="84"/>
  <c r="T19" i="84" s="1"/>
  <c r="T8" i="80"/>
  <c r="T19" i="80" s="1"/>
  <c r="T8" i="81"/>
  <c r="T19" i="81" s="1"/>
  <c r="N50" i="73"/>
  <c r="N52" i="73" s="1"/>
  <c r="L12" i="36"/>
  <c r="M50" i="75"/>
  <c r="K5" i="42" s="1"/>
  <c r="K24" i="82"/>
  <c r="K16" i="54"/>
  <c r="K21" i="53"/>
  <c r="M50" i="76"/>
  <c r="K20" i="53"/>
  <c r="O50" i="81"/>
  <c r="M20" i="82"/>
  <c r="L9" i="54"/>
  <c r="L12" i="53"/>
  <c r="I10" i="82"/>
  <c r="N52" i="77"/>
  <c r="L5" i="54"/>
  <c r="R42" i="84"/>
  <c r="R45" i="84" s="1"/>
  <c r="S34" i="84"/>
  <c r="S33" i="84"/>
  <c r="S32" i="84"/>
  <c r="S31" i="84"/>
  <c r="S30" i="84"/>
  <c r="S29" i="84"/>
  <c r="S28" i="84"/>
  <c r="S27" i="84"/>
  <c r="S26" i="84"/>
  <c r="S25" i="84"/>
  <c r="S23" i="84"/>
  <c r="S24" i="84"/>
  <c r="S22" i="84"/>
  <c r="T16" i="84"/>
  <c r="P53" i="83"/>
  <c r="N16" i="82" s="1"/>
  <c r="Q47" i="83"/>
  <c r="Q46" i="83"/>
  <c r="Q20" i="83"/>
  <c r="S32" i="83"/>
  <c r="S28" i="83"/>
  <c r="S33" i="83"/>
  <c r="S29" i="83"/>
  <c r="S34" i="83"/>
  <c r="S30" i="83"/>
  <c r="S26" i="83"/>
  <c r="S25" i="83"/>
  <c r="S24" i="83"/>
  <c r="S23" i="83"/>
  <c r="S31" i="83"/>
  <c r="S27" i="83"/>
  <c r="S22" i="83"/>
  <c r="T16" i="83"/>
  <c r="R42" i="83"/>
  <c r="R45" i="83" s="1"/>
  <c r="P48" i="81"/>
  <c r="R42" i="81"/>
  <c r="R45" i="81" s="1"/>
  <c r="T16" i="81"/>
  <c r="S32" i="81"/>
  <c r="S28" i="81"/>
  <c r="S24" i="81"/>
  <c r="S22" i="81"/>
  <c r="S33" i="81"/>
  <c r="S29" i="81"/>
  <c r="S34" i="81"/>
  <c r="S30" i="81"/>
  <c r="S27" i="81"/>
  <c r="S25" i="81"/>
  <c r="S31" i="81"/>
  <c r="S26" i="81"/>
  <c r="S23" i="81"/>
  <c r="P53" i="81"/>
  <c r="N14" i="82" s="1"/>
  <c r="Q47" i="81"/>
  <c r="Q46" i="81"/>
  <c r="Q20" i="81"/>
  <c r="R42" i="80"/>
  <c r="R45" i="80" s="1"/>
  <c r="W7" i="80"/>
  <c r="S34" i="80"/>
  <c r="S33" i="80"/>
  <c r="S32" i="80"/>
  <c r="S31" i="80"/>
  <c r="S30" i="80"/>
  <c r="S29" i="80"/>
  <c r="S28" i="80"/>
  <c r="S27" i="80"/>
  <c r="S26" i="80"/>
  <c r="S25" i="80"/>
  <c r="S24" i="80"/>
  <c r="S23" i="80"/>
  <c r="S22" i="80"/>
  <c r="T16" i="80"/>
  <c r="U17" i="74"/>
  <c r="U19" i="74" s="1"/>
  <c r="T49" i="74"/>
  <c r="V7" i="77"/>
  <c r="U8" i="77"/>
  <c r="U19" i="77" s="1"/>
  <c r="M52" i="75"/>
  <c r="S34" i="77"/>
  <c r="S33" i="77"/>
  <c r="S29" i="77"/>
  <c r="S25" i="77"/>
  <c r="T16" i="77"/>
  <c r="S32" i="77"/>
  <c r="S28" i="77"/>
  <c r="S24" i="77"/>
  <c r="S30" i="77"/>
  <c r="S22" i="77"/>
  <c r="S31" i="77"/>
  <c r="S27" i="77"/>
  <c r="S26" i="77"/>
  <c r="S23" i="77"/>
  <c r="R42" i="77"/>
  <c r="R45" i="77" s="1"/>
  <c r="Q46" i="77"/>
  <c r="Q47" i="77"/>
  <c r="Q20" i="77"/>
  <c r="Q53" i="77" s="1"/>
  <c r="O10" i="54" s="1"/>
  <c r="P48" i="77"/>
  <c r="O20" i="76"/>
  <c r="O53" i="76" s="1"/>
  <c r="M13" i="53" s="1"/>
  <c r="O47" i="76"/>
  <c r="O46" i="76"/>
  <c r="N48" i="76"/>
  <c r="R33" i="76"/>
  <c r="R32" i="76"/>
  <c r="R31" i="76"/>
  <c r="R30" i="76"/>
  <c r="R29" i="76"/>
  <c r="R28" i="76"/>
  <c r="R27" i="76"/>
  <c r="R26" i="76"/>
  <c r="R25" i="76"/>
  <c r="R24" i="76"/>
  <c r="R23" i="76"/>
  <c r="R22" i="76"/>
  <c r="S16" i="76"/>
  <c r="T19" i="76"/>
  <c r="Q42" i="76"/>
  <c r="Q45" i="76" s="1"/>
  <c r="U8" i="76"/>
  <c r="V7" i="76"/>
  <c r="R42" i="75"/>
  <c r="R45" i="75" s="1"/>
  <c r="V8" i="75"/>
  <c r="W7" i="75"/>
  <c r="U17" i="75"/>
  <c r="U49" i="75" s="1"/>
  <c r="O47" i="75"/>
  <c r="O20" i="75"/>
  <c r="O46" i="75"/>
  <c r="S34" i="75"/>
  <c r="S33" i="75"/>
  <c r="S32" i="75"/>
  <c r="S31" i="75"/>
  <c r="S30" i="75"/>
  <c r="S29" i="75"/>
  <c r="S28" i="75"/>
  <c r="S27" i="75"/>
  <c r="S26" i="75"/>
  <c r="S25" i="75"/>
  <c r="S24" i="75"/>
  <c r="S23" i="75"/>
  <c r="S22" i="75"/>
  <c r="T16" i="75"/>
  <c r="T19" i="75"/>
  <c r="R32" i="74"/>
  <c r="R28" i="74"/>
  <c r="R33" i="74"/>
  <c r="R29" i="74"/>
  <c r="R25" i="74"/>
  <c r="R24" i="74"/>
  <c r="R23" i="74"/>
  <c r="R22" i="74"/>
  <c r="R30" i="74"/>
  <c r="R26" i="74"/>
  <c r="R31" i="74"/>
  <c r="R27" i="74"/>
  <c r="S16" i="74"/>
  <c r="Q42" i="74"/>
  <c r="Q45" i="74" s="1"/>
  <c r="O48" i="74"/>
  <c r="V8" i="74"/>
  <c r="W7" i="74"/>
  <c r="P47" i="74"/>
  <c r="P46" i="74"/>
  <c r="P20" i="74"/>
  <c r="P53" i="74" s="1"/>
  <c r="Q42" i="72"/>
  <c r="Q45" i="72" s="1"/>
  <c r="S16" i="71"/>
  <c r="R26" i="71"/>
  <c r="R27" i="71"/>
  <c r="R28" i="71"/>
  <c r="R29" i="71"/>
  <c r="R30" i="71"/>
  <c r="R22" i="71"/>
  <c r="R31" i="71"/>
  <c r="R23" i="71"/>
  <c r="R32" i="71"/>
  <c r="R24" i="71"/>
  <c r="R25" i="71"/>
  <c r="R33" i="71"/>
  <c r="O48" i="73"/>
  <c r="V8" i="73"/>
  <c r="W7" i="73"/>
  <c r="U19" i="73"/>
  <c r="Q42" i="73"/>
  <c r="Q45" i="73" s="1"/>
  <c r="P47" i="73"/>
  <c r="P46" i="73"/>
  <c r="P20" i="73"/>
  <c r="P53" i="73" s="1"/>
  <c r="R33" i="73"/>
  <c r="R32" i="73"/>
  <c r="R31" i="73"/>
  <c r="R30" i="73"/>
  <c r="R29" i="73"/>
  <c r="R28" i="73"/>
  <c r="R27" i="73"/>
  <c r="R26" i="73"/>
  <c r="R25" i="73"/>
  <c r="R24" i="73"/>
  <c r="R23" i="73"/>
  <c r="R22" i="73"/>
  <c r="S16" i="73"/>
  <c r="T19" i="72"/>
  <c r="V7" i="72"/>
  <c r="U8" i="72"/>
  <c r="O48" i="72"/>
  <c r="P46" i="72"/>
  <c r="P47" i="72"/>
  <c r="P20" i="72"/>
  <c r="R33" i="72"/>
  <c r="R32" i="72"/>
  <c r="R31" i="72"/>
  <c r="R30" i="72"/>
  <c r="R29" i="72"/>
  <c r="R28" i="72"/>
  <c r="R27" i="72"/>
  <c r="R26" i="72"/>
  <c r="R25" i="72"/>
  <c r="R24" i="72"/>
  <c r="R23" i="72"/>
  <c r="R22" i="72"/>
  <c r="S16" i="72"/>
  <c r="T19" i="71"/>
  <c r="V7" i="71"/>
  <c r="U8" i="71"/>
  <c r="O48" i="84" l="1"/>
  <c r="O50" i="84" s="1"/>
  <c r="J12" i="82"/>
  <c r="N52" i="75"/>
  <c r="L5" i="42"/>
  <c r="O48" i="80"/>
  <c r="O50" i="80" s="1"/>
  <c r="L21" i="53"/>
  <c r="L24" i="82"/>
  <c r="L16" i="54"/>
  <c r="P48" i="74"/>
  <c r="P50" i="74" s="1"/>
  <c r="P52" i="74" s="1"/>
  <c r="J11" i="82"/>
  <c r="N22" i="82"/>
  <c r="P50" i="83"/>
  <c r="P50" i="81"/>
  <c r="N20" i="82"/>
  <c r="Q48" i="83"/>
  <c r="L18" i="82"/>
  <c r="L14" i="53"/>
  <c r="L11" i="54"/>
  <c r="P50" i="77"/>
  <c r="N15" i="54"/>
  <c r="N50" i="84"/>
  <c r="L23" i="82"/>
  <c r="N52" i="72"/>
  <c r="L5" i="53"/>
  <c r="L4" i="54"/>
  <c r="L4" i="42"/>
  <c r="N7" i="42"/>
  <c r="P53" i="72"/>
  <c r="M52" i="76"/>
  <c r="K6" i="53"/>
  <c r="O50" i="73"/>
  <c r="O52" i="73" s="1"/>
  <c r="M12" i="36"/>
  <c r="M9" i="54"/>
  <c r="M12" i="53"/>
  <c r="O50" i="72"/>
  <c r="M19" i="53"/>
  <c r="M14" i="54"/>
  <c r="U8" i="83"/>
  <c r="U19" i="83" s="1"/>
  <c r="U8" i="84"/>
  <c r="U19" i="84" s="1"/>
  <c r="U8" i="80"/>
  <c r="U19" i="80" s="1"/>
  <c r="U8" i="81"/>
  <c r="U19" i="81" s="1"/>
  <c r="K8" i="82"/>
  <c r="K10" i="82" s="1"/>
  <c r="K6" i="54"/>
  <c r="K7" i="53"/>
  <c r="N50" i="80"/>
  <c r="L21" i="82"/>
  <c r="P20" i="84"/>
  <c r="P47" i="84"/>
  <c r="P46" i="84"/>
  <c r="O53" i="84"/>
  <c r="M17" i="82" s="1"/>
  <c r="P46" i="80"/>
  <c r="O53" i="80"/>
  <c r="M15" i="82" s="1"/>
  <c r="P47" i="80"/>
  <c r="P20" i="80"/>
  <c r="O52" i="77"/>
  <c r="M5" i="54"/>
  <c r="N50" i="76"/>
  <c r="L20" i="53"/>
  <c r="O52" i="81"/>
  <c r="M4" i="82"/>
  <c r="O52" i="83"/>
  <c r="M6" i="82"/>
  <c r="M8" i="42"/>
  <c r="O53" i="75"/>
  <c r="L8" i="82"/>
  <c r="L9" i="82" s="1"/>
  <c r="L6" i="54"/>
  <c r="L7" i="53"/>
  <c r="J10" i="82"/>
  <c r="T35" i="84"/>
  <c r="T34" i="84"/>
  <c r="T33" i="84"/>
  <c r="T32" i="84"/>
  <c r="T31" i="84"/>
  <c r="T30" i="84"/>
  <c r="T29" i="84"/>
  <c r="T28" i="84"/>
  <c r="T27" i="84"/>
  <c r="T26" i="84"/>
  <c r="T25" i="84"/>
  <c r="T24" i="84"/>
  <c r="T23" i="84"/>
  <c r="T22" i="84"/>
  <c r="U16" i="84"/>
  <c r="S42" i="84"/>
  <c r="S45" i="84" s="1"/>
  <c r="Q53" i="83"/>
  <c r="O16" i="82" s="1"/>
  <c r="R46" i="83"/>
  <c r="R20" i="83"/>
  <c r="R47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T23" i="83"/>
  <c r="T22" i="83"/>
  <c r="U16" i="83"/>
  <c r="S42" i="83"/>
  <c r="S45" i="83" s="1"/>
  <c r="Q48" i="81"/>
  <c r="S42" i="81"/>
  <c r="S45" i="81" s="1"/>
  <c r="Q53" i="81"/>
  <c r="O14" i="82" s="1"/>
  <c r="R46" i="81"/>
  <c r="R20" i="81"/>
  <c r="R47" i="81"/>
  <c r="T35" i="81"/>
  <c r="T34" i="81"/>
  <c r="T33" i="81"/>
  <c r="T32" i="81"/>
  <c r="T31" i="81"/>
  <c r="T30" i="81"/>
  <c r="T29" i="81"/>
  <c r="T28" i="81"/>
  <c r="T27" i="81"/>
  <c r="T26" i="81"/>
  <c r="T25" i="81"/>
  <c r="T24" i="81"/>
  <c r="T23" i="81"/>
  <c r="U16" i="81"/>
  <c r="T22" i="81"/>
  <c r="S42" i="80"/>
  <c r="S45" i="80" s="1"/>
  <c r="X7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T23" i="80"/>
  <c r="T22" i="80"/>
  <c r="U16" i="80"/>
  <c r="O50" i="74"/>
  <c r="O52" i="74" s="1"/>
  <c r="M7" i="36"/>
  <c r="V17" i="74"/>
  <c r="V19" i="74" s="1"/>
  <c r="U49" i="74"/>
  <c r="V8" i="77"/>
  <c r="V19" i="77" s="1"/>
  <c r="W7" i="77"/>
  <c r="R46" i="77"/>
  <c r="R47" i="77"/>
  <c r="R20" i="77"/>
  <c r="R53" i="77" s="1"/>
  <c r="P10" i="54" s="1"/>
  <c r="Q48" i="77"/>
  <c r="T29" i="77"/>
  <c r="T25" i="77"/>
  <c r="T35" i="77"/>
  <c r="T34" i="77"/>
  <c r="T33" i="77"/>
  <c r="T32" i="77"/>
  <c r="T28" i="77"/>
  <c r="T24" i="77"/>
  <c r="T22" i="77"/>
  <c r="T31" i="77"/>
  <c r="T27" i="77"/>
  <c r="T23" i="77"/>
  <c r="T30" i="77"/>
  <c r="T26" i="77"/>
  <c r="U16" i="77"/>
  <c r="S42" i="77"/>
  <c r="S45" i="77" s="1"/>
  <c r="O48" i="76"/>
  <c r="R42" i="76"/>
  <c r="R45" i="76" s="1"/>
  <c r="U19" i="76"/>
  <c r="W7" i="76"/>
  <c r="V8" i="76"/>
  <c r="S34" i="76"/>
  <c r="S33" i="76"/>
  <c r="S32" i="76"/>
  <c r="S31" i="76"/>
  <c r="S30" i="76"/>
  <c r="S29" i="76"/>
  <c r="S28" i="76"/>
  <c r="S27" i="76"/>
  <c r="S26" i="76"/>
  <c r="S25" i="76"/>
  <c r="S24" i="76"/>
  <c r="S23" i="76"/>
  <c r="S22" i="76"/>
  <c r="T16" i="76"/>
  <c r="P46" i="76"/>
  <c r="P47" i="76"/>
  <c r="P20" i="76"/>
  <c r="P53" i="76" s="1"/>
  <c r="N13" i="53" s="1"/>
  <c r="U19" i="75"/>
  <c r="W8" i="75"/>
  <c r="X7" i="75"/>
  <c r="T34" i="75"/>
  <c r="T32" i="75"/>
  <c r="T30" i="75"/>
  <c r="T28" i="75"/>
  <c r="T26" i="75"/>
  <c r="T24" i="75"/>
  <c r="T22" i="75"/>
  <c r="T35" i="75"/>
  <c r="T33" i="75"/>
  <c r="T31" i="75"/>
  <c r="T29" i="75"/>
  <c r="T27" i="75"/>
  <c r="T25" i="75"/>
  <c r="T23" i="75"/>
  <c r="U16" i="75"/>
  <c r="O48" i="75"/>
  <c r="V17" i="75"/>
  <c r="V49" i="75" s="1"/>
  <c r="S42" i="75"/>
  <c r="S45" i="75" s="1"/>
  <c r="P47" i="75"/>
  <c r="P46" i="75"/>
  <c r="P20" i="75"/>
  <c r="R42" i="74"/>
  <c r="R45" i="74" s="1"/>
  <c r="W8" i="74"/>
  <c r="X7" i="74"/>
  <c r="S34" i="74"/>
  <c r="S33" i="74"/>
  <c r="S32" i="74"/>
  <c r="S31" i="74"/>
  <c r="S30" i="74"/>
  <c r="S29" i="74"/>
  <c r="S28" i="74"/>
  <c r="S27" i="74"/>
  <c r="S26" i="74"/>
  <c r="S25" i="74"/>
  <c r="S24" i="74"/>
  <c r="S23" i="74"/>
  <c r="S22" i="74"/>
  <c r="T16" i="74"/>
  <c r="Q46" i="74"/>
  <c r="Q20" i="74"/>
  <c r="Q53" i="74" s="1"/>
  <c r="Q47" i="74"/>
  <c r="T16" i="71"/>
  <c r="S27" i="71"/>
  <c r="S28" i="71"/>
  <c r="S29" i="71"/>
  <c r="S30" i="71"/>
  <c r="S22" i="71"/>
  <c r="S31" i="71"/>
  <c r="S23" i="71"/>
  <c r="S32" i="71"/>
  <c r="S24" i="71"/>
  <c r="S26" i="71"/>
  <c r="S34" i="71"/>
  <c r="S25" i="71"/>
  <c r="S33" i="71"/>
  <c r="Q47" i="73"/>
  <c r="Q46" i="73"/>
  <c r="Q20" i="73"/>
  <c r="Q53" i="73" s="1"/>
  <c r="X7" i="73"/>
  <c r="W8" i="73"/>
  <c r="V19" i="73"/>
  <c r="P48" i="73"/>
  <c r="S34" i="73"/>
  <c r="S33" i="73"/>
  <c r="S32" i="73"/>
  <c r="S31" i="73"/>
  <c r="S30" i="73"/>
  <c r="S29" i="73"/>
  <c r="S28" i="73"/>
  <c r="S27" i="73"/>
  <c r="S26" i="73"/>
  <c r="S25" i="73"/>
  <c r="S24" i="73"/>
  <c r="S23" i="73"/>
  <c r="S22" i="73"/>
  <c r="T16" i="73"/>
  <c r="R42" i="73"/>
  <c r="R45" i="73" s="1"/>
  <c r="U19" i="72"/>
  <c r="V8" i="72"/>
  <c r="W7" i="72"/>
  <c r="S34" i="72"/>
  <c r="S33" i="72"/>
  <c r="S32" i="72"/>
  <c r="S31" i="72"/>
  <c r="S30" i="72"/>
  <c r="S29" i="72"/>
  <c r="S28" i="72"/>
  <c r="S27" i="72"/>
  <c r="S26" i="72"/>
  <c r="S25" i="72"/>
  <c r="S24" i="72"/>
  <c r="S23" i="72"/>
  <c r="S22" i="72"/>
  <c r="T16" i="72"/>
  <c r="P48" i="72"/>
  <c r="R42" i="72"/>
  <c r="R45" i="72" s="1"/>
  <c r="Q47" i="72"/>
  <c r="Q46" i="72"/>
  <c r="Q20" i="72"/>
  <c r="W7" i="71"/>
  <c r="V8" i="71"/>
  <c r="U19" i="71"/>
  <c r="M21" i="82" l="1"/>
  <c r="M23" i="82"/>
  <c r="N7" i="36"/>
  <c r="K12" i="82"/>
  <c r="V19" i="75"/>
  <c r="P52" i="83"/>
  <c r="N6" i="82"/>
  <c r="O7" i="42"/>
  <c r="Q53" i="72"/>
  <c r="Q47" i="80"/>
  <c r="Q46" i="80"/>
  <c r="P53" i="80"/>
  <c r="N15" i="82" s="1"/>
  <c r="Q20" i="80"/>
  <c r="N52" i="80"/>
  <c r="L5" i="82"/>
  <c r="L10" i="82" s="1"/>
  <c r="P48" i="80"/>
  <c r="O52" i="72"/>
  <c r="M4" i="54"/>
  <c r="M4" i="42"/>
  <c r="M5" i="53"/>
  <c r="P50" i="72"/>
  <c r="N19" i="53"/>
  <c r="N14" i="54"/>
  <c r="V8" i="84"/>
  <c r="V19" i="84" s="1"/>
  <c r="V8" i="80"/>
  <c r="V19" i="80" s="1"/>
  <c r="V8" i="81"/>
  <c r="V19" i="81" s="1"/>
  <c r="V8" i="83"/>
  <c r="V19" i="83" s="1"/>
  <c r="O50" i="75"/>
  <c r="O52" i="75" s="1"/>
  <c r="M24" i="82"/>
  <c r="M16" i="54"/>
  <c r="M21" i="53"/>
  <c r="O50" i="76"/>
  <c r="M20" i="53"/>
  <c r="M18" i="82"/>
  <c r="M14" i="53"/>
  <c r="M11" i="54"/>
  <c r="K11" i="82"/>
  <c r="K9" i="82"/>
  <c r="P50" i="73"/>
  <c r="P52" i="73" s="1"/>
  <c r="N12" i="36"/>
  <c r="Q50" i="77"/>
  <c r="O15" i="54"/>
  <c r="N52" i="76"/>
  <c r="L6" i="53"/>
  <c r="P48" i="84"/>
  <c r="O52" i="80"/>
  <c r="M5" i="82"/>
  <c r="Q50" i="83"/>
  <c r="O22" i="82"/>
  <c r="N8" i="42"/>
  <c r="P53" i="75"/>
  <c r="Q50" i="81"/>
  <c r="O20" i="82"/>
  <c r="L11" i="82"/>
  <c r="N52" i="84"/>
  <c r="L7" i="82"/>
  <c r="L12" i="82" s="1"/>
  <c r="P52" i="77"/>
  <c r="N5" i="54"/>
  <c r="Q47" i="84"/>
  <c r="Q46" i="84"/>
  <c r="P53" i="84"/>
  <c r="N17" i="82" s="1"/>
  <c r="Q20" i="84"/>
  <c r="O52" i="84"/>
  <c r="M7" i="82"/>
  <c r="N9" i="54"/>
  <c r="N12" i="53"/>
  <c r="P52" i="81"/>
  <c r="N4" i="82"/>
  <c r="T42" i="84"/>
  <c r="T45" i="84" s="1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U23" i="84"/>
  <c r="U22" i="84"/>
  <c r="V16" i="84"/>
  <c r="T42" i="83"/>
  <c r="T45" i="83" s="1"/>
  <c r="S47" i="83"/>
  <c r="S46" i="83"/>
  <c r="S20" i="83"/>
  <c r="R53" i="83"/>
  <c r="P16" i="82" s="1"/>
  <c r="U33" i="83"/>
  <c r="U29" i="83"/>
  <c r="U35" i="83"/>
  <c r="U34" i="83"/>
  <c r="U30" i="83"/>
  <c r="U26" i="83"/>
  <c r="U25" i="83"/>
  <c r="U24" i="83"/>
  <c r="U23" i="83"/>
  <c r="V16" i="83"/>
  <c r="U27" i="83"/>
  <c r="U22" i="83"/>
  <c r="U31" i="83"/>
  <c r="U36" i="83"/>
  <c r="U32" i="83"/>
  <c r="U28" i="83"/>
  <c r="R48" i="83"/>
  <c r="T42" i="81"/>
  <c r="T45" i="81" s="1"/>
  <c r="S47" i="81"/>
  <c r="R53" i="81"/>
  <c r="P14" i="82" s="1"/>
  <c r="S20" i="81"/>
  <c r="S46" i="81"/>
  <c r="U22" i="81"/>
  <c r="U23" i="81"/>
  <c r="V16" i="81"/>
  <c r="U36" i="81"/>
  <c r="U35" i="81"/>
  <c r="U34" i="81"/>
  <c r="U33" i="81"/>
  <c r="U32" i="81"/>
  <c r="U31" i="81"/>
  <c r="U30" i="81"/>
  <c r="U29" i="81"/>
  <c r="U28" i="81"/>
  <c r="U27" i="81"/>
  <c r="U26" i="81"/>
  <c r="U25" i="81"/>
  <c r="U24" i="81"/>
  <c r="R48" i="81"/>
  <c r="T42" i="80"/>
  <c r="T45" i="80" s="1"/>
  <c r="Y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U24" i="80"/>
  <c r="U23" i="80"/>
  <c r="V16" i="80"/>
  <c r="U22" i="80"/>
  <c r="W17" i="74"/>
  <c r="W19" i="74" s="1"/>
  <c r="V49" i="74"/>
  <c r="W8" i="77"/>
  <c r="W19" i="77" s="1"/>
  <c r="X7" i="77"/>
  <c r="T42" i="77"/>
  <c r="T45" i="77" s="1"/>
  <c r="U36" i="77"/>
  <c r="U35" i="77"/>
  <c r="U34" i="77"/>
  <c r="U33" i="77"/>
  <c r="U32" i="77"/>
  <c r="U28" i="77"/>
  <c r="U24" i="77"/>
  <c r="U22" i="77"/>
  <c r="U25" i="77"/>
  <c r="U31" i="77"/>
  <c r="U27" i="77"/>
  <c r="U23" i="77"/>
  <c r="U30" i="77"/>
  <c r="U26" i="77"/>
  <c r="V16" i="77"/>
  <c r="U29" i="77"/>
  <c r="S47" i="77"/>
  <c r="S20" i="77"/>
  <c r="S53" i="77" s="1"/>
  <c r="Q10" i="54" s="1"/>
  <c r="S46" i="77"/>
  <c r="R48" i="77"/>
  <c r="P48" i="76"/>
  <c r="S42" i="76"/>
  <c r="S45" i="76" s="1"/>
  <c r="X7" i="76"/>
  <c r="W8" i="76"/>
  <c r="T34" i="76"/>
  <c r="T30" i="76"/>
  <c r="T26" i="76"/>
  <c r="T22" i="76"/>
  <c r="T35" i="76"/>
  <c r="T31" i="76"/>
  <c r="T27" i="76"/>
  <c r="T23" i="76"/>
  <c r="T32" i="76"/>
  <c r="T28" i="76"/>
  <c r="T24" i="76"/>
  <c r="U16" i="76"/>
  <c r="T33" i="76"/>
  <c r="T29" i="76"/>
  <c r="T25" i="76"/>
  <c r="Q46" i="76"/>
  <c r="Q47" i="76"/>
  <c r="Q20" i="76"/>
  <c r="Q53" i="76" s="1"/>
  <c r="O13" i="53" s="1"/>
  <c r="V19" i="76"/>
  <c r="X8" i="75"/>
  <c r="Y7" i="75"/>
  <c r="Q46" i="75"/>
  <c r="Q47" i="75"/>
  <c r="Q20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U23" i="75"/>
  <c r="U22" i="75"/>
  <c r="V16" i="75"/>
  <c r="T42" i="75"/>
  <c r="T45" i="75" s="1"/>
  <c r="W17" i="75"/>
  <c r="W49" i="75" s="1"/>
  <c r="P48" i="75"/>
  <c r="R46" i="74"/>
  <c r="R47" i="74"/>
  <c r="R20" i="74"/>
  <c r="R53" i="74" s="1"/>
  <c r="Q48" i="74"/>
  <c r="T32" i="74"/>
  <c r="T28" i="74"/>
  <c r="T33" i="74"/>
  <c r="T29" i="74"/>
  <c r="T25" i="74"/>
  <c r="T24" i="74"/>
  <c r="T23" i="74"/>
  <c r="T22" i="74"/>
  <c r="U16" i="74"/>
  <c r="T34" i="74"/>
  <c r="T30" i="74"/>
  <c r="T26" i="74"/>
  <c r="T35" i="74"/>
  <c r="T31" i="74"/>
  <c r="T27" i="74"/>
  <c r="S42" i="74"/>
  <c r="S45" i="74" s="1"/>
  <c r="Y7" i="74"/>
  <c r="X8" i="74"/>
  <c r="U16" i="71"/>
  <c r="T28" i="71"/>
  <c r="T29" i="71"/>
  <c r="T30" i="71"/>
  <c r="T22" i="71"/>
  <c r="T31" i="71"/>
  <c r="T23" i="71"/>
  <c r="T32" i="71"/>
  <c r="T24" i="71"/>
  <c r="T33" i="71"/>
  <c r="T25" i="71"/>
  <c r="T35" i="71"/>
  <c r="T34" i="71"/>
  <c r="T26" i="71"/>
  <c r="T27" i="71"/>
  <c r="W19" i="73"/>
  <c r="Y7" i="73"/>
  <c r="X8" i="73"/>
  <c r="R47" i="73"/>
  <c r="R46" i="73"/>
  <c r="R20" i="73"/>
  <c r="R53" i="73" s="1"/>
  <c r="T35" i="73"/>
  <c r="T33" i="73"/>
  <c r="T31" i="73"/>
  <c r="T29" i="73"/>
  <c r="T27" i="73"/>
  <c r="T25" i="73"/>
  <c r="T23" i="73"/>
  <c r="T22" i="73"/>
  <c r="U16" i="73"/>
  <c r="T34" i="73"/>
  <c r="T32" i="73"/>
  <c r="T30" i="73"/>
  <c r="T28" i="73"/>
  <c r="T26" i="73"/>
  <c r="T24" i="73"/>
  <c r="S42" i="73"/>
  <c r="S45" i="73" s="1"/>
  <c r="Q48" i="73"/>
  <c r="W8" i="72"/>
  <c r="X7" i="72"/>
  <c r="V19" i="72"/>
  <c r="R47" i="72"/>
  <c r="R46" i="72"/>
  <c r="R20" i="72"/>
  <c r="U16" i="72"/>
  <c r="T35" i="72"/>
  <c r="T33" i="72"/>
  <c r="T31" i="72"/>
  <c r="T29" i="72"/>
  <c r="T27" i="72"/>
  <c r="T25" i="72"/>
  <c r="T23" i="72"/>
  <c r="T34" i="72"/>
  <c r="T32" i="72"/>
  <c r="T30" i="72"/>
  <c r="T28" i="72"/>
  <c r="T26" i="72"/>
  <c r="T24" i="72"/>
  <c r="T22" i="72"/>
  <c r="S42" i="72"/>
  <c r="S45" i="72" s="1"/>
  <c r="Q48" i="72"/>
  <c r="W8" i="71"/>
  <c r="X7" i="71"/>
  <c r="V19" i="71"/>
  <c r="Q48" i="84" l="1"/>
  <c r="O23" i="82" s="1"/>
  <c r="Q48" i="80"/>
  <c r="O21" i="82" s="1"/>
  <c r="S48" i="83"/>
  <c r="S50" i="83" s="1"/>
  <c r="M5" i="42"/>
  <c r="S48" i="81"/>
  <c r="S50" i="81" s="1"/>
  <c r="Q52" i="81"/>
  <c r="O4" i="82"/>
  <c r="M8" i="82"/>
  <c r="M12" i="82" s="1"/>
  <c r="M7" i="53"/>
  <c r="M6" i="54"/>
  <c r="N18" i="82"/>
  <c r="N14" i="53"/>
  <c r="N11" i="54"/>
  <c r="Q53" i="80"/>
  <c r="O15" i="82" s="1"/>
  <c r="R47" i="80"/>
  <c r="R46" i="80"/>
  <c r="R20" i="80"/>
  <c r="Q50" i="73"/>
  <c r="Q52" i="73" s="1"/>
  <c r="P50" i="84"/>
  <c r="N23" i="82"/>
  <c r="P7" i="42"/>
  <c r="R53" i="72"/>
  <c r="P50" i="76"/>
  <c r="N20" i="53"/>
  <c r="R50" i="77"/>
  <c r="P15" i="54"/>
  <c r="Q52" i="77"/>
  <c r="O5" i="54"/>
  <c r="Q50" i="72"/>
  <c r="O14" i="54"/>
  <c r="O19" i="53"/>
  <c r="P50" i="75"/>
  <c r="P52" i="75" s="1"/>
  <c r="N24" i="82"/>
  <c r="N16" i="54"/>
  <c r="N21" i="53"/>
  <c r="Q52" i="83"/>
  <c r="O6" i="82"/>
  <c r="O52" i="76"/>
  <c r="M6" i="53"/>
  <c r="P50" i="80"/>
  <c r="N21" i="82"/>
  <c r="P52" i="72"/>
  <c r="N5" i="53"/>
  <c r="N4" i="42"/>
  <c r="N4" i="54"/>
  <c r="R50" i="83"/>
  <c r="P22" i="82"/>
  <c r="M10" i="82"/>
  <c r="O9" i="54"/>
  <c r="O12" i="53"/>
  <c r="O8" i="42"/>
  <c r="Q53" i="75"/>
  <c r="R50" i="81"/>
  <c r="P20" i="82"/>
  <c r="W8" i="80"/>
  <c r="W19" i="80" s="1"/>
  <c r="W8" i="83"/>
  <c r="W19" i="83" s="1"/>
  <c r="W8" i="81"/>
  <c r="W19" i="81" s="1"/>
  <c r="W8" i="84"/>
  <c r="W19" i="84" s="1"/>
  <c r="Q53" i="84"/>
  <c r="O17" i="82" s="1"/>
  <c r="R47" i="84"/>
  <c r="R46" i="84"/>
  <c r="R20" i="84"/>
  <c r="V36" i="84"/>
  <c r="V34" i="84"/>
  <c r="V32" i="84"/>
  <c r="V30" i="84"/>
  <c r="V28" i="84"/>
  <c r="V26" i="84"/>
  <c r="V24" i="84"/>
  <c r="V22" i="84"/>
  <c r="E22" i="84" s="1"/>
  <c r="V37" i="84"/>
  <c r="V35" i="84"/>
  <c r="V33" i="84"/>
  <c r="V31" i="84"/>
  <c r="V29" i="84"/>
  <c r="V27" i="84"/>
  <c r="V25" i="84"/>
  <c r="W16" i="84"/>
  <c r="V23" i="84"/>
  <c r="U42" i="84"/>
  <c r="U45" i="84" s="1"/>
  <c r="U42" i="83"/>
  <c r="U45" i="83" s="1"/>
  <c r="T46" i="83"/>
  <c r="S53" i="83"/>
  <c r="Q16" i="82" s="1"/>
  <c r="T47" i="83"/>
  <c r="T20" i="83"/>
  <c r="V37" i="83"/>
  <c r="V33" i="83"/>
  <c r="V29" i="83"/>
  <c r="V34" i="83"/>
  <c r="V30" i="83"/>
  <c r="V26" i="83"/>
  <c r="V25" i="83"/>
  <c r="V24" i="83"/>
  <c r="V23" i="83"/>
  <c r="W16" i="83"/>
  <c r="V22" i="83"/>
  <c r="E22" i="83" s="1"/>
  <c r="V35" i="83"/>
  <c r="V31" i="83"/>
  <c r="V27" i="83"/>
  <c r="V36" i="83"/>
  <c r="V32" i="83"/>
  <c r="V28" i="83"/>
  <c r="U42" i="81"/>
  <c r="U45" i="81" s="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V23" i="81"/>
  <c r="V22" i="81"/>
  <c r="E22" i="81" s="1"/>
  <c r="W16" i="81"/>
  <c r="S53" i="81"/>
  <c r="Q14" i="82" s="1"/>
  <c r="T20" i="81"/>
  <c r="T47" i="81"/>
  <c r="T46" i="81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2" i="80"/>
  <c r="U45" i="80" s="1"/>
  <c r="V36" i="80"/>
  <c r="V34" i="80"/>
  <c r="V32" i="80"/>
  <c r="V30" i="80"/>
  <c r="V28" i="80"/>
  <c r="V26" i="80"/>
  <c r="V23" i="80"/>
  <c r="W16" i="80"/>
  <c r="V22" i="80"/>
  <c r="E22" i="80" s="1"/>
  <c r="V24" i="80"/>
  <c r="V37" i="80"/>
  <c r="V35" i="80"/>
  <c r="V33" i="80"/>
  <c r="V31" i="80"/>
  <c r="V29" i="80"/>
  <c r="V27" i="80"/>
  <c r="V25" i="80"/>
  <c r="X17" i="74"/>
  <c r="X19" i="74" s="1"/>
  <c r="Q50" i="74"/>
  <c r="Q52" i="74" s="1"/>
  <c r="W49" i="74"/>
  <c r="Y7" i="77"/>
  <c r="X8" i="77"/>
  <c r="X19" i="77" s="1"/>
  <c r="N5" i="42"/>
  <c r="S48" i="77"/>
  <c r="T46" i="77"/>
  <c r="T20" i="77"/>
  <c r="T53" i="77" s="1"/>
  <c r="R10" i="54" s="1"/>
  <c r="T47" i="77"/>
  <c r="U42" i="77"/>
  <c r="U45" i="77" s="1"/>
  <c r="V37" i="77"/>
  <c r="V36" i="77"/>
  <c r="V35" i="77"/>
  <c r="V34" i="77"/>
  <c r="V33" i="77"/>
  <c r="V32" i="77"/>
  <c r="V31" i="77"/>
  <c r="V30" i="77"/>
  <c r="V29" i="77"/>
  <c r="V28" i="77"/>
  <c r="V27" i="77"/>
  <c r="V26" i="77"/>
  <c r="V25" i="77"/>
  <c r="V24" i="77"/>
  <c r="V22" i="77"/>
  <c r="E22" i="77" s="1"/>
  <c r="V23" i="77"/>
  <c r="W16" i="77"/>
  <c r="T42" i="76"/>
  <c r="T45" i="76" s="1"/>
  <c r="U36" i="76"/>
  <c r="U35" i="76"/>
  <c r="U34" i="76"/>
  <c r="U33" i="76"/>
  <c r="U32" i="76"/>
  <c r="U31" i="76"/>
  <c r="U30" i="76"/>
  <c r="U29" i="76"/>
  <c r="U28" i="76"/>
  <c r="U27" i="76"/>
  <c r="U26" i="76"/>
  <c r="U25" i="76"/>
  <c r="U24" i="76"/>
  <c r="U23" i="76"/>
  <c r="U22" i="76"/>
  <c r="V16" i="76"/>
  <c r="R46" i="76"/>
  <c r="R47" i="76"/>
  <c r="R20" i="76"/>
  <c r="R53" i="76" s="1"/>
  <c r="P13" i="53" s="1"/>
  <c r="Q48" i="76"/>
  <c r="W19" i="76"/>
  <c r="Y7" i="76"/>
  <c r="X8" i="76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V23" i="75"/>
  <c r="V22" i="75"/>
  <c r="E22" i="75" s="1"/>
  <c r="W16" i="75"/>
  <c r="R46" i="75"/>
  <c r="R47" i="75"/>
  <c r="R20" i="75"/>
  <c r="U42" i="75"/>
  <c r="U45" i="75" s="1"/>
  <c r="Q48" i="75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W19" i="75"/>
  <c r="X17" i="75"/>
  <c r="X49" i="75" s="1"/>
  <c r="Z7" i="74"/>
  <c r="AA7" i="74" s="1"/>
  <c r="AB7" i="74" s="1"/>
  <c r="AC7" i="74" s="1"/>
  <c r="AD7" i="74" s="1"/>
  <c r="AE7" i="74" s="1"/>
  <c r="AF7" i="74" s="1"/>
  <c r="AG7" i="74" s="1"/>
  <c r="AH7" i="74" s="1"/>
  <c r="AI7" i="74" s="1"/>
  <c r="AJ7" i="74" s="1"/>
  <c r="AK7" i="74" s="1"/>
  <c r="AL7" i="74" s="1"/>
  <c r="AM7" i="74" s="1"/>
  <c r="AN7" i="74" s="1"/>
  <c r="AO7" i="74" s="1"/>
  <c r="Y8" i="74"/>
  <c r="U36" i="74"/>
  <c r="U35" i="74"/>
  <c r="U34" i="74"/>
  <c r="U33" i="74"/>
  <c r="U32" i="74"/>
  <c r="U31" i="74"/>
  <c r="U30" i="74"/>
  <c r="U29" i="74"/>
  <c r="U28" i="74"/>
  <c r="U27" i="74"/>
  <c r="U26" i="74"/>
  <c r="U25" i="74"/>
  <c r="U24" i="74"/>
  <c r="U23" i="74"/>
  <c r="U22" i="74"/>
  <c r="V16" i="74"/>
  <c r="S46" i="74"/>
  <c r="S20" i="74"/>
  <c r="S53" i="74" s="1"/>
  <c r="S47" i="74"/>
  <c r="R48" i="74"/>
  <c r="T42" i="74"/>
  <c r="T45" i="74" s="1"/>
  <c r="V16" i="71"/>
  <c r="U29" i="71"/>
  <c r="U35" i="71"/>
  <c r="U30" i="71"/>
  <c r="U22" i="71"/>
  <c r="U31" i="71"/>
  <c r="U23" i="71"/>
  <c r="U32" i="71"/>
  <c r="U24" i="71"/>
  <c r="U33" i="71"/>
  <c r="U25" i="71"/>
  <c r="U34" i="71"/>
  <c r="U26" i="71"/>
  <c r="U28" i="71"/>
  <c r="U27" i="71"/>
  <c r="U36" i="71"/>
  <c r="X19" i="73"/>
  <c r="Z7" i="73"/>
  <c r="AA7" i="73" s="1"/>
  <c r="AB7" i="73" s="1"/>
  <c r="AC7" i="73" s="1"/>
  <c r="AD7" i="73" s="1"/>
  <c r="AE7" i="73" s="1"/>
  <c r="AF7" i="73" s="1"/>
  <c r="AG7" i="73" s="1"/>
  <c r="AH7" i="73" s="1"/>
  <c r="AI7" i="73" s="1"/>
  <c r="AJ7" i="73" s="1"/>
  <c r="AK7" i="73" s="1"/>
  <c r="AL7" i="73" s="1"/>
  <c r="AM7" i="73" s="1"/>
  <c r="AN7" i="73" s="1"/>
  <c r="AO7" i="73" s="1"/>
  <c r="Y8" i="73"/>
  <c r="U33" i="73"/>
  <c r="U31" i="73"/>
  <c r="U29" i="73"/>
  <c r="U27" i="73"/>
  <c r="U25" i="73"/>
  <c r="U35" i="73"/>
  <c r="U23" i="73"/>
  <c r="U22" i="73"/>
  <c r="U36" i="73"/>
  <c r="V16" i="73"/>
  <c r="U34" i="73"/>
  <c r="U32" i="73"/>
  <c r="U30" i="73"/>
  <c r="U28" i="73"/>
  <c r="U26" i="73"/>
  <c r="U24" i="73"/>
  <c r="T42" i="73"/>
  <c r="T45" i="73" s="1"/>
  <c r="S47" i="73"/>
  <c r="S46" i="73"/>
  <c r="S20" i="73"/>
  <c r="S53" i="73" s="1"/>
  <c r="R48" i="73"/>
  <c r="X8" i="72"/>
  <c r="Y7" i="72"/>
  <c r="U36" i="72"/>
  <c r="U35" i="72"/>
  <c r="U34" i="72"/>
  <c r="U33" i="72"/>
  <c r="U32" i="72"/>
  <c r="U31" i="72"/>
  <c r="U30" i="72"/>
  <c r="U29" i="72"/>
  <c r="U28" i="72"/>
  <c r="U27" i="72"/>
  <c r="U26" i="72"/>
  <c r="U25" i="72"/>
  <c r="U24" i="72"/>
  <c r="U23" i="72"/>
  <c r="U22" i="72"/>
  <c r="V16" i="72"/>
  <c r="W19" i="72"/>
  <c r="S47" i="72"/>
  <c r="S20" i="72"/>
  <c r="S46" i="72"/>
  <c r="T42" i="72"/>
  <c r="T45" i="72" s="1"/>
  <c r="R48" i="72"/>
  <c r="X8" i="71"/>
  <c r="Y7" i="71"/>
  <c r="W19" i="71"/>
  <c r="Q50" i="80" l="1"/>
  <c r="Q52" i="80" s="1"/>
  <c r="Q50" i="84"/>
  <c r="Q52" i="84" s="1"/>
  <c r="Q22" i="82"/>
  <c r="Q20" i="82"/>
  <c r="R48" i="80"/>
  <c r="R50" i="80" s="1"/>
  <c r="Q50" i="75"/>
  <c r="O24" i="82"/>
  <c r="O16" i="54"/>
  <c r="O21" i="53"/>
  <c r="P52" i="80"/>
  <c r="N5" i="82"/>
  <c r="P52" i="84"/>
  <c r="N7" i="82"/>
  <c r="Q50" i="76"/>
  <c r="O20" i="53"/>
  <c r="N8" i="82"/>
  <c r="N6" i="54"/>
  <c r="N7" i="53"/>
  <c r="P8" i="42"/>
  <c r="R53" i="75"/>
  <c r="S47" i="84"/>
  <c r="S46" i="84"/>
  <c r="S48" i="84" s="1"/>
  <c r="R53" i="84"/>
  <c r="P17" i="82" s="1"/>
  <c r="S20" i="84"/>
  <c r="R52" i="83"/>
  <c r="P6" i="82"/>
  <c r="R52" i="77"/>
  <c r="P5" i="54"/>
  <c r="X8" i="81"/>
  <c r="X19" i="81" s="1"/>
  <c r="X8" i="80"/>
  <c r="X19" i="80" s="1"/>
  <c r="X8" i="83"/>
  <c r="X19" i="83" s="1"/>
  <c r="X8" i="84"/>
  <c r="X19" i="84" s="1"/>
  <c r="R50" i="72"/>
  <c r="P19" i="53"/>
  <c r="P14" i="54"/>
  <c r="S50" i="77"/>
  <c r="Q15" i="54"/>
  <c r="R48" i="84"/>
  <c r="R52" i="81"/>
  <c r="P4" i="82"/>
  <c r="S47" i="80"/>
  <c r="S46" i="80"/>
  <c r="S20" i="80"/>
  <c r="R53" i="80"/>
  <c r="P15" i="82" s="1"/>
  <c r="S52" i="83"/>
  <c r="Q6" i="82"/>
  <c r="O18" i="82"/>
  <c r="O11" i="54"/>
  <c r="O14" i="53"/>
  <c r="Q52" i="72"/>
  <c r="O4" i="54"/>
  <c r="O4" i="42"/>
  <c r="O5" i="53"/>
  <c r="P52" i="76"/>
  <c r="N6" i="53"/>
  <c r="M11" i="82"/>
  <c r="M9" i="82"/>
  <c r="S53" i="72"/>
  <c r="Q7" i="42"/>
  <c r="R50" i="73"/>
  <c r="R52" i="73" s="1"/>
  <c r="P12" i="53"/>
  <c r="P9" i="54"/>
  <c r="S52" i="81"/>
  <c r="Q4" i="82"/>
  <c r="W37" i="84"/>
  <c r="W35" i="84"/>
  <c r="W31" i="84"/>
  <c r="W29" i="84"/>
  <c r="W38" i="84"/>
  <c r="W34" i="84"/>
  <c r="W30" i="84"/>
  <c r="W26" i="84"/>
  <c r="W27" i="84"/>
  <c r="W33" i="84"/>
  <c r="W25" i="84"/>
  <c r="W23" i="84"/>
  <c r="E23" i="84" s="1"/>
  <c r="X16" i="84"/>
  <c r="W36" i="84"/>
  <c r="W32" i="84"/>
  <c r="W28" i="84"/>
  <c r="W24" i="84"/>
  <c r="V42" i="84"/>
  <c r="V45" i="84" s="1"/>
  <c r="U46" i="83"/>
  <c r="T53" i="83"/>
  <c r="R16" i="82" s="1"/>
  <c r="U47" i="83"/>
  <c r="U20" i="83"/>
  <c r="T48" i="83"/>
  <c r="V42" i="83"/>
  <c r="V45" i="83" s="1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W24" i="83"/>
  <c r="W23" i="83"/>
  <c r="E23" i="83" s="1"/>
  <c r="X16" i="83"/>
  <c r="T48" i="81"/>
  <c r="U46" i="81"/>
  <c r="U47" i="81"/>
  <c r="T53" i="81"/>
  <c r="R14" i="82" s="1"/>
  <c r="U20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W24" i="81"/>
  <c r="W23" i="81"/>
  <c r="E23" i="81" s="1"/>
  <c r="X16" i="81"/>
  <c r="V42" i="81"/>
  <c r="V45" i="81" s="1"/>
  <c r="V42" i="80"/>
  <c r="V45" i="80" s="1"/>
  <c r="W23" i="80"/>
  <c r="E23" i="80" s="1"/>
  <c r="X16" i="80"/>
  <c r="W38" i="80"/>
  <c r="W26" i="80"/>
  <c r="W24" i="80"/>
  <c r="W28" i="80"/>
  <c r="W37" i="80"/>
  <c r="W35" i="80"/>
  <c r="W33" i="80"/>
  <c r="W31" i="80"/>
  <c r="W29" i="80"/>
  <c r="W27" i="80"/>
  <c r="W34" i="80"/>
  <c r="W25" i="80"/>
  <c r="W36" i="80"/>
  <c r="W30" i="80"/>
  <c r="W32" i="80"/>
  <c r="R50" i="74"/>
  <c r="R52" i="74" s="1"/>
  <c r="Y17" i="74"/>
  <c r="E17" i="74" s="1"/>
  <c r="X49" i="74"/>
  <c r="Z7" i="77"/>
  <c r="AA7" i="77" s="1"/>
  <c r="AB7" i="77" s="1"/>
  <c r="AC7" i="77" s="1"/>
  <c r="AD7" i="77" s="1"/>
  <c r="AE7" i="77" s="1"/>
  <c r="AF7" i="77" s="1"/>
  <c r="AG7" i="77" s="1"/>
  <c r="AH7" i="77" s="1"/>
  <c r="AI7" i="77" s="1"/>
  <c r="AJ7" i="77" s="1"/>
  <c r="AK7" i="77" s="1"/>
  <c r="AL7" i="77" s="1"/>
  <c r="AM7" i="77" s="1"/>
  <c r="AN7" i="77" s="1"/>
  <c r="AO7" i="77" s="1"/>
  <c r="Y8" i="77"/>
  <c r="Y19" i="77" s="1"/>
  <c r="E19" i="77" s="1"/>
  <c r="Q52" i="75"/>
  <c r="O5" i="42"/>
  <c r="X19" i="75"/>
  <c r="W38" i="77"/>
  <c r="W37" i="77"/>
  <c r="W36" i="77"/>
  <c r="W35" i="77"/>
  <c r="W34" i="77"/>
  <c r="W33" i="77"/>
  <c r="W32" i="77"/>
  <c r="W31" i="77"/>
  <c r="W30" i="77"/>
  <c r="W29" i="77"/>
  <c r="W28" i="77"/>
  <c r="W27" i="77"/>
  <c r="W26" i="77"/>
  <c r="W25" i="77"/>
  <c r="W24" i="77"/>
  <c r="W23" i="77"/>
  <c r="E23" i="77" s="1"/>
  <c r="X16" i="77"/>
  <c r="U47" i="77"/>
  <c r="U46" i="77"/>
  <c r="U20" i="77"/>
  <c r="U53" i="77" s="1"/>
  <c r="S10" i="54" s="1"/>
  <c r="T48" i="77"/>
  <c r="V42" i="77"/>
  <c r="V45" i="77" s="1"/>
  <c r="R48" i="76"/>
  <c r="V37" i="76"/>
  <c r="V36" i="76"/>
  <c r="V35" i="76"/>
  <c r="V34" i="76"/>
  <c r="V33" i="76"/>
  <c r="V32" i="76"/>
  <c r="V31" i="76"/>
  <c r="V30" i="76"/>
  <c r="V29" i="76"/>
  <c r="V28" i="76"/>
  <c r="V27" i="76"/>
  <c r="V26" i="76"/>
  <c r="V25" i="76"/>
  <c r="V24" i="76"/>
  <c r="V23" i="76"/>
  <c r="V22" i="76"/>
  <c r="E22" i="76" s="1"/>
  <c r="W16" i="76"/>
  <c r="X19" i="76"/>
  <c r="U42" i="76"/>
  <c r="U45" i="76" s="1"/>
  <c r="S20" i="76"/>
  <c r="S53" i="76" s="1"/>
  <c r="Q13" i="53" s="1"/>
  <c r="S47" i="76"/>
  <c r="S46" i="76"/>
  <c r="Y8" i="76"/>
  <c r="Z7" i="76"/>
  <c r="AA7" i="76" s="1"/>
  <c r="AB7" i="76" s="1"/>
  <c r="AC7" i="76" s="1"/>
  <c r="AD7" i="76" s="1"/>
  <c r="AE7" i="76" s="1"/>
  <c r="AF7" i="76" s="1"/>
  <c r="AG7" i="76" s="1"/>
  <c r="AH7" i="76" s="1"/>
  <c r="AI7" i="76" s="1"/>
  <c r="AJ7" i="76" s="1"/>
  <c r="AK7" i="76" s="1"/>
  <c r="AL7" i="76" s="1"/>
  <c r="AM7" i="76" s="1"/>
  <c r="AN7" i="76" s="1"/>
  <c r="AO7" i="76" s="1"/>
  <c r="S46" i="75"/>
  <c r="S20" i="75"/>
  <c r="S47" i="75"/>
  <c r="R48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W24" i="75"/>
  <c r="W23" i="75"/>
  <c r="E23" i="75" s="1"/>
  <c r="X16" i="75"/>
  <c r="Y17" i="75"/>
  <c r="E17" i="75" s="1"/>
  <c r="V42" i="75"/>
  <c r="V45" i="75" s="1"/>
  <c r="T46" i="74"/>
  <c r="T47" i="74"/>
  <c r="T20" i="74"/>
  <c r="T53" i="74" s="1"/>
  <c r="S48" i="74"/>
  <c r="U42" i="74"/>
  <c r="U45" i="74" s="1"/>
  <c r="V37" i="74"/>
  <c r="V36" i="74"/>
  <c r="V35" i="74"/>
  <c r="V34" i="74"/>
  <c r="V33" i="74"/>
  <c r="V32" i="74"/>
  <c r="V31" i="74"/>
  <c r="V30" i="74"/>
  <c r="V29" i="74"/>
  <c r="V28" i="74"/>
  <c r="V27" i="74"/>
  <c r="V26" i="74"/>
  <c r="V25" i="74"/>
  <c r="V24" i="74"/>
  <c r="V23" i="74"/>
  <c r="V22" i="74"/>
  <c r="E22" i="74" s="1"/>
  <c r="W16" i="74"/>
  <c r="W16" i="71"/>
  <c r="V30" i="71"/>
  <c r="V22" i="71"/>
  <c r="E22" i="71" s="1"/>
  <c r="V31" i="71"/>
  <c r="V23" i="71"/>
  <c r="V32" i="71"/>
  <c r="V24" i="71"/>
  <c r="V36" i="71"/>
  <c r="V33" i="71"/>
  <c r="V25" i="71"/>
  <c r="V34" i="71"/>
  <c r="V26" i="71"/>
  <c r="V35" i="71"/>
  <c r="V27" i="71"/>
  <c r="V37" i="71"/>
  <c r="V29" i="71"/>
  <c r="V28" i="71"/>
  <c r="V37" i="73"/>
  <c r="V36" i="73"/>
  <c r="V35" i="73"/>
  <c r="V34" i="73"/>
  <c r="V33" i="73"/>
  <c r="V32" i="73"/>
  <c r="V31" i="73"/>
  <c r="V30" i="73"/>
  <c r="V29" i="73"/>
  <c r="V28" i="73"/>
  <c r="V27" i="73"/>
  <c r="V26" i="73"/>
  <c r="V25" i="73"/>
  <c r="V24" i="73"/>
  <c r="V23" i="73"/>
  <c r="V22" i="73"/>
  <c r="E22" i="73" s="1"/>
  <c r="W16" i="73"/>
  <c r="U42" i="73"/>
  <c r="U45" i="73" s="1"/>
  <c r="Y19" i="73"/>
  <c r="E19" i="73" s="1"/>
  <c r="T46" i="73"/>
  <c r="T20" i="73"/>
  <c r="T53" i="73" s="1"/>
  <c r="T47" i="73"/>
  <c r="S48" i="73"/>
  <c r="V37" i="72"/>
  <c r="V36" i="72"/>
  <c r="V35" i="72"/>
  <c r="V34" i="72"/>
  <c r="V33" i="72"/>
  <c r="V32" i="72"/>
  <c r="V31" i="72"/>
  <c r="V30" i="72"/>
  <c r="V29" i="72"/>
  <c r="V28" i="72"/>
  <c r="V27" i="72"/>
  <c r="V26" i="72"/>
  <c r="V25" i="72"/>
  <c r="V24" i="72"/>
  <c r="V23" i="72"/>
  <c r="V22" i="72"/>
  <c r="E22" i="72" s="1"/>
  <c r="W16" i="72"/>
  <c r="U42" i="72"/>
  <c r="U45" i="72" s="1"/>
  <c r="Y8" i="72"/>
  <c r="Z7" i="72"/>
  <c r="AA7" i="72" s="1"/>
  <c r="AB7" i="72" s="1"/>
  <c r="AC7" i="72" s="1"/>
  <c r="AD7" i="72" s="1"/>
  <c r="AE7" i="72" s="1"/>
  <c r="AF7" i="72" s="1"/>
  <c r="AG7" i="72" s="1"/>
  <c r="AH7" i="72" s="1"/>
  <c r="AI7" i="72" s="1"/>
  <c r="AJ7" i="72" s="1"/>
  <c r="AK7" i="72" s="1"/>
  <c r="AL7" i="72" s="1"/>
  <c r="AM7" i="72" s="1"/>
  <c r="AN7" i="72" s="1"/>
  <c r="AO7" i="72" s="1"/>
  <c r="X19" i="72"/>
  <c r="T47" i="72"/>
  <c r="T46" i="72"/>
  <c r="T20" i="72"/>
  <c r="S48" i="72"/>
  <c r="Y8" i="71"/>
  <c r="Z7" i="71"/>
  <c r="AA7" i="71" s="1"/>
  <c r="AB7" i="71" s="1"/>
  <c r="AC7" i="71" s="1"/>
  <c r="AD7" i="71" s="1"/>
  <c r="AE7" i="71" s="1"/>
  <c r="AF7" i="71" s="1"/>
  <c r="AG7" i="71" s="1"/>
  <c r="AH7" i="71" s="1"/>
  <c r="AI7" i="71" s="1"/>
  <c r="AJ7" i="71" s="1"/>
  <c r="AK7" i="71" s="1"/>
  <c r="AL7" i="71" s="1"/>
  <c r="AM7" i="71" s="1"/>
  <c r="AN7" i="71" s="1"/>
  <c r="AO7" i="71" s="1"/>
  <c r="X19" i="71"/>
  <c r="O5" i="82" l="1"/>
  <c r="O7" i="82"/>
  <c r="P21" i="82"/>
  <c r="Y19" i="74"/>
  <c r="E19" i="74" s="1"/>
  <c r="N10" i="82"/>
  <c r="S48" i="80"/>
  <c r="Q21" i="82" s="1"/>
  <c r="S50" i="72"/>
  <c r="Q14" i="54"/>
  <c r="Q19" i="53"/>
  <c r="R50" i="76"/>
  <c r="P20" i="53"/>
  <c r="R52" i="80"/>
  <c r="P5" i="82"/>
  <c r="R52" i="72"/>
  <c r="P4" i="54"/>
  <c r="P4" i="42"/>
  <c r="P5" i="53"/>
  <c r="S50" i="73"/>
  <c r="S52" i="73" s="1"/>
  <c r="T20" i="84"/>
  <c r="S53" i="84"/>
  <c r="Q17" i="82" s="1"/>
  <c r="T47" i="84"/>
  <c r="T46" i="84"/>
  <c r="N11" i="82"/>
  <c r="N9" i="82"/>
  <c r="R7" i="42"/>
  <c r="T53" i="72"/>
  <c r="T50" i="77"/>
  <c r="R15" i="54"/>
  <c r="T50" i="81"/>
  <c r="R20" i="82"/>
  <c r="T50" i="83"/>
  <c r="R22" i="82"/>
  <c r="R50" i="75"/>
  <c r="R52" i="75" s="1"/>
  <c r="P24" i="82"/>
  <c r="P16" i="54"/>
  <c r="P21" i="53"/>
  <c r="P23" i="82"/>
  <c r="R50" i="84"/>
  <c r="S50" i="84"/>
  <c r="Q23" i="82"/>
  <c r="Q52" i="76"/>
  <c r="O6" i="53"/>
  <c r="O8" i="82"/>
  <c r="O10" i="82" s="1"/>
  <c r="O6" i="54"/>
  <c r="O7" i="53"/>
  <c r="Q12" i="53"/>
  <c r="Q9" i="54"/>
  <c r="N12" i="82"/>
  <c r="Y8" i="84"/>
  <c r="Y19" i="84" s="1"/>
  <c r="E19" i="84" s="1"/>
  <c r="Y8" i="81"/>
  <c r="Y19" i="81" s="1"/>
  <c r="E19" i="81" s="1"/>
  <c r="Y8" i="80"/>
  <c r="Y19" i="80" s="1"/>
  <c r="E19" i="80" s="1"/>
  <c r="Y8" i="83"/>
  <c r="Y19" i="83" s="1"/>
  <c r="E19" i="83" s="1"/>
  <c r="Q8" i="42"/>
  <c r="S53" i="75"/>
  <c r="T47" i="80"/>
  <c r="T46" i="80"/>
  <c r="T20" i="80"/>
  <c r="S53" i="80"/>
  <c r="Q15" i="82" s="1"/>
  <c r="S52" i="77"/>
  <c r="Q5" i="54"/>
  <c r="P18" i="82"/>
  <c r="P11" i="54"/>
  <c r="P14" i="53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X25" i="84"/>
  <c r="X24" i="84"/>
  <c r="E24" i="84" s="1"/>
  <c r="Y16" i="84"/>
  <c r="W42" i="84"/>
  <c r="W45" i="84" s="1"/>
  <c r="U53" i="83"/>
  <c r="S16" i="82" s="1"/>
  <c r="V47" i="83"/>
  <c r="V46" i="83"/>
  <c r="V2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X25" i="83"/>
  <c r="X24" i="83"/>
  <c r="E24" i="83" s="1"/>
  <c r="Y16" i="83"/>
  <c r="W42" i="83"/>
  <c r="W45" i="83" s="1"/>
  <c r="U48" i="83"/>
  <c r="V47" i="81"/>
  <c r="V20" i="81"/>
  <c r="V46" i="81"/>
  <c r="U53" i="81"/>
  <c r="S14" i="82" s="1"/>
  <c r="U48" i="81"/>
  <c r="X39" i="81"/>
  <c r="X38" i="81"/>
  <c r="X37" i="81"/>
  <c r="X36" i="81"/>
  <c r="X35" i="81"/>
  <c r="X34" i="81"/>
  <c r="X33" i="81"/>
  <c r="X32" i="81"/>
  <c r="X31" i="81"/>
  <c r="X30" i="81"/>
  <c r="X29" i="81"/>
  <c r="X28" i="81"/>
  <c r="X27" i="81"/>
  <c r="X26" i="81"/>
  <c r="X25" i="81"/>
  <c r="X24" i="81"/>
  <c r="E24" i="81" s="1"/>
  <c r="Y16" i="81"/>
  <c r="W42" i="81"/>
  <c r="W45" i="81" s="1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X25" i="80"/>
  <c r="X24" i="80"/>
  <c r="E24" i="80" s="1"/>
  <c r="Y16" i="80"/>
  <c r="W42" i="80"/>
  <c r="W45" i="80" s="1"/>
  <c r="S50" i="74"/>
  <c r="S52" i="74" s="1"/>
  <c r="Y49" i="74"/>
  <c r="E49" i="74" s="1"/>
  <c r="U48" i="77"/>
  <c r="V47" i="77"/>
  <c r="V46" i="77"/>
  <c r="V20" i="77"/>
  <c r="V53" i="77" s="1"/>
  <c r="T10" i="54" s="1"/>
  <c r="X39" i="77"/>
  <c r="X38" i="77"/>
  <c r="X37" i="77"/>
  <c r="X36" i="77"/>
  <c r="X35" i="77"/>
  <c r="X34" i="77"/>
  <c r="X33" i="77"/>
  <c r="X32" i="77"/>
  <c r="X28" i="77"/>
  <c r="X24" i="77"/>
  <c r="E24" i="77" s="1"/>
  <c r="X31" i="77"/>
  <c r="X27" i="77"/>
  <c r="Y16" i="77"/>
  <c r="X30" i="77"/>
  <c r="X26" i="77"/>
  <c r="X29" i="77"/>
  <c r="X25" i="77"/>
  <c r="W42" i="77"/>
  <c r="W45" i="77" s="1"/>
  <c r="S48" i="76"/>
  <c r="V42" i="76"/>
  <c r="V45" i="76" s="1"/>
  <c r="T47" i="76"/>
  <c r="T20" i="76"/>
  <c r="T53" i="76" s="1"/>
  <c r="R13" i="53" s="1"/>
  <c r="T46" i="76"/>
  <c r="Y19" i="76"/>
  <c r="E19" i="76" s="1"/>
  <c r="W38" i="76"/>
  <c r="W37" i="76"/>
  <c r="W36" i="76"/>
  <c r="W35" i="76"/>
  <c r="W34" i="76"/>
  <c r="W33" i="76"/>
  <c r="W32" i="76"/>
  <c r="W31" i="76"/>
  <c r="W30" i="76"/>
  <c r="W29" i="76"/>
  <c r="W28" i="76"/>
  <c r="W27" i="76"/>
  <c r="W26" i="76"/>
  <c r="W25" i="76"/>
  <c r="W24" i="76"/>
  <c r="W23" i="76"/>
  <c r="E23" i="76" s="1"/>
  <c r="X16" i="76"/>
  <c r="S48" i="75"/>
  <c r="X39" i="75"/>
  <c r="X37" i="75"/>
  <c r="X35" i="75"/>
  <c r="X33" i="75"/>
  <c r="X31" i="75"/>
  <c r="X29" i="75"/>
  <c r="X27" i="75"/>
  <c r="X25" i="75"/>
  <c r="Y16" i="75"/>
  <c r="X38" i="75"/>
  <c r="X36" i="75"/>
  <c r="X34" i="75"/>
  <c r="X32" i="75"/>
  <c r="X30" i="75"/>
  <c r="X28" i="75"/>
  <c r="X26" i="75"/>
  <c r="X24" i="75"/>
  <c r="E24" i="75" s="1"/>
  <c r="W42" i="75"/>
  <c r="W45" i="75" s="1"/>
  <c r="T46" i="75"/>
  <c r="T47" i="75"/>
  <c r="T20" i="75"/>
  <c r="Y49" i="75"/>
  <c r="E49" i="75" s="1"/>
  <c r="Y19" i="75"/>
  <c r="E19" i="75" s="1"/>
  <c r="T48" i="74"/>
  <c r="U47" i="74"/>
  <c r="U20" i="74"/>
  <c r="U53" i="74" s="1"/>
  <c r="U46" i="74"/>
  <c r="V42" i="74"/>
  <c r="V45" i="74" s="1"/>
  <c r="W38" i="74"/>
  <c r="W37" i="74"/>
  <c r="W33" i="74"/>
  <c r="W29" i="74"/>
  <c r="W25" i="74"/>
  <c r="W24" i="74"/>
  <c r="W23" i="74"/>
  <c r="E23" i="74" s="1"/>
  <c r="X16" i="74"/>
  <c r="W31" i="74"/>
  <c r="W34" i="74"/>
  <c r="W30" i="74"/>
  <c r="W26" i="74"/>
  <c r="W35" i="74"/>
  <c r="W27" i="74"/>
  <c r="W36" i="74"/>
  <c r="W32" i="74"/>
  <c r="W28" i="74"/>
  <c r="X16" i="71"/>
  <c r="W31" i="71"/>
  <c r="W23" i="71"/>
  <c r="E23" i="71" s="1"/>
  <c r="W32" i="71"/>
  <c r="W24" i="71"/>
  <c r="W37" i="71"/>
  <c r="W33" i="71"/>
  <c r="W25" i="71"/>
  <c r="W34" i="71"/>
  <c r="W26" i="71"/>
  <c r="W35" i="71"/>
  <c r="W27" i="71"/>
  <c r="W36" i="71"/>
  <c r="W28" i="71"/>
  <c r="W30" i="71"/>
  <c r="W38" i="71"/>
  <c r="W29" i="71"/>
  <c r="V42" i="73"/>
  <c r="V45" i="73" s="1"/>
  <c r="T48" i="73"/>
  <c r="U46" i="73"/>
  <c r="U47" i="73"/>
  <c r="U20" i="73"/>
  <c r="U53" i="73" s="1"/>
  <c r="W38" i="73"/>
  <c r="W37" i="73"/>
  <c r="W36" i="73"/>
  <c r="W35" i="73"/>
  <c r="W34" i="73"/>
  <c r="W33" i="73"/>
  <c r="W32" i="73"/>
  <c r="W31" i="73"/>
  <c r="W30" i="73"/>
  <c r="W29" i="73"/>
  <c r="W28" i="73"/>
  <c r="W27" i="73"/>
  <c r="W26" i="73"/>
  <c r="W25" i="73"/>
  <c r="W24" i="73"/>
  <c r="W23" i="73"/>
  <c r="E23" i="73" s="1"/>
  <c r="X16" i="73"/>
  <c r="V42" i="72"/>
  <c r="V45" i="72" s="1"/>
  <c r="U46" i="72"/>
  <c r="U47" i="72"/>
  <c r="U20" i="72"/>
  <c r="Y19" i="72"/>
  <c r="E19" i="72" s="1"/>
  <c r="T48" i="72"/>
  <c r="W38" i="72"/>
  <c r="W37" i="72"/>
  <c r="W36" i="72"/>
  <c r="W35" i="72"/>
  <c r="W34" i="72"/>
  <c r="W33" i="72"/>
  <c r="W32" i="72"/>
  <c r="W31" i="72"/>
  <c r="W30" i="72"/>
  <c r="W29" i="72"/>
  <c r="W28" i="72"/>
  <c r="W27" i="72"/>
  <c r="W26" i="72"/>
  <c r="W25" i="72"/>
  <c r="W24" i="72"/>
  <c r="W23" i="72"/>
  <c r="E23" i="72" s="1"/>
  <c r="X16" i="72"/>
  <c r="Y19" i="71"/>
  <c r="E19" i="71" s="1"/>
  <c r="P5" i="42" l="1"/>
  <c r="S50" i="80"/>
  <c r="Q5" i="82" s="1"/>
  <c r="T48" i="80"/>
  <c r="T50" i="80" s="1"/>
  <c r="T48" i="84"/>
  <c r="T50" i="84" s="1"/>
  <c r="R8" i="42"/>
  <c r="T53" i="75"/>
  <c r="U50" i="81"/>
  <c r="S20" i="82"/>
  <c r="O9" i="82"/>
  <c r="O11" i="82"/>
  <c r="T52" i="81"/>
  <c r="R4" i="82"/>
  <c r="U20" i="80"/>
  <c r="U46" i="80"/>
  <c r="T53" i="80"/>
  <c r="R15" i="82" s="1"/>
  <c r="U47" i="80"/>
  <c r="R52" i="76"/>
  <c r="P6" i="53"/>
  <c r="T50" i="72"/>
  <c r="R14" i="54"/>
  <c r="R19" i="53"/>
  <c r="R52" i="84"/>
  <c r="P7" i="82"/>
  <c r="O12" i="82"/>
  <c r="P6" i="54"/>
  <c r="P8" i="82"/>
  <c r="P7" i="53"/>
  <c r="T52" i="77"/>
  <c r="R5" i="54"/>
  <c r="U53" i="72"/>
  <c r="S7" i="42"/>
  <c r="U50" i="77"/>
  <c r="S15" i="54"/>
  <c r="U50" i="83"/>
  <c r="S22" i="82"/>
  <c r="R12" i="53"/>
  <c r="R9" i="54"/>
  <c r="T50" i="73"/>
  <c r="T52" i="73" s="1"/>
  <c r="S50" i="75"/>
  <c r="Q24" i="82"/>
  <c r="Q16" i="54"/>
  <c r="Q21" i="53"/>
  <c r="S50" i="76"/>
  <c r="Q20" i="53"/>
  <c r="Q18" i="82"/>
  <c r="Q11" i="54"/>
  <c r="Q14" i="53"/>
  <c r="S52" i="84"/>
  <c r="Q7" i="82"/>
  <c r="T52" i="83"/>
  <c r="R6" i="82"/>
  <c r="T53" i="84"/>
  <c r="R17" i="82" s="1"/>
  <c r="U46" i="84"/>
  <c r="U20" i="84"/>
  <c r="U47" i="84"/>
  <c r="S52" i="72"/>
  <c r="Q4" i="54"/>
  <c r="Q4" i="42"/>
  <c r="Q5" i="53"/>
  <c r="V48" i="83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Y26" i="84"/>
  <c r="Y25" i="84"/>
  <c r="E25" i="84" s="1"/>
  <c r="Z16" i="84"/>
  <c r="X42" i="84"/>
  <c r="X45" i="84" s="1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Y26" i="83"/>
  <c r="Y25" i="83"/>
  <c r="E25" i="83" s="1"/>
  <c r="Z16" i="83"/>
  <c r="X42" i="83"/>
  <c r="X45" i="83" s="1"/>
  <c r="W46" i="83"/>
  <c r="V53" i="83"/>
  <c r="T16" i="82" s="1"/>
  <c r="W47" i="83"/>
  <c r="W20" i="83"/>
  <c r="V48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Y26" i="81"/>
  <c r="Y25" i="81"/>
  <c r="E25" i="81" s="1"/>
  <c r="Z16" i="81"/>
  <c r="X42" i="81"/>
  <c r="X45" i="81" s="1"/>
  <c r="W46" i="81"/>
  <c r="V53" i="81"/>
  <c r="T14" i="82" s="1"/>
  <c r="W20" i="81"/>
  <c r="W47" i="81"/>
  <c r="X42" i="80"/>
  <c r="X45" i="80" s="1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Y27" i="80"/>
  <c r="Y26" i="80"/>
  <c r="Z16" i="80"/>
  <c r="Y25" i="80"/>
  <c r="E25" i="80" s="1"/>
  <c r="T50" i="74"/>
  <c r="T52" i="74" s="1"/>
  <c r="S52" i="75"/>
  <c r="Q5" i="42"/>
  <c r="V48" i="77"/>
  <c r="X42" i="77"/>
  <c r="X45" i="77" s="1"/>
  <c r="W46" i="77"/>
  <c r="W20" i="77"/>
  <c r="W53" i="77" s="1"/>
  <c r="U10" i="54" s="1"/>
  <c r="W47" i="77"/>
  <c r="Y37" i="77"/>
  <c r="Y32" i="77"/>
  <c r="Y28" i="77"/>
  <c r="Y31" i="77"/>
  <c r="Y27" i="77"/>
  <c r="Z16" i="77"/>
  <c r="Y40" i="77"/>
  <c r="Y36" i="77"/>
  <c r="Y38" i="77"/>
  <c r="Y35" i="77"/>
  <c r="Y30" i="77"/>
  <c r="Y26" i="77"/>
  <c r="Y39" i="77"/>
  <c r="Y29" i="77"/>
  <c r="Y25" i="77"/>
  <c r="E25" i="77" s="1"/>
  <c r="Y34" i="77"/>
  <c r="Y33" i="77"/>
  <c r="W42" i="76"/>
  <c r="W45" i="76" s="1"/>
  <c r="T48" i="76"/>
  <c r="U47" i="76"/>
  <c r="U46" i="76"/>
  <c r="U20" i="76"/>
  <c r="U53" i="76" s="1"/>
  <c r="S13" i="53" s="1"/>
  <c r="Y16" i="76"/>
  <c r="X37" i="76"/>
  <c r="X39" i="76"/>
  <c r="X35" i="76"/>
  <c r="X31" i="76"/>
  <c r="X27" i="76"/>
  <c r="X36" i="76"/>
  <c r="X32" i="76"/>
  <c r="X28" i="76"/>
  <c r="X24" i="76"/>
  <c r="E24" i="76" s="1"/>
  <c r="X25" i="76"/>
  <c r="X33" i="76"/>
  <c r="X38" i="76"/>
  <c r="X34" i="76"/>
  <c r="X30" i="76"/>
  <c r="X26" i="76"/>
  <c r="X29" i="76"/>
  <c r="T48" i="75"/>
  <c r="X42" i="75"/>
  <c r="X45" i="75" s="1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Y26" i="75"/>
  <c r="Y25" i="75"/>
  <c r="E25" i="75" s="1"/>
  <c r="Z16" i="75"/>
  <c r="U47" i="75"/>
  <c r="U46" i="75"/>
  <c r="U20" i="75"/>
  <c r="U48" i="74"/>
  <c r="X39" i="74"/>
  <c r="X38" i="74"/>
  <c r="X37" i="74"/>
  <c r="X36" i="74"/>
  <c r="X35" i="74"/>
  <c r="X34" i="74"/>
  <c r="X33" i="74"/>
  <c r="X32" i="74"/>
  <c r="X31" i="74"/>
  <c r="X30" i="74"/>
  <c r="X29" i="74"/>
  <c r="X28" i="74"/>
  <c r="X27" i="74"/>
  <c r="X26" i="74"/>
  <c r="X25" i="74"/>
  <c r="X24" i="74"/>
  <c r="E24" i="74" s="1"/>
  <c r="Y16" i="74"/>
  <c r="W42" i="74"/>
  <c r="W45" i="74" s="1"/>
  <c r="V47" i="74"/>
  <c r="V46" i="74"/>
  <c r="V20" i="74"/>
  <c r="V53" i="74" s="1"/>
  <c r="W42" i="71"/>
  <c r="W45" i="71" s="1"/>
  <c r="Y16" i="71"/>
  <c r="X32" i="71"/>
  <c r="X24" i="71"/>
  <c r="E24" i="71" s="1"/>
  <c r="X38" i="71"/>
  <c r="X33" i="71"/>
  <c r="X25" i="71"/>
  <c r="X34" i="71"/>
  <c r="X26" i="71"/>
  <c r="X35" i="71"/>
  <c r="X27" i="71"/>
  <c r="X36" i="71"/>
  <c r="X28" i="71"/>
  <c r="X37" i="71"/>
  <c r="X29" i="71"/>
  <c r="X39" i="71"/>
  <c r="X31" i="71"/>
  <c r="X30" i="71"/>
  <c r="X39" i="73"/>
  <c r="X38" i="73"/>
  <c r="X37" i="73"/>
  <c r="X36" i="73"/>
  <c r="X35" i="73"/>
  <c r="X34" i="73"/>
  <c r="X33" i="73"/>
  <c r="X32" i="73"/>
  <c r="X31" i="73"/>
  <c r="X30" i="73"/>
  <c r="X29" i="73"/>
  <c r="X28" i="73"/>
  <c r="X27" i="73"/>
  <c r="X26" i="73"/>
  <c r="X25" i="73"/>
  <c r="X24" i="73"/>
  <c r="E24" i="73" s="1"/>
  <c r="Y16" i="73"/>
  <c r="W42" i="73"/>
  <c r="W45" i="73" s="1"/>
  <c r="V46" i="73"/>
  <c r="V47" i="73"/>
  <c r="V20" i="73"/>
  <c r="V53" i="73" s="1"/>
  <c r="U48" i="73"/>
  <c r="X39" i="72"/>
  <c r="X37" i="72"/>
  <c r="X38" i="72"/>
  <c r="X35" i="72"/>
  <c r="X33" i="72"/>
  <c r="X31" i="72"/>
  <c r="X29" i="72"/>
  <c r="X27" i="72"/>
  <c r="X25" i="72"/>
  <c r="Y16" i="72"/>
  <c r="X36" i="72"/>
  <c r="X34" i="72"/>
  <c r="X32" i="72"/>
  <c r="X30" i="72"/>
  <c r="X28" i="72"/>
  <c r="X26" i="72"/>
  <c r="X24" i="72"/>
  <c r="E24" i="72" s="1"/>
  <c r="W42" i="72"/>
  <c r="W45" i="72" s="1"/>
  <c r="V46" i="72"/>
  <c r="V47" i="72"/>
  <c r="V20" i="72"/>
  <c r="U48" i="72"/>
  <c r="P12" i="82" l="1"/>
  <c r="S52" i="80"/>
  <c r="R21" i="82"/>
  <c r="R23" i="82"/>
  <c r="V48" i="74"/>
  <c r="V50" i="74" s="1"/>
  <c r="V52" i="74" s="1"/>
  <c r="V50" i="83"/>
  <c r="T22" i="82"/>
  <c r="V53" i="72"/>
  <c r="T7" i="42"/>
  <c r="S52" i="76"/>
  <c r="Q6" i="53"/>
  <c r="U50" i="72"/>
  <c r="S14" i="54"/>
  <c r="S19" i="53"/>
  <c r="T52" i="84"/>
  <c r="R7" i="82"/>
  <c r="T50" i="76"/>
  <c r="R20" i="53"/>
  <c r="U52" i="83"/>
  <c r="S6" i="82"/>
  <c r="P9" i="82"/>
  <c r="P11" i="82"/>
  <c r="U48" i="80"/>
  <c r="V50" i="81"/>
  <c r="T20" i="82"/>
  <c r="V50" i="77"/>
  <c r="T15" i="54"/>
  <c r="T52" i="72"/>
  <c r="R4" i="54"/>
  <c r="R5" i="53"/>
  <c r="R4" i="42"/>
  <c r="V46" i="80"/>
  <c r="U53" i="80"/>
  <c r="S15" i="82" s="1"/>
  <c r="V47" i="80"/>
  <c r="V20" i="80"/>
  <c r="Q8" i="82"/>
  <c r="Q10" i="82" s="1"/>
  <c r="Q6" i="54"/>
  <c r="Q7" i="53"/>
  <c r="U52" i="77"/>
  <c r="S5" i="54"/>
  <c r="P10" i="82"/>
  <c r="U52" i="81"/>
  <c r="S4" i="82"/>
  <c r="T50" i="75"/>
  <c r="T52" i="75" s="1"/>
  <c r="R24" i="82"/>
  <c r="R21" i="53"/>
  <c r="R16" i="54"/>
  <c r="V46" i="84"/>
  <c r="U53" i="84"/>
  <c r="S17" i="82" s="1"/>
  <c r="V20" i="84"/>
  <c r="V47" i="84"/>
  <c r="R18" i="82"/>
  <c r="R11" i="54"/>
  <c r="R14" i="53"/>
  <c r="S8" i="42"/>
  <c r="U53" i="75"/>
  <c r="U50" i="73"/>
  <c r="U52" i="73" s="1"/>
  <c r="U48" i="84"/>
  <c r="S9" i="54"/>
  <c r="S12" i="53"/>
  <c r="T52" i="80"/>
  <c r="R5" i="82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Z27" i="84"/>
  <c r="Z26" i="84"/>
  <c r="E26" i="84" s="1"/>
  <c r="AA16" i="84"/>
  <c r="Y42" i="84"/>
  <c r="Y45" i="84" s="1"/>
  <c r="W53" i="83"/>
  <c r="U16" i="82" s="1"/>
  <c r="X47" i="83"/>
  <c r="X20" i="83"/>
  <c r="X46" i="83"/>
  <c r="Y42" i="83"/>
  <c r="Y45" i="83" s="1"/>
  <c r="W48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Z27" i="83"/>
  <c r="Z26" i="83"/>
  <c r="E26" i="83" s="1"/>
  <c r="AA16" i="83"/>
  <c r="W48" i="81"/>
  <c r="W53" i="81"/>
  <c r="U14" i="82" s="1"/>
  <c r="X47" i="81"/>
  <c r="X46" i="81"/>
  <c r="X20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Z27" i="81"/>
  <c r="Z26" i="81"/>
  <c r="E26" i="81" s="1"/>
  <c r="AA16" i="81"/>
  <c r="Y42" i="81"/>
  <c r="Y45" i="81" s="1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Z27" i="80"/>
  <c r="Z26" i="80"/>
  <c r="E26" i="80" s="1"/>
  <c r="AA16" i="80"/>
  <c r="Y42" i="80"/>
  <c r="Y45" i="80" s="1"/>
  <c r="U50" i="74"/>
  <c r="U52" i="74" s="1"/>
  <c r="R5" i="42"/>
  <c r="W48" i="77"/>
  <c r="X47" i="77"/>
  <c r="X46" i="77"/>
  <c r="X20" i="77"/>
  <c r="X53" i="77" s="1"/>
  <c r="V10" i="54" s="1"/>
  <c r="Z41" i="77"/>
  <c r="Z40" i="77"/>
  <c r="Z39" i="77"/>
  <c r="Z38" i="77"/>
  <c r="Z37" i="77"/>
  <c r="Z36" i="77"/>
  <c r="Z35" i="77"/>
  <c r="Z34" i="77"/>
  <c r="Z33" i="77"/>
  <c r="Z32" i="77"/>
  <c r="Z31" i="77"/>
  <c r="Z30" i="77"/>
  <c r="Z29" i="77"/>
  <c r="Z28" i="77"/>
  <c r="Z27" i="77"/>
  <c r="Z26" i="77"/>
  <c r="E26" i="77" s="1"/>
  <c r="AA16" i="77"/>
  <c r="Y42" i="77"/>
  <c r="Y45" i="77" s="1"/>
  <c r="U48" i="76"/>
  <c r="V47" i="76"/>
  <c r="V46" i="76"/>
  <c r="V20" i="76"/>
  <c r="V53" i="76" s="1"/>
  <c r="T13" i="53" s="1"/>
  <c r="X42" i="76"/>
  <c r="X45" i="76" s="1"/>
  <c r="Y39" i="76"/>
  <c r="Y35" i="76"/>
  <c r="Y31" i="76"/>
  <c r="Y27" i="76"/>
  <c r="Y40" i="76"/>
  <c r="Y36" i="76"/>
  <c r="Y32" i="76"/>
  <c r="Y28" i="76"/>
  <c r="Y37" i="76"/>
  <c r="Y33" i="76"/>
  <c r="Y29" i="76"/>
  <c r="Y25" i="76"/>
  <c r="E25" i="76" s="1"/>
  <c r="Y38" i="76"/>
  <c r="Y34" i="76"/>
  <c r="Y30" i="76"/>
  <c r="Y26" i="76"/>
  <c r="Z16" i="76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Z27" i="75"/>
  <c r="Z26" i="75"/>
  <c r="E26" i="75" s="1"/>
  <c r="AA16" i="75"/>
  <c r="Y42" i="75"/>
  <c r="Y45" i="75" s="1"/>
  <c r="V47" i="75"/>
  <c r="V46" i="75"/>
  <c r="V20" i="75"/>
  <c r="U48" i="75"/>
  <c r="W47" i="74"/>
  <c r="W20" i="74"/>
  <c r="W53" i="74" s="1"/>
  <c r="W46" i="74"/>
  <c r="X42" i="74"/>
  <c r="X45" i="74" s="1"/>
  <c r="Y40" i="74"/>
  <c r="Y39" i="74"/>
  <c r="Y38" i="74"/>
  <c r="Y37" i="74"/>
  <c r="Y36" i="74"/>
  <c r="Y35" i="74"/>
  <c r="Y34" i="74"/>
  <c r="Y33" i="74"/>
  <c r="Y32" i="74"/>
  <c r="Y31" i="74"/>
  <c r="Y30" i="74"/>
  <c r="Y29" i="74"/>
  <c r="Y28" i="74"/>
  <c r="Y27" i="74"/>
  <c r="Y26" i="74"/>
  <c r="Y25" i="74"/>
  <c r="E25" i="74" s="1"/>
  <c r="Z16" i="74"/>
  <c r="X42" i="71"/>
  <c r="X45" i="71" s="1"/>
  <c r="Z16" i="71"/>
  <c r="Y33" i="71"/>
  <c r="Y25" i="71"/>
  <c r="E25" i="71" s="1"/>
  <c r="Y34" i="71"/>
  <c r="Y26" i="71"/>
  <c r="Y35" i="71"/>
  <c r="Y27" i="71"/>
  <c r="Y39" i="71"/>
  <c r="Y36" i="71"/>
  <c r="Y28" i="71"/>
  <c r="Y37" i="71"/>
  <c r="Y29" i="71"/>
  <c r="Y38" i="71"/>
  <c r="Y30" i="71"/>
  <c r="Y32" i="71"/>
  <c r="Y31" i="71"/>
  <c r="Y40" i="71"/>
  <c r="V48" i="73"/>
  <c r="Y40" i="73"/>
  <c r="Y39" i="73"/>
  <c r="Y38" i="73"/>
  <c r="Y37" i="73"/>
  <c r="Y36" i="73"/>
  <c r="Y35" i="73"/>
  <c r="Y34" i="73"/>
  <c r="Y33" i="73"/>
  <c r="Y32" i="73"/>
  <c r="Y31" i="73"/>
  <c r="Y30" i="73"/>
  <c r="Y29" i="73"/>
  <c r="Y28" i="73"/>
  <c r="Y27" i="73"/>
  <c r="Y26" i="73"/>
  <c r="Y25" i="73"/>
  <c r="E25" i="73" s="1"/>
  <c r="Z16" i="73"/>
  <c r="W46" i="73"/>
  <c r="W47" i="73"/>
  <c r="W20" i="73"/>
  <c r="W53" i="73" s="1"/>
  <c r="X42" i="73"/>
  <c r="X45" i="73" s="1"/>
  <c r="W46" i="72"/>
  <c r="W20" i="72"/>
  <c r="W47" i="72"/>
  <c r="V48" i="72"/>
  <c r="Y40" i="72"/>
  <c r="Y39" i="72"/>
  <c r="Y38" i="72"/>
  <c r="Y37" i="72"/>
  <c r="Y36" i="72"/>
  <c r="Y35" i="72"/>
  <c r="Y34" i="72"/>
  <c r="Y33" i="72"/>
  <c r="Y32" i="72"/>
  <c r="Y31" i="72"/>
  <c r="Y30" i="72"/>
  <c r="Y29" i="72"/>
  <c r="Y28" i="72"/>
  <c r="Y27" i="72"/>
  <c r="Y26" i="72"/>
  <c r="Y25" i="72"/>
  <c r="E25" i="72" s="1"/>
  <c r="Z16" i="72"/>
  <c r="X42" i="72"/>
  <c r="X45" i="72" s="1"/>
  <c r="V48" i="84" l="1"/>
  <c r="T23" i="82" s="1"/>
  <c r="Q12" i="82"/>
  <c r="W46" i="84"/>
  <c r="V53" i="84"/>
  <c r="T17" i="82" s="1"/>
  <c r="W47" i="84"/>
  <c r="W20" i="84"/>
  <c r="S18" i="82"/>
  <c r="S14" i="53"/>
  <c r="S11" i="54"/>
  <c r="W50" i="81"/>
  <c r="U20" i="82"/>
  <c r="V48" i="80"/>
  <c r="V52" i="81"/>
  <c r="T4" i="82"/>
  <c r="T52" i="76"/>
  <c r="R6" i="53"/>
  <c r="T8" i="42"/>
  <c r="V53" i="75"/>
  <c r="V52" i="77"/>
  <c r="T5" i="54"/>
  <c r="W50" i="77"/>
  <c r="U15" i="54"/>
  <c r="U50" i="80"/>
  <c r="S21" i="82"/>
  <c r="U50" i="76"/>
  <c r="S20" i="53"/>
  <c r="W50" i="83"/>
  <c r="U22" i="82"/>
  <c r="U52" i="72"/>
  <c r="S5" i="53"/>
  <c r="S4" i="54"/>
  <c r="S4" i="42"/>
  <c r="V50" i="72"/>
  <c r="T14" i="54"/>
  <c r="T19" i="53"/>
  <c r="W53" i="72"/>
  <c r="U7" i="42"/>
  <c r="V50" i="73"/>
  <c r="V52" i="73" s="1"/>
  <c r="T9" i="54"/>
  <c r="T12" i="53"/>
  <c r="U50" i="84"/>
  <c r="S23" i="82"/>
  <c r="R8" i="82"/>
  <c r="R6" i="54"/>
  <c r="R7" i="53"/>
  <c r="Q11" i="82"/>
  <c r="Q9" i="82"/>
  <c r="U50" i="75"/>
  <c r="S5" i="42" s="1"/>
  <c r="S24" i="82"/>
  <c r="S16" i="54"/>
  <c r="S21" i="53"/>
  <c r="X48" i="81"/>
  <c r="X48" i="83"/>
  <c r="W46" i="80"/>
  <c r="V53" i="80"/>
  <c r="T15" i="82" s="1"/>
  <c r="W47" i="80"/>
  <c r="W20" i="80"/>
  <c r="V52" i="83"/>
  <c r="T6" i="82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AA28" i="84"/>
  <c r="AA27" i="84"/>
  <c r="E27" i="84" s="1"/>
  <c r="AB16" i="84"/>
  <c r="Z42" i="84"/>
  <c r="Z45" i="84" s="1"/>
  <c r="X53" i="83"/>
  <c r="V16" i="82" s="1"/>
  <c r="Y47" i="83"/>
  <c r="Y20" i="83"/>
  <c r="Y46" i="83"/>
  <c r="AA38" i="83"/>
  <c r="AA34" i="83"/>
  <c r="AA30" i="83"/>
  <c r="AA32" i="83"/>
  <c r="AB16" i="83"/>
  <c r="AA39" i="83"/>
  <c r="AA35" i="83"/>
  <c r="AA31" i="83"/>
  <c r="AA27" i="83"/>
  <c r="E27" i="83" s="1"/>
  <c r="AA40" i="83"/>
  <c r="AA28" i="83"/>
  <c r="AA41" i="83"/>
  <c r="AA37" i="83"/>
  <c r="AA33" i="83"/>
  <c r="AA29" i="83"/>
  <c r="AA36" i="83"/>
  <c r="Z42" i="83"/>
  <c r="Z45" i="83" s="1"/>
  <c r="X53" i="81"/>
  <c r="V14" i="82" s="1"/>
  <c r="Y47" i="81"/>
  <c r="Y46" i="81"/>
  <c r="Y20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AA28" i="81"/>
  <c r="AA27" i="81"/>
  <c r="E27" i="81" s="1"/>
  <c r="AB16" i="81"/>
  <c r="Z42" i="81"/>
  <c r="Z45" i="81" s="1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AA28" i="80"/>
  <c r="AA27" i="80"/>
  <c r="E27" i="80" s="1"/>
  <c r="AB16" i="80"/>
  <c r="Z42" i="80"/>
  <c r="Z45" i="80" s="1"/>
  <c r="V48" i="75"/>
  <c r="X48" i="77"/>
  <c r="AA41" i="77"/>
  <c r="AA40" i="77"/>
  <c r="AA39" i="77"/>
  <c r="AA38" i="77"/>
  <c r="AA37" i="77"/>
  <c r="AA36" i="77"/>
  <c r="AA35" i="77"/>
  <c r="AA34" i="77"/>
  <c r="AA33" i="77"/>
  <c r="AA32" i="77"/>
  <c r="AA31" i="77"/>
  <c r="AA27" i="77"/>
  <c r="E27" i="77" s="1"/>
  <c r="AA30" i="77"/>
  <c r="AB16" i="77"/>
  <c r="AA29" i="77"/>
  <c r="AA28" i="77"/>
  <c r="Y46" i="77"/>
  <c r="Y47" i="77"/>
  <c r="Y20" i="77"/>
  <c r="Y53" i="77" s="1"/>
  <c r="W10" i="54" s="1"/>
  <c r="Z42" i="77"/>
  <c r="Z45" i="77" s="1"/>
  <c r="V48" i="76"/>
  <c r="Y42" i="76"/>
  <c r="Y45" i="76" s="1"/>
  <c r="W20" i="76"/>
  <c r="W53" i="76" s="1"/>
  <c r="U13" i="53" s="1"/>
  <c r="W46" i="76"/>
  <c r="W47" i="76"/>
  <c r="Z41" i="76"/>
  <c r="Z40" i="76"/>
  <c r="Z39" i="76"/>
  <c r="Z38" i="76"/>
  <c r="Z37" i="76"/>
  <c r="Z36" i="76"/>
  <c r="Z35" i="76"/>
  <c r="Z34" i="76"/>
  <c r="Z33" i="76"/>
  <c r="Z32" i="76"/>
  <c r="Z31" i="76"/>
  <c r="Z30" i="76"/>
  <c r="Z29" i="76"/>
  <c r="Z28" i="76"/>
  <c r="Z27" i="76"/>
  <c r="Z26" i="76"/>
  <c r="E26" i="76" s="1"/>
  <c r="AA16" i="76"/>
  <c r="Z42" i="75"/>
  <c r="Z45" i="75" s="1"/>
  <c r="W47" i="75"/>
  <c r="W20" i="75"/>
  <c r="W46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AA28" i="75"/>
  <c r="AA27" i="75"/>
  <c r="E27" i="75" s="1"/>
  <c r="AB16" i="75"/>
  <c r="W48" i="74"/>
  <c r="Y42" i="74"/>
  <c r="Y45" i="74" s="1"/>
  <c r="Z33" i="74"/>
  <c r="Z29" i="74"/>
  <c r="Z41" i="74"/>
  <c r="Z39" i="74"/>
  <c r="Z37" i="74"/>
  <c r="Z34" i="74"/>
  <c r="Z30" i="74"/>
  <c r="Z26" i="74"/>
  <c r="E26" i="74" s="1"/>
  <c r="Z35" i="74"/>
  <c r="Z31" i="74"/>
  <c r="Z27" i="74"/>
  <c r="Z40" i="74"/>
  <c r="Z38" i="74"/>
  <c r="Z36" i="74"/>
  <c r="Z32" i="74"/>
  <c r="Z28" i="74"/>
  <c r="AA16" i="74"/>
  <c r="X47" i="74"/>
  <c r="X46" i="74"/>
  <c r="X20" i="74"/>
  <c r="X53" i="74" s="1"/>
  <c r="Y42" i="71"/>
  <c r="Y45" i="71" s="1"/>
  <c r="AA16" i="71"/>
  <c r="Z34" i="71"/>
  <c r="Z26" i="71"/>
  <c r="E26" i="71" s="1"/>
  <c r="Z40" i="71"/>
  <c r="Z35" i="71"/>
  <c r="Z27" i="71"/>
  <c r="Z36" i="71"/>
  <c r="Z28" i="71"/>
  <c r="Z37" i="71"/>
  <c r="Z29" i="71"/>
  <c r="Z38" i="71"/>
  <c r="Z30" i="71"/>
  <c r="Z39" i="71"/>
  <c r="Z31" i="71"/>
  <c r="Z41" i="71"/>
  <c r="Z33" i="71"/>
  <c r="Z32" i="71"/>
  <c r="Y42" i="73"/>
  <c r="Y45" i="73" s="1"/>
  <c r="Z41" i="73"/>
  <c r="Z40" i="73"/>
  <c r="Z39" i="73"/>
  <c r="Z38" i="73"/>
  <c r="Z37" i="73"/>
  <c r="Z36" i="73"/>
  <c r="Z35" i="73"/>
  <c r="Z34" i="73"/>
  <c r="Z33" i="73"/>
  <c r="Z32" i="73"/>
  <c r="Z31" i="73"/>
  <c r="Z30" i="73"/>
  <c r="Z29" i="73"/>
  <c r="Z28" i="73"/>
  <c r="Z27" i="73"/>
  <c r="Z26" i="73"/>
  <c r="E26" i="73" s="1"/>
  <c r="AA16" i="73"/>
  <c r="X47" i="73"/>
  <c r="X20" i="73"/>
  <c r="X53" i="73" s="1"/>
  <c r="X46" i="73"/>
  <c r="W48" i="73"/>
  <c r="Y42" i="72"/>
  <c r="Y45" i="72" s="1"/>
  <c r="X46" i="72"/>
  <c r="X47" i="72"/>
  <c r="X20" i="72"/>
  <c r="W48" i="72"/>
  <c r="Z41" i="72"/>
  <c r="Z40" i="72"/>
  <c r="Z39" i="72"/>
  <c r="Z38" i="72"/>
  <c r="Z37" i="72"/>
  <c r="Z36" i="72"/>
  <c r="Z35" i="72"/>
  <c r="Z34" i="72"/>
  <c r="Z33" i="72"/>
  <c r="Z32" i="72"/>
  <c r="Z31" i="72"/>
  <c r="Z30" i="72"/>
  <c r="Z29" i="72"/>
  <c r="Z28" i="72"/>
  <c r="Z27" i="72"/>
  <c r="Z26" i="72"/>
  <c r="E26" i="72" s="1"/>
  <c r="AA16" i="72"/>
  <c r="U52" i="75" l="1"/>
  <c r="V50" i="84"/>
  <c r="W48" i="80"/>
  <c r="W50" i="80" s="1"/>
  <c r="X50" i="83"/>
  <c r="V22" i="82"/>
  <c r="V20" i="82"/>
  <c r="X50" i="81"/>
  <c r="U52" i="80"/>
  <c r="S5" i="82"/>
  <c r="W52" i="81"/>
  <c r="U4" i="82"/>
  <c r="W50" i="73"/>
  <c r="W52" i="73" s="1"/>
  <c r="W53" i="80"/>
  <c r="U15" i="82" s="1"/>
  <c r="X47" i="80"/>
  <c r="X20" i="80"/>
  <c r="X46" i="80"/>
  <c r="R10" i="82"/>
  <c r="R9" i="82"/>
  <c r="R11" i="82"/>
  <c r="U9" i="54"/>
  <c r="U12" i="53"/>
  <c r="W52" i="77"/>
  <c r="U5" i="54"/>
  <c r="U8" i="42"/>
  <c r="W53" i="75"/>
  <c r="X50" i="77"/>
  <c r="V15" i="54"/>
  <c r="W52" i="83"/>
  <c r="U6" i="82"/>
  <c r="V50" i="80"/>
  <c r="T21" i="82"/>
  <c r="W53" i="84"/>
  <c r="U17" i="82" s="1"/>
  <c r="X47" i="84"/>
  <c r="X20" i="84"/>
  <c r="X46" i="84"/>
  <c r="W50" i="72"/>
  <c r="U19" i="53"/>
  <c r="U14" i="54"/>
  <c r="V7" i="42"/>
  <c r="X53" i="72"/>
  <c r="X48" i="74"/>
  <c r="V50" i="75"/>
  <c r="V52" i="75" s="1"/>
  <c r="T24" i="82"/>
  <c r="T16" i="54"/>
  <c r="T21" i="53"/>
  <c r="S8" i="82"/>
  <c r="S6" i="54"/>
  <c r="S7" i="53"/>
  <c r="U52" i="84"/>
  <c r="S7" i="82"/>
  <c r="V50" i="76"/>
  <c r="T20" i="53"/>
  <c r="V52" i="72"/>
  <c r="T4" i="54"/>
  <c r="T4" i="42"/>
  <c r="T5" i="53"/>
  <c r="U52" i="76"/>
  <c r="S6" i="53"/>
  <c r="T18" i="82"/>
  <c r="T14" i="53"/>
  <c r="T11" i="54"/>
  <c r="V52" i="84"/>
  <c r="T7" i="82"/>
  <c r="Y48" i="83"/>
  <c r="R12" i="82"/>
  <c r="W48" i="84"/>
  <c r="AA42" i="84"/>
  <c r="AA45" i="84" s="1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AB29" i="84"/>
  <c r="AB28" i="84"/>
  <c r="E28" i="84" s="1"/>
  <c r="AC16" i="84"/>
  <c r="AA42" i="83"/>
  <c r="AA45" i="83" s="1"/>
  <c r="Y53" i="83"/>
  <c r="W16" i="82" s="1"/>
  <c r="Z46" i="83"/>
  <c r="Z47" i="83"/>
  <c r="Z20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AB29" i="83"/>
  <c r="AB28" i="83"/>
  <c r="E28" i="83" s="1"/>
  <c r="AC16" i="83"/>
  <c r="Y48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AB29" i="81"/>
  <c r="AB28" i="81"/>
  <c r="E28" i="81" s="1"/>
  <c r="AC16" i="81"/>
  <c r="Y53" i="81"/>
  <c r="W14" i="82" s="1"/>
  <c r="Z46" i="81"/>
  <c r="Z47" i="81"/>
  <c r="Z20" i="81"/>
  <c r="AA42" i="81"/>
  <c r="AA45" i="81" s="1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AB29" i="80"/>
  <c r="AB28" i="80"/>
  <c r="E28" i="80" s="1"/>
  <c r="AC16" i="80"/>
  <c r="AA42" i="80"/>
  <c r="AA45" i="80" s="1"/>
  <c r="W50" i="74"/>
  <c r="W52" i="74" s="1"/>
  <c r="W48" i="75"/>
  <c r="AB30" i="77"/>
  <c r="AB31" i="77"/>
  <c r="AB29" i="77"/>
  <c r="AB28" i="77"/>
  <c r="E28" i="77" s="1"/>
  <c r="AB41" i="77"/>
  <c r="AB40" i="77"/>
  <c r="AB39" i="77"/>
  <c r="AB38" i="77"/>
  <c r="AB37" i="77"/>
  <c r="AB36" i="77"/>
  <c r="AB35" i="77"/>
  <c r="AB34" i="77"/>
  <c r="AB33" i="77"/>
  <c r="AB32" i="77"/>
  <c r="AC16" i="77"/>
  <c r="Z46" i="77"/>
  <c r="Z47" i="77"/>
  <c r="Z20" i="77"/>
  <c r="Z53" i="77" s="1"/>
  <c r="X10" i="54" s="1"/>
  <c r="AA42" i="77"/>
  <c r="AA45" i="77" s="1"/>
  <c r="Y48" i="77"/>
  <c r="W48" i="76"/>
  <c r="AA41" i="76"/>
  <c r="AA40" i="76"/>
  <c r="AA39" i="76"/>
  <c r="AA38" i="76"/>
  <c r="AA37" i="76"/>
  <c r="AA36" i="76"/>
  <c r="AA35" i="76"/>
  <c r="AA34" i="76"/>
  <c r="AA33" i="76"/>
  <c r="AA32" i="76"/>
  <c r="AA31" i="76"/>
  <c r="AA30" i="76"/>
  <c r="AA29" i="76"/>
  <c r="AA28" i="76"/>
  <c r="AA27" i="76"/>
  <c r="E27" i="76" s="1"/>
  <c r="AB16" i="76"/>
  <c r="X46" i="76"/>
  <c r="X20" i="76"/>
  <c r="X53" i="76" s="1"/>
  <c r="V13" i="53" s="1"/>
  <c r="X47" i="76"/>
  <c r="Z42" i="76"/>
  <c r="Z45" i="76" s="1"/>
  <c r="AA42" i="75"/>
  <c r="AA45" i="75" s="1"/>
  <c r="X47" i="75"/>
  <c r="X46" i="75"/>
  <c r="X20" i="75"/>
  <c r="AB41" i="75"/>
  <c r="AB39" i="75"/>
  <c r="AB37" i="75"/>
  <c r="AB35" i="75"/>
  <c r="AB33" i="75"/>
  <c r="AB31" i="75"/>
  <c r="AB29" i="75"/>
  <c r="AB40" i="75"/>
  <c r="AB38" i="75"/>
  <c r="AB36" i="75"/>
  <c r="AB34" i="75"/>
  <c r="AB32" i="75"/>
  <c r="AB30" i="75"/>
  <c r="AB28" i="75"/>
  <c r="E28" i="75" s="1"/>
  <c r="AC16" i="75"/>
  <c r="Y46" i="74"/>
  <c r="Y47" i="74"/>
  <c r="Y20" i="74"/>
  <c r="Y53" i="74" s="1"/>
  <c r="AA41" i="74"/>
  <c r="AA40" i="74"/>
  <c r="AA39" i="74"/>
  <c r="AA38" i="74"/>
  <c r="AA37" i="74"/>
  <c r="AA36" i="74"/>
  <c r="AA35" i="74"/>
  <c r="AA34" i="74"/>
  <c r="AA33" i="74"/>
  <c r="AA32" i="74"/>
  <c r="AA31" i="74"/>
  <c r="AA30" i="74"/>
  <c r="AA29" i="74"/>
  <c r="AA28" i="74"/>
  <c r="AA27" i="74"/>
  <c r="E27" i="74" s="1"/>
  <c r="AB16" i="74"/>
  <c r="Z42" i="74"/>
  <c r="Z45" i="74" s="1"/>
  <c r="AB16" i="71"/>
  <c r="AA35" i="71"/>
  <c r="AA27" i="71"/>
  <c r="E27" i="71" s="1"/>
  <c r="AA36" i="71"/>
  <c r="AA28" i="71"/>
  <c r="AA37" i="71"/>
  <c r="AA29" i="71"/>
  <c r="AA38" i="71"/>
  <c r="AA30" i="71"/>
  <c r="AA39" i="71"/>
  <c r="AA31" i="71"/>
  <c r="AA33" i="71"/>
  <c r="AA40" i="71"/>
  <c r="AA32" i="71"/>
  <c r="AA41" i="71"/>
  <c r="AA34" i="71"/>
  <c r="Z42" i="71"/>
  <c r="Z45" i="71" s="1"/>
  <c r="AA41" i="73"/>
  <c r="AA40" i="73"/>
  <c r="AA39" i="73"/>
  <c r="AA38" i="73"/>
  <c r="AA37" i="73"/>
  <c r="AA36" i="73"/>
  <c r="AA35" i="73"/>
  <c r="AA34" i="73"/>
  <c r="AA33" i="73"/>
  <c r="AA32" i="73"/>
  <c r="AA31" i="73"/>
  <c r="AA30" i="73"/>
  <c r="AA29" i="73"/>
  <c r="AA28" i="73"/>
  <c r="AA27" i="73"/>
  <c r="E27" i="73" s="1"/>
  <c r="AB16" i="73"/>
  <c r="Z42" i="73"/>
  <c r="Z45" i="73" s="1"/>
  <c r="X48" i="73"/>
  <c r="Y47" i="73"/>
  <c r="Y46" i="73"/>
  <c r="Y20" i="73"/>
  <c r="Y53" i="73" s="1"/>
  <c r="Y47" i="72"/>
  <c r="Y46" i="72"/>
  <c r="Y20" i="72"/>
  <c r="X48" i="72"/>
  <c r="AA41" i="72"/>
  <c r="AA40" i="72"/>
  <c r="AA39" i="72"/>
  <c r="AA38" i="72"/>
  <c r="AA37" i="72"/>
  <c r="AA36" i="72"/>
  <c r="AA35" i="72"/>
  <c r="AA34" i="72"/>
  <c r="AA33" i="72"/>
  <c r="AA32" i="72"/>
  <c r="AA31" i="72"/>
  <c r="AA30" i="72"/>
  <c r="AA29" i="72"/>
  <c r="AA28" i="72"/>
  <c r="AA27" i="72"/>
  <c r="E27" i="72" s="1"/>
  <c r="AB16" i="72"/>
  <c r="Z42" i="72"/>
  <c r="Z45" i="72" s="1"/>
  <c r="Z48" i="81" l="1"/>
  <c r="Z50" i="81" s="1"/>
  <c r="U21" i="82"/>
  <c r="X48" i="80"/>
  <c r="X50" i="80" s="1"/>
  <c r="X50" i="74"/>
  <c r="X52" i="74" s="1"/>
  <c r="T5" i="42"/>
  <c r="X48" i="84"/>
  <c r="V23" i="82" s="1"/>
  <c r="W7" i="42"/>
  <c r="Y53" i="72"/>
  <c r="W50" i="76"/>
  <c r="U20" i="53"/>
  <c r="Y50" i="81"/>
  <c r="W20" i="82"/>
  <c r="X53" i="80"/>
  <c r="V15" i="82" s="1"/>
  <c r="Y47" i="80"/>
  <c r="Y46" i="80"/>
  <c r="Y20" i="80"/>
  <c r="S10" i="82"/>
  <c r="Y50" i="77"/>
  <c r="W15" i="54"/>
  <c r="S9" i="82"/>
  <c r="S11" i="82"/>
  <c r="V52" i="80"/>
  <c r="T5" i="82"/>
  <c r="W52" i="80"/>
  <c r="U5" i="82"/>
  <c r="X52" i="81"/>
  <c r="V4" i="82"/>
  <c r="W50" i="84"/>
  <c r="U23" i="82"/>
  <c r="W52" i="72"/>
  <c r="U4" i="42"/>
  <c r="U4" i="54"/>
  <c r="U5" i="53"/>
  <c r="V52" i="76"/>
  <c r="T6" i="53"/>
  <c r="V9" i="54"/>
  <c r="V12" i="53"/>
  <c r="X50" i="73"/>
  <c r="X52" i="73" s="1"/>
  <c r="Y50" i="83"/>
  <c r="W22" i="82"/>
  <c r="S12" i="82"/>
  <c r="T8" i="82"/>
  <c r="T12" i="82" s="1"/>
  <c r="T7" i="53"/>
  <c r="T6" i="54"/>
  <c r="Y47" i="84"/>
  <c r="Y46" i="84"/>
  <c r="Y20" i="84"/>
  <c r="X53" i="84"/>
  <c r="V17" i="82" s="1"/>
  <c r="X52" i="77"/>
  <c r="V5" i="54"/>
  <c r="X50" i="72"/>
  <c r="V19" i="53"/>
  <c r="V14" i="54"/>
  <c r="V8" i="42"/>
  <c r="X53" i="75"/>
  <c r="W50" i="75"/>
  <c r="W52" i="75" s="1"/>
  <c r="U24" i="82"/>
  <c r="U21" i="53"/>
  <c r="U16" i="54"/>
  <c r="U18" i="82"/>
  <c r="U14" i="53"/>
  <c r="U11" i="54"/>
  <c r="X52" i="83"/>
  <c r="V6" i="82"/>
  <c r="AC41" i="84"/>
  <c r="AC40" i="84"/>
  <c r="AC39" i="84"/>
  <c r="AC38" i="84"/>
  <c r="AC37" i="84"/>
  <c r="AC36" i="84"/>
  <c r="AC35" i="84"/>
  <c r="AC34" i="84"/>
  <c r="AC33" i="84"/>
  <c r="AC32" i="84"/>
  <c r="AC31" i="84"/>
  <c r="AC30" i="84"/>
  <c r="AC29" i="84"/>
  <c r="E29" i="84" s="1"/>
  <c r="AD16" i="84"/>
  <c r="AB42" i="84"/>
  <c r="AB45" i="84" s="1"/>
  <c r="AC38" i="83"/>
  <c r="AC34" i="83"/>
  <c r="AC30" i="83"/>
  <c r="AC39" i="83"/>
  <c r="AC35" i="83"/>
  <c r="AC31" i="83"/>
  <c r="AD16" i="83"/>
  <c r="AC40" i="83"/>
  <c r="AC36" i="83"/>
  <c r="AC32" i="83"/>
  <c r="AC41" i="83"/>
  <c r="AC37" i="83"/>
  <c r="AC33" i="83"/>
  <c r="AC29" i="83"/>
  <c r="E29" i="83" s="1"/>
  <c r="AA47" i="83"/>
  <c r="AA46" i="83"/>
  <c r="AA20" i="83"/>
  <c r="Z53" i="83"/>
  <c r="X16" i="82" s="1"/>
  <c r="AB42" i="83"/>
  <c r="AB45" i="83" s="1"/>
  <c r="Z48" i="83"/>
  <c r="AB42" i="81"/>
  <c r="AB45" i="81" s="1"/>
  <c r="AA47" i="81"/>
  <c r="Z53" i="81"/>
  <c r="X14" i="82" s="1"/>
  <c r="AA46" i="81"/>
  <c r="AA20" i="81"/>
  <c r="AC41" i="81"/>
  <c r="AC40" i="81"/>
  <c r="AC39" i="81"/>
  <c r="AC38" i="81"/>
  <c r="AC37" i="81"/>
  <c r="AC36" i="81"/>
  <c r="AC35" i="81"/>
  <c r="AC34" i="81"/>
  <c r="AC33" i="81"/>
  <c r="AC32" i="81"/>
  <c r="AC31" i="81"/>
  <c r="AC30" i="81"/>
  <c r="AC29" i="81"/>
  <c r="E29" i="81" s="1"/>
  <c r="AD16" i="81"/>
  <c r="AC41" i="80"/>
  <c r="AC40" i="80"/>
  <c r="AC39" i="80"/>
  <c r="AC38" i="80"/>
  <c r="AC37" i="80"/>
  <c r="AC36" i="80"/>
  <c r="AC35" i="80"/>
  <c r="AC34" i="80"/>
  <c r="AC33" i="80"/>
  <c r="AC32" i="80"/>
  <c r="AC31" i="80"/>
  <c r="AC30" i="80"/>
  <c r="AC29" i="80"/>
  <c r="E29" i="80" s="1"/>
  <c r="AD16" i="80"/>
  <c r="AB42" i="80"/>
  <c r="AB45" i="80" s="1"/>
  <c r="Z48" i="77"/>
  <c r="AC30" i="77"/>
  <c r="AC29" i="77"/>
  <c r="E29" i="77" s="1"/>
  <c r="AC41" i="77"/>
  <c r="AC40" i="77"/>
  <c r="AC39" i="77"/>
  <c r="AC38" i="77"/>
  <c r="AC37" i="77"/>
  <c r="AC36" i="77"/>
  <c r="AC35" i="77"/>
  <c r="AC34" i="77"/>
  <c r="AC33" i="77"/>
  <c r="AC32" i="77"/>
  <c r="AD16" i="77"/>
  <c r="AC31" i="77"/>
  <c r="AB42" i="77"/>
  <c r="AB45" i="77" s="1"/>
  <c r="AA47" i="77"/>
  <c r="AA46" i="77"/>
  <c r="AA20" i="77"/>
  <c r="AA53" i="77" s="1"/>
  <c r="Y10" i="54" s="1"/>
  <c r="Y46" i="76"/>
  <c r="Y47" i="76"/>
  <c r="Y20" i="76"/>
  <c r="Y53" i="76" s="1"/>
  <c r="W13" i="53" s="1"/>
  <c r="X48" i="76"/>
  <c r="AB40" i="76"/>
  <c r="AB36" i="76"/>
  <c r="AB32" i="76"/>
  <c r="AB28" i="76"/>
  <c r="E28" i="76" s="1"/>
  <c r="AB30" i="76"/>
  <c r="AB34" i="76"/>
  <c r="AB41" i="76"/>
  <c r="AB37" i="76"/>
  <c r="AB33" i="76"/>
  <c r="AB29" i="76"/>
  <c r="AB38" i="76"/>
  <c r="AC16" i="76"/>
  <c r="AB39" i="76"/>
  <c r="AB35" i="76"/>
  <c r="AB31" i="76"/>
  <c r="AA42" i="76"/>
  <c r="AA45" i="76" s="1"/>
  <c r="X48" i="75"/>
  <c r="Y46" i="75"/>
  <c r="Y47" i="75"/>
  <c r="Y20" i="75"/>
  <c r="AC41" i="75"/>
  <c r="AC40" i="75"/>
  <c r="AC39" i="75"/>
  <c r="AC38" i="75"/>
  <c r="AC37" i="75"/>
  <c r="AC36" i="75"/>
  <c r="AC35" i="75"/>
  <c r="AC34" i="75"/>
  <c r="AC33" i="75"/>
  <c r="AC32" i="75"/>
  <c r="AC31" i="75"/>
  <c r="AC30" i="75"/>
  <c r="AC29" i="75"/>
  <c r="E29" i="75" s="1"/>
  <c r="AD16" i="75"/>
  <c r="AB42" i="75"/>
  <c r="AB45" i="75" s="1"/>
  <c r="Y48" i="74"/>
  <c r="AB36" i="74"/>
  <c r="AB28" i="74"/>
  <c r="E28" i="74" s="1"/>
  <c r="AB41" i="74"/>
  <c r="AB39" i="74"/>
  <c r="AB37" i="74"/>
  <c r="AB34" i="74"/>
  <c r="AB30" i="74"/>
  <c r="AC16" i="74"/>
  <c r="AB35" i="74"/>
  <c r="AB31" i="74"/>
  <c r="AB40" i="74"/>
  <c r="AB38" i="74"/>
  <c r="AB32" i="74"/>
  <c r="AB33" i="74"/>
  <c r="AB29" i="74"/>
  <c r="AA42" i="74"/>
  <c r="AA45" i="74" s="1"/>
  <c r="Z46" i="74"/>
  <c r="Z47" i="74"/>
  <c r="Z20" i="74"/>
  <c r="Z53" i="74" s="1"/>
  <c r="AA42" i="71"/>
  <c r="AA45" i="71" s="1"/>
  <c r="AC16" i="71"/>
  <c r="AB36" i="71"/>
  <c r="AB28" i="71"/>
  <c r="E28" i="71" s="1"/>
  <c r="AB37" i="71"/>
  <c r="AB29" i="71"/>
  <c r="AB34" i="71"/>
  <c r="AB38" i="71"/>
  <c r="AB30" i="71"/>
  <c r="AB39" i="71"/>
  <c r="AB31" i="71"/>
  <c r="AB40" i="71"/>
  <c r="AB32" i="71"/>
  <c r="AB41" i="71"/>
  <c r="AB33" i="71"/>
  <c r="AB35" i="71"/>
  <c r="Z47" i="73"/>
  <c r="Z46" i="73"/>
  <c r="Z20" i="73"/>
  <c r="Z53" i="73" s="1"/>
  <c r="Y48" i="73"/>
  <c r="AB41" i="73"/>
  <c r="AB40" i="73"/>
  <c r="AB39" i="73"/>
  <c r="AB38" i="73"/>
  <c r="AB37" i="73"/>
  <c r="AB36" i="73"/>
  <c r="AB35" i="73"/>
  <c r="AB33" i="73"/>
  <c r="AB31" i="73"/>
  <c r="AB34" i="73"/>
  <c r="AB32" i="73"/>
  <c r="AB30" i="73"/>
  <c r="AB28" i="73"/>
  <c r="E28" i="73" s="1"/>
  <c r="AC16" i="73"/>
  <c r="AB29" i="73"/>
  <c r="AA42" i="73"/>
  <c r="AA45" i="73" s="1"/>
  <c r="AB41" i="72"/>
  <c r="AB40" i="72"/>
  <c r="AB39" i="72"/>
  <c r="AB38" i="72"/>
  <c r="AB37" i="72"/>
  <c r="AB36" i="72"/>
  <c r="AC16" i="72"/>
  <c r="AB34" i="72"/>
  <c r="AB30" i="72"/>
  <c r="AB35" i="72"/>
  <c r="AB33" i="72"/>
  <c r="AB31" i="72"/>
  <c r="AB29" i="72"/>
  <c r="AB32" i="72"/>
  <c r="AB28" i="72"/>
  <c r="E28" i="72" s="1"/>
  <c r="AA42" i="72"/>
  <c r="AA45" i="72" s="1"/>
  <c r="Z47" i="72"/>
  <c r="Z46" i="72"/>
  <c r="Z20" i="72"/>
  <c r="Y48" i="72"/>
  <c r="U5" i="42" l="1"/>
  <c r="X20" i="82"/>
  <c r="X50" i="84"/>
  <c r="V21" i="82"/>
  <c r="AA48" i="81"/>
  <c r="AA50" i="81" s="1"/>
  <c r="Z50" i="83"/>
  <c r="X22" i="82"/>
  <c r="Z46" i="84"/>
  <c r="Z20" i="84"/>
  <c r="Z47" i="84"/>
  <c r="Y53" i="84"/>
  <c r="W17" i="82" s="1"/>
  <c r="Y52" i="83"/>
  <c r="W6" i="82"/>
  <c r="X52" i="72"/>
  <c r="V5" i="53"/>
  <c r="V4" i="54"/>
  <c r="V4" i="42"/>
  <c r="Y48" i="84"/>
  <c r="Z53" i="72"/>
  <c r="X7" i="42"/>
  <c r="Y52" i="81"/>
  <c r="W4" i="82"/>
  <c r="Y50" i="72"/>
  <c r="W19" i="53"/>
  <c r="W14" i="54"/>
  <c r="Z52" i="81"/>
  <c r="X4" i="82"/>
  <c r="Y52" i="77"/>
  <c r="W5" i="54"/>
  <c r="X50" i="75"/>
  <c r="X52" i="75" s="1"/>
  <c r="V21" i="53"/>
  <c r="V16" i="54"/>
  <c r="V24" i="82"/>
  <c r="U8" i="82"/>
  <c r="U10" i="82" s="1"/>
  <c r="U6" i="54"/>
  <c r="U7" i="53"/>
  <c r="W52" i="76"/>
  <c r="U6" i="53"/>
  <c r="Z50" i="77"/>
  <c r="X15" i="54"/>
  <c r="V18" i="82"/>
  <c r="V14" i="53"/>
  <c r="V11" i="54"/>
  <c r="T11" i="82"/>
  <c r="T9" i="82"/>
  <c r="X52" i="80"/>
  <c r="V5" i="82"/>
  <c r="Z20" i="80"/>
  <c r="Z46" i="80"/>
  <c r="Y53" i="80"/>
  <c r="W15" i="82" s="1"/>
  <c r="Z47" i="80"/>
  <c r="W9" i="54"/>
  <c r="W12" i="53"/>
  <c r="Y50" i="73"/>
  <c r="Y52" i="73" s="1"/>
  <c r="W8" i="42"/>
  <c r="Y53" i="75"/>
  <c r="X50" i="76"/>
  <c r="V20" i="53"/>
  <c r="X52" i="84"/>
  <c r="V7" i="82"/>
  <c r="W52" i="84"/>
  <c r="U7" i="82"/>
  <c r="T10" i="82"/>
  <c r="Y48" i="80"/>
  <c r="AD41" i="84"/>
  <c r="AD39" i="84"/>
  <c r="AD37" i="84"/>
  <c r="AD35" i="84"/>
  <c r="AD33" i="84"/>
  <c r="AD31" i="84"/>
  <c r="AD40" i="84"/>
  <c r="AD38" i="84"/>
  <c r="AD36" i="84"/>
  <c r="AD34" i="84"/>
  <c r="AD32" i="84"/>
  <c r="AD30" i="84"/>
  <c r="E30" i="84" s="1"/>
  <c r="AE16" i="84"/>
  <c r="AC42" i="84"/>
  <c r="AC45" i="84" s="1"/>
  <c r="AD41" i="83"/>
  <c r="AD33" i="83"/>
  <c r="AD39" i="83"/>
  <c r="AD35" i="83"/>
  <c r="AD31" i="83"/>
  <c r="AE16" i="83"/>
  <c r="AD37" i="83"/>
  <c r="AD40" i="83"/>
  <c r="AD36" i="83"/>
  <c r="AD32" i="83"/>
  <c r="AD38" i="83"/>
  <c r="AD34" i="83"/>
  <c r="AD30" i="83"/>
  <c r="E30" i="83" s="1"/>
  <c r="AC42" i="83"/>
  <c r="AC45" i="83" s="1"/>
  <c r="AB46" i="83"/>
  <c r="AA53" i="83"/>
  <c r="Y16" i="82" s="1"/>
  <c r="AB47" i="83"/>
  <c r="AB20" i="83"/>
  <c r="AA48" i="83"/>
  <c r="AC42" i="81"/>
  <c r="AC45" i="81" s="1"/>
  <c r="AA53" i="81"/>
  <c r="Y14" i="82" s="1"/>
  <c r="AB47" i="81"/>
  <c r="AB46" i="81"/>
  <c r="AB20" i="81"/>
  <c r="AD41" i="81"/>
  <c r="AD40" i="81"/>
  <c r="AD39" i="81"/>
  <c r="AD38" i="81"/>
  <c r="AD37" i="81"/>
  <c r="AD36" i="81"/>
  <c r="AD35" i="81"/>
  <c r="AD34" i="81"/>
  <c r="AD33" i="81"/>
  <c r="AD32" i="81"/>
  <c r="AD31" i="81"/>
  <c r="AD30" i="81"/>
  <c r="E30" i="81" s="1"/>
  <c r="AE16" i="81"/>
  <c r="AE16" i="80"/>
  <c r="AD38" i="80"/>
  <c r="AD34" i="80"/>
  <c r="AD41" i="80"/>
  <c r="AD39" i="80"/>
  <c r="AD37" i="80"/>
  <c r="AD35" i="80"/>
  <c r="AD33" i="80"/>
  <c r="AD31" i="80"/>
  <c r="AD40" i="80"/>
  <c r="AD36" i="80"/>
  <c r="AD32" i="80"/>
  <c r="AD30" i="80"/>
  <c r="E30" i="80" s="1"/>
  <c r="AC42" i="80"/>
  <c r="AC45" i="80" s="1"/>
  <c r="Y50" i="74"/>
  <c r="Y52" i="74" s="1"/>
  <c r="Z48" i="72"/>
  <c r="V5" i="42"/>
  <c r="AA48" i="77"/>
  <c r="AB46" i="77"/>
  <c r="AB47" i="77"/>
  <c r="AB20" i="77"/>
  <c r="AB53" i="77" s="1"/>
  <c r="Z10" i="54" s="1"/>
  <c r="AD41" i="77"/>
  <c r="AD40" i="77"/>
  <c r="AD39" i="77"/>
  <c r="AD38" i="77"/>
  <c r="AD37" i="77"/>
  <c r="AD36" i="77"/>
  <c r="AD35" i="77"/>
  <c r="AD34" i="77"/>
  <c r="AD33" i="77"/>
  <c r="AD32" i="77"/>
  <c r="AD31" i="77"/>
  <c r="AD30" i="77"/>
  <c r="E30" i="77" s="1"/>
  <c r="AE16" i="77"/>
  <c r="AC42" i="77"/>
  <c r="AC45" i="77" s="1"/>
  <c r="Z46" i="76"/>
  <c r="Z20" i="76"/>
  <c r="Z53" i="76" s="1"/>
  <c r="X13" i="53" s="1"/>
  <c r="Z47" i="76"/>
  <c r="Y48" i="76"/>
  <c r="AC41" i="76"/>
  <c r="AC40" i="76"/>
  <c r="AC39" i="76"/>
  <c r="AC38" i="76"/>
  <c r="AC37" i="76"/>
  <c r="AC36" i="76"/>
  <c r="AC35" i="76"/>
  <c r="AC34" i="76"/>
  <c r="AC33" i="76"/>
  <c r="AC32" i="76"/>
  <c r="AC31" i="76"/>
  <c r="AC30" i="76"/>
  <c r="AC29" i="76"/>
  <c r="E29" i="76" s="1"/>
  <c r="AD16" i="76"/>
  <c r="AB42" i="76"/>
  <c r="AB45" i="76" s="1"/>
  <c r="AC42" i="75"/>
  <c r="AC45" i="75" s="1"/>
  <c r="Z46" i="75"/>
  <c r="Z47" i="75"/>
  <c r="Z20" i="75"/>
  <c r="AD41" i="75"/>
  <c r="AD40" i="75"/>
  <c r="AD39" i="75"/>
  <c r="AD38" i="75"/>
  <c r="AD37" i="75"/>
  <c r="AD36" i="75"/>
  <c r="AD35" i="75"/>
  <c r="AD34" i="75"/>
  <c r="AD33" i="75"/>
  <c r="AD32" i="75"/>
  <c r="AD31" i="75"/>
  <c r="AD30" i="75"/>
  <c r="E30" i="75" s="1"/>
  <c r="AE16" i="75"/>
  <c r="Y48" i="75"/>
  <c r="AA46" i="74"/>
  <c r="AA47" i="74"/>
  <c r="AA20" i="74"/>
  <c r="AA53" i="74" s="1"/>
  <c r="Z48" i="74"/>
  <c r="AB42" i="74"/>
  <c r="AB45" i="74" s="1"/>
  <c r="AC41" i="74"/>
  <c r="AC40" i="74"/>
  <c r="AC39" i="74"/>
  <c r="AC38" i="74"/>
  <c r="AC37" i="74"/>
  <c r="AC36" i="74"/>
  <c r="AC35" i="74"/>
  <c r="AC34" i="74"/>
  <c r="AC33" i="74"/>
  <c r="AC32" i="74"/>
  <c r="AC31" i="74"/>
  <c r="AC30" i="74"/>
  <c r="AC29" i="74"/>
  <c r="E29" i="74" s="1"/>
  <c r="AD16" i="74"/>
  <c r="AD16" i="71"/>
  <c r="AC37" i="71"/>
  <c r="AC29" i="71"/>
  <c r="E29" i="71" s="1"/>
  <c r="AC38" i="71"/>
  <c r="AC30" i="71"/>
  <c r="AC39" i="71"/>
  <c r="AC31" i="71"/>
  <c r="AC40" i="71"/>
  <c r="AC32" i="71"/>
  <c r="AC41" i="71"/>
  <c r="AC33" i="71"/>
  <c r="AC34" i="71"/>
  <c r="AC35" i="71"/>
  <c r="AC36" i="71"/>
  <c r="AB42" i="71"/>
  <c r="AB45" i="71" s="1"/>
  <c r="Z48" i="73"/>
  <c r="AC39" i="73"/>
  <c r="AC35" i="73"/>
  <c r="AC38" i="73"/>
  <c r="AC34" i="73"/>
  <c r="AC32" i="73"/>
  <c r="AC30" i="73"/>
  <c r="AD16" i="73"/>
  <c r="AC41" i="73"/>
  <c r="AC37" i="73"/>
  <c r="AC40" i="73"/>
  <c r="AC36" i="73"/>
  <c r="AC33" i="73"/>
  <c r="AC31" i="73"/>
  <c r="AC29" i="73"/>
  <c r="E29" i="73" s="1"/>
  <c r="AB42" i="73"/>
  <c r="AB45" i="73" s="1"/>
  <c r="AA47" i="73"/>
  <c r="AA46" i="73"/>
  <c r="AA20" i="73"/>
  <c r="AA53" i="73" s="1"/>
  <c r="AB42" i="72"/>
  <c r="AB45" i="72" s="1"/>
  <c r="AC41" i="72"/>
  <c r="AC40" i="72"/>
  <c r="AC39" i="72"/>
  <c r="AC38" i="72"/>
  <c r="AC37" i="72"/>
  <c r="AC36" i="72"/>
  <c r="AC35" i="72"/>
  <c r="AC34" i="72"/>
  <c r="AC33" i="72"/>
  <c r="AC32" i="72"/>
  <c r="AC31" i="72"/>
  <c r="AC30" i="72"/>
  <c r="AC29" i="72"/>
  <c r="E29" i="72" s="1"/>
  <c r="AD16" i="72"/>
  <c r="AA47" i="72"/>
  <c r="AA46" i="72"/>
  <c r="AA20" i="72"/>
  <c r="Y20" i="82" l="1"/>
  <c r="U12" i="82"/>
  <c r="AA48" i="73"/>
  <c r="AA50" i="73" s="1"/>
  <c r="AA52" i="73" s="1"/>
  <c r="AA50" i="83"/>
  <c r="Y22" i="82"/>
  <c r="AA47" i="80"/>
  <c r="AA46" i="80"/>
  <c r="Z53" i="80"/>
  <c r="X15" i="82" s="1"/>
  <c r="AA20" i="80"/>
  <c r="X8" i="42"/>
  <c r="Z53" i="75"/>
  <c r="Z52" i="77"/>
  <c r="X5" i="54"/>
  <c r="AA52" i="81"/>
  <c r="Y4" i="82"/>
  <c r="X9" i="54"/>
  <c r="X12" i="53"/>
  <c r="Y7" i="42"/>
  <c r="AA53" i="72"/>
  <c r="Y50" i="75"/>
  <c r="W24" i="82"/>
  <c r="W16" i="54"/>
  <c r="W21" i="53"/>
  <c r="V8" i="82"/>
  <c r="V12" i="82" s="1"/>
  <c r="V7" i="53"/>
  <c r="V6" i="54"/>
  <c r="Y50" i="84"/>
  <c r="W23" i="82"/>
  <c r="AA50" i="77"/>
  <c r="Y15" i="54"/>
  <c r="AA47" i="84"/>
  <c r="AA20" i="84"/>
  <c r="AA46" i="84"/>
  <c r="Z53" i="84"/>
  <c r="X17" i="82" s="1"/>
  <c r="Y52" i="72"/>
  <c r="W4" i="54"/>
  <c r="W5" i="53"/>
  <c r="W4" i="42"/>
  <c r="Z48" i="84"/>
  <c r="Z50" i="73"/>
  <c r="Z52" i="73" s="1"/>
  <c r="Y50" i="76"/>
  <c r="W20" i="53"/>
  <c r="X52" i="76"/>
  <c r="V6" i="53"/>
  <c r="Z50" i="72"/>
  <c r="X14" i="54"/>
  <c r="X19" i="53"/>
  <c r="Y50" i="80"/>
  <c r="W21" i="82"/>
  <c r="W18" i="82"/>
  <c r="W11" i="54"/>
  <c r="W14" i="53"/>
  <c r="Z48" i="80"/>
  <c r="U9" i="82"/>
  <c r="U11" i="82"/>
  <c r="Z52" i="83"/>
  <c r="X6" i="82"/>
  <c r="AE41" i="84"/>
  <c r="AE39" i="84"/>
  <c r="AE37" i="84"/>
  <c r="AE35" i="84"/>
  <c r="AE33" i="84"/>
  <c r="AE31" i="84"/>
  <c r="E31" i="84" s="1"/>
  <c r="AE40" i="84"/>
  <c r="AE38" i="84"/>
  <c r="AE36" i="84"/>
  <c r="AE34" i="84"/>
  <c r="AE32" i="84"/>
  <c r="AF16" i="84"/>
  <c r="AD42" i="84"/>
  <c r="AD45" i="84" s="1"/>
  <c r="AE41" i="83"/>
  <c r="AE40" i="83"/>
  <c r="AE39" i="83"/>
  <c r="AE38" i="83"/>
  <c r="AE37" i="83"/>
  <c r="AE36" i="83"/>
  <c r="AE35" i="83"/>
  <c r="AE34" i="83"/>
  <c r="AE33" i="83"/>
  <c r="AE32" i="83"/>
  <c r="AE31" i="83"/>
  <c r="E31" i="83" s="1"/>
  <c r="AF16" i="83"/>
  <c r="AD42" i="83"/>
  <c r="AD45" i="83" s="1"/>
  <c r="AC46" i="83"/>
  <c r="AB53" i="83"/>
  <c r="Z16" i="82" s="1"/>
  <c r="AC20" i="83"/>
  <c r="AC47" i="83"/>
  <c r="AB48" i="83"/>
  <c r="AB48" i="81"/>
  <c r="AC46" i="81"/>
  <c r="AC47" i="81"/>
  <c r="AC20" i="81"/>
  <c r="AB53" i="81"/>
  <c r="Z14" i="82" s="1"/>
  <c r="AE41" i="81"/>
  <c r="AE40" i="81"/>
  <c r="AE39" i="81"/>
  <c r="AE38" i="81"/>
  <c r="AE37" i="81"/>
  <c r="AE36" i="81"/>
  <c r="AE35" i="81"/>
  <c r="AE34" i="81"/>
  <c r="AE33" i="81"/>
  <c r="AE32" i="81"/>
  <c r="AE31" i="81"/>
  <c r="E31" i="81" s="1"/>
  <c r="AF16" i="81"/>
  <c r="AD42" i="81"/>
  <c r="AD45" i="81" s="1"/>
  <c r="AD42" i="80"/>
  <c r="AD45" i="80" s="1"/>
  <c r="AF16" i="80"/>
  <c r="AE41" i="80"/>
  <c r="AE39" i="80"/>
  <c r="AE37" i="80"/>
  <c r="AE35" i="80"/>
  <c r="AE33" i="80"/>
  <c r="AE31" i="80"/>
  <c r="E31" i="80" s="1"/>
  <c r="AE40" i="80"/>
  <c r="AE38" i="80"/>
  <c r="AE36" i="80"/>
  <c r="AE34" i="80"/>
  <c r="AE32" i="80"/>
  <c r="Z50" i="74"/>
  <c r="Z52" i="74" s="1"/>
  <c r="Y52" i="75"/>
  <c r="W5" i="42"/>
  <c r="AB48" i="77"/>
  <c r="AD42" i="77"/>
  <c r="AD45" i="77" s="1"/>
  <c r="AE41" i="77"/>
  <c r="AE40" i="77"/>
  <c r="AE39" i="77"/>
  <c r="AE38" i="77"/>
  <c r="AE37" i="77"/>
  <c r="AE36" i="77"/>
  <c r="AE35" i="77"/>
  <c r="AE34" i="77"/>
  <c r="AE33" i="77"/>
  <c r="AE32" i="77"/>
  <c r="AE31" i="77"/>
  <c r="E31" i="77" s="1"/>
  <c r="AF16" i="77"/>
  <c r="AC47" i="77"/>
  <c r="AC46" i="77"/>
  <c r="AC20" i="77"/>
  <c r="AC53" i="77" s="1"/>
  <c r="AA10" i="54" s="1"/>
  <c r="AD41" i="76"/>
  <c r="AD40" i="76"/>
  <c r="AD39" i="76"/>
  <c r="AD38" i="76"/>
  <c r="AD37" i="76"/>
  <c r="AD36" i="76"/>
  <c r="AD35" i="76"/>
  <c r="AD34" i="76"/>
  <c r="AD33" i="76"/>
  <c r="AD32" i="76"/>
  <c r="AD31" i="76"/>
  <c r="AD30" i="76"/>
  <c r="E30" i="76" s="1"/>
  <c r="AE16" i="76"/>
  <c r="AA20" i="76"/>
  <c r="AA53" i="76" s="1"/>
  <c r="Y13" i="53" s="1"/>
  <c r="AA46" i="76"/>
  <c r="AA47" i="76"/>
  <c r="AC42" i="76"/>
  <c r="AC45" i="76" s="1"/>
  <c r="Z48" i="76"/>
  <c r="AA46" i="75"/>
  <c r="AA20" i="75"/>
  <c r="AA47" i="75"/>
  <c r="AE41" i="75"/>
  <c r="AE40" i="75"/>
  <c r="AE39" i="75"/>
  <c r="AE38" i="75"/>
  <c r="AE37" i="75"/>
  <c r="AE36" i="75"/>
  <c r="AE35" i="75"/>
  <c r="AE34" i="75"/>
  <c r="AE33" i="75"/>
  <c r="AE32" i="75"/>
  <c r="AE31" i="75"/>
  <c r="E31" i="75" s="1"/>
  <c r="AF16" i="75"/>
  <c r="Z48" i="75"/>
  <c r="AD42" i="75"/>
  <c r="AD45" i="75" s="1"/>
  <c r="AA48" i="74"/>
  <c r="AB46" i="74"/>
  <c r="AB47" i="74"/>
  <c r="AB20" i="74"/>
  <c r="AB53" i="74" s="1"/>
  <c r="AD41" i="74"/>
  <c r="AD40" i="74"/>
  <c r="AD39" i="74"/>
  <c r="AD38" i="74"/>
  <c r="AD37" i="74"/>
  <c r="AD36" i="74"/>
  <c r="AD35" i="74"/>
  <c r="AD34" i="74"/>
  <c r="AD33" i="74"/>
  <c r="AD32" i="74"/>
  <c r="AD31" i="74"/>
  <c r="AD30" i="74"/>
  <c r="E30" i="74" s="1"/>
  <c r="AE16" i="74"/>
  <c r="AC42" i="74"/>
  <c r="AC45" i="74" s="1"/>
  <c r="AC42" i="71"/>
  <c r="AC45" i="71" s="1"/>
  <c r="AE16" i="71"/>
  <c r="AD38" i="71"/>
  <c r="AD30" i="71"/>
  <c r="E30" i="71" s="1"/>
  <c r="AD39" i="71"/>
  <c r="AD31" i="71"/>
  <c r="AD40" i="71"/>
  <c r="AD32" i="71"/>
  <c r="AD41" i="71"/>
  <c r="AD33" i="71"/>
  <c r="AD34" i="71"/>
  <c r="AD36" i="71"/>
  <c r="AD35" i="71"/>
  <c r="AD37" i="71"/>
  <c r="AB46" i="73"/>
  <c r="AB20" i="73"/>
  <c r="AB53" i="73" s="1"/>
  <c r="AB47" i="73"/>
  <c r="AC42" i="73"/>
  <c r="AC45" i="73" s="1"/>
  <c r="AD41" i="73"/>
  <c r="AD40" i="73"/>
  <c r="AD39" i="73"/>
  <c r="AD38" i="73"/>
  <c r="AD37" i="73"/>
  <c r="AD36" i="73"/>
  <c r="AD35" i="73"/>
  <c r="AD34" i="73"/>
  <c r="AD33" i="73"/>
  <c r="AD32" i="73"/>
  <c r="AD31" i="73"/>
  <c r="AD30" i="73"/>
  <c r="E30" i="73" s="1"/>
  <c r="AE16" i="73"/>
  <c r="AD41" i="72"/>
  <c r="AD40" i="72"/>
  <c r="AD39" i="72"/>
  <c r="AD38" i="72"/>
  <c r="AD37" i="72"/>
  <c r="AD36" i="72"/>
  <c r="AD35" i="72"/>
  <c r="AD34" i="72"/>
  <c r="AD33" i="72"/>
  <c r="AD32" i="72"/>
  <c r="AD31" i="72"/>
  <c r="AD30" i="72"/>
  <c r="E30" i="72" s="1"/>
  <c r="AE16" i="72"/>
  <c r="AC42" i="72"/>
  <c r="AC45" i="72" s="1"/>
  <c r="AB47" i="72"/>
  <c r="AB46" i="72"/>
  <c r="AB20" i="72"/>
  <c r="AA48" i="72"/>
  <c r="AA48" i="80" l="1"/>
  <c r="AB48" i="72"/>
  <c r="Z50" i="84"/>
  <c r="X23" i="82"/>
  <c r="V11" i="82"/>
  <c r="V9" i="82"/>
  <c r="AA52" i="77"/>
  <c r="Y5" i="54"/>
  <c r="AB47" i="80"/>
  <c r="AB46" i="80"/>
  <c r="AA53" i="80"/>
  <c r="Y15" i="82" s="1"/>
  <c r="AB20" i="80"/>
  <c r="AB50" i="77"/>
  <c r="Z15" i="54"/>
  <c r="Y52" i="80"/>
  <c r="W5" i="82"/>
  <c r="W10" i="82" s="1"/>
  <c r="AA50" i="80"/>
  <c r="Y21" i="82"/>
  <c r="AB50" i="72"/>
  <c r="Z14" i="54"/>
  <c r="Z19" i="53"/>
  <c r="Y8" i="42"/>
  <c r="AA53" i="75"/>
  <c r="AB50" i="81"/>
  <c r="Z20" i="82"/>
  <c r="Y52" i="76"/>
  <c r="W6" i="53"/>
  <c r="AB50" i="83"/>
  <c r="Z22" i="82"/>
  <c r="AA48" i="84"/>
  <c r="Y52" i="84"/>
  <c r="W7" i="82"/>
  <c r="W12" i="82" s="1"/>
  <c r="W6" i="54"/>
  <c r="W7" i="53"/>
  <c r="W8" i="82"/>
  <c r="X18" i="82"/>
  <c r="X11" i="54"/>
  <c r="X14" i="53"/>
  <c r="AA50" i="72"/>
  <c r="Y14" i="54"/>
  <c r="Y19" i="53"/>
  <c r="Z7" i="42"/>
  <c r="AB53" i="72"/>
  <c r="Z50" i="75"/>
  <c r="Z52" i="75" s="1"/>
  <c r="X24" i="82"/>
  <c r="X16" i="54"/>
  <c r="X21" i="53"/>
  <c r="Z50" i="76"/>
  <c r="X20" i="53"/>
  <c r="Z50" i="80"/>
  <c r="X21" i="82"/>
  <c r="Z52" i="72"/>
  <c r="X4" i="54"/>
  <c r="X4" i="42"/>
  <c r="X5" i="53"/>
  <c r="AB47" i="84"/>
  <c r="AB46" i="84"/>
  <c r="AA53" i="84"/>
  <c r="Y17" i="82" s="1"/>
  <c r="AB20" i="84"/>
  <c r="Y9" i="54"/>
  <c r="Y12" i="53"/>
  <c r="V10" i="82"/>
  <c r="AA52" i="83"/>
  <c r="Y6" i="82"/>
  <c r="AC48" i="83"/>
  <c r="AE42" i="84"/>
  <c r="AE45" i="84" s="1"/>
  <c r="AF41" i="84"/>
  <c r="AF40" i="84"/>
  <c r="AF39" i="84"/>
  <c r="AF38" i="84"/>
  <c r="AF37" i="84"/>
  <c r="AF36" i="84"/>
  <c r="AF35" i="84"/>
  <c r="AF34" i="84"/>
  <c r="AF33" i="84"/>
  <c r="AF32" i="84"/>
  <c r="E32" i="84" s="1"/>
  <c r="AG16" i="84"/>
  <c r="AF41" i="83"/>
  <c r="AF40" i="83"/>
  <c r="AF39" i="83"/>
  <c r="AF38" i="83"/>
  <c r="AF37" i="83"/>
  <c r="AF36" i="83"/>
  <c r="AF35" i="83"/>
  <c r="AF34" i="83"/>
  <c r="AF33" i="83"/>
  <c r="AF32" i="83"/>
  <c r="E32" i="83" s="1"/>
  <c r="AG16" i="83"/>
  <c r="AE42" i="83"/>
  <c r="AE45" i="83" s="1"/>
  <c r="AC53" i="83"/>
  <c r="AA16" i="82" s="1"/>
  <c r="AD47" i="83"/>
  <c r="AD46" i="83"/>
  <c r="AD20" i="83"/>
  <c r="AG16" i="81"/>
  <c r="AF41" i="81"/>
  <c r="AF40" i="81"/>
  <c r="AF39" i="81"/>
  <c r="AF38" i="81"/>
  <c r="AF37" i="81"/>
  <c r="AF36" i="81"/>
  <c r="AF35" i="81"/>
  <c r="AF34" i="81"/>
  <c r="AF33" i="81"/>
  <c r="AF32" i="81"/>
  <c r="E32" i="81" s="1"/>
  <c r="AE42" i="81"/>
  <c r="AE45" i="81" s="1"/>
  <c r="AD47" i="81"/>
  <c r="AD46" i="81"/>
  <c r="AD20" i="81"/>
  <c r="AC53" i="81"/>
  <c r="AA14" i="82" s="1"/>
  <c r="AC48" i="81"/>
  <c r="AE42" i="80"/>
  <c r="AE45" i="80" s="1"/>
  <c r="AF41" i="80"/>
  <c r="AF40" i="80"/>
  <c r="AF39" i="80"/>
  <c r="AF38" i="80"/>
  <c r="AF37" i="80"/>
  <c r="AF36" i="80"/>
  <c r="AF35" i="80"/>
  <c r="AF34" i="80"/>
  <c r="AF33" i="80"/>
  <c r="AF32" i="80"/>
  <c r="E32" i="80" s="1"/>
  <c r="AG16" i="80"/>
  <c r="AA50" i="74"/>
  <c r="AA52" i="74" s="1"/>
  <c r="X5" i="42"/>
  <c r="AC48" i="77"/>
  <c r="AG16" i="77"/>
  <c r="AF41" i="77"/>
  <c r="AF40" i="77"/>
  <c r="AF39" i="77"/>
  <c r="AF38" i="77"/>
  <c r="AF37" i="77"/>
  <c r="AF36" i="77"/>
  <c r="AF35" i="77"/>
  <c r="AF34" i="77"/>
  <c r="AF33" i="77"/>
  <c r="AF32" i="77"/>
  <c r="E32" i="77" s="1"/>
  <c r="AD47" i="77"/>
  <c r="AD46" i="77"/>
  <c r="AD20" i="77"/>
  <c r="AD53" i="77" s="1"/>
  <c r="AB10" i="54" s="1"/>
  <c r="AE42" i="77"/>
  <c r="AE45" i="77" s="1"/>
  <c r="AA48" i="76"/>
  <c r="AB47" i="76"/>
  <c r="AB46" i="76"/>
  <c r="AB20" i="76"/>
  <c r="AB53" i="76" s="1"/>
  <c r="Z13" i="53" s="1"/>
  <c r="AE41" i="76"/>
  <c r="AE40" i="76"/>
  <c r="AE39" i="76"/>
  <c r="AE38" i="76"/>
  <c r="AE37" i="76"/>
  <c r="AE36" i="76"/>
  <c r="AE35" i="76"/>
  <c r="AE34" i="76"/>
  <c r="AE33" i="76"/>
  <c r="AE32" i="76"/>
  <c r="AE31" i="76"/>
  <c r="E31" i="76" s="1"/>
  <c r="AF16" i="76"/>
  <c r="AD42" i="76"/>
  <c r="AD45" i="76" s="1"/>
  <c r="AE42" i="75"/>
  <c r="AE45" i="75" s="1"/>
  <c r="AB46" i="75"/>
  <c r="AB47" i="75"/>
  <c r="AB20" i="75"/>
  <c r="AF41" i="75"/>
  <c r="AF39" i="75"/>
  <c r="AF37" i="75"/>
  <c r="AF35" i="75"/>
  <c r="AF33" i="75"/>
  <c r="AF38" i="75"/>
  <c r="AF34" i="75"/>
  <c r="AG16" i="75"/>
  <c r="AF40" i="75"/>
  <c r="AF36" i="75"/>
  <c r="AF32" i="75"/>
  <c r="E32" i="75" s="1"/>
  <c r="AA48" i="75"/>
  <c r="AC47" i="74"/>
  <c r="AC20" i="74"/>
  <c r="AC53" i="74" s="1"/>
  <c r="AC46" i="74"/>
  <c r="AD42" i="74"/>
  <c r="AD45" i="74" s="1"/>
  <c r="AB48" i="74"/>
  <c r="AE41" i="74"/>
  <c r="AE40" i="74"/>
  <c r="AE39" i="74"/>
  <c r="AE38" i="74"/>
  <c r="AE37" i="74"/>
  <c r="AE36" i="74"/>
  <c r="AE34" i="74"/>
  <c r="AE35" i="74"/>
  <c r="AE31" i="74"/>
  <c r="E31" i="74" s="1"/>
  <c r="AF16" i="74"/>
  <c r="AE32" i="74"/>
  <c r="AE33" i="74"/>
  <c r="AD42" i="71"/>
  <c r="AD45" i="71" s="1"/>
  <c r="AF16" i="71"/>
  <c r="AE39" i="71"/>
  <c r="AE31" i="71"/>
  <c r="E31" i="71" s="1"/>
  <c r="AE40" i="71"/>
  <c r="AE32" i="71"/>
  <c r="AE41" i="71"/>
  <c r="AE33" i="71"/>
  <c r="AE34" i="71"/>
  <c r="AE35" i="71"/>
  <c r="AE36" i="71"/>
  <c r="AE37" i="71"/>
  <c r="AE38" i="71"/>
  <c r="AE41" i="73"/>
  <c r="AE40" i="73"/>
  <c r="AE39" i="73"/>
  <c r="AE38" i="73"/>
  <c r="AE37" i="73"/>
  <c r="AE36" i="73"/>
  <c r="AE35" i="73"/>
  <c r="AE34" i="73"/>
  <c r="AE33" i="73"/>
  <c r="AE32" i="73"/>
  <c r="AE31" i="73"/>
  <c r="E31" i="73" s="1"/>
  <c r="AF16" i="73"/>
  <c r="AD42" i="73"/>
  <c r="AD45" i="73" s="1"/>
  <c r="AC46" i="73"/>
  <c r="AC47" i="73"/>
  <c r="AC20" i="73"/>
  <c r="AC53" i="73" s="1"/>
  <c r="AB48" i="73"/>
  <c r="AE41" i="72"/>
  <c r="AE40" i="72"/>
  <c r="AE39" i="72"/>
  <c r="AE38" i="72"/>
  <c r="AE37" i="72"/>
  <c r="AE36" i="72"/>
  <c r="AE35" i="72"/>
  <c r="AE34" i="72"/>
  <c r="AE33" i="72"/>
  <c r="AE32" i="72"/>
  <c r="AE31" i="72"/>
  <c r="E31" i="72" s="1"/>
  <c r="AF16" i="72"/>
  <c r="AD42" i="72"/>
  <c r="AD45" i="72" s="1"/>
  <c r="AC46" i="72"/>
  <c r="AC47" i="72"/>
  <c r="AC20" i="72"/>
  <c r="AB48" i="80" l="1"/>
  <c r="AB50" i="80" s="1"/>
  <c r="AB48" i="84"/>
  <c r="AB50" i="84"/>
  <c r="Z23" i="82"/>
  <c r="AA50" i="75"/>
  <c r="Y5" i="42" s="1"/>
  <c r="Y24" i="82"/>
  <c r="Y16" i="54"/>
  <c r="Y21" i="53"/>
  <c r="Z52" i="76"/>
  <c r="X6" i="53"/>
  <c r="AB52" i="81"/>
  <c r="Z4" i="82"/>
  <c r="Z52" i="80"/>
  <c r="X5" i="82"/>
  <c r="AA52" i="80"/>
  <c r="Y5" i="82"/>
  <c r="AA52" i="72"/>
  <c r="Y4" i="54"/>
  <c r="Y4" i="42"/>
  <c r="Y5" i="53"/>
  <c r="Y18" i="82"/>
  <c r="Y14" i="53"/>
  <c r="Y11" i="54"/>
  <c r="AB50" i="73"/>
  <c r="AB52" i="73" s="1"/>
  <c r="AA50" i="76"/>
  <c r="Y20" i="53"/>
  <c r="AC50" i="81"/>
  <c r="AA20" i="82"/>
  <c r="Y23" i="82"/>
  <c r="AA50" i="84"/>
  <c r="AC50" i="77"/>
  <c r="AA15" i="54"/>
  <c r="AB52" i="77"/>
  <c r="Z5" i="54"/>
  <c r="Z8" i="42"/>
  <c r="AB53" i="75"/>
  <c r="X8" i="82"/>
  <c r="X6" i="54"/>
  <c r="X7" i="53"/>
  <c r="AB52" i="83"/>
  <c r="Z6" i="82"/>
  <c r="AC46" i="80"/>
  <c r="AB53" i="80"/>
  <c r="Z15" i="82" s="1"/>
  <c r="AC47" i="80"/>
  <c r="AC20" i="80"/>
  <c r="AC50" i="83"/>
  <c r="AA22" i="82"/>
  <c r="AA7" i="42"/>
  <c r="AC53" i="72"/>
  <c r="AC47" i="84"/>
  <c r="AC20" i="84"/>
  <c r="AC46" i="84"/>
  <c r="AB53" i="84"/>
  <c r="Z17" i="82" s="1"/>
  <c r="Z9" i="54"/>
  <c r="Z12" i="53"/>
  <c r="W11" i="82"/>
  <c r="W9" i="82"/>
  <c r="AB52" i="72"/>
  <c r="Z4" i="54"/>
  <c r="Z5" i="53"/>
  <c r="Z4" i="42"/>
  <c r="Z52" i="84"/>
  <c r="X7" i="82"/>
  <c r="AG41" i="84"/>
  <c r="AG40" i="84"/>
  <c r="AG39" i="84"/>
  <c r="AG38" i="84"/>
  <c r="AG37" i="84"/>
  <c r="AG36" i="84"/>
  <c r="AG35" i="84"/>
  <c r="AG34" i="84"/>
  <c r="AG33" i="84"/>
  <c r="E33" i="84" s="1"/>
  <c r="AH16" i="84"/>
  <c r="AF42" i="84"/>
  <c r="AF45" i="84" s="1"/>
  <c r="AG41" i="83"/>
  <c r="AG40" i="83"/>
  <c r="AG39" i="83"/>
  <c r="AG38" i="83"/>
  <c r="AG37" i="83"/>
  <c r="AG36" i="83"/>
  <c r="AG35" i="83"/>
  <c r="AG34" i="83"/>
  <c r="AG33" i="83"/>
  <c r="E33" i="83" s="1"/>
  <c r="AH16" i="83"/>
  <c r="AF42" i="83"/>
  <c r="AF45" i="83" s="1"/>
  <c r="AE46" i="83"/>
  <c r="AD53" i="83"/>
  <c r="AB16" i="82" s="1"/>
  <c r="AE47" i="83"/>
  <c r="AE20" i="83"/>
  <c r="AD48" i="83"/>
  <c r="AE46" i="81"/>
  <c r="AD53" i="81"/>
  <c r="AB14" i="82" s="1"/>
  <c r="AE20" i="81"/>
  <c r="AE47" i="81"/>
  <c r="AD48" i="81"/>
  <c r="AF42" i="81"/>
  <c r="AF45" i="81" s="1"/>
  <c r="AH16" i="81"/>
  <c r="AG41" i="81"/>
  <c r="AG40" i="81"/>
  <c r="AG39" i="81"/>
  <c r="AG38" i="81"/>
  <c r="AG37" i="81"/>
  <c r="AG36" i="81"/>
  <c r="AG35" i="81"/>
  <c r="AG34" i="81"/>
  <c r="AG33" i="81"/>
  <c r="E33" i="81" s="1"/>
  <c r="AF42" i="80"/>
  <c r="AF45" i="80" s="1"/>
  <c r="AG41" i="80"/>
  <c r="AG40" i="80"/>
  <c r="AG39" i="80"/>
  <c r="AG38" i="80"/>
  <c r="AG37" i="80"/>
  <c r="AG36" i="80"/>
  <c r="AG35" i="80"/>
  <c r="AG34" i="80"/>
  <c r="AG33" i="80"/>
  <c r="E33" i="80" s="1"/>
  <c r="AH16" i="80"/>
  <c r="AB50" i="74"/>
  <c r="AB52" i="74" s="1"/>
  <c r="AD48" i="77"/>
  <c r="AE46" i="77"/>
  <c r="AE47" i="77"/>
  <c r="AE20" i="77"/>
  <c r="AE53" i="77" s="1"/>
  <c r="AC10" i="54" s="1"/>
  <c r="AF42" i="77"/>
  <c r="AF45" i="77" s="1"/>
  <c r="AH16" i="77"/>
  <c r="AG41" i="77"/>
  <c r="AG40" i="77"/>
  <c r="AG39" i="77"/>
  <c r="AG38" i="77"/>
  <c r="AG37" i="77"/>
  <c r="AG36" i="77"/>
  <c r="AG35" i="77"/>
  <c r="AG34" i="77"/>
  <c r="AG33" i="77"/>
  <c r="E33" i="77" s="1"/>
  <c r="AB48" i="76"/>
  <c r="AF40" i="76"/>
  <c r="AF36" i="76"/>
  <c r="AF32" i="76"/>
  <c r="E32" i="76" s="1"/>
  <c r="AG16" i="76"/>
  <c r="AF41" i="76"/>
  <c r="AF37" i="76"/>
  <c r="AF33" i="76"/>
  <c r="AF38" i="76"/>
  <c r="AF34" i="76"/>
  <c r="AF39" i="76"/>
  <c r="AF35" i="76"/>
  <c r="AE42" i="76"/>
  <c r="AE45" i="76" s="1"/>
  <c r="AC47" i="76"/>
  <c r="AC46" i="76"/>
  <c r="AC20" i="76"/>
  <c r="AC53" i="76" s="1"/>
  <c r="AA13" i="53" s="1"/>
  <c r="AG41" i="75"/>
  <c r="AG40" i="75"/>
  <c r="AG39" i="75"/>
  <c r="AG38" i="75"/>
  <c r="AG37" i="75"/>
  <c r="AG36" i="75"/>
  <c r="AG35" i="75"/>
  <c r="AG34" i="75"/>
  <c r="AG33" i="75"/>
  <c r="E33" i="75" s="1"/>
  <c r="AH16" i="75"/>
  <c r="AC47" i="75"/>
  <c r="AC46" i="75"/>
  <c r="AC48" i="75" s="1"/>
  <c r="AC20" i="75"/>
  <c r="AF42" i="75"/>
  <c r="AF45" i="75" s="1"/>
  <c r="AB48" i="75"/>
  <c r="AC48" i="74"/>
  <c r="AE42" i="74"/>
  <c r="AE45" i="74" s="1"/>
  <c r="AD47" i="74"/>
  <c r="AD46" i="74"/>
  <c r="AD20" i="74"/>
  <c r="AD53" i="74" s="1"/>
  <c r="AF41" i="74"/>
  <c r="AF40" i="74"/>
  <c r="AF39" i="74"/>
  <c r="AF38" i="74"/>
  <c r="AF37" i="74"/>
  <c r="AF36" i="74"/>
  <c r="AF35" i="74"/>
  <c r="AF34" i="74"/>
  <c r="AF33" i="74"/>
  <c r="AF32" i="74"/>
  <c r="E32" i="74" s="1"/>
  <c r="AG16" i="74"/>
  <c r="AE42" i="71"/>
  <c r="AE45" i="71" s="1"/>
  <c r="AG16" i="71"/>
  <c r="AF40" i="71"/>
  <c r="AF32" i="71"/>
  <c r="E32" i="71" s="1"/>
  <c r="AF41" i="71"/>
  <c r="AF33" i="71"/>
  <c r="AF34" i="71"/>
  <c r="AF35" i="71"/>
  <c r="AF36" i="71"/>
  <c r="AF38" i="71"/>
  <c r="AF37" i="71"/>
  <c r="AF39" i="71"/>
  <c r="AC48" i="73"/>
  <c r="AF41" i="73"/>
  <c r="AF40" i="73"/>
  <c r="AF39" i="73"/>
  <c r="AF38" i="73"/>
  <c r="AF37" i="73"/>
  <c r="AF36" i="73"/>
  <c r="AF35" i="73"/>
  <c r="AF34" i="73"/>
  <c r="AF33" i="73"/>
  <c r="AF32" i="73"/>
  <c r="E32" i="73" s="1"/>
  <c r="AG16" i="73"/>
  <c r="AE42" i="73"/>
  <c r="AE45" i="73" s="1"/>
  <c r="AD46" i="73"/>
  <c r="AD47" i="73"/>
  <c r="AD20" i="73"/>
  <c r="AD53" i="73" s="1"/>
  <c r="AC48" i="72"/>
  <c r="AE42" i="72"/>
  <c r="AE45" i="72" s="1"/>
  <c r="AF35" i="72"/>
  <c r="AF33" i="72"/>
  <c r="AF32" i="72"/>
  <c r="E32" i="72" s="1"/>
  <c r="AF38" i="72"/>
  <c r="AF36" i="72"/>
  <c r="AF41" i="72"/>
  <c r="AF37" i="72"/>
  <c r="AF34" i="72"/>
  <c r="AG16" i="72"/>
  <c r="AF40" i="72"/>
  <c r="AF39" i="72"/>
  <c r="AD46" i="72"/>
  <c r="AD47" i="72"/>
  <c r="AD20" i="72"/>
  <c r="AA52" i="75" l="1"/>
  <c r="AD48" i="74"/>
  <c r="AC48" i="84"/>
  <c r="AC50" i="84" s="1"/>
  <c r="Z21" i="82"/>
  <c r="AC48" i="76"/>
  <c r="AC50" i="76" s="1"/>
  <c r="AC52" i="77"/>
  <c r="AA5" i="54"/>
  <c r="AC52" i="83"/>
  <c r="AA6" i="82"/>
  <c r="Z18" i="82"/>
  <c r="Z14" i="53"/>
  <c r="Z11" i="54"/>
  <c r="Y8" i="82"/>
  <c r="Y6" i="54"/>
  <c r="Y7" i="53"/>
  <c r="AC50" i="75"/>
  <c r="AC52" i="75" s="1"/>
  <c r="AA24" i="82"/>
  <c r="AA16" i="54"/>
  <c r="AA21" i="53"/>
  <c r="AD46" i="84"/>
  <c r="AC53" i="84"/>
  <c r="AA17" i="82" s="1"/>
  <c r="AD20" i="84"/>
  <c r="AD47" i="84"/>
  <c r="AC52" i="81"/>
  <c r="AA4" i="82"/>
  <c r="AC50" i="73"/>
  <c r="AC52" i="73" s="1"/>
  <c r="AC48" i="80"/>
  <c r="AB52" i="84"/>
  <c r="Z7" i="82"/>
  <c r="AD46" i="80"/>
  <c r="AD47" i="80"/>
  <c r="AD20" i="80"/>
  <c r="AC53" i="80"/>
  <c r="AA15" i="82" s="1"/>
  <c r="AD50" i="83"/>
  <c r="AB22" i="82"/>
  <c r="AA12" i="53"/>
  <c r="AA9" i="54"/>
  <c r="AA52" i="76"/>
  <c r="Y6" i="53"/>
  <c r="AD50" i="81"/>
  <c r="AB20" i="82"/>
  <c r="AA52" i="84"/>
  <c r="Y7" i="82"/>
  <c r="AA8" i="42"/>
  <c r="AC53" i="75"/>
  <c r="AD53" i="72"/>
  <c r="AB7" i="42"/>
  <c r="AC50" i="72"/>
  <c r="AA14" i="54"/>
  <c r="AA19" i="53"/>
  <c r="AB50" i="75"/>
  <c r="Z24" i="82"/>
  <c r="Z16" i="54"/>
  <c r="Z21" i="53"/>
  <c r="AB50" i="76"/>
  <c r="Z20" i="53"/>
  <c r="AD50" i="77"/>
  <c r="AB15" i="54"/>
  <c r="AB52" i="80"/>
  <c r="Z5" i="82"/>
  <c r="AH41" i="84"/>
  <c r="AH40" i="84"/>
  <c r="AH39" i="84"/>
  <c r="AH38" i="84"/>
  <c r="AH37" i="84"/>
  <c r="AH36" i="84"/>
  <c r="AH35" i="84"/>
  <c r="AH34" i="84"/>
  <c r="E34" i="84" s="1"/>
  <c r="AI16" i="84"/>
  <c r="AG42" i="84"/>
  <c r="AG45" i="84" s="1"/>
  <c r="AE48" i="83"/>
  <c r="AH41" i="83"/>
  <c r="AH40" i="83"/>
  <c r="AH39" i="83"/>
  <c r="AH38" i="83"/>
  <c r="AH37" i="83"/>
  <c r="AH36" i="83"/>
  <c r="AH35" i="83"/>
  <c r="AH34" i="83"/>
  <c r="E34" i="83" s="1"/>
  <c r="AI16" i="83"/>
  <c r="AG42" i="83"/>
  <c r="AG45" i="83" s="1"/>
  <c r="AE53" i="83"/>
  <c r="AC16" i="82" s="1"/>
  <c r="AF47" i="83"/>
  <c r="AF20" i="83"/>
  <c r="AF46" i="83"/>
  <c r="AE53" i="81"/>
  <c r="AC14" i="82" s="1"/>
  <c r="AF46" i="81"/>
  <c r="AF47" i="81"/>
  <c r="AF20" i="81"/>
  <c r="AG42" i="81"/>
  <c r="AG45" i="81" s="1"/>
  <c r="AH41" i="81"/>
  <c r="AH40" i="81"/>
  <c r="AH39" i="81"/>
  <c r="AH38" i="81"/>
  <c r="AH37" i="81"/>
  <c r="AH36" i="81"/>
  <c r="AH35" i="81"/>
  <c r="AH34" i="81"/>
  <c r="E34" i="81" s="1"/>
  <c r="AI16" i="81"/>
  <c r="AE48" i="81"/>
  <c r="AG42" i="80"/>
  <c r="AG45" i="80" s="1"/>
  <c r="AH41" i="80"/>
  <c r="AH40" i="80"/>
  <c r="AH39" i="80"/>
  <c r="AH38" i="80"/>
  <c r="AH37" i="80"/>
  <c r="AH36" i="80"/>
  <c r="AH35" i="80"/>
  <c r="AH34" i="80"/>
  <c r="E34" i="80" s="1"/>
  <c r="AI16" i="80"/>
  <c r="AC50" i="74"/>
  <c r="AC52" i="74" s="1"/>
  <c r="AD50" i="74"/>
  <c r="AD52" i="74" s="1"/>
  <c r="AB52" i="75"/>
  <c r="Z5" i="42"/>
  <c r="AE48" i="77"/>
  <c r="AG42" i="77"/>
  <c r="AG45" i="77" s="1"/>
  <c r="AH41" i="77"/>
  <c r="AH40" i="77"/>
  <c r="AH39" i="77"/>
  <c r="AH38" i="77"/>
  <c r="AH37" i="77"/>
  <c r="AH36" i="77"/>
  <c r="AH35" i="77"/>
  <c r="AH34" i="77"/>
  <c r="E34" i="77" s="1"/>
  <c r="AI16" i="77"/>
  <c r="AF47" i="77"/>
  <c r="AF20" i="77"/>
  <c r="AF53" i="77" s="1"/>
  <c r="AD10" i="54" s="1"/>
  <c r="AF46" i="77"/>
  <c r="AG41" i="76"/>
  <c r="AG37" i="76"/>
  <c r="AG33" i="76"/>
  <c r="E33" i="76" s="1"/>
  <c r="AG39" i="76"/>
  <c r="AG38" i="76"/>
  <c r="AG34" i="76"/>
  <c r="AG40" i="76"/>
  <c r="AG36" i="76"/>
  <c r="AH16" i="76"/>
  <c r="AG35" i="76"/>
  <c r="AF42" i="76"/>
  <c r="AF45" i="76" s="1"/>
  <c r="AD47" i="76"/>
  <c r="AD46" i="76"/>
  <c r="AD20" i="76"/>
  <c r="AD53" i="76" s="1"/>
  <c r="AB13" i="53" s="1"/>
  <c r="AH41" i="75"/>
  <c r="AH40" i="75"/>
  <c r="AH39" i="75"/>
  <c r="AH38" i="75"/>
  <c r="AH37" i="75"/>
  <c r="AH36" i="75"/>
  <c r="AH35" i="75"/>
  <c r="AH34" i="75"/>
  <c r="E34" i="75" s="1"/>
  <c r="AI16" i="75"/>
  <c r="AD47" i="75"/>
  <c r="AD46" i="75"/>
  <c r="AD20" i="75"/>
  <c r="AG42" i="75"/>
  <c r="AG45" i="75" s="1"/>
  <c r="AF42" i="74"/>
  <c r="AF45" i="74" s="1"/>
  <c r="AE47" i="74"/>
  <c r="AE20" i="74"/>
  <c r="AE53" i="74" s="1"/>
  <c r="AE46" i="74"/>
  <c r="AG41" i="74"/>
  <c r="AG40" i="74"/>
  <c r="AG39" i="74"/>
  <c r="AG38" i="74"/>
  <c r="AG37" i="74"/>
  <c r="AG36" i="74"/>
  <c r="AG35" i="74"/>
  <c r="AG34" i="74"/>
  <c r="AG33" i="74"/>
  <c r="E33" i="74" s="1"/>
  <c r="AH16" i="74"/>
  <c r="AF42" i="71"/>
  <c r="AF45" i="71" s="1"/>
  <c r="AH16" i="71"/>
  <c r="AG41" i="71"/>
  <c r="AG33" i="71"/>
  <c r="E33" i="71" s="1"/>
  <c r="AG34" i="71"/>
  <c r="AG35" i="71"/>
  <c r="AG36" i="71"/>
  <c r="AG39" i="71"/>
  <c r="AG37" i="71"/>
  <c r="AG38" i="71"/>
  <c r="AG40" i="71"/>
  <c r="AD48" i="73"/>
  <c r="AG41" i="73"/>
  <c r="AG40" i="73"/>
  <c r="AG39" i="73"/>
  <c r="AG38" i="73"/>
  <c r="AG37" i="73"/>
  <c r="AG36" i="73"/>
  <c r="AG35" i="73"/>
  <c r="AG34" i="73"/>
  <c r="AG33" i="73"/>
  <c r="E33" i="73" s="1"/>
  <c r="AH16" i="73"/>
  <c r="AF42" i="73"/>
  <c r="AF45" i="73" s="1"/>
  <c r="AE46" i="73"/>
  <c r="AE47" i="73"/>
  <c r="AE20" i="73"/>
  <c r="AE53" i="73" s="1"/>
  <c r="AD48" i="72"/>
  <c r="AE46" i="72"/>
  <c r="AE20" i="72"/>
  <c r="AE47" i="72"/>
  <c r="AF42" i="72"/>
  <c r="AF45" i="72" s="1"/>
  <c r="AG41" i="72"/>
  <c r="AG40" i="72"/>
  <c r="AG39" i="72"/>
  <c r="AG38" i="72"/>
  <c r="AG37" i="72"/>
  <c r="AG36" i="72"/>
  <c r="AG35" i="72"/>
  <c r="AG34" i="72"/>
  <c r="AG33" i="72"/>
  <c r="E33" i="72" s="1"/>
  <c r="AH16" i="72"/>
  <c r="AA23" i="82" l="1"/>
  <c r="AA20" i="53"/>
  <c r="AE48" i="74"/>
  <c r="AA5" i="42"/>
  <c r="AD48" i="84"/>
  <c r="AD50" i="84" s="1"/>
  <c r="AC7" i="42"/>
  <c r="AE53" i="72"/>
  <c r="AB52" i="76"/>
  <c r="Z6" i="53"/>
  <c r="AD52" i="81"/>
  <c r="AB4" i="82"/>
  <c r="AB8" i="42"/>
  <c r="AD53" i="75"/>
  <c r="AB9" i="54"/>
  <c r="AB12" i="53"/>
  <c r="AD48" i="80"/>
  <c r="AD50" i="72"/>
  <c r="AB14" i="54"/>
  <c r="AB19" i="53"/>
  <c r="AE50" i="77"/>
  <c r="AC15" i="54"/>
  <c r="AE50" i="83"/>
  <c r="AC22" i="82"/>
  <c r="AA18" i="82"/>
  <c r="AA14" i="53"/>
  <c r="AA11" i="54"/>
  <c r="AA8" i="82"/>
  <c r="AA7" i="53"/>
  <c r="AA6" i="54"/>
  <c r="AC52" i="84"/>
  <c r="AA7" i="82"/>
  <c r="AE50" i="81"/>
  <c r="AC20" i="82"/>
  <c r="AC52" i="76"/>
  <c r="AA6" i="53"/>
  <c r="AE47" i="80"/>
  <c r="AE20" i="80"/>
  <c r="AE46" i="80"/>
  <c r="AD53" i="80"/>
  <c r="AB15" i="82" s="1"/>
  <c r="AD50" i="73"/>
  <c r="AD52" i="73" s="1"/>
  <c r="Z6" i="54"/>
  <c r="Z8" i="82"/>
  <c r="Z7" i="53"/>
  <c r="AE46" i="84"/>
  <c r="AD53" i="84"/>
  <c r="AB17" i="82" s="1"/>
  <c r="AE47" i="84"/>
  <c r="AE20" i="84"/>
  <c r="AC52" i="72"/>
  <c r="AA5" i="53"/>
  <c r="AA4" i="54"/>
  <c r="AA4" i="42"/>
  <c r="AD52" i="83"/>
  <c r="AB6" i="82"/>
  <c r="AD52" i="77"/>
  <c r="AB5" i="54"/>
  <c r="AC50" i="80"/>
  <c r="AA21" i="82"/>
  <c r="AI41" i="84"/>
  <c r="AI40" i="84"/>
  <c r="AI39" i="84"/>
  <c r="AI38" i="84"/>
  <c r="AI37" i="84"/>
  <c r="AI36" i="84"/>
  <c r="AI35" i="84"/>
  <c r="E35" i="84" s="1"/>
  <c r="AJ16" i="84"/>
  <c r="AH42" i="84"/>
  <c r="AH45" i="84" s="1"/>
  <c r="AI39" i="83"/>
  <c r="AI35" i="83"/>
  <c r="E35" i="83" s="1"/>
  <c r="AI40" i="83"/>
  <c r="AI36" i="83"/>
  <c r="AJ16" i="83"/>
  <c r="AI41" i="83"/>
  <c r="AI37" i="83"/>
  <c r="AI38" i="83"/>
  <c r="AH42" i="83"/>
  <c r="AH45" i="83" s="1"/>
  <c r="AF53" i="83"/>
  <c r="AD16" i="82" s="1"/>
  <c r="AG47" i="83"/>
  <c r="AG20" i="83"/>
  <c r="AG46" i="83"/>
  <c r="AF48" i="83"/>
  <c r="AF48" i="81"/>
  <c r="AI37" i="81"/>
  <c r="AJ16" i="81"/>
  <c r="AI39" i="81"/>
  <c r="AI41" i="81"/>
  <c r="AI36" i="81"/>
  <c r="AI38" i="81"/>
  <c r="AI40" i="81"/>
  <c r="AI35" i="81"/>
  <c r="E35" i="81" s="1"/>
  <c r="AF53" i="81"/>
  <c r="AD14" i="82" s="1"/>
  <c r="AG47" i="81"/>
  <c r="AG46" i="81"/>
  <c r="AG48" i="81" s="1"/>
  <c r="AE20" i="82" s="1"/>
  <c r="AG20" i="81"/>
  <c r="AH42" i="81"/>
  <c r="AH45" i="81" s="1"/>
  <c r="AH42" i="80"/>
  <c r="AH45" i="80" s="1"/>
  <c r="AI41" i="80"/>
  <c r="AI40" i="80"/>
  <c r="AI39" i="80"/>
  <c r="AI38" i="80"/>
  <c r="AI37" i="80"/>
  <c r="AI36" i="80"/>
  <c r="AI35" i="80"/>
  <c r="E35" i="80" s="1"/>
  <c r="AJ16" i="80"/>
  <c r="AF48" i="77"/>
  <c r="AG46" i="77"/>
  <c r="AG47" i="77"/>
  <c r="AG20" i="77"/>
  <c r="AG53" i="77" s="1"/>
  <c r="AE10" i="54" s="1"/>
  <c r="AI41" i="77"/>
  <c r="AI40" i="77"/>
  <c r="AI39" i="77"/>
  <c r="AI38" i="77"/>
  <c r="AI37" i="77"/>
  <c r="AI36" i="77"/>
  <c r="AI35" i="77"/>
  <c r="E35" i="77" s="1"/>
  <c r="AJ16" i="77"/>
  <c r="AH42" i="77"/>
  <c r="AH45" i="77" s="1"/>
  <c r="AD48" i="76"/>
  <c r="AG42" i="76"/>
  <c r="AG45" i="76" s="1"/>
  <c r="AH41" i="76"/>
  <c r="AH40" i="76"/>
  <c r="AH39" i="76"/>
  <c r="AH38" i="76"/>
  <c r="AH37" i="76"/>
  <c r="AH36" i="76"/>
  <c r="AH35" i="76"/>
  <c r="AH34" i="76"/>
  <c r="E34" i="76" s="1"/>
  <c r="AI16" i="76"/>
  <c r="AE20" i="76"/>
  <c r="AE53" i="76" s="1"/>
  <c r="AC13" i="53" s="1"/>
  <c r="AE46" i="76"/>
  <c r="AE47" i="76"/>
  <c r="AD48" i="75"/>
  <c r="AI41" i="75"/>
  <c r="AI40" i="75"/>
  <c r="AI39" i="75"/>
  <c r="AI38" i="75"/>
  <c r="AI37" i="75"/>
  <c r="AI36" i="75"/>
  <c r="AI35" i="75"/>
  <c r="E35" i="75" s="1"/>
  <c r="AJ16" i="75"/>
  <c r="AE47" i="75"/>
  <c r="AE20" i="75"/>
  <c r="AE46" i="75"/>
  <c r="AH42" i="75"/>
  <c r="AH45" i="75" s="1"/>
  <c r="AG42" i="74"/>
  <c r="AG45" i="74" s="1"/>
  <c r="AF47" i="74"/>
  <c r="AF46" i="74"/>
  <c r="AF20" i="74"/>
  <c r="AF53" i="74" s="1"/>
  <c r="AH41" i="74"/>
  <c r="AH39" i="74"/>
  <c r="AH37" i="74"/>
  <c r="AH35" i="74"/>
  <c r="AH40" i="74"/>
  <c r="AH38" i="74"/>
  <c r="AH36" i="74"/>
  <c r="AH34" i="74"/>
  <c r="E34" i="74" s="1"/>
  <c r="AI16" i="74"/>
  <c r="AG42" i="71"/>
  <c r="AG45" i="71" s="1"/>
  <c r="AI16" i="71"/>
  <c r="AH34" i="71"/>
  <c r="E34" i="71" s="1"/>
  <c r="AH35" i="71"/>
  <c r="AH40" i="71"/>
  <c r="AH36" i="71"/>
  <c r="AH37" i="71"/>
  <c r="AH38" i="71"/>
  <c r="AH39" i="71"/>
  <c r="AH41" i="71"/>
  <c r="AE48" i="73"/>
  <c r="AH41" i="73"/>
  <c r="AH40" i="73"/>
  <c r="AH39" i="73"/>
  <c r="AH38" i="73"/>
  <c r="AH37" i="73"/>
  <c r="AH36" i="73"/>
  <c r="AH35" i="73"/>
  <c r="AH34" i="73"/>
  <c r="E34" i="73" s="1"/>
  <c r="AI16" i="73"/>
  <c r="AG42" i="73"/>
  <c r="AG45" i="73" s="1"/>
  <c r="AF47" i="73"/>
  <c r="AF20" i="73"/>
  <c r="AF53" i="73" s="1"/>
  <c r="AF46" i="73"/>
  <c r="AH41" i="72"/>
  <c r="AH40" i="72"/>
  <c r="AH39" i="72"/>
  <c r="AH38" i="72"/>
  <c r="AH37" i="72"/>
  <c r="AH36" i="72"/>
  <c r="AH35" i="72"/>
  <c r="AH34" i="72"/>
  <c r="E34" i="72" s="1"/>
  <c r="AI16" i="72"/>
  <c r="AG42" i="72"/>
  <c r="AG45" i="72" s="1"/>
  <c r="AF46" i="72"/>
  <c r="AF47" i="72"/>
  <c r="AF20" i="72"/>
  <c r="AE48" i="72"/>
  <c r="AB23" i="82" l="1"/>
  <c r="AE48" i="80"/>
  <c r="AE50" i="80" s="1"/>
  <c r="AE50" i="74"/>
  <c r="AE52" i="74" s="1"/>
  <c r="AE48" i="84"/>
  <c r="AE50" i="84" s="1"/>
  <c r="AE52" i="77"/>
  <c r="AC5" i="54"/>
  <c r="AE50" i="72"/>
  <c r="AC19" i="53"/>
  <c r="AC14" i="54"/>
  <c r="AF50" i="81"/>
  <c r="AD20" i="82"/>
  <c r="AF47" i="80"/>
  <c r="AF20" i="80"/>
  <c r="AE53" i="80"/>
  <c r="AC15" i="82" s="1"/>
  <c r="AF46" i="80"/>
  <c r="AD52" i="84"/>
  <c r="AB7" i="82"/>
  <c r="AD7" i="42"/>
  <c r="AF53" i="72"/>
  <c r="AF50" i="77"/>
  <c r="AD15" i="54"/>
  <c r="AG50" i="81"/>
  <c r="AF50" i="83"/>
  <c r="AD22" i="82"/>
  <c r="AC52" i="80"/>
  <c r="AA5" i="82"/>
  <c r="AD52" i="72"/>
  <c r="AB4" i="42"/>
  <c r="AB5" i="53"/>
  <c r="AB4" i="54"/>
  <c r="AB18" i="82"/>
  <c r="AB14" i="53"/>
  <c r="AB11" i="54"/>
  <c r="AG48" i="83"/>
  <c r="AF20" i="84"/>
  <c r="AF46" i="84"/>
  <c r="AE53" i="84"/>
  <c r="AC17" i="82" s="1"/>
  <c r="AF47" i="84"/>
  <c r="AE52" i="81"/>
  <c r="AC4" i="82"/>
  <c r="AD50" i="80"/>
  <c r="AB21" i="82"/>
  <c r="AE50" i="73"/>
  <c r="AE52" i="73" s="1"/>
  <c r="AD50" i="75"/>
  <c r="AB5" i="42" s="1"/>
  <c r="AB24" i="82"/>
  <c r="AB16" i="54"/>
  <c r="AB21" i="53"/>
  <c r="AC8" i="42"/>
  <c r="AE53" i="75"/>
  <c r="AF48" i="74"/>
  <c r="AD50" i="76"/>
  <c r="AB20" i="53"/>
  <c r="AC9" i="54"/>
  <c r="AC12" i="53"/>
  <c r="AE52" i="83"/>
  <c r="AC6" i="82"/>
  <c r="AJ41" i="84"/>
  <c r="AJ40" i="84"/>
  <c r="AJ39" i="84"/>
  <c r="AJ38" i="84"/>
  <c r="AJ37" i="84"/>
  <c r="AJ36" i="84"/>
  <c r="E36" i="84" s="1"/>
  <c r="AK16" i="84"/>
  <c r="AI42" i="84"/>
  <c r="AI42" i="83"/>
  <c r="AJ41" i="83"/>
  <c r="AJ40" i="83"/>
  <c r="AJ39" i="83"/>
  <c r="AJ38" i="83"/>
  <c r="AJ37" i="83"/>
  <c r="AJ36" i="83"/>
  <c r="E36" i="83" s="1"/>
  <c r="AK16" i="83"/>
  <c r="AG53" i="83"/>
  <c r="AE16" i="82" s="1"/>
  <c r="AH46" i="83"/>
  <c r="AH20" i="83"/>
  <c r="AH47" i="83"/>
  <c r="AI42" i="81"/>
  <c r="AG53" i="81"/>
  <c r="AE14" i="82" s="1"/>
  <c r="AH46" i="81"/>
  <c r="AH47" i="81"/>
  <c r="AH20" i="81"/>
  <c r="AJ41" i="81"/>
  <c r="AJ40" i="81"/>
  <c r="AJ39" i="81"/>
  <c r="AJ38" i="81"/>
  <c r="AJ37" i="81"/>
  <c r="AJ36" i="81"/>
  <c r="E36" i="81" s="1"/>
  <c r="AK16" i="81"/>
  <c r="AI42" i="80"/>
  <c r="AJ41" i="80"/>
  <c r="AJ40" i="80"/>
  <c r="AJ39" i="80"/>
  <c r="AJ38" i="80"/>
  <c r="AJ37" i="80"/>
  <c r="AJ36" i="80"/>
  <c r="E36" i="80" s="1"/>
  <c r="AK16" i="80"/>
  <c r="AJ41" i="77"/>
  <c r="AJ40" i="77"/>
  <c r="AJ39" i="77"/>
  <c r="AJ38" i="77"/>
  <c r="AJ37" i="77"/>
  <c r="AJ36" i="77"/>
  <c r="E36" i="77" s="1"/>
  <c r="AK16" i="77"/>
  <c r="AH46" i="77"/>
  <c r="AH47" i="77"/>
  <c r="AH20" i="77"/>
  <c r="AH53" i="77" s="1"/>
  <c r="AF10" i="54" s="1"/>
  <c r="AI42" i="77"/>
  <c r="AG48" i="77"/>
  <c r="AE48" i="76"/>
  <c r="AF46" i="76"/>
  <c r="AF47" i="76"/>
  <c r="AF20" i="76"/>
  <c r="AF53" i="76" s="1"/>
  <c r="AD13" i="53" s="1"/>
  <c r="AI41" i="76"/>
  <c r="AI40" i="76"/>
  <c r="AI39" i="76"/>
  <c r="AI38" i="76"/>
  <c r="AI37" i="76"/>
  <c r="AI36" i="76"/>
  <c r="AI35" i="76"/>
  <c r="E35" i="76" s="1"/>
  <c r="AJ16" i="76"/>
  <c r="AH42" i="76"/>
  <c r="AH45" i="76" s="1"/>
  <c r="AE48" i="75"/>
  <c r="AI42" i="75"/>
  <c r="AF47" i="75"/>
  <c r="AF46" i="75"/>
  <c r="AF20" i="75"/>
  <c r="AJ41" i="75"/>
  <c r="AJ39" i="75"/>
  <c r="AJ37" i="75"/>
  <c r="AJ40" i="75"/>
  <c r="AJ38" i="75"/>
  <c r="AJ36" i="75"/>
  <c r="E36" i="75" s="1"/>
  <c r="AK16" i="75"/>
  <c r="AI41" i="74"/>
  <c r="AI40" i="74"/>
  <c r="AI39" i="74"/>
  <c r="AI38" i="74"/>
  <c r="AI37" i="74"/>
  <c r="AI36" i="74"/>
  <c r="AI35" i="74"/>
  <c r="E35" i="74" s="1"/>
  <c r="AJ16" i="74"/>
  <c r="AG46" i="74"/>
  <c r="AG47" i="74"/>
  <c r="AG20" i="74"/>
  <c r="AG53" i="74" s="1"/>
  <c r="AH42" i="74"/>
  <c r="AH45" i="74" s="1"/>
  <c r="AH42" i="71"/>
  <c r="AH45" i="71" s="1"/>
  <c r="AJ16" i="71"/>
  <c r="AI35" i="71"/>
  <c r="E35" i="71" s="1"/>
  <c r="AI36" i="71"/>
  <c r="AI37" i="71"/>
  <c r="AI38" i="71"/>
  <c r="AI39" i="71"/>
  <c r="AI41" i="71"/>
  <c r="AI40" i="71"/>
  <c r="AF48" i="73"/>
  <c r="AI41" i="73"/>
  <c r="AI40" i="73"/>
  <c r="AI39" i="73"/>
  <c r="AI38" i="73"/>
  <c r="AI37" i="73"/>
  <c r="AI36" i="73"/>
  <c r="AI35" i="73"/>
  <c r="E35" i="73" s="1"/>
  <c r="AJ16" i="73"/>
  <c r="AG47" i="73"/>
  <c r="AG46" i="73"/>
  <c r="AG20" i="73"/>
  <c r="AG53" i="73" s="1"/>
  <c r="AH42" i="73"/>
  <c r="AH45" i="73" s="1"/>
  <c r="AH42" i="72"/>
  <c r="AH45" i="72" s="1"/>
  <c r="AG47" i="72"/>
  <c r="AG46" i="72"/>
  <c r="AG20" i="72"/>
  <c r="AF48" i="72"/>
  <c r="AI41" i="72"/>
  <c r="E41" i="72" s="1"/>
  <c r="AI40" i="72"/>
  <c r="E40" i="72" s="1"/>
  <c r="AI39" i="72"/>
  <c r="E39" i="72" s="1"/>
  <c r="AI38" i="72"/>
  <c r="E38" i="72" s="1"/>
  <c r="AI37" i="72"/>
  <c r="E37" i="72" s="1"/>
  <c r="AI36" i="72"/>
  <c r="E36" i="72" s="1"/>
  <c r="AI35" i="72"/>
  <c r="E35" i="72" s="1"/>
  <c r="AJ16" i="72"/>
  <c r="AD52" i="75" l="1"/>
  <c r="AC23" i="82"/>
  <c r="AC21" i="82"/>
  <c r="AF48" i="80"/>
  <c r="AF50" i="80" s="1"/>
  <c r="AE50" i="76"/>
  <c r="AC20" i="53"/>
  <c r="AG50" i="83"/>
  <c r="AE22" i="82"/>
  <c r="AF52" i="81"/>
  <c r="AD4" i="82"/>
  <c r="AG50" i="77"/>
  <c r="AE15" i="54"/>
  <c r="AJ42" i="84"/>
  <c r="AJ45" i="84" s="1"/>
  <c r="AE52" i="84"/>
  <c r="AC7" i="82"/>
  <c r="AD52" i="80"/>
  <c r="AB5" i="82"/>
  <c r="AG46" i="84"/>
  <c r="AG20" i="84"/>
  <c r="AF53" i="84"/>
  <c r="AD17" i="82" s="1"/>
  <c r="AG47" i="84"/>
  <c r="AF52" i="83"/>
  <c r="AD6" i="82"/>
  <c r="AE52" i="72"/>
  <c r="AC4" i="54"/>
  <c r="AC4" i="42"/>
  <c r="AC5" i="53"/>
  <c r="AD9" i="54"/>
  <c r="AD12" i="53"/>
  <c r="AE50" i="75"/>
  <c r="AE52" i="75" s="1"/>
  <c r="AC24" i="82"/>
  <c r="AC21" i="53"/>
  <c r="AC16" i="54"/>
  <c r="AD52" i="76"/>
  <c r="AB6" i="53"/>
  <c r="AG52" i="81"/>
  <c r="AE4" i="82"/>
  <c r="AD8" i="42"/>
  <c r="AF53" i="75"/>
  <c r="AF50" i="74"/>
  <c r="AF52" i="74" s="1"/>
  <c r="AB8" i="82"/>
  <c r="AB6" i="54"/>
  <c r="AB7" i="53"/>
  <c r="AF53" i="80"/>
  <c r="AD15" i="82" s="1"/>
  <c r="AG47" i="80"/>
  <c r="AG20" i="80"/>
  <c r="AG46" i="80"/>
  <c r="AE52" i="80"/>
  <c r="AC5" i="82"/>
  <c r="AF50" i="72"/>
  <c r="AD19" i="53"/>
  <c r="AD14" i="54"/>
  <c r="AE7" i="42"/>
  <c r="AG53" i="72"/>
  <c r="AF50" i="73"/>
  <c r="AF52" i="73" s="1"/>
  <c r="AF48" i="75"/>
  <c r="AC18" i="82"/>
  <c r="AC14" i="53"/>
  <c r="AC11" i="54"/>
  <c r="AF48" i="84"/>
  <c r="AF52" i="77"/>
  <c r="AD5" i="54"/>
  <c r="AJ42" i="83"/>
  <c r="AJ45" i="83" s="1"/>
  <c r="AK41" i="84"/>
  <c r="AK40" i="84"/>
  <c r="AK39" i="84"/>
  <c r="AK38" i="84"/>
  <c r="AK37" i="84"/>
  <c r="E37" i="84" s="1"/>
  <c r="AL16" i="84"/>
  <c r="AI45" i="84"/>
  <c r="AH48" i="83"/>
  <c r="AI47" i="83"/>
  <c r="AI46" i="83"/>
  <c r="AH53" i="83"/>
  <c r="AF16" i="82" s="1"/>
  <c r="AI20" i="83"/>
  <c r="AK40" i="83"/>
  <c r="AK41" i="83"/>
  <c r="AK37" i="83"/>
  <c r="E37" i="83" s="1"/>
  <c r="AL16" i="83"/>
  <c r="AK39" i="83"/>
  <c r="AK38" i="83"/>
  <c r="AI45" i="83"/>
  <c r="AI47" i="81"/>
  <c r="AH53" i="81"/>
  <c r="AF14" i="82" s="1"/>
  <c r="AI20" i="81"/>
  <c r="AI46" i="81"/>
  <c r="AH48" i="81"/>
  <c r="AL16" i="81"/>
  <c r="AK41" i="81"/>
  <c r="AK40" i="81"/>
  <c r="AK39" i="81"/>
  <c r="AK38" i="81"/>
  <c r="AK37" i="81"/>
  <c r="E37" i="81" s="1"/>
  <c r="AJ42" i="81"/>
  <c r="AJ45" i="81" s="1"/>
  <c r="AI45" i="81"/>
  <c r="AK41" i="80"/>
  <c r="AK40" i="80"/>
  <c r="AK39" i="80"/>
  <c r="AK38" i="80"/>
  <c r="AK37" i="80"/>
  <c r="E37" i="80" s="1"/>
  <c r="AL16" i="80"/>
  <c r="AJ42" i="80"/>
  <c r="AJ45" i="80" s="1"/>
  <c r="AI45" i="80"/>
  <c r="AG48" i="72"/>
  <c r="AH48" i="77"/>
  <c r="AK41" i="77"/>
  <c r="AK40" i="77"/>
  <c r="AK39" i="77"/>
  <c r="AK38" i="77"/>
  <c r="AK37" i="77"/>
  <c r="E37" i="77" s="1"/>
  <c r="AL16" i="77"/>
  <c r="AJ42" i="77"/>
  <c r="AJ45" i="77" s="1"/>
  <c r="AI45" i="77"/>
  <c r="AI47" i="77"/>
  <c r="AI46" i="77"/>
  <c r="AI20" i="77"/>
  <c r="AI53" i="77" s="1"/>
  <c r="AG10" i="54" s="1"/>
  <c r="AJ41" i="76"/>
  <c r="AJ37" i="76"/>
  <c r="AJ38" i="76"/>
  <c r="AJ39" i="76"/>
  <c r="AK16" i="76"/>
  <c r="AJ40" i="76"/>
  <c r="AJ36" i="76"/>
  <c r="E36" i="76" s="1"/>
  <c r="AG46" i="76"/>
  <c r="AG47" i="76"/>
  <c r="AG20" i="76"/>
  <c r="AG53" i="76" s="1"/>
  <c r="AE13" i="53" s="1"/>
  <c r="AI42" i="76"/>
  <c r="AF48" i="76"/>
  <c r="AG46" i="75"/>
  <c r="AG47" i="75"/>
  <c r="AG20" i="75"/>
  <c r="AJ42" i="75"/>
  <c r="AJ45" i="75" s="1"/>
  <c r="AK41" i="75"/>
  <c r="AK40" i="75"/>
  <c r="AK39" i="75"/>
  <c r="AK38" i="75"/>
  <c r="AK37" i="75"/>
  <c r="E37" i="75" s="1"/>
  <c r="AL16" i="75"/>
  <c r="AI45" i="75"/>
  <c r="AI42" i="74"/>
  <c r="AJ40" i="74"/>
  <c r="AJ38" i="74"/>
  <c r="AJ36" i="74"/>
  <c r="E36" i="74" s="1"/>
  <c r="AK16" i="74"/>
  <c r="AJ41" i="74"/>
  <c r="AJ39" i="74"/>
  <c r="AJ37" i="74"/>
  <c r="AH46" i="74"/>
  <c r="AH47" i="74"/>
  <c r="AH20" i="74"/>
  <c r="AH53" i="74" s="1"/>
  <c r="AG48" i="74"/>
  <c r="AI42" i="71"/>
  <c r="AI45" i="71" s="1"/>
  <c r="AK16" i="71"/>
  <c r="AJ36" i="71"/>
  <c r="E36" i="71" s="1"/>
  <c r="AJ37" i="71"/>
  <c r="AJ38" i="71"/>
  <c r="AJ39" i="71"/>
  <c r="AJ40" i="71"/>
  <c r="AJ41" i="71"/>
  <c r="AI42" i="73"/>
  <c r="AH47" i="73"/>
  <c r="AH46" i="73"/>
  <c r="AH20" i="73"/>
  <c r="AH53" i="73" s="1"/>
  <c r="AG48" i="73"/>
  <c r="AJ41" i="73"/>
  <c r="AJ40" i="73"/>
  <c r="AJ39" i="73"/>
  <c r="AJ38" i="73"/>
  <c r="AJ37" i="73"/>
  <c r="AJ36" i="73"/>
  <c r="E36" i="73" s="1"/>
  <c r="AK16" i="73"/>
  <c r="AJ41" i="72"/>
  <c r="AJ40" i="72"/>
  <c r="AJ39" i="72"/>
  <c r="AJ38" i="72"/>
  <c r="AJ37" i="72"/>
  <c r="AJ36" i="72"/>
  <c r="AK16" i="72"/>
  <c r="AH47" i="72"/>
  <c r="AH46" i="72"/>
  <c r="AH20" i="72"/>
  <c r="AI42" i="72"/>
  <c r="E42" i="72" s="1"/>
  <c r="AC5" i="42" l="1"/>
  <c r="AG48" i="84"/>
  <c r="AE23" i="82" s="1"/>
  <c r="AG48" i="80"/>
  <c r="AG50" i="80" s="1"/>
  <c r="AD21" i="82"/>
  <c r="AF50" i="75"/>
  <c r="AD24" i="82"/>
  <c r="AD21" i="53"/>
  <c r="AD16" i="54"/>
  <c r="AH47" i="84"/>
  <c r="AH46" i="84"/>
  <c r="AH20" i="84"/>
  <c r="AG53" i="84"/>
  <c r="AE17" i="82" s="1"/>
  <c r="AG52" i="77"/>
  <c r="AE5" i="54"/>
  <c r="AE8" i="42"/>
  <c r="AG53" i="75"/>
  <c r="AH50" i="81"/>
  <c r="AF20" i="82"/>
  <c r="AE9" i="54"/>
  <c r="AE12" i="53"/>
  <c r="AG53" i="80"/>
  <c r="AE15" i="82" s="1"/>
  <c r="AH46" i="80"/>
  <c r="AH47" i="80"/>
  <c r="AH20" i="80"/>
  <c r="AD18" i="82"/>
  <c r="AD14" i="53"/>
  <c r="AD11" i="54"/>
  <c r="AG50" i="72"/>
  <c r="AE19" i="53"/>
  <c r="AE14" i="54"/>
  <c r="AH50" i="83"/>
  <c r="AF22" i="82"/>
  <c r="AF50" i="84"/>
  <c r="AD23" i="82"/>
  <c r="AC8" i="82"/>
  <c r="AC7" i="53"/>
  <c r="AC6" i="54"/>
  <c r="AF52" i="80"/>
  <c r="AD5" i="82"/>
  <c r="AK42" i="80"/>
  <c r="AK45" i="80" s="1"/>
  <c r="AG52" i="83"/>
  <c r="AE6" i="82"/>
  <c r="AG50" i="73"/>
  <c r="AG52" i="73" s="1"/>
  <c r="AF50" i="76"/>
  <c r="AD20" i="53"/>
  <c r="AH53" i="72"/>
  <c r="AF7" i="42"/>
  <c r="AH50" i="77"/>
  <c r="AF15" i="54"/>
  <c r="AF52" i="72"/>
  <c r="AD5" i="53"/>
  <c r="AD4" i="54"/>
  <c r="AD4" i="42"/>
  <c r="AE52" i="76"/>
  <c r="AC6" i="53"/>
  <c r="AK42" i="84"/>
  <c r="AK45" i="84" s="1"/>
  <c r="AL41" i="84"/>
  <c r="AL39" i="84"/>
  <c r="AL40" i="84"/>
  <c r="AL38" i="84"/>
  <c r="E38" i="84" s="1"/>
  <c r="AM16" i="84"/>
  <c r="AL40" i="83"/>
  <c r="AL41" i="83"/>
  <c r="AM16" i="83"/>
  <c r="AL38" i="83"/>
  <c r="E38" i="83" s="1"/>
  <c r="AL39" i="83"/>
  <c r="AJ46" i="83"/>
  <c r="AI53" i="83"/>
  <c r="AG16" i="82" s="1"/>
  <c r="AJ47" i="83"/>
  <c r="AJ20" i="83"/>
  <c r="AK42" i="83"/>
  <c r="AK45" i="83" s="1"/>
  <c r="AL41" i="81"/>
  <c r="AL40" i="81"/>
  <c r="AL39" i="81"/>
  <c r="AL38" i="81"/>
  <c r="E38" i="81" s="1"/>
  <c r="AM16" i="81"/>
  <c r="AI53" i="81"/>
  <c r="AG14" i="82" s="1"/>
  <c r="AJ20" i="81"/>
  <c r="AJ47" i="81"/>
  <c r="AJ46" i="81"/>
  <c r="AK42" i="81"/>
  <c r="AK45" i="81" s="1"/>
  <c r="AL41" i="80"/>
  <c r="AL39" i="80"/>
  <c r="AM16" i="80"/>
  <c r="AL40" i="80"/>
  <c r="AL38" i="80"/>
  <c r="E38" i="80" s="1"/>
  <c r="AG50" i="74"/>
  <c r="AG52" i="74" s="1"/>
  <c r="AK42" i="77"/>
  <c r="AK45" i="77" s="1"/>
  <c r="AJ46" i="77"/>
  <c r="AJ47" i="77"/>
  <c r="AJ20" i="77"/>
  <c r="AJ53" i="77" s="1"/>
  <c r="AH10" i="54" s="1"/>
  <c r="AL41" i="77"/>
  <c r="AL40" i="77"/>
  <c r="AL39" i="77"/>
  <c r="AL38" i="77"/>
  <c r="E38" i="77" s="1"/>
  <c r="AM16" i="77"/>
  <c r="AG48" i="76"/>
  <c r="AJ42" i="76"/>
  <c r="AJ45" i="76" s="1"/>
  <c r="AK41" i="76"/>
  <c r="AK40" i="76"/>
  <c r="AK39" i="76"/>
  <c r="AK38" i="76"/>
  <c r="AK37" i="76"/>
  <c r="E37" i="76" s="1"/>
  <c r="AL16" i="76"/>
  <c r="AI45" i="76"/>
  <c r="AH46" i="76"/>
  <c r="AH20" i="76"/>
  <c r="AH53" i="76" s="1"/>
  <c r="AF13" i="53" s="1"/>
  <c r="AH47" i="76"/>
  <c r="AH46" i="75"/>
  <c r="AH47" i="75"/>
  <c r="AH20" i="75"/>
  <c r="AL41" i="75"/>
  <c r="AL40" i="75"/>
  <c r="AL39" i="75"/>
  <c r="AL38" i="75"/>
  <c r="E38" i="75" s="1"/>
  <c r="AM16" i="75"/>
  <c r="AK42" i="75"/>
  <c r="AK45" i="75" s="1"/>
  <c r="AG48" i="75"/>
  <c r="AJ42" i="74"/>
  <c r="AJ45" i="74" s="1"/>
  <c r="AK41" i="74"/>
  <c r="AK40" i="74"/>
  <c r="AK39" i="74"/>
  <c r="AK38" i="74"/>
  <c r="AK37" i="74"/>
  <c r="E37" i="74" s="1"/>
  <c r="AL16" i="74"/>
  <c r="AH48" i="74"/>
  <c r="AI46" i="74"/>
  <c r="AI20" i="74"/>
  <c r="AI53" i="74" s="1"/>
  <c r="AI47" i="74"/>
  <c r="AI45" i="74"/>
  <c r="AH48" i="72"/>
  <c r="AJ42" i="71"/>
  <c r="AJ45" i="71" s="1"/>
  <c r="AL16" i="71"/>
  <c r="AK37" i="71"/>
  <c r="E37" i="71" s="1"/>
  <c r="AK38" i="71"/>
  <c r="AK39" i="71"/>
  <c r="AK40" i="71"/>
  <c r="AK41" i="71"/>
  <c r="AI47" i="73"/>
  <c r="AI46" i="73"/>
  <c r="AI20" i="73"/>
  <c r="AI53" i="73" s="1"/>
  <c r="AJ42" i="73"/>
  <c r="AJ45" i="73" s="1"/>
  <c r="AH48" i="73"/>
  <c r="AK38" i="73"/>
  <c r="AK39" i="73"/>
  <c r="AK41" i="73"/>
  <c r="AK37" i="73"/>
  <c r="E37" i="73" s="1"/>
  <c r="AL16" i="73"/>
  <c r="AK40" i="73"/>
  <c r="AI45" i="73"/>
  <c r="AI47" i="72"/>
  <c r="E47" i="72" s="1"/>
  <c r="AI20" i="72"/>
  <c r="AI46" i="72"/>
  <c r="E46" i="72" s="1"/>
  <c r="AK41" i="72"/>
  <c r="AK40" i="72"/>
  <c r="AK39" i="72"/>
  <c r="AK38" i="72"/>
  <c r="AK37" i="72"/>
  <c r="AL16" i="72"/>
  <c r="AJ42" i="72"/>
  <c r="AJ45" i="72" s="1"/>
  <c r="AI45" i="72"/>
  <c r="E45" i="72" s="1"/>
  <c r="AG50" i="84" l="1"/>
  <c r="AH48" i="84"/>
  <c r="AH50" i="84" s="1"/>
  <c r="AE21" i="82"/>
  <c r="AF8" i="42"/>
  <c r="AH53" i="75"/>
  <c r="AG50" i="76"/>
  <c r="AE20" i="53"/>
  <c r="AG50" i="75"/>
  <c r="AE24" i="82"/>
  <c r="AE16" i="54"/>
  <c r="AE21" i="53"/>
  <c r="AF9" i="54"/>
  <c r="AF12" i="53"/>
  <c r="AH52" i="83"/>
  <c r="AF6" i="82"/>
  <c r="AH52" i="81"/>
  <c r="AF4" i="82"/>
  <c r="AI46" i="84"/>
  <c r="AH53" i="84"/>
  <c r="AF17" i="82" s="1"/>
  <c r="AI20" i="84"/>
  <c r="AI47" i="84"/>
  <c r="AH50" i="72"/>
  <c r="AF14" i="54"/>
  <c r="AF19" i="53"/>
  <c r="AF52" i="76"/>
  <c r="AD6" i="53"/>
  <c r="AI20" i="80"/>
  <c r="AI46" i="80"/>
  <c r="AI47" i="80"/>
  <c r="AH53" i="80"/>
  <c r="AF15" i="82" s="1"/>
  <c r="AG52" i="72"/>
  <c r="AE4" i="54"/>
  <c r="AE4" i="42"/>
  <c r="AE5" i="53"/>
  <c r="AH48" i="80"/>
  <c r="AE18" i="82"/>
  <c r="AE11" i="54"/>
  <c r="AE14" i="53"/>
  <c r="AG7" i="42"/>
  <c r="AI53" i="72"/>
  <c r="AG52" i="84"/>
  <c r="AE7" i="82"/>
  <c r="AG52" i="80"/>
  <c r="AE5" i="82"/>
  <c r="AH50" i="73"/>
  <c r="AH52" i="73" s="1"/>
  <c r="AH52" i="77"/>
  <c r="AF5" i="54"/>
  <c r="AF52" i="84"/>
  <c r="AD7" i="82"/>
  <c r="AD8" i="82"/>
  <c r="AD6" i="54"/>
  <c r="AD7" i="53"/>
  <c r="AF52" i="75"/>
  <c r="AD5" i="42"/>
  <c r="AM40" i="84"/>
  <c r="AM39" i="84"/>
  <c r="E39" i="84" s="1"/>
  <c r="AN16" i="84"/>
  <c r="AM41" i="84"/>
  <c r="AL42" i="84"/>
  <c r="AL45" i="84" s="1"/>
  <c r="AK46" i="83"/>
  <c r="AJ53" i="83"/>
  <c r="AH16" i="82" s="1"/>
  <c r="AK47" i="83"/>
  <c r="AK20" i="83"/>
  <c r="AJ48" i="83"/>
  <c r="AI48" i="83"/>
  <c r="AL42" i="83"/>
  <c r="AL45" i="83" s="1"/>
  <c r="AM41" i="83"/>
  <c r="AM40" i="83"/>
  <c r="AM39" i="83"/>
  <c r="E39" i="83" s="1"/>
  <c r="AN16" i="83"/>
  <c r="AM41" i="81"/>
  <c r="AM40" i="81"/>
  <c r="AM39" i="81"/>
  <c r="E39" i="81" s="1"/>
  <c r="AN16" i="81"/>
  <c r="AL42" i="81"/>
  <c r="AL45" i="81" s="1"/>
  <c r="AJ48" i="81"/>
  <c r="AK46" i="81"/>
  <c r="AK47" i="81"/>
  <c r="AJ53" i="81"/>
  <c r="AH14" i="82" s="1"/>
  <c r="AK20" i="81"/>
  <c r="AI48" i="81"/>
  <c r="AN16" i="80"/>
  <c r="AM40" i="80"/>
  <c r="AM41" i="80"/>
  <c r="AM39" i="80"/>
  <c r="E39" i="80" s="1"/>
  <c r="AL42" i="80"/>
  <c r="AL45" i="80" s="1"/>
  <c r="AH50" i="74"/>
  <c r="AH52" i="74" s="1"/>
  <c r="AK42" i="74"/>
  <c r="AK45" i="74" s="1"/>
  <c r="AK42" i="72"/>
  <c r="AK45" i="72" s="1"/>
  <c r="AG52" i="75"/>
  <c r="AE5" i="42"/>
  <c r="AM41" i="77"/>
  <c r="AM40" i="77"/>
  <c r="AM39" i="77"/>
  <c r="E39" i="77" s="1"/>
  <c r="AN16" i="77"/>
  <c r="AI48" i="77"/>
  <c r="AL42" i="77"/>
  <c r="AL45" i="77" s="1"/>
  <c r="AK47" i="77"/>
  <c r="AK46" i="77"/>
  <c r="AK20" i="77"/>
  <c r="AK53" i="77" s="1"/>
  <c r="AI10" i="54" s="1"/>
  <c r="AJ48" i="77"/>
  <c r="AK42" i="76"/>
  <c r="AK45" i="76" s="1"/>
  <c r="AL41" i="76"/>
  <c r="AL40" i="76"/>
  <c r="AL39" i="76"/>
  <c r="AL38" i="76"/>
  <c r="E38" i="76" s="1"/>
  <c r="AM16" i="76"/>
  <c r="AI20" i="76"/>
  <c r="AI53" i="76" s="1"/>
  <c r="AG13" i="53" s="1"/>
  <c r="AI47" i="76"/>
  <c r="AI46" i="76"/>
  <c r="AH48" i="76"/>
  <c r="AI46" i="75"/>
  <c r="AI20" i="75"/>
  <c r="AI47" i="75"/>
  <c r="AH48" i="75"/>
  <c r="AM41" i="75"/>
  <c r="AM40" i="75"/>
  <c r="AM39" i="75"/>
  <c r="E39" i="75" s="1"/>
  <c r="AN16" i="75"/>
  <c r="AL42" i="75"/>
  <c r="AL45" i="75" s="1"/>
  <c r="AL41" i="74"/>
  <c r="AL40" i="74"/>
  <c r="AL39" i="74"/>
  <c r="AL38" i="74"/>
  <c r="E38" i="74" s="1"/>
  <c r="AM16" i="74"/>
  <c r="AJ46" i="74"/>
  <c r="AJ47" i="74"/>
  <c r="AJ20" i="74"/>
  <c r="AJ53" i="74" s="1"/>
  <c r="AK42" i="71"/>
  <c r="AK45" i="71" s="1"/>
  <c r="AM16" i="71"/>
  <c r="AL38" i="71"/>
  <c r="E38" i="71" s="1"/>
  <c r="AL39" i="71"/>
  <c r="AL40" i="71"/>
  <c r="AL41" i="71"/>
  <c r="AJ46" i="73"/>
  <c r="AJ47" i="73"/>
  <c r="AJ20" i="73"/>
  <c r="AJ53" i="73" s="1"/>
  <c r="AL41" i="73"/>
  <c r="AL40" i="73"/>
  <c r="AL39" i="73"/>
  <c r="AL38" i="73"/>
  <c r="E38" i="73" s="1"/>
  <c r="AM16" i="73"/>
  <c r="AK42" i="73"/>
  <c r="AK45" i="73" s="1"/>
  <c r="AL41" i="72"/>
  <c r="AL40" i="72"/>
  <c r="AL39" i="72"/>
  <c r="AL38" i="72"/>
  <c r="AM16" i="72"/>
  <c r="AJ47" i="72"/>
  <c r="AJ46" i="72"/>
  <c r="AJ20" i="72"/>
  <c r="AJ53" i="72" s="1"/>
  <c r="AF23" i="82" l="1"/>
  <c r="AG15" i="54"/>
  <c r="AJ48" i="72"/>
  <c r="AH14" i="54" s="1"/>
  <c r="AG20" i="82"/>
  <c r="AG22" i="82"/>
  <c r="AJ50" i="77"/>
  <c r="AH15" i="54"/>
  <c r="AM42" i="81"/>
  <c r="AM45" i="81" s="1"/>
  <c r="AG12" i="53"/>
  <c r="AG9" i="54"/>
  <c r="AG8" i="42"/>
  <c r="AI53" i="75"/>
  <c r="AJ50" i="83"/>
  <c r="AH22" i="82"/>
  <c r="AH12" i="53"/>
  <c r="AH9" i="54"/>
  <c r="AH50" i="76"/>
  <c r="AF20" i="53"/>
  <c r="AH52" i="84"/>
  <c r="AF7" i="82"/>
  <c r="AE8" i="82"/>
  <c r="AE6" i="54"/>
  <c r="AE7" i="53"/>
  <c r="AJ50" i="72"/>
  <c r="AM42" i="75"/>
  <c r="AM45" i="75" s="1"/>
  <c r="AM42" i="80"/>
  <c r="AM45" i="80" s="1"/>
  <c r="AM42" i="83"/>
  <c r="AM45" i="83" s="1"/>
  <c r="AH52" i="72"/>
  <c r="AF4" i="54"/>
  <c r="AF4" i="42"/>
  <c r="AF5" i="53"/>
  <c r="AJ50" i="81"/>
  <c r="AH20" i="82"/>
  <c r="AH50" i="80"/>
  <c r="AF21" i="82"/>
  <c r="AI53" i="80"/>
  <c r="AG15" i="82" s="1"/>
  <c r="AJ47" i="80"/>
  <c r="AJ46" i="80"/>
  <c r="AJ20" i="80"/>
  <c r="AG52" i="76"/>
  <c r="AE6" i="53"/>
  <c r="AJ46" i="84"/>
  <c r="AI53" i="84"/>
  <c r="AG17" i="82" s="1"/>
  <c r="AJ20" i="84"/>
  <c r="AJ47" i="84"/>
  <c r="AF14" i="53"/>
  <c r="AF18" i="82"/>
  <c r="AF11" i="54"/>
  <c r="AH50" i="75"/>
  <c r="AH52" i="75" s="1"/>
  <c r="AF24" i="82"/>
  <c r="AF16" i="54"/>
  <c r="AF21" i="53"/>
  <c r="AN41" i="84"/>
  <c r="AN40" i="84"/>
  <c r="E40" i="84" s="1"/>
  <c r="AO16" i="84"/>
  <c r="AO41" i="84" s="1"/>
  <c r="AM42" i="84"/>
  <c r="AM45" i="84" s="1"/>
  <c r="AI50" i="83"/>
  <c r="AN41" i="83"/>
  <c r="AN40" i="83"/>
  <c r="E40" i="83" s="1"/>
  <c r="AO16" i="83"/>
  <c r="AO41" i="83" s="1"/>
  <c r="AK53" i="83"/>
  <c r="AI16" i="82" s="1"/>
  <c r="AL47" i="83"/>
  <c r="AL46" i="83"/>
  <c r="AL20" i="83"/>
  <c r="AK48" i="83"/>
  <c r="AK48" i="81"/>
  <c r="AI50" i="81"/>
  <c r="AN41" i="81"/>
  <c r="AN40" i="81"/>
  <c r="E40" i="81" s="1"/>
  <c r="AO16" i="81"/>
  <c r="AO41" i="81" s="1"/>
  <c r="AL47" i="81"/>
  <c r="AK53" i="81"/>
  <c r="AI14" i="82" s="1"/>
  <c r="AL20" i="81"/>
  <c r="AL46" i="81"/>
  <c r="AN41" i="80"/>
  <c r="AN40" i="80"/>
  <c r="E40" i="80" s="1"/>
  <c r="AO16" i="80"/>
  <c r="AO41" i="80" s="1"/>
  <c r="AL42" i="74"/>
  <c r="AL45" i="74" s="1"/>
  <c r="AK48" i="77"/>
  <c r="AL47" i="77"/>
  <c r="AL46" i="77"/>
  <c r="AL20" i="77"/>
  <c r="AL53" i="77" s="1"/>
  <c r="AJ10" i="54" s="1"/>
  <c r="AI50" i="77"/>
  <c r="AN41" i="77"/>
  <c r="AN40" i="77"/>
  <c r="E40" i="77" s="1"/>
  <c r="AO16" i="77"/>
  <c r="AO41" i="77" s="1"/>
  <c r="AM42" i="77"/>
  <c r="AM45" i="77" s="1"/>
  <c r="AL42" i="76"/>
  <c r="AL45" i="76" s="1"/>
  <c r="AJ47" i="76"/>
  <c r="AJ20" i="76"/>
  <c r="AJ53" i="76" s="1"/>
  <c r="AH13" i="53" s="1"/>
  <c r="AJ46" i="76"/>
  <c r="AM41" i="76"/>
  <c r="AM40" i="76"/>
  <c r="AM39" i="76"/>
  <c r="E39" i="76" s="1"/>
  <c r="AN16" i="76"/>
  <c r="AJ46" i="75"/>
  <c r="AJ47" i="75"/>
  <c r="AJ20" i="75"/>
  <c r="AJ53" i="75" s="1"/>
  <c r="AN41" i="75"/>
  <c r="AN40" i="75"/>
  <c r="E40" i="75" s="1"/>
  <c r="AO16" i="75"/>
  <c r="AO41" i="75" s="1"/>
  <c r="AI48" i="75"/>
  <c r="AI48" i="74"/>
  <c r="AI50" i="74"/>
  <c r="AK20" i="74"/>
  <c r="AK53" i="74" s="1"/>
  <c r="AK47" i="74"/>
  <c r="AK46" i="74"/>
  <c r="AM41" i="74"/>
  <c r="AM40" i="74"/>
  <c r="AM39" i="74"/>
  <c r="E39" i="74" s="1"/>
  <c r="AN16" i="74"/>
  <c r="AJ48" i="74"/>
  <c r="AJ50" i="74" s="1"/>
  <c r="AJ52" i="74" s="1"/>
  <c r="AN16" i="71"/>
  <c r="AM39" i="71"/>
  <c r="E39" i="71" s="1"/>
  <c r="AM40" i="71"/>
  <c r="AM41" i="71"/>
  <c r="AL42" i="71"/>
  <c r="AL45" i="71" s="1"/>
  <c r="AI48" i="72"/>
  <c r="E48" i="72" s="1"/>
  <c r="AL42" i="72"/>
  <c r="AL45" i="72" s="1"/>
  <c r="AL42" i="73"/>
  <c r="AL45" i="73" s="1"/>
  <c r="AK46" i="73"/>
  <c r="AK47" i="73"/>
  <c r="AK20" i="73"/>
  <c r="AK53" i="73" s="1"/>
  <c r="AI48" i="73"/>
  <c r="AJ48" i="73"/>
  <c r="AJ50" i="73" s="1"/>
  <c r="AJ52" i="73" s="1"/>
  <c r="AM41" i="73"/>
  <c r="AM40" i="73"/>
  <c r="AM39" i="73"/>
  <c r="E39" i="73" s="1"/>
  <c r="AN16" i="73"/>
  <c r="AK46" i="72"/>
  <c r="AK47" i="72"/>
  <c r="AK20" i="72"/>
  <c r="AK53" i="72" s="1"/>
  <c r="AM41" i="72"/>
  <c r="AM40" i="72"/>
  <c r="AM39" i="72"/>
  <c r="AN16" i="72"/>
  <c r="AO42" i="75" l="1"/>
  <c r="E41" i="75"/>
  <c r="AF5" i="42"/>
  <c r="AO42" i="84"/>
  <c r="E41" i="84"/>
  <c r="AO42" i="83"/>
  <c r="E41" i="83"/>
  <c r="AO42" i="77"/>
  <c r="E41" i="77"/>
  <c r="AO42" i="80"/>
  <c r="E41" i="80"/>
  <c r="AO42" i="81"/>
  <c r="E41" i="81"/>
  <c r="AG5" i="54"/>
  <c r="AJ48" i="80"/>
  <c r="AJ50" i="80" s="1"/>
  <c r="AG4" i="82"/>
  <c r="AG6" i="82"/>
  <c r="AH19" i="53"/>
  <c r="AJ52" i="81"/>
  <c r="AH4" i="82"/>
  <c r="AG18" i="82"/>
  <c r="AG11" i="54"/>
  <c r="AG14" i="53"/>
  <c r="AJ53" i="80"/>
  <c r="AH15" i="82" s="1"/>
  <c r="AK46" i="80"/>
  <c r="AK47" i="80"/>
  <c r="AK20" i="80"/>
  <c r="AI48" i="80"/>
  <c r="AK46" i="84"/>
  <c r="AJ53" i="84"/>
  <c r="AH17" i="82" s="1"/>
  <c r="AK47" i="84"/>
  <c r="AK20" i="84"/>
  <c r="AJ52" i="72"/>
  <c r="AH4" i="54"/>
  <c r="AH5" i="53"/>
  <c r="AI48" i="84"/>
  <c r="AN42" i="83"/>
  <c r="AN45" i="83" s="1"/>
  <c r="AH52" i="76"/>
  <c r="AF6" i="53"/>
  <c r="AH18" i="82"/>
  <c r="AH14" i="53"/>
  <c r="AH11" i="54"/>
  <c r="AK50" i="81"/>
  <c r="AI20" i="82"/>
  <c r="AJ48" i="84"/>
  <c r="AI9" i="54"/>
  <c r="AI12" i="53"/>
  <c r="AK50" i="77"/>
  <c r="AI15" i="54"/>
  <c r="AK50" i="83"/>
  <c r="AI22" i="82"/>
  <c r="AF8" i="82"/>
  <c r="AF6" i="54"/>
  <c r="AF7" i="53"/>
  <c r="AG24" i="82"/>
  <c r="AG16" i="54"/>
  <c r="AG21" i="53"/>
  <c r="AM42" i="72"/>
  <c r="AM45" i="72" s="1"/>
  <c r="AJ48" i="76"/>
  <c r="AH52" i="80"/>
  <c r="AF5" i="82"/>
  <c r="AG14" i="54"/>
  <c r="AG19" i="53"/>
  <c r="AM42" i="74"/>
  <c r="AM45" i="74" s="1"/>
  <c r="AJ52" i="83"/>
  <c r="AH6" i="82"/>
  <c r="AJ52" i="77"/>
  <c r="AH5" i="54"/>
  <c r="AL48" i="83"/>
  <c r="AN42" i="84"/>
  <c r="AN45" i="84" s="1"/>
  <c r="AI52" i="83"/>
  <c r="AM46" i="83"/>
  <c r="AL53" i="83"/>
  <c r="AJ16" i="82" s="1"/>
  <c r="AM47" i="83"/>
  <c r="AM20" i="83"/>
  <c r="AN42" i="81"/>
  <c r="AN45" i="81" s="1"/>
  <c r="AL48" i="81"/>
  <c r="AI52" i="81"/>
  <c r="AM46" i="81"/>
  <c r="AL53" i="81"/>
  <c r="AJ14" i="82" s="1"/>
  <c r="AM20" i="81"/>
  <c r="AM47" i="81"/>
  <c r="AN42" i="80"/>
  <c r="AN45" i="80" s="1"/>
  <c r="AK48" i="74"/>
  <c r="AK50" i="74" s="1"/>
  <c r="AK52" i="74" s="1"/>
  <c r="AN42" i="77"/>
  <c r="AN45" i="77" s="1"/>
  <c r="AI52" i="77"/>
  <c r="AM46" i="77"/>
  <c r="AM20" i="77"/>
  <c r="AM53" i="77" s="1"/>
  <c r="AK10" i="54" s="1"/>
  <c r="AM47" i="77"/>
  <c r="AL48" i="77"/>
  <c r="AM42" i="76"/>
  <c r="AM45" i="76" s="1"/>
  <c r="AK47" i="76"/>
  <c r="AK46" i="76"/>
  <c r="AK20" i="76"/>
  <c r="AK53" i="76" s="1"/>
  <c r="AI13" i="53" s="1"/>
  <c r="AI48" i="76"/>
  <c r="AO16" i="76"/>
  <c r="AO41" i="76" s="1"/>
  <c r="AN41" i="76"/>
  <c r="AN40" i="76"/>
  <c r="E40" i="76" s="1"/>
  <c r="AJ48" i="75"/>
  <c r="AK20" i="75"/>
  <c r="AK53" i="75" s="1"/>
  <c r="AK47" i="75"/>
  <c r="AK46" i="75"/>
  <c r="AI50" i="75"/>
  <c r="AN42" i="75"/>
  <c r="AN45" i="75" s="1"/>
  <c r="AL47" i="74"/>
  <c r="AL46" i="74"/>
  <c r="AL20" i="74"/>
  <c r="AL53" i="74" s="1"/>
  <c r="AN41" i="74"/>
  <c r="AN40" i="74"/>
  <c r="E40" i="74" s="1"/>
  <c r="AO16" i="74"/>
  <c r="AO41" i="74" s="1"/>
  <c r="AI52" i="74"/>
  <c r="AI50" i="72"/>
  <c r="E50" i="72" s="1"/>
  <c r="AM42" i="71"/>
  <c r="AM45" i="71" s="1"/>
  <c r="AO16" i="71"/>
  <c r="AO41" i="71" s="1"/>
  <c r="AN40" i="71"/>
  <c r="E40" i="71" s="1"/>
  <c r="AN41" i="71"/>
  <c r="AI50" i="73"/>
  <c r="AL46" i="73"/>
  <c r="AL47" i="73"/>
  <c r="AL20" i="73"/>
  <c r="AL53" i="73" s="1"/>
  <c r="AN41" i="73"/>
  <c r="AN40" i="73"/>
  <c r="E40" i="73" s="1"/>
  <c r="AO16" i="73"/>
  <c r="AO41" i="73" s="1"/>
  <c r="AK48" i="73"/>
  <c r="AK50" i="73" s="1"/>
  <c r="AK52" i="73" s="1"/>
  <c r="AM42" i="73"/>
  <c r="AM45" i="73" s="1"/>
  <c r="AK48" i="72"/>
  <c r="AO16" i="72"/>
  <c r="AO41" i="72" s="1"/>
  <c r="AO42" i="72" s="1"/>
  <c r="AO45" i="72" s="1"/>
  <c r="AN41" i="72"/>
  <c r="AN40" i="72"/>
  <c r="AL46" i="72"/>
  <c r="AL47" i="72"/>
  <c r="AL20" i="72"/>
  <c r="AL53" i="72" s="1"/>
  <c r="AO42" i="73" l="1"/>
  <c r="E41" i="73"/>
  <c r="AO42" i="74"/>
  <c r="E41" i="74"/>
  <c r="AO45" i="75"/>
  <c r="E45" i="75" s="1"/>
  <c r="E42" i="75"/>
  <c r="AO45" i="80"/>
  <c r="E45" i="80" s="1"/>
  <c r="E42" i="80"/>
  <c r="AO42" i="76"/>
  <c r="E41" i="76"/>
  <c r="AO45" i="81"/>
  <c r="E45" i="81" s="1"/>
  <c r="E42" i="81"/>
  <c r="AO45" i="84"/>
  <c r="E45" i="84" s="1"/>
  <c r="E42" i="84"/>
  <c r="AO45" i="83"/>
  <c r="E45" i="83" s="1"/>
  <c r="E42" i="83"/>
  <c r="AO42" i="71"/>
  <c r="AO45" i="71" s="1"/>
  <c r="E41" i="71"/>
  <c r="AO45" i="77"/>
  <c r="E45" i="77" s="1"/>
  <c r="E42" i="77"/>
  <c r="AH21" i="82"/>
  <c r="AG20" i="53"/>
  <c r="E52" i="74"/>
  <c r="AK5" i="36" s="1"/>
  <c r="AK48" i="80"/>
  <c r="AK50" i="80" s="1"/>
  <c r="AL48" i="74"/>
  <c r="AL50" i="74" s="1"/>
  <c r="AL52" i="74" s="1"/>
  <c r="AJ52" i="80"/>
  <c r="AH5" i="82"/>
  <c r="AL50" i="83"/>
  <c r="AJ22" i="82"/>
  <c r="AL46" i="84"/>
  <c r="AK53" i="84"/>
  <c r="AI17" i="82" s="1"/>
  <c r="AL47" i="84"/>
  <c r="AL20" i="84"/>
  <c r="AJ50" i="75"/>
  <c r="AH24" i="82"/>
  <c r="AH16" i="54"/>
  <c r="AH21" i="53"/>
  <c r="AJ50" i="84"/>
  <c r="AH23" i="82"/>
  <c r="AG4" i="54"/>
  <c r="AG5" i="53"/>
  <c r="AG4" i="42"/>
  <c r="AN42" i="76"/>
  <c r="AN45" i="76" s="1"/>
  <c r="AL50" i="77"/>
  <c r="AJ15" i="54"/>
  <c r="AL50" i="81"/>
  <c r="AJ20" i="82"/>
  <c r="AG23" i="82"/>
  <c r="AI50" i="84"/>
  <c r="AJ50" i="76"/>
  <c r="AH20" i="53"/>
  <c r="AK52" i="81"/>
  <c r="AI4" i="82"/>
  <c r="AK48" i="84"/>
  <c r="AI18" i="82"/>
  <c r="AI14" i="53"/>
  <c r="AI11" i="54"/>
  <c r="AG5" i="42"/>
  <c r="AG8" i="82"/>
  <c r="AG6" i="54"/>
  <c r="AG7" i="53"/>
  <c r="AK52" i="83"/>
  <c r="AI6" i="82"/>
  <c r="AG21" i="82"/>
  <c r="AI50" i="80"/>
  <c r="AK50" i="72"/>
  <c r="AI14" i="54"/>
  <c r="AI19" i="53"/>
  <c r="AJ9" i="54"/>
  <c r="AJ12" i="53"/>
  <c r="AN42" i="74"/>
  <c r="AN45" i="74" s="1"/>
  <c r="AK48" i="75"/>
  <c r="AK52" i="77"/>
  <c r="AI5" i="54"/>
  <c r="AL20" i="80"/>
  <c r="AL46" i="80"/>
  <c r="AK53" i="80"/>
  <c r="AI15" i="82" s="1"/>
  <c r="AL47" i="80"/>
  <c r="AM53" i="83"/>
  <c r="AK16" i="82" s="1"/>
  <c r="AN47" i="83"/>
  <c r="AN46" i="83"/>
  <c r="AN20" i="83"/>
  <c r="AM48" i="83"/>
  <c r="AM53" i="81"/>
  <c r="AK14" i="82" s="1"/>
  <c r="AN47" i="81"/>
  <c r="AN46" i="81"/>
  <c r="AN48" i="81" s="1"/>
  <c r="AN50" i="81" s="1"/>
  <c r="AN52" i="81" s="1"/>
  <c r="AN20" i="81"/>
  <c r="AM48" i="81"/>
  <c r="AN42" i="73"/>
  <c r="AN45" i="73" s="1"/>
  <c r="AN42" i="71"/>
  <c r="AN45" i="71" s="1"/>
  <c r="AM48" i="77"/>
  <c r="AN47" i="77"/>
  <c r="AN46" i="77"/>
  <c r="AN20" i="77"/>
  <c r="AN53" i="77" s="1"/>
  <c r="AL10" i="54" s="1"/>
  <c r="AK48" i="76"/>
  <c r="AL47" i="76"/>
  <c r="AL46" i="76"/>
  <c r="AL20" i="76"/>
  <c r="AL53" i="76" s="1"/>
  <c r="AJ13" i="53" s="1"/>
  <c r="AI50" i="76"/>
  <c r="AI52" i="75"/>
  <c r="E52" i="75" s="1"/>
  <c r="AL47" i="75"/>
  <c r="AL46" i="75"/>
  <c r="AL20" i="75"/>
  <c r="AL53" i="75" s="1"/>
  <c r="AM47" i="74"/>
  <c r="AM20" i="74"/>
  <c r="AM53" i="74" s="1"/>
  <c r="AM46" i="74"/>
  <c r="AI52" i="72"/>
  <c r="E52" i="72" s="1"/>
  <c r="AN42" i="72"/>
  <c r="AN45" i="72" s="1"/>
  <c r="AM46" i="73"/>
  <c r="AM47" i="73"/>
  <c r="AM20" i="73"/>
  <c r="AM53" i="73" s="1"/>
  <c r="AL48" i="73"/>
  <c r="AL50" i="73" s="1"/>
  <c r="AL52" i="73" s="1"/>
  <c r="AI52" i="73"/>
  <c r="AM46" i="72"/>
  <c r="AM20" i="72"/>
  <c r="AM53" i="72" s="1"/>
  <c r="AM47" i="72"/>
  <c r="AL48" i="72"/>
  <c r="AO45" i="73" l="1"/>
  <c r="E45" i="73" s="1"/>
  <c r="E42" i="73"/>
  <c r="AO45" i="74"/>
  <c r="E45" i="74" s="1"/>
  <c r="E42" i="74"/>
  <c r="AO45" i="76"/>
  <c r="E45" i="76" s="1"/>
  <c r="E42" i="76"/>
  <c r="AG6" i="53"/>
  <c r="AL48" i="80"/>
  <c r="AL50" i="80" s="1"/>
  <c r="AI21" i="82"/>
  <c r="AL53" i="84"/>
  <c r="AJ17" i="82" s="1"/>
  <c r="AM47" i="84"/>
  <c r="AM20" i="84"/>
  <c r="AM46" i="84"/>
  <c r="AL50" i="72"/>
  <c r="AJ14" i="54"/>
  <c r="AJ19" i="53"/>
  <c r="AL53" i="80"/>
  <c r="AJ15" i="82" s="1"/>
  <c r="AM47" i="80"/>
  <c r="AM20" i="80"/>
  <c r="AM46" i="80"/>
  <c r="AM48" i="80" s="1"/>
  <c r="AL52" i="81"/>
  <c r="AJ4" i="82"/>
  <c r="AJ52" i="84"/>
  <c r="AH7" i="82"/>
  <c r="AJ18" i="82"/>
  <c r="AJ14" i="53"/>
  <c r="AJ11" i="54"/>
  <c r="AK52" i="72"/>
  <c r="AI5" i="53"/>
  <c r="AI4" i="54"/>
  <c r="AK9" i="54"/>
  <c r="AK12" i="53"/>
  <c r="AK50" i="76"/>
  <c r="AI20" i="53"/>
  <c r="AG5" i="82"/>
  <c r="AI52" i="80"/>
  <c r="AL52" i="77"/>
  <c r="AJ5" i="54"/>
  <c r="AL48" i="84"/>
  <c r="AM50" i="83"/>
  <c r="AK22" i="82"/>
  <c r="AK50" i="75"/>
  <c r="AI24" i="82"/>
  <c r="AI16" i="54"/>
  <c r="AI21" i="53"/>
  <c r="AJ52" i="76"/>
  <c r="AH6" i="53"/>
  <c r="AH9" i="53" s="1"/>
  <c r="AG7" i="82"/>
  <c r="AI52" i="84"/>
  <c r="AJ52" i="75"/>
  <c r="AH8" i="82"/>
  <c r="AH6" i="54"/>
  <c r="AH7" i="53"/>
  <c r="AL52" i="83"/>
  <c r="AJ6" i="82"/>
  <c r="AM48" i="74"/>
  <c r="AM50" i="74" s="1"/>
  <c r="AM52" i="74" s="1"/>
  <c r="AN48" i="83"/>
  <c r="AN50" i="83" s="1"/>
  <c r="AN52" i="83" s="1"/>
  <c r="AM50" i="77"/>
  <c r="AK15" i="54"/>
  <c r="AM50" i="81"/>
  <c r="AK20" i="82"/>
  <c r="AK50" i="84"/>
  <c r="AI23" i="82"/>
  <c r="AK52" i="80"/>
  <c r="AI5" i="82"/>
  <c r="AN53" i="83"/>
  <c r="AO47" i="83"/>
  <c r="E47" i="83" s="1"/>
  <c r="AO46" i="83"/>
  <c r="E46" i="83" s="1"/>
  <c r="AO20" i="83"/>
  <c r="AO53" i="83" s="1"/>
  <c r="AN53" i="81"/>
  <c r="AO47" i="81"/>
  <c r="E47" i="81" s="1"/>
  <c r="AO46" i="81"/>
  <c r="E46" i="81" s="1"/>
  <c r="AO20" i="81"/>
  <c r="AO53" i="81" s="1"/>
  <c r="AN48" i="77"/>
  <c r="AO46" i="77"/>
  <c r="E46" i="77" s="1"/>
  <c r="AO47" i="77"/>
  <c r="E47" i="77" s="1"/>
  <c r="AO20" i="77"/>
  <c r="AO53" i="77" s="1"/>
  <c r="AM10" i="54" s="1"/>
  <c r="AM20" i="76"/>
  <c r="AM53" i="76" s="1"/>
  <c r="AK13" i="53" s="1"/>
  <c r="AM47" i="76"/>
  <c r="AM46" i="76"/>
  <c r="AI52" i="76"/>
  <c r="AL48" i="76"/>
  <c r="AM47" i="75"/>
  <c r="AM20" i="75"/>
  <c r="AM53" i="75" s="1"/>
  <c r="AM46" i="75"/>
  <c r="AL48" i="75"/>
  <c r="AN47" i="74"/>
  <c r="AN46" i="74"/>
  <c r="AN20" i="74"/>
  <c r="AN53" i="74" s="1"/>
  <c r="AN47" i="73"/>
  <c r="AN46" i="73"/>
  <c r="AN20" i="73"/>
  <c r="AN53" i="73" s="1"/>
  <c r="AM48" i="73"/>
  <c r="AM50" i="73" s="1"/>
  <c r="AM52" i="73" s="1"/>
  <c r="AM48" i="72"/>
  <c r="AN46" i="72"/>
  <c r="AN47" i="72"/>
  <c r="AN20" i="72"/>
  <c r="AN53" i="72" s="1"/>
  <c r="AM48" i="84" l="1"/>
  <c r="AJ21" i="82"/>
  <c r="AO48" i="81"/>
  <c r="AM52" i="81"/>
  <c r="AK4" i="82"/>
  <c r="AL52" i="72"/>
  <c r="AJ4" i="54"/>
  <c r="AJ5" i="53"/>
  <c r="AL50" i="76"/>
  <c r="AJ20" i="53"/>
  <c r="AM50" i="84"/>
  <c r="AK23" i="82"/>
  <c r="AM52" i="77"/>
  <c r="AK5" i="54"/>
  <c r="AM50" i="80"/>
  <c r="AK21" i="82"/>
  <c r="AN46" i="84"/>
  <c r="AM53" i="84"/>
  <c r="AK17" i="82" s="1"/>
  <c r="AN47" i="84"/>
  <c r="AN20" i="84"/>
  <c r="AM50" i="72"/>
  <c r="AK19" i="53"/>
  <c r="AK14" i="54"/>
  <c r="AO48" i="83"/>
  <c r="AK52" i="75"/>
  <c r="AI8" i="82"/>
  <c r="AI6" i="54"/>
  <c r="AI7" i="53"/>
  <c r="AN46" i="80"/>
  <c r="AM53" i="80"/>
  <c r="AK15" i="82" s="1"/>
  <c r="AN47" i="80"/>
  <c r="AN20" i="80"/>
  <c r="AL9" i="54"/>
  <c r="AL12" i="53"/>
  <c r="AN50" i="77"/>
  <c r="AL15" i="54"/>
  <c r="AK18" i="82"/>
  <c r="AK14" i="53"/>
  <c r="AK11" i="54"/>
  <c r="AM52" i="83"/>
  <c r="AK6" i="82"/>
  <c r="AK52" i="76"/>
  <c r="AI6" i="53"/>
  <c r="AI9" i="53" s="1"/>
  <c r="AL50" i="75"/>
  <c r="AJ24" i="82"/>
  <c r="AJ16" i="54"/>
  <c r="AJ21" i="53"/>
  <c r="AK52" i="84"/>
  <c r="AI7" i="82"/>
  <c r="AL50" i="84"/>
  <c r="AJ23" i="82"/>
  <c r="AL52" i="80"/>
  <c r="AJ5" i="82"/>
  <c r="AN48" i="74"/>
  <c r="AN50" i="74" s="1"/>
  <c r="AN52" i="74" s="1"/>
  <c r="AO48" i="77"/>
  <c r="E48" i="77" s="1"/>
  <c r="AM48" i="76"/>
  <c r="AN46" i="76"/>
  <c r="AN20" i="76"/>
  <c r="AN53" i="76" s="1"/>
  <c r="AL13" i="53" s="1"/>
  <c r="AN47" i="76"/>
  <c r="AN47" i="75"/>
  <c r="AN46" i="75"/>
  <c r="AN20" i="75"/>
  <c r="AN53" i="75" s="1"/>
  <c r="AM48" i="75"/>
  <c r="AO46" i="74"/>
  <c r="E46" i="74" s="1"/>
  <c r="AO20" i="74"/>
  <c r="AO53" i="74" s="1"/>
  <c r="AO47" i="74"/>
  <c r="E47" i="74" s="1"/>
  <c r="AN48" i="73"/>
  <c r="AN50" i="73" s="1"/>
  <c r="AN52" i="73" s="1"/>
  <c r="AO47" i="73"/>
  <c r="E47" i="73" s="1"/>
  <c r="AO46" i="73"/>
  <c r="E46" i="73" s="1"/>
  <c r="AO20" i="73"/>
  <c r="AO53" i="73" s="1"/>
  <c r="AN48" i="72"/>
  <c r="AO20" i="72"/>
  <c r="AO53" i="72" s="1"/>
  <c r="AO47" i="72"/>
  <c r="AO46" i="72"/>
  <c r="AO50" i="83" l="1"/>
  <c r="E48" i="83"/>
  <c r="AO50" i="81"/>
  <c r="E48" i="81"/>
  <c r="AN48" i="84"/>
  <c r="AN50" i="84" s="1"/>
  <c r="AN52" i="84" s="1"/>
  <c r="AL52" i="84"/>
  <c r="AJ7" i="82"/>
  <c r="AM9" i="54"/>
  <c r="AM12" i="53"/>
  <c r="AN53" i="80"/>
  <c r="AO47" i="80"/>
  <c r="E47" i="80" s="1"/>
  <c r="AO46" i="80"/>
  <c r="E46" i="80" s="1"/>
  <c r="AO20" i="80"/>
  <c r="AO53" i="80" s="1"/>
  <c r="AL52" i="76"/>
  <c r="AJ6" i="53"/>
  <c r="AJ9" i="53" s="1"/>
  <c r="AM50" i="75"/>
  <c r="AK24" i="82"/>
  <c r="AK21" i="53"/>
  <c r="AK16" i="54"/>
  <c r="AO50" i="77"/>
  <c r="E50" i="77" s="1"/>
  <c r="AM15" i="54"/>
  <c r="AM52" i="80"/>
  <c r="AK5" i="82"/>
  <c r="AM50" i="76"/>
  <c r="AK20" i="53"/>
  <c r="AN48" i="80"/>
  <c r="AN50" i="80" s="1"/>
  <c r="AN52" i="80" s="1"/>
  <c r="AM52" i="72"/>
  <c r="AK4" i="54"/>
  <c r="AK5" i="53"/>
  <c r="AN50" i="72"/>
  <c r="AL19" i="53"/>
  <c r="AL14" i="54"/>
  <c r="AL14" i="53"/>
  <c r="AL11" i="54"/>
  <c r="AL52" i="75"/>
  <c r="AJ8" i="82"/>
  <c r="AJ7" i="53"/>
  <c r="AJ6" i="54"/>
  <c r="AN53" i="84"/>
  <c r="AO47" i="84"/>
  <c r="E47" i="84" s="1"/>
  <c r="AO46" i="84"/>
  <c r="E46" i="84" s="1"/>
  <c r="AO20" i="84"/>
  <c r="AO53" i="84" s="1"/>
  <c r="AN52" i="77"/>
  <c r="AL5" i="54"/>
  <c r="AM52" i="84"/>
  <c r="AK7" i="82"/>
  <c r="AO48" i="73"/>
  <c r="AN48" i="76"/>
  <c r="AO46" i="76"/>
  <c r="E46" i="76" s="1"/>
  <c r="AO47" i="76"/>
  <c r="E47" i="76" s="1"/>
  <c r="AO20" i="76"/>
  <c r="AO53" i="76" s="1"/>
  <c r="AM13" i="53" s="1"/>
  <c r="AO46" i="75"/>
  <c r="E46" i="75" s="1"/>
  <c r="AO47" i="75"/>
  <c r="E47" i="75" s="1"/>
  <c r="AO20" i="75"/>
  <c r="AO53" i="75" s="1"/>
  <c r="AN48" i="75"/>
  <c r="AO48" i="74"/>
  <c r="AO48" i="72"/>
  <c r="AO50" i="73" l="1"/>
  <c r="E48" i="73"/>
  <c r="AO50" i="74"/>
  <c r="E48" i="74"/>
  <c r="AO52" i="81"/>
  <c r="E52" i="81" s="1"/>
  <c r="E50" i="81"/>
  <c r="AO52" i="83"/>
  <c r="E52" i="83" s="1"/>
  <c r="E50" i="83"/>
  <c r="AO48" i="80"/>
  <c r="AO52" i="77"/>
  <c r="E52" i="77" s="1"/>
  <c r="AM5" i="54"/>
  <c r="AO50" i="72"/>
  <c r="AM14" i="54"/>
  <c r="AM19" i="53"/>
  <c r="AO48" i="84"/>
  <c r="AN50" i="76"/>
  <c r="AL20" i="53"/>
  <c r="AM52" i="76"/>
  <c r="AK6" i="53"/>
  <c r="AK9" i="53" s="1"/>
  <c r="AM52" i="75"/>
  <c r="AK8" i="82"/>
  <c r="AK6" i="54"/>
  <c r="AK7" i="53"/>
  <c r="AM11" i="54"/>
  <c r="AM14" i="53"/>
  <c r="AN52" i="72"/>
  <c r="AL5" i="53"/>
  <c r="AL4" i="54"/>
  <c r="AN50" i="75"/>
  <c r="AL21" i="53"/>
  <c r="AL16" i="54"/>
  <c r="AO48" i="76"/>
  <c r="E48" i="76" s="1"/>
  <c r="AO48" i="75"/>
  <c r="E48" i="75" s="1"/>
  <c r="AO52" i="73" l="1"/>
  <c r="E52" i="73" s="1"/>
  <c r="AK10" i="36" s="1"/>
  <c r="E50" i="73"/>
  <c r="AK9" i="36" s="1"/>
  <c r="AO52" i="74"/>
  <c r="E50" i="74"/>
  <c r="AK4" i="36" s="1"/>
  <c r="AO50" i="80"/>
  <c r="E48" i="80"/>
  <c r="AO50" i="84"/>
  <c r="E48" i="84"/>
  <c r="AN52" i="76"/>
  <c r="AL6" i="53"/>
  <c r="AL9" i="53" s="1"/>
  <c r="AO52" i="72"/>
  <c r="AM4" i="54"/>
  <c r="AM19" i="54" s="1"/>
  <c r="AM5" i="53"/>
  <c r="AO50" i="76"/>
  <c r="E50" i="76" s="1"/>
  <c r="AM20" i="53"/>
  <c r="AN52" i="75"/>
  <c r="AL6" i="54"/>
  <c r="AL7" i="53"/>
  <c r="AO50" i="75"/>
  <c r="E50" i="75" s="1"/>
  <c r="AM16" i="54"/>
  <c r="AM21" i="53"/>
  <c r="K21" i="54"/>
  <c r="W21" i="54"/>
  <c r="T21" i="54"/>
  <c r="AE19" i="54"/>
  <c r="W19" i="54"/>
  <c r="O19" i="54"/>
  <c r="G19" i="54"/>
  <c r="AO52" i="84" l="1"/>
  <c r="E52" i="84" s="1"/>
  <c r="E50" i="84"/>
  <c r="AO52" i="80"/>
  <c r="E52" i="80" s="1"/>
  <c r="E50" i="80"/>
  <c r="AO52" i="76"/>
  <c r="E52" i="76" s="1"/>
  <c r="AM6" i="53"/>
  <c r="AM9" i="53" s="1"/>
  <c r="AO52" i="75"/>
  <c r="AM6" i="54"/>
  <c r="AM7" i="53"/>
  <c r="P19" i="54"/>
  <c r="X19" i="54"/>
  <c r="I12" i="54"/>
  <c r="Y12" i="54"/>
  <c r="AG12" i="54"/>
  <c r="K12" i="54"/>
  <c r="H19" i="54"/>
  <c r="J12" i="54"/>
  <c r="R12" i="54"/>
  <c r="Z12" i="54"/>
  <c r="AH12" i="54"/>
  <c r="AD19" i="54"/>
  <c r="AL19" i="54"/>
  <c r="Q12" i="54"/>
  <c r="AJ12" i="54"/>
  <c r="AF19" i="54"/>
  <c r="AH20" i="54"/>
  <c r="AD12" i="54"/>
  <c r="AK17" i="54"/>
  <c r="AL17" i="54"/>
  <c r="U21" i="54"/>
  <c r="Z19" i="54"/>
  <c r="AM7" i="54"/>
  <c r="J21" i="54"/>
  <c r="AH7" i="54"/>
  <c r="AM17" i="54"/>
  <c r="AM20" i="54"/>
  <c r="AI7" i="54"/>
  <c r="AJ7" i="54"/>
  <c r="AK7" i="54"/>
  <c r="AH17" i="54"/>
  <c r="I19" i="54"/>
  <c r="Q19" i="54"/>
  <c r="AL7" i="54"/>
  <c r="AI17" i="54"/>
  <c r="R21" i="54"/>
  <c r="Q21" i="54"/>
  <c r="AJ17" i="54"/>
  <c r="AK12" i="54"/>
  <c r="J19" i="54"/>
  <c r="AH19" i="54"/>
  <c r="AL20" i="54"/>
  <c r="N12" i="54"/>
  <c r="K19" i="54"/>
  <c r="L19" i="54"/>
  <c r="T19" i="54"/>
  <c r="AB19" i="54"/>
  <c r="AJ19" i="54"/>
  <c r="AL12" i="54"/>
  <c r="H12" i="54"/>
  <c r="F12" i="54"/>
  <c r="V12" i="54"/>
  <c r="L12" i="54"/>
  <c r="S12" i="54"/>
  <c r="AA12" i="54"/>
  <c r="AI12" i="54"/>
  <c r="I21" i="54"/>
  <c r="H21" i="54"/>
  <c r="P21" i="54"/>
  <c r="G26" i="53"/>
  <c r="O26" i="53"/>
  <c r="W26" i="53"/>
  <c r="AE26" i="53"/>
  <c r="F27" i="53"/>
  <c r="N27" i="53"/>
  <c r="V27" i="53"/>
  <c r="AD27" i="53"/>
  <c r="AL27" i="53"/>
  <c r="H26" i="53"/>
  <c r="P26" i="53"/>
  <c r="X26" i="53"/>
  <c r="AF26" i="53"/>
  <c r="G27" i="53"/>
  <c r="O27" i="53"/>
  <c r="W27" i="53"/>
  <c r="AE27" i="53"/>
  <c r="I26" i="53"/>
  <c r="Q26" i="53"/>
  <c r="Y26" i="53"/>
  <c r="AG26" i="53"/>
  <c r="H27" i="53"/>
  <c r="P27" i="53"/>
  <c r="X27" i="53"/>
  <c r="AF27" i="53"/>
  <c r="J26" i="53"/>
  <c r="R26" i="53"/>
  <c r="Z26" i="53"/>
  <c r="I27" i="53"/>
  <c r="Q27" i="53"/>
  <c r="Y27" i="53"/>
  <c r="AG27" i="53"/>
  <c r="K26" i="53"/>
  <c r="S26" i="53"/>
  <c r="AA26" i="53"/>
  <c r="J27" i="53"/>
  <c r="R27" i="53"/>
  <c r="Z27" i="53"/>
  <c r="AH27" i="53"/>
  <c r="L26" i="53"/>
  <c r="T26" i="53"/>
  <c r="AB26" i="53"/>
  <c r="K27" i="53"/>
  <c r="S27" i="53"/>
  <c r="AA27" i="53"/>
  <c r="AI27" i="53"/>
  <c r="E26" i="53"/>
  <c r="M26" i="53"/>
  <c r="U26" i="53"/>
  <c r="AC26" i="53"/>
  <c r="L27" i="53"/>
  <c r="T27" i="53"/>
  <c r="AB27" i="53"/>
  <c r="AJ27" i="53"/>
  <c r="F26" i="53"/>
  <c r="N26" i="53"/>
  <c r="V26" i="53"/>
  <c r="AD26" i="53"/>
  <c r="E27" i="53"/>
  <c r="M27" i="53"/>
  <c r="U27" i="53"/>
  <c r="AC27" i="53"/>
  <c r="AK27" i="53"/>
  <c r="F9" i="53"/>
  <c r="N9" i="53"/>
  <c r="V9" i="53"/>
  <c r="AD9" i="53"/>
  <c r="E22" i="53"/>
  <c r="AI19" i="54"/>
  <c r="G21" i="54"/>
  <c r="O21" i="54"/>
  <c r="E19" i="54"/>
  <c r="M19" i="54"/>
  <c r="U19" i="54"/>
  <c r="AC19" i="54"/>
  <c r="AK19" i="54"/>
  <c r="N19" i="54"/>
  <c r="P12" i="54"/>
  <c r="X12" i="54"/>
  <c r="AF12" i="54"/>
  <c r="L21" i="54"/>
  <c r="V21" i="54"/>
  <c r="E21" i="54"/>
  <c r="M21" i="54"/>
  <c r="N21" i="54"/>
  <c r="F21" i="54"/>
  <c r="AI20" i="54"/>
  <c r="AJ20" i="54"/>
  <c r="AK20" i="54"/>
  <c r="F19" i="54"/>
  <c r="V19" i="54"/>
  <c r="T12" i="54"/>
  <c r="U12" i="54"/>
  <c r="D12" i="54"/>
  <c r="G12" i="54"/>
  <c r="O12" i="54"/>
  <c r="W12" i="54"/>
  <c r="AE12" i="54"/>
  <c r="AM12" i="54"/>
  <c r="E12" i="54"/>
  <c r="AB12" i="54"/>
  <c r="AC12" i="54"/>
  <c r="M12" i="54"/>
  <c r="Y19" i="54"/>
  <c r="R19" i="54"/>
  <c r="AA19" i="54"/>
  <c r="S21" i="54"/>
  <c r="S19" i="54"/>
  <c r="AG19" i="54"/>
  <c r="E23" i="53"/>
  <c r="D15" i="53"/>
  <c r="K9" i="53"/>
  <c r="S9" i="53"/>
  <c r="AA9" i="53"/>
  <c r="E9" i="53"/>
  <c r="M9" i="53"/>
  <c r="U9" i="53"/>
  <c r="AC9" i="53"/>
  <c r="D16" i="53"/>
  <c r="R9" i="53"/>
  <c r="Z9" i="53"/>
  <c r="L9" i="53"/>
  <c r="T9" i="53"/>
  <c r="AB9" i="53"/>
  <c r="J9" i="53"/>
  <c r="G9" i="53"/>
  <c r="O9" i="53"/>
  <c r="W9" i="53"/>
  <c r="AE9" i="53"/>
  <c r="I9" i="53"/>
  <c r="Q9" i="53"/>
  <c r="Y9" i="53"/>
  <c r="AG9" i="53"/>
  <c r="H9" i="53"/>
  <c r="P9" i="53"/>
  <c r="X9" i="53"/>
  <c r="AF9" i="53"/>
  <c r="AM27" i="53" l="1"/>
  <c r="E7" i="54"/>
  <c r="E17" i="54" l="1"/>
  <c r="E20" i="54"/>
  <c r="F7" i="54" l="1"/>
  <c r="F17" i="54" l="1"/>
  <c r="F20" i="54"/>
  <c r="G7" i="54"/>
  <c r="G17" i="54" l="1"/>
  <c r="G20" i="54"/>
  <c r="H17" i="54" l="1"/>
  <c r="I7" i="54"/>
  <c r="H7" i="54"/>
  <c r="I17" i="54" l="1"/>
  <c r="I20" i="54"/>
  <c r="H20" i="54"/>
  <c r="J7" i="54"/>
  <c r="J20" i="54" l="1"/>
  <c r="J17" i="54"/>
  <c r="K17" i="54" l="1"/>
  <c r="L17" i="54" l="1"/>
  <c r="M17" i="54" l="1"/>
  <c r="K7" i="54"/>
  <c r="K20" i="54"/>
  <c r="L7" i="54" l="1"/>
  <c r="L20" i="54"/>
  <c r="N17" i="54"/>
  <c r="O7" i="54"/>
  <c r="O17" i="54" l="1"/>
  <c r="O20" i="54"/>
  <c r="M7" i="54"/>
  <c r="M20" i="54"/>
  <c r="P7" i="54"/>
  <c r="Q17" i="54" l="1"/>
  <c r="P20" i="54"/>
  <c r="P17" i="54"/>
  <c r="N7" i="54"/>
  <c r="N20" i="54"/>
  <c r="R7" i="54" l="1"/>
  <c r="R17" i="54" l="1"/>
  <c r="R20" i="54"/>
  <c r="S7" i="54"/>
  <c r="Q20" i="54" l="1"/>
  <c r="Q7" i="54"/>
  <c r="S17" i="54"/>
  <c r="S20" i="54"/>
  <c r="T17" i="54" l="1"/>
  <c r="U7" i="54"/>
  <c r="T7" i="54"/>
  <c r="T20" i="54" l="1"/>
  <c r="U17" i="54"/>
  <c r="U20" i="54"/>
  <c r="V17" i="54" l="1"/>
  <c r="W17" i="54" l="1"/>
  <c r="X7" i="54"/>
  <c r="V7" i="54" l="1"/>
  <c r="V20" i="54"/>
  <c r="X20" i="54"/>
  <c r="X17" i="54"/>
  <c r="Y17" i="54" l="1"/>
  <c r="W7" i="54"/>
  <c r="W20" i="54"/>
  <c r="Z17" i="54" l="1"/>
  <c r="AA17" i="54" l="1"/>
  <c r="Y7" i="54"/>
  <c r="Y20" i="54"/>
  <c r="AB7" i="54"/>
  <c r="Z7" i="54" l="1"/>
  <c r="Z20" i="54"/>
  <c r="AB17" i="54"/>
  <c r="AB20" i="54"/>
  <c r="AC7" i="54"/>
  <c r="AA7" i="54" l="1"/>
  <c r="AA20" i="54"/>
  <c r="AC17" i="54"/>
  <c r="AC20" i="54"/>
  <c r="AD7" i="54"/>
  <c r="AD20" i="54" l="1"/>
  <c r="AD17" i="54"/>
  <c r="AE17" i="54" l="1"/>
  <c r="AG17" i="54" l="1"/>
  <c r="AF17" i="54"/>
  <c r="AG20" i="54" l="1"/>
  <c r="AG7" i="54"/>
  <c r="AE7" i="54"/>
  <c r="AE20" i="54"/>
  <c r="AF7" i="54" l="1"/>
  <c r="AF20" i="54"/>
  <c r="J6" i="1" l="1"/>
  <c r="K6" i="1" s="1"/>
  <c r="J5" i="1"/>
  <c r="K5" i="1" s="1"/>
  <c r="J4" i="1"/>
  <c r="K4" i="1" s="1"/>
  <c r="K42" i="71" l="1"/>
  <c r="K45" i="71" s="1"/>
  <c r="I42" i="71"/>
  <c r="I45" i="71" s="1"/>
  <c r="V42" i="71"/>
  <c r="V45" i="71" s="1"/>
  <c r="T42" i="71"/>
  <c r="T45" i="71" s="1"/>
  <c r="R42" i="71"/>
  <c r="R45" i="71" s="1"/>
  <c r="P42" i="71"/>
  <c r="P45" i="71" s="1"/>
  <c r="N42" i="71"/>
  <c r="N45" i="71" s="1"/>
  <c r="H42" i="71"/>
  <c r="H45" i="71" s="1"/>
  <c r="Q42" i="71"/>
  <c r="Q45" i="71" s="1"/>
  <c r="U42" i="71"/>
  <c r="U45" i="71" s="1"/>
  <c r="J42" i="71"/>
  <c r="J45" i="71" s="1"/>
  <c r="S42" i="71"/>
  <c r="S45" i="71" s="1"/>
  <c r="O42" i="71"/>
  <c r="O45" i="71" s="1"/>
  <c r="M42" i="71"/>
  <c r="M45" i="71" s="1"/>
  <c r="L42" i="71"/>
  <c r="L45" i="71" s="1"/>
  <c r="G42" i="71"/>
  <c r="E42" i="71" s="1"/>
  <c r="G45" i="71" l="1"/>
  <c r="E45" i="71" s="1"/>
  <c r="G20" i="71"/>
  <c r="G53" i="71" s="1"/>
  <c r="E11" i="53" s="1"/>
  <c r="G50" i="71" l="1"/>
  <c r="E15" i="53"/>
  <c r="E16" i="53"/>
  <c r="H20" i="71"/>
  <c r="H53" i="71" s="1"/>
  <c r="F11" i="53" s="1"/>
  <c r="H47" i="71"/>
  <c r="H46" i="71"/>
  <c r="E4" i="53" l="1"/>
  <c r="E8" i="53" s="1"/>
  <c r="G52" i="71"/>
  <c r="E25" i="53"/>
  <c r="F15" i="53"/>
  <c r="F16" i="53"/>
  <c r="I47" i="71"/>
  <c r="I20" i="71"/>
  <c r="I53" i="71" s="1"/>
  <c r="G11" i="53" s="1"/>
  <c r="I46" i="71"/>
  <c r="H48" i="71" l="1"/>
  <c r="G16" i="53"/>
  <c r="G15" i="53"/>
  <c r="H50" i="71"/>
  <c r="J20" i="71"/>
  <c r="J53" i="71" s="1"/>
  <c r="H11" i="53" s="1"/>
  <c r="J46" i="71"/>
  <c r="J47" i="71"/>
  <c r="I48" i="71"/>
  <c r="G18" i="53" s="1"/>
  <c r="F4" i="53" l="1"/>
  <c r="F8" i="53" s="1"/>
  <c r="F18" i="53"/>
  <c r="H15" i="53"/>
  <c r="H16" i="53"/>
  <c r="G22" i="53"/>
  <c r="G23" i="53"/>
  <c r="I50" i="71"/>
  <c r="J48" i="71"/>
  <c r="H52" i="71"/>
  <c r="K46" i="71"/>
  <c r="K47" i="71"/>
  <c r="K20" i="71"/>
  <c r="K53" i="71" s="1"/>
  <c r="I11" i="53" s="1"/>
  <c r="F25" i="53" l="1"/>
  <c r="F22" i="53"/>
  <c r="F23" i="53"/>
  <c r="J50" i="71"/>
  <c r="H18" i="53"/>
  <c r="I52" i="71"/>
  <c r="G4" i="53"/>
  <c r="I16" i="53"/>
  <c r="I15" i="53"/>
  <c r="L20" i="71"/>
  <c r="L53" i="71" s="1"/>
  <c r="J11" i="53" s="1"/>
  <c r="L46" i="71"/>
  <c r="L47" i="71"/>
  <c r="H23" i="53" l="1"/>
  <c r="H22" i="53"/>
  <c r="J15" i="53"/>
  <c r="J16" i="53"/>
  <c r="G8" i="53"/>
  <c r="G25" i="53"/>
  <c r="J52" i="71"/>
  <c r="H4" i="53"/>
  <c r="H8" i="53" s="1"/>
  <c r="K48" i="71"/>
  <c r="M47" i="71"/>
  <c r="M20" i="71"/>
  <c r="M53" i="71" s="1"/>
  <c r="K11" i="53" s="1"/>
  <c r="M46" i="71"/>
  <c r="L48" i="71"/>
  <c r="I18" i="53" l="1"/>
  <c r="L50" i="71"/>
  <c r="J18" i="53"/>
  <c r="I23" i="53"/>
  <c r="I22" i="53"/>
  <c r="K16" i="53"/>
  <c r="K15" i="53"/>
  <c r="H25" i="53"/>
  <c r="N20" i="71"/>
  <c r="N53" i="71" s="1"/>
  <c r="L11" i="53" s="1"/>
  <c r="N46" i="71"/>
  <c r="N47" i="71"/>
  <c r="M48" i="71"/>
  <c r="K50" i="71"/>
  <c r="I4" i="53" s="1"/>
  <c r="I8" i="53" s="1"/>
  <c r="M50" i="71" l="1"/>
  <c r="K18" i="53"/>
  <c r="J23" i="53"/>
  <c r="J22" i="53"/>
  <c r="I25" i="53"/>
  <c r="L16" i="53"/>
  <c r="L15" i="53"/>
  <c r="L52" i="71"/>
  <c r="J4" i="53"/>
  <c r="J8" i="53" s="1"/>
  <c r="K52" i="71"/>
  <c r="N48" i="71"/>
  <c r="O20" i="71"/>
  <c r="O53" i="71" s="1"/>
  <c r="M11" i="53" s="1"/>
  <c r="O47" i="71"/>
  <c r="O46" i="71"/>
  <c r="J25" i="53" l="1"/>
  <c r="M15" i="53"/>
  <c r="M16" i="53"/>
  <c r="K25" i="53"/>
  <c r="K22" i="53"/>
  <c r="K23" i="53"/>
  <c r="N50" i="71"/>
  <c r="L4" i="53" s="1"/>
  <c r="L8" i="53" s="1"/>
  <c r="L18" i="53"/>
  <c r="M52" i="71"/>
  <c r="K4" i="53"/>
  <c r="K8" i="53" s="1"/>
  <c r="P20" i="71"/>
  <c r="P53" i="71" s="1"/>
  <c r="N11" i="53" s="1"/>
  <c r="P47" i="71"/>
  <c r="P46" i="71"/>
  <c r="O48" i="71"/>
  <c r="L23" i="53" l="1"/>
  <c r="L25" i="53"/>
  <c r="L22" i="53"/>
  <c r="O50" i="71"/>
  <c r="M4" i="53" s="1"/>
  <c r="M8" i="53" s="1"/>
  <c r="M18" i="53"/>
  <c r="N52" i="71"/>
  <c r="N16" i="53"/>
  <c r="N15" i="53"/>
  <c r="Q47" i="71"/>
  <c r="Q20" i="71"/>
  <c r="Q53" i="71" s="1"/>
  <c r="O11" i="53" s="1"/>
  <c r="Q46" i="71"/>
  <c r="P48" i="71"/>
  <c r="M25" i="53" l="1"/>
  <c r="M22" i="53"/>
  <c r="M23" i="53"/>
  <c r="P50" i="71"/>
  <c r="N18" i="53"/>
  <c r="O15" i="53"/>
  <c r="O16" i="53"/>
  <c r="O52" i="71"/>
  <c r="Q48" i="71"/>
  <c r="R46" i="71"/>
  <c r="R47" i="71"/>
  <c r="R20" i="71"/>
  <c r="R53" i="71" s="1"/>
  <c r="P11" i="53" s="1"/>
  <c r="P16" i="53" l="1"/>
  <c r="P15" i="53"/>
  <c r="N22" i="53"/>
  <c r="N23" i="53"/>
  <c r="P52" i="71"/>
  <c r="N4" i="53"/>
  <c r="N8" i="53" s="1"/>
  <c r="Q50" i="71"/>
  <c r="O18" i="53"/>
  <c r="R48" i="71"/>
  <c r="S46" i="71"/>
  <c r="S47" i="71"/>
  <c r="S20" i="71"/>
  <c r="S53" i="71" s="1"/>
  <c r="Q11" i="53" s="1"/>
  <c r="Q16" i="53" l="1"/>
  <c r="Q15" i="53"/>
  <c r="Q52" i="71"/>
  <c r="O4" i="53"/>
  <c r="O8" i="53" s="1"/>
  <c r="R50" i="71"/>
  <c r="P18" i="53"/>
  <c r="N25" i="53"/>
  <c r="O25" i="53"/>
  <c r="O23" i="53"/>
  <c r="O22" i="53"/>
  <c r="T47" i="71"/>
  <c r="T46" i="71"/>
  <c r="T20" i="71"/>
  <c r="T53" i="71" s="1"/>
  <c r="R11" i="53" s="1"/>
  <c r="S48" i="71"/>
  <c r="R15" i="53" l="1"/>
  <c r="R16" i="53"/>
  <c r="S50" i="71"/>
  <c r="Q18" i="53"/>
  <c r="P23" i="53"/>
  <c r="P25" i="53"/>
  <c r="P22" i="53"/>
  <c r="R52" i="71"/>
  <c r="P4" i="53"/>
  <c r="P8" i="53" s="1"/>
  <c r="U20" i="71"/>
  <c r="U53" i="71" s="1"/>
  <c r="S11" i="53" s="1"/>
  <c r="U47" i="71"/>
  <c r="U46" i="71"/>
  <c r="T48" i="71"/>
  <c r="Q23" i="53" l="1"/>
  <c r="Q22" i="53"/>
  <c r="Q25" i="53"/>
  <c r="S16" i="53"/>
  <c r="S15" i="53"/>
  <c r="T50" i="71"/>
  <c r="R18" i="53"/>
  <c r="S52" i="71"/>
  <c r="Q4" i="53"/>
  <c r="Q8" i="53" s="1"/>
  <c r="U48" i="71"/>
  <c r="V46" i="71"/>
  <c r="V20" i="71"/>
  <c r="V53" i="71" s="1"/>
  <c r="T11" i="53" s="1"/>
  <c r="V47" i="71"/>
  <c r="T15" i="53" l="1"/>
  <c r="T16" i="53"/>
  <c r="R23" i="53"/>
  <c r="R22" i="53"/>
  <c r="T52" i="71"/>
  <c r="R4" i="53"/>
  <c r="R8" i="53" s="1"/>
  <c r="U50" i="71"/>
  <c r="S18" i="53"/>
  <c r="V48" i="71"/>
  <c r="W20" i="71"/>
  <c r="W53" i="71" s="1"/>
  <c r="U11" i="53" s="1"/>
  <c r="W46" i="71"/>
  <c r="W47" i="71"/>
  <c r="U52" i="71" l="1"/>
  <c r="S4" i="53"/>
  <c r="S8" i="53" s="1"/>
  <c r="U15" i="53"/>
  <c r="U16" i="53"/>
  <c r="R25" i="53"/>
  <c r="V50" i="71"/>
  <c r="T18" i="53"/>
  <c r="S23" i="53"/>
  <c r="S22" i="53"/>
  <c r="W48" i="71"/>
  <c r="X46" i="71"/>
  <c r="X47" i="71"/>
  <c r="X20" i="71"/>
  <c r="X53" i="71" s="1"/>
  <c r="V11" i="53" s="1"/>
  <c r="S25" i="53" l="1"/>
  <c r="T23" i="53"/>
  <c r="T22" i="53"/>
  <c r="V15" i="53"/>
  <c r="V16" i="53"/>
  <c r="V52" i="71"/>
  <c r="T4" i="53"/>
  <c r="T8" i="53" s="1"/>
  <c r="W50" i="71"/>
  <c r="U18" i="53"/>
  <c r="X48" i="71"/>
  <c r="Y47" i="71"/>
  <c r="Y46" i="71"/>
  <c r="Y20" i="71"/>
  <c r="Y53" i="71" s="1"/>
  <c r="W11" i="53" s="1"/>
  <c r="W52" i="71" l="1"/>
  <c r="U4" i="53"/>
  <c r="U8" i="53" s="1"/>
  <c r="W15" i="53"/>
  <c r="W16" i="53"/>
  <c r="T25" i="53"/>
  <c r="X50" i="71"/>
  <c r="V18" i="53"/>
  <c r="U25" i="53"/>
  <c r="U23" i="53"/>
  <c r="U22" i="53"/>
  <c r="Z46" i="71"/>
  <c r="Z20" i="71"/>
  <c r="Z53" i="71" s="1"/>
  <c r="X11" i="53" s="1"/>
  <c r="Z47" i="71"/>
  <c r="Y48" i="71"/>
  <c r="V22" i="53" l="1"/>
  <c r="V23" i="53"/>
  <c r="Y50" i="71"/>
  <c r="W18" i="53"/>
  <c r="X52" i="71"/>
  <c r="V4" i="53"/>
  <c r="V8" i="53" s="1"/>
  <c r="X15" i="53"/>
  <c r="X16" i="53"/>
  <c r="AA46" i="71"/>
  <c r="AA20" i="71"/>
  <c r="AA53" i="71" s="1"/>
  <c r="Y11" i="53" s="1"/>
  <c r="AA47" i="71"/>
  <c r="Z48" i="71"/>
  <c r="Z50" i="71" l="1"/>
  <c r="X18" i="53"/>
  <c r="W23" i="53"/>
  <c r="W22" i="53"/>
  <c r="Y15" i="53"/>
  <c r="Y16" i="53"/>
  <c r="Y52" i="71"/>
  <c r="W4" i="53"/>
  <c r="W8" i="53" s="1"/>
  <c r="V25" i="53"/>
  <c r="AB47" i="71"/>
  <c r="AB46" i="71"/>
  <c r="AB20" i="71"/>
  <c r="AB53" i="71" s="1"/>
  <c r="Z11" i="53" s="1"/>
  <c r="AA48" i="71"/>
  <c r="W25" i="53" l="1"/>
  <c r="Z15" i="53"/>
  <c r="Z16" i="53"/>
  <c r="AA50" i="71"/>
  <c r="Y18" i="53"/>
  <c r="X22" i="53"/>
  <c r="X25" i="53"/>
  <c r="X23" i="53"/>
  <c r="Z52" i="71"/>
  <c r="X4" i="53"/>
  <c r="X8" i="53" s="1"/>
  <c r="AB48" i="71"/>
  <c r="AC47" i="71"/>
  <c r="AC20" i="71"/>
  <c r="AC53" i="71" s="1"/>
  <c r="AA11" i="53" s="1"/>
  <c r="AC46" i="71"/>
  <c r="AA15" i="53" l="1"/>
  <c r="AA16" i="53"/>
  <c r="Y23" i="53"/>
  <c r="Y22" i="53"/>
  <c r="AB50" i="71"/>
  <c r="Z18" i="53"/>
  <c r="AA52" i="71"/>
  <c r="Y4" i="53"/>
  <c r="Y8" i="53" s="1"/>
  <c r="AC48" i="71"/>
  <c r="AD20" i="71"/>
  <c r="AD53" i="71" s="1"/>
  <c r="AB11" i="53" s="1"/>
  <c r="AD46" i="71"/>
  <c r="AD47" i="71"/>
  <c r="Y25" i="53" l="1"/>
  <c r="AB52" i="71"/>
  <c r="Z4" i="53"/>
  <c r="Z8" i="53" s="1"/>
  <c r="Z22" i="53"/>
  <c r="Z23" i="53"/>
  <c r="AC50" i="71"/>
  <c r="AA18" i="53"/>
  <c r="AD48" i="71"/>
  <c r="AE47" i="71"/>
  <c r="AE20" i="71"/>
  <c r="AE53" i="71" s="1"/>
  <c r="AC11" i="53" s="1"/>
  <c r="AE46" i="71"/>
  <c r="Z25" i="53" l="1"/>
  <c r="AC52" i="71"/>
  <c r="AA4" i="53"/>
  <c r="AA8" i="53" s="1"/>
  <c r="AD50" i="71"/>
  <c r="AB18" i="53"/>
  <c r="AA22" i="53"/>
  <c r="AA23" i="53"/>
  <c r="AA25" i="53"/>
  <c r="AE48" i="71"/>
  <c r="AF20" i="71"/>
  <c r="AF53" i="71" s="1"/>
  <c r="AD11" i="53" s="1"/>
  <c r="AF46" i="71"/>
  <c r="AF47" i="71"/>
  <c r="AB23" i="53" l="1"/>
  <c r="AB22" i="53"/>
  <c r="AD52" i="71"/>
  <c r="AB4" i="53"/>
  <c r="AB8" i="53" s="1"/>
  <c r="AE50" i="71"/>
  <c r="AC18" i="53"/>
  <c r="AF48" i="71"/>
  <c r="AG20" i="71"/>
  <c r="AG53" i="71" s="1"/>
  <c r="AE11" i="53" s="1"/>
  <c r="AG47" i="71"/>
  <c r="AG46" i="71"/>
  <c r="AF50" i="71" l="1"/>
  <c r="AD18" i="53"/>
  <c r="AE52" i="71"/>
  <c r="AC4" i="53"/>
  <c r="AC8" i="53" s="1"/>
  <c r="AB25" i="53"/>
  <c r="AG48" i="71"/>
  <c r="AH46" i="71"/>
  <c r="AH47" i="71"/>
  <c r="AH20" i="71"/>
  <c r="AH53" i="71" s="1"/>
  <c r="AF11" i="53" s="1"/>
  <c r="AG50" i="71" l="1"/>
  <c r="AE18" i="53"/>
  <c r="AF52" i="71"/>
  <c r="AD4" i="53"/>
  <c r="AD8" i="53" s="1"/>
  <c r="AI20" i="71"/>
  <c r="AI53" i="71" s="1"/>
  <c r="AG11" i="53" s="1"/>
  <c r="AI46" i="71"/>
  <c r="AI47" i="71"/>
  <c r="AH48" i="71"/>
  <c r="AH50" i="71" l="1"/>
  <c r="AF18" i="53"/>
  <c r="AG52" i="71"/>
  <c r="AE4" i="53"/>
  <c r="AE8" i="53" s="1"/>
  <c r="AJ20" i="71"/>
  <c r="AJ53" i="71" s="1"/>
  <c r="AH11" i="53" s="1"/>
  <c r="AJ47" i="71"/>
  <c r="AJ46" i="71"/>
  <c r="AH52" i="71" l="1"/>
  <c r="AF4" i="53"/>
  <c r="AF8" i="53" s="1"/>
  <c r="AJ48" i="71"/>
  <c r="AI48" i="71"/>
  <c r="AK20" i="71"/>
  <c r="AK53" i="71" s="1"/>
  <c r="AI11" i="53" s="1"/>
  <c r="AK46" i="71"/>
  <c r="AK47" i="71"/>
  <c r="AJ50" i="71" l="1"/>
  <c r="AH18" i="53"/>
  <c r="AI50" i="71"/>
  <c r="AG18" i="53"/>
  <c r="AK48" i="71"/>
  <c r="AL20" i="71"/>
  <c r="AL53" i="71" s="1"/>
  <c r="AJ11" i="53" s="1"/>
  <c r="AL47" i="71"/>
  <c r="AL46" i="71"/>
  <c r="AG4" i="53" l="1"/>
  <c r="AG8" i="53" s="1"/>
  <c r="AI52" i="71"/>
  <c r="AK50" i="71"/>
  <c r="AI18" i="53"/>
  <c r="AJ52" i="71"/>
  <c r="AH4" i="53"/>
  <c r="AH8" i="53" s="1"/>
  <c r="AL48" i="71"/>
  <c r="AM20" i="71"/>
  <c r="AM53" i="71" s="1"/>
  <c r="AK11" i="53" s="1"/>
  <c r="AM46" i="71"/>
  <c r="AM47" i="71"/>
  <c r="AL50" i="71" l="1"/>
  <c r="AJ18" i="53"/>
  <c r="AK52" i="71"/>
  <c r="AI4" i="53"/>
  <c r="AI8" i="53" s="1"/>
  <c r="AN47" i="71"/>
  <c r="AN46" i="71"/>
  <c r="AN20" i="71"/>
  <c r="AN53" i="71" s="1"/>
  <c r="AL11" i="53" s="1"/>
  <c r="AM48" i="71"/>
  <c r="AN48" i="71" l="1"/>
  <c r="AM50" i="71"/>
  <c r="AK18" i="53"/>
  <c r="AN50" i="71"/>
  <c r="AL18" i="53"/>
  <c r="AL52" i="71"/>
  <c r="AJ4" i="53"/>
  <c r="AJ8" i="53" s="1"/>
  <c r="AO46" i="71"/>
  <c r="E46" i="71" s="1"/>
  <c r="AO20" i="71"/>
  <c r="AO53" i="71" s="1"/>
  <c r="AM11" i="53" s="1"/>
  <c r="AO47" i="71"/>
  <c r="E47" i="71" s="1"/>
  <c r="AN52" i="71" l="1"/>
  <c r="AL4" i="53"/>
  <c r="AL8" i="53" s="1"/>
  <c r="AM52" i="71"/>
  <c r="AK4" i="53"/>
  <c r="AK8" i="53" s="1"/>
  <c r="AO48" i="71"/>
  <c r="E48" i="71" s="1"/>
  <c r="AO50" i="71" l="1"/>
  <c r="E50" i="71" s="1"/>
  <c r="AM18" i="53"/>
  <c r="AO52" i="71" l="1"/>
  <c r="E52" i="71" s="1"/>
  <c r="AM4" i="53"/>
  <c r="AM8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tc={684100F8-0A41-4413-AE17-8D4C220AFE6E}</author>
  </authors>
  <commentList>
    <comment ref="M3" authorId="0" shapeId="0" xr:uid="{684100F8-0A41-4413-AE17-8D4C220AFE6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tc={76CBA125-C89B-4093-B2E4-EF041921A08B}</author>
  </authors>
  <commentList>
    <comment ref="M3" authorId="0" shapeId="0" xr:uid="{76CBA125-C89B-4093-B2E4-EF041921A08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tc={A3BAF552-F396-4133-95F9-74FCAB4F8A10}</author>
  </authors>
  <commentList>
    <comment ref="M3" authorId="0" shapeId="0" xr:uid="{A3BAF552-F396-4133-95F9-74FCAB4F8A1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tc={127330BF-5C22-477E-8BF1-F43786D9E699}</author>
  </authors>
  <commentList>
    <comment ref="M3" authorId="0" shapeId="0" xr:uid="{127330BF-5C22-477E-8BF1-F43786D9E6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tc={9011D686-8F53-4753-8F22-6F3BA6E43247}</author>
  </authors>
  <commentList>
    <comment ref="M3" authorId="0" shapeId="0" xr:uid="{9011D686-8F53-4753-8F22-6F3BA6E432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tc={F7FBF805-B53A-4547-BE2D-AA9F4D6E7EC2}</author>
  </authors>
  <commentList>
    <comment ref="L3" authorId="0" shapeId="0" xr:uid="{F7FBF805-B53A-4547-BE2D-AA9F4D6E7EC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tc={8E310013-E619-4540-91A8-69AD4C7D5260}</author>
  </authors>
  <commentList>
    <comment ref="M3" authorId="0" shapeId="0" xr:uid="{8E310013-E619-4540-91A8-69AD4C7D52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<sst xmlns="http://schemas.openxmlformats.org/spreadsheetml/2006/main" count="803" uniqueCount="126">
  <si>
    <t>Budget</t>
  </si>
  <si>
    <t>Program Budget</t>
  </si>
  <si>
    <t>Portfolio Admin, Evaluation, Research &amp; Development</t>
  </si>
  <si>
    <t>Total Budget Envelope</t>
  </si>
  <si>
    <t>Portfolio Budget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</si>
  <si>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</si>
  <si>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</si>
  <si>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</si>
  <si>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</si>
  <si>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</si>
  <si>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</si>
  <si>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</si>
  <si>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Investment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</si>
  <si>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</si>
  <si>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</si>
  <si>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</si>
  <si>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</si>
  <si>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</si>
  <si>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</si>
  <si>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</si>
  <si>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</si>
  <si>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Equity Earnings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</si>
  <si>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</si>
  <si>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</si>
  <si>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</si>
  <si>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</si>
  <si>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</si>
  <si>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</si>
  <si>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</si>
  <si>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</si>
  <si>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</si>
  <si>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</si>
  <si>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</si>
  <si>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</si>
  <si>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</si>
  <si>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</si>
  <si>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</si>
  <si>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</si>
  <si>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</si>
  <si>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</si>
  <si>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Scenario:</t>
  </si>
  <si>
    <t>Portfolio Horizon</t>
  </si>
  <si>
    <t>Amortize</t>
  </si>
  <si>
    <t>Amortization</t>
  </si>
  <si>
    <t>Cash Flow-Utility</t>
  </si>
  <si>
    <t>Undepreciated Balance</t>
  </si>
  <si>
    <t>Amortiztion Life</t>
  </si>
  <si>
    <t>WACC</t>
  </si>
  <si>
    <t>5 Year Life</t>
  </si>
  <si>
    <t>10 Year Life</t>
  </si>
  <si>
    <t>Revenue Requirement</t>
  </si>
  <si>
    <t>Return</t>
  </si>
  <si>
    <t>Unamortized Asset Balance</t>
  </si>
  <si>
    <t>Cost of Capital</t>
  </si>
  <si>
    <t>Expense</t>
  </si>
  <si>
    <t>Capital:RR</t>
  </si>
  <si>
    <t>5-year life</t>
  </si>
  <si>
    <t>10-year life</t>
  </si>
  <si>
    <t>16-year life</t>
  </si>
  <si>
    <t>WACC (5.8%)</t>
  </si>
  <si>
    <t>Amortization, 1.2X 10</t>
  </si>
  <si>
    <t>Amortization, 1.2X 5</t>
  </si>
  <si>
    <t>Amortization, 1.2X 16</t>
  </si>
  <si>
    <t>Amortization, 2X</t>
  </si>
  <si>
    <t>Expense 1X</t>
  </si>
  <si>
    <t>16 Year Life</t>
  </si>
  <si>
    <t>Unamortized Balance</t>
  </si>
  <si>
    <t>Expense Treatment</t>
  </si>
  <si>
    <t>Amortization Treatment</t>
  </si>
  <si>
    <t>NPVRR</t>
  </si>
  <si>
    <t>DCF</t>
  </si>
  <si>
    <t>Long-Term Debt (4%)</t>
  </si>
  <si>
    <t>EBI Proposal-Expense</t>
  </si>
  <si>
    <t>2X Budget-Amortized</t>
  </si>
  <si>
    <t>1.2X Budget-10 yr Term</t>
  </si>
  <si>
    <t>1.2X Budget-5 yr Term</t>
  </si>
  <si>
    <t>1.2X Budget-16 yr Term</t>
  </si>
  <si>
    <t>WACC-After-Tax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</si>
  <si>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</si>
  <si>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</si>
  <si>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</si>
  <si>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</si>
  <si>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</si>
  <si>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</si>
  <si>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</si>
  <si>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</si>
  <si>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</si>
  <si>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</si>
  <si>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</si>
  <si>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</si>
  <si>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</si>
  <si>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</si>
  <si>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100% Debt</t>
  </si>
  <si>
    <t>r</t>
  </si>
  <si>
    <t>Figure 3: Revenue Requirements</t>
  </si>
  <si>
    <t>Figure 4: Unamortized Asset Balance</t>
  </si>
  <si>
    <t>Figure 1: Expense Treatment</t>
  </si>
  <si>
    <t>Figure 2: Amortization Treatment</t>
  </si>
  <si>
    <t>20-Year Portfolio</t>
  </si>
  <si>
    <t>16 Year:5 Year</t>
  </si>
  <si>
    <t>5 Year:16 Year</t>
  </si>
  <si>
    <t>10 Year:16 Year</t>
  </si>
  <si>
    <t>10 Year:5 Year</t>
  </si>
  <si>
    <t>Figure 5: Revenue Requirement</t>
  </si>
  <si>
    <t>Figure 6: Unamortized Asset Balance</t>
  </si>
  <si>
    <t>Capital:RR Ratio</t>
  </si>
  <si>
    <t>20-Year Portfolio: Term Analysis</t>
  </si>
  <si>
    <t>20-Year Portfolio: Cost of Capital Analysis</t>
  </si>
  <si>
    <t>Debt:WACC</t>
  </si>
  <si>
    <t>Figure 8: Revenue Requirement</t>
  </si>
  <si>
    <t>1-Year Portfolio: Cash Flow Analysis</t>
  </si>
  <si>
    <t>Cash Flow</t>
  </si>
  <si>
    <t>Unamortized Balance (EOY)</t>
  </si>
  <si>
    <t>Figure 7: Cost of Capital</t>
  </si>
  <si>
    <t>X</t>
  </si>
  <si>
    <t>Enbridge: Amortization Analysis</t>
  </si>
  <si>
    <t>Figure 9: Revenue Requirement (1X Expense vs. 2X Amortized)</t>
  </si>
  <si>
    <t>Figure 10: Revenue Requirement (1X Expense vs. 1.2X Amortized, by Term)</t>
  </si>
  <si>
    <t>20-Year Portfolio: Increased Budget Scenarios</t>
  </si>
  <si>
    <t>2X: Expense</t>
  </si>
  <si>
    <t>1.2X: Expense (10 yr)</t>
  </si>
  <si>
    <t>1.2X: Expense (5 yr)</t>
  </si>
  <si>
    <t>1.2X: Expense (16 yr)</t>
  </si>
  <si>
    <t>Enbridge Portfolio Budgets</t>
  </si>
  <si>
    <t>`</t>
  </si>
  <si>
    <t>No Tax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</si>
</sst>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6" formatCode="_(* #,##0_);_(* \(#,##0\);_(* &quot;-&quot;??_);_(@_)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7" fillId="0" borderId="0" xfId="0" applyFont="1"/>
    <xf numFmtId="168" fontId="4" fillId="0" borderId="0" xfId="2" applyNumberFormat="1" applyFont="1"/>
    <xf numFmtId="166" fontId="8" fillId="0" borderId="1" xfId="1" applyNumberFormat="1" applyFont="1" applyBorder="1" applyAlignment="1">
      <alignment horizontal="right"/>
    </xf>
    <xf numFmtId="166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7" fontId="4" fillId="0" borderId="0" xfId="2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167" fontId="4" fillId="0" borderId="12" xfId="0" applyNumberFormat="1" applyFont="1" applyBorder="1" applyAlignment="1">
      <alignment vertical="center"/>
    </xf>
    <xf numFmtId="167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6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5" fontId="4" fillId="0" borderId="0" xfId="0" applyNumberFormat="1" applyFont="1"/>
    <xf numFmtId="9" fontId="4" fillId="0" borderId="0" xfId="3" applyFont="1"/>
    <xf numFmtId="44" fontId="4" fillId="0" borderId="0" xfId="3" applyNumberFormat="1" applyFont="1"/>
    <xf numFmtId="0" fontId="7" fillId="0" borderId="1" xfId="0" applyFont="1" applyBorder="1"/>
    <xf numFmtId="6" fontId="4" fillId="0" borderId="0" xfId="0" applyNumberFormat="1" applyFont="1"/>
    <xf numFmtId="0" fontId="4" fillId="0" borderId="0" xfId="0" applyFont="1" applyAlignment="1">
      <alignment wrapText="1"/>
    </xf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8" fontId="4" fillId="0" borderId="11" xfId="3" applyNumberFormat="1" applyFont="1" applyBorder="1"/>
    <xf numFmtId="168" fontId="4" fillId="0" borderId="6" xfId="3" applyNumberFormat="1" applyFont="1" applyBorder="1"/>
    <xf numFmtId="0" fontId="4" fillId="0" borderId="13" xfId="0" applyFont="1" applyBorder="1"/>
    <xf numFmtId="168" fontId="4" fillId="0" borderId="0" xfId="3" applyNumberFormat="1" applyFont="1" applyBorder="1"/>
    <xf numFmtId="168" fontId="4" fillId="0" borderId="14" xfId="3" applyNumberFormat="1" applyFont="1" applyBorder="1"/>
    <xf numFmtId="0" fontId="4" fillId="0" borderId="7" xfId="0" applyFont="1" applyBorder="1"/>
    <xf numFmtId="168" fontId="4" fillId="0" borderId="12" xfId="3" applyNumberFormat="1" applyFont="1" applyBorder="1"/>
    <xf numFmtId="168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44" fontId="4" fillId="0" borderId="0" xfId="0" applyNumberFormat="1" applyFont="1" applyAlignment="1">
      <alignment vertical="center"/>
    </xf>
    <xf numFmtId="168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vertical="center"/>
    </xf>
    <xf numFmtId="5" fontId="7" fillId="0" borderId="0" xfId="0" applyNumberFormat="1" applyFont="1"/>
    <xf numFmtId="9" fontId="4" fillId="0" borderId="11" xfId="3" applyFont="1" applyBorder="1"/>
    <xf numFmtId="9" fontId="4" fillId="0" borderId="6" xfId="3" applyFont="1" applyBorder="1"/>
    <xf numFmtId="9" fontId="4" fillId="0" borderId="14" xfId="3" applyFont="1" applyBorder="1"/>
    <xf numFmtId="9" fontId="4" fillId="0" borderId="12" xfId="3" applyFont="1" applyBorder="1"/>
    <xf numFmtId="9" fontId="4" fillId="0" borderId="8" xfId="3" applyFont="1" applyBorder="1"/>
    <xf numFmtId="5" fontId="4" fillId="0" borderId="11" xfId="0" applyNumberFormat="1" applyFont="1" applyBorder="1"/>
    <xf numFmtId="5" fontId="4" fillId="0" borderId="6" xfId="0" applyNumberFormat="1" applyFont="1" applyBorder="1"/>
    <xf numFmtId="5" fontId="4" fillId="0" borderId="0" xfId="0" applyNumberFormat="1" applyFont="1" applyBorder="1"/>
    <xf numFmtId="5" fontId="4" fillId="0" borderId="14" xfId="0" applyNumberFormat="1" applyFont="1" applyBorder="1"/>
    <xf numFmtId="5" fontId="4" fillId="0" borderId="12" xfId="0" applyNumberFormat="1" applyFont="1" applyBorder="1"/>
    <xf numFmtId="5" fontId="4" fillId="0" borderId="8" xfId="0" applyNumberFormat="1" applyFont="1" applyBorder="1"/>
    <xf numFmtId="168" fontId="4" fillId="0" borderId="0" xfId="0" applyNumberFormat="1" applyFont="1"/>
    <xf numFmtId="0" fontId="10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8" fontId="4" fillId="0" borderId="0" xfId="2" applyNumberFormat="1" applyFont="1" applyBorder="1"/>
    <xf numFmtId="0" fontId="4" fillId="3" borderId="3" xfId="0" applyFont="1" applyFill="1" applyBorder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10" fontId="4" fillId="3" borderId="0" xfId="0" applyNumberFormat="1" applyFont="1" applyFill="1" applyAlignment="1">
      <alignment vertical="center"/>
    </xf>
    <xf numFmtId="166" fontId="4" fillId="3" borderId="0" xfId="1" applyNumberFormat="1" applyFont="1" applyFill="1" applyAlignment="1">
      <alignment vertical="center"/>
    </xf>
    <xf numFmtId="43" fontId="4" fillId="3" borderId="3" xfId="1" applyFont="1" applyFill="1" applyBorder="1" applyAlignment="1">
      <alignment horizontal="right" vertical="center"/>
    </xf>
    <xf numFmtId="6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'C-1yr'!$D$4:$N$4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60-9C71-538A3BE61A3E}"/>
            </c:ext>
          </c:extLst>
        </c:ser>
        <c:ser>
          <c:idx val="1"/>
          <c:order val="1"/>
          <c:tx>
            <c:strRef>
              <c:f>'C-1yr'!$C$5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'C-1yr'!$D$5:$N$5</c:f>
              <c:numCache>
                <c:formatCode>"$"#,##0_);\("$"#,##0\)</c:formatCode>
                <c:ptCount val="11"/>
                <c:pt idx="0">
                  <c:v>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A9B-4360-9C71-538A3BE6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'C-1yr'!$C$6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'C-1yr'!$D$6:$N$6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A9B-4360-9C71-538A3BE61A3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'C-1yr'!$C$7</c15:sqref>
                        </c15:formulaRef>
                      </c:ext>
                    </c:extLst>
                    <c:strCache>
                      <c:ptCount val="1"/>
                      <c:pt idx="0">
                        <c:v>Cost of Capital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'C-1yr'!$D$7:$N$7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9B-4360-9C71-538A3BE61A3E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55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'C-20yrCofC'!$C$9</c:f>
              <c:strCache>
                <c:ptCount val="1"/>
                <c:pt idx="0">
                  <c:v>WACC (5.8%)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'C-20yrCofC'!$D$9:$AG$9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EF6-487C-95BD-09DAF935A8F8}"/>
            </c:ext>
          </c:extLst>
        </c:ser>
        <c:ser>
          <c:idx val="1"/>
          <c:order val="1"/>
          <c:tx>
            <c:strRef>
              <c:f>'C-20yrCofC'!$C$10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'C-20yrCofC'!$D$10:$AG$10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'C-20yrCofC'!$C$11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'C-20yrCofC'!$D$11:$AG$11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'C-20yrCofC'!$C$4</c:f>
              <c:strCache>
                <c:ptCount val="1"/>
                <c:pt idx="0">
                  <c:v>WACC (5.8%)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22.477079999999997</c:v>
                </c:pt>
                <c:pt idx="2">
                  <c:v>45.165879599999997</c:v>
                </c:pt>
                <c:pt idx="3">
                  <c:v>68.078438891999994</c:v>
                </c:pt>
                <c:pt idx="4">
                  <c:v>91.227429152799999</c:v>
                </c:pt>
                <c:pt idx="5">
                  <c:v>114.62618476899999</c:v>
                </c:pt>
                <c:pt idx="6">
                  <c:v>137.57488723</c:v>
                </c:pt>
                <c:pt idx="7">
                  <c:v>160.06453547269604</c:v>
                </c:pt>
                <c:pt idx="8">
                  <c:v>182.08594841272196</c:v>
                </c:pt>
                <c:pt idx="9">
                  <c:v>203.62976134402436</c:v>
                </c:pt>
                <c:pt idx="10">
                  <c:v>224.68642226642885</c:v>
                </c:pt>
                <c:pt idx="11">
                  <c:v>231.02018813975741</c:v>
                </c:pt>
                <c:pt idx="12">
                  <c:v>237.01600906302855</c:v>
                </c:pt>
                <c:pt idx="13">
                  <c:v>242.67009973724112</c:v>
                </c:pt>
                <c:pt idx="14">
                  <c:v>247.97874777541401</c:v>
                </c:pt>
                <c:pt idx="15">
                  <c:v>252.93832273092227</c:v>
                </c:pt>
                <c:pt idx="16">
                  <c:v>257.99708918554074</c:v>
                </c:pt>
                <c:pt idx="17">
                  <c:v>263.15703096925154</c:v>
                </c:pt>
                <c:pt idx="18">
                  <c:v>268.42017158863655</c:v>
                </c:pt>
                <c:pt idx="19">
                  <c:v>273.78857502040927</c:v>
                </c:pt>
                <c:pt idx="20">
                  <c:v>279.26434652081747</c:v>
                </c:pt>
                <c:pt idx="21">
                  <c:v>247.87365125337817</c:v>
                </c:pt>
                <c:pt idx="22">
                  <c:v>217.21248826253668</c:v>
                </c:pt>
                <c:pt idx="23">
                  <c:v>187.29544819382497</c:v>
                </c:pt>
                <c:pt idx="24">
                  <c:v>158.13741350568566</c:v>
                </c:pt>
                <c:pt idx="25">
                  <c:v>129.75356430573009</c:v>
                </c:pt>
                <c:pt idx="26">
                  <c:v>102.15938430372206</c:v>
                </c:pt>
                <c:pt idx="27">
                  <c:v>75.370666883620459</c:v>
                </c:pt>
                <c:pt idx="28">
                  <c:v>49.403521297063399</c:v>
                </c:pt>
                <c:pt idx="29">
                  <c:v>24.274378980721821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72A-43CD-96E7-477FFFC7C3AD}"/>
            </c:ext>
          </c:extLst>
        </c:ser>
        <c:ser>
          <c:idx val="1"/>
          <c:order val="1"/>
          <c:tx>
            <c:strRef>
              <c:f>'C-20yrCofC'!$C$5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19.916399999999999</c:v>
                </c:pt>
                <c:pt idx="2">
                  <c:v>40.182468</c:v>
                </c:pt>
                <c:pt idx="3">
                  <c:v>60.816348359999999</c:v>
                </c:pt>
                <c:pt idx="4">
                  <c:v>81.837105964000003</c:v>
                </c:pt>
                <c:pt idx="5">
                  <c:v>103.26477231999999</c:v>
                </c:pt>
                <c:pt idx="6">
                  <c:v>124.48786906000001</c:v>
                </c:pt>
                <c:pt idx="7">
                  <c:v>145.50230479168002</c:v>
                </c:pt>
                <c:pt idx="8">
                  <c:v>166.30390629487363</c:v>
                </c:pt>
                <c:pt idx="9">
                  <c:v>186.88841688501108</c:v>
                </c:pt>
                <c:pt idx="10">
                  <c:v>207.2514947438313</c:v>
                </c:pt>
                <c:pt idx="11">
                  <c:v>213.16271121670792</c:v>
                </c:pt>
                <c:pt idx="12">
                  <c:v>218.75636907592207</c:v>
                </c:pt>
                <c:pt idx="13">
                  <c:v>224.02240014920051</c:v>
                </c:pt>
                <c:pt idx="14">
                  <c:v>228.95034898882457</c:v>
                </c:pt>
                <c:pt idx="15">
                  <c:v>233.52935596860107</c:v>
                </c:pt>
                <c:pt idx="16">
                  <c:v>238.19994308797311</c:v>
                </c:pt>
                <c:pt idx="17">
                  <c:v>242.96394194973254</c:v>
                </c:pt>
                <c:pt idx="18">
                  <c:v>247.82322078872721</c:v>
                </c:pt>
                <c:pt idx="19">
                  <c:v>252.7796852045017</c:v>
                </c:pt>
                <c:pt idx="20">
                  <c:v>257.83527890859176</c:v>
                </c:pt>
                <c:pt idx="21">
                  <c:v>230.22845595701807</c:v>
                </c:pt>
                <c:pt idx="22">
                  <c:v>203.00559736154852</c:v>
                </c:pt>
                <c:pt idx="23">
                  <c:v>176.17438240930514</c:v>
                </c:pt>
                <c:pt idx="24">
                  <c:v>149.74264397315252</c:v>
                </c:pt>
                <c:pt idx="25">
                  <c:v>123.71837158341239</c:v>
                </c:pt>
                <c:pt idx="26">
                  <c:v>98.109714561013064</c:v>
                </c:pt>
                <c:pt idx="27">
                  <c:v>72.924985213301326</c:v>
                </c:pt>
                <c:pt idx="28">
                  <c:v>48.172662093770931</c:v>
                </c:pt>
                <c:pt idx="29">
                  <c:v>23.861393326985532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'C-20yrCofC'!$D$6:$AG$6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'C-20yrCofC'!$C$14</c:f>
              <c:strCache>
                <c:ptCount val="1"/>
                <c:pt idx="0">
                  <c:v>WACC (5.8%)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835-49C0-98C5-18C32CE8B084}"/>
            </c:ext>
          </c:extLst>
        </c:ser>
        <c:ser>
          <c:idx val="1"/>
          <c:order val="1"/>
          <c:tx>
            <c:strRef>
              <c:f>'C-20yrCofC'!$C$15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'C-20yrCofC'!$D$15:$AG$15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5.6903999999999995</c:v>
                </c:pt>
                <c:pt idx="2">
                  <c:v>11.074248000000001</c:v>
                </c:pt>
                <c:pt idx="3">
                  <c:v>16.137978959999998</c:v>
                </c:pt>
                <c:pt idx="4">
                  <c:v>20.867384864000002</c:v>
                </c:pt>
                <c:pt idx="5">
                  <c:v>25.247583220000003</c:v>
                </c:pt>
                <c:pt idx="6">
                  <c:v>29.082262600000004</c:v>
                </c:pt>
                <c:pt idx="7">
                  <c:v>32.360512624480009</c:v>
                </c:pt>
                <c:pt idx="8">
                  <c:v>35.071204706329603</c:v>
                </c:pt>
                <c:pt idx="9">
                  <c:v>37.20298768669619</c:v>
                </c:pt>
                <c:pt idx="10">
                  <c:v>38.744283383550112</c:v>
                </c:pt>
                <c:pt idx="11">
                  <c:v>39.683282051221113</c:v>
                </c:pt>
                <c:pt idx="12">
                  <c:v>40.57697774912554</c:v>
                </c:pt>
                <c:pt idx="13">
                  <c:v>41.439332417868044</c:v>
                </c:pt>
                <c:pt idx="14">
                  <c:v>42.28533063686541</c:v>
                </c:pt>
                <c:pt idx="15">
                  <c:v>43.131037249602727</c:v>
                </c:pt>
                <c:pt idx="16">
                  <c:v>43.993657994594777</c:v>
                </c:pt>
                <c:pt idx="17">
                  <c:v>44.87353115448667</c:v>
                </c:pt>
                <c:pt idx="18">
                  <c:v>45.771001777576416</c:v>
                </c:pt>
                <c:pt idx="19">
                  <c:v>46.686421813127936</c:v>
                </c:pt>
                <c:pt idx="20">
                  <c:v>47.620150249390498</c:v>
                </c:pt>
                <c:pt idx="21">
                  <c:v>39.211545103022452</c:v>
                </c:pt>
                <c:pt idx="22">
                  <c:v>31.570868668862623</c:v>
                </c:pt>
                <c:pt idx="23">
                  <c:v>24.713479521155186</c:v>
                </c:pt>
                <c:pt idx="24">
                  <c:v>18.65504340562919</c:v>
                </c:pt>
                <c:pt idx="25">
                  <c:v>13.411539382928256</c:v>
                </c:pt>
                <c:pt idx="26">
                  <c:v>8.9992660949088901</c:v>
                </c:pt>
                <c:pt idx="27">
                  <c:v>5.4348481562647235</c:v>
                </c:pt>
                <c:pt idx="28">
                  <c:v>2.7352426739832594</c:v>
                </c:pt>
                <c:pt idx="29">
                  <c:v>0.91774589719175259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</c:barChart>
      <c:lineChart>
        <c:grouping val="standard"/>
        <c:varyColors val="0"/>
        <c:ser>
          <c:idx val="2"/>
          <c:order val="2"/>
          <c:tx>
            <c:strRef>
              <c:f>'C-20yrCofC'!$C$16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'C-20yrCofC'!$D$16:$AG$16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8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Cost of Capital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'C-20yr2X1.2X'!$C$4</c:f>
              <c:strCache>
                <c:ptCount val="1"/>
                <c:pt idx="0">
                  <c:v>2X Budget-Amortized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44.954159999999995</c:v>
                </c:pt>
                <c:pt idx="2">
                  <c:v>90.331759199999993</c:v>
                </c:pt>
                <c:pt idx="3">
                  <c:v>136.15687778399999</c:v>
                </c:pt>
                <c:pt idx="4">
                  <c:v>182.4548583056</c:v>
                </c:pt>
                <c:pt idx="5">
                  <c:v>229.25236953799998</c:v>
                </c:pt>
                <c:pt idx="6">
                  <c:v>275.14977446</c:v>
                </c:pt>
                <c:pt idx="7">
                  <c:v>320.12907094539207</c:v>
                </c:pt>
                <c:pt idx="8">
                  <c:v>364.17189682544392</c:v>
                </c:pt>
                <c:pt idx="9">
                  <c:v>407.25952268804872</c:v>
                </c:pt>
                <c:pt idx="10">
                  <c:v>449.3728445328577</c:v>
                </c:pt>
                <c:pt idx="11">
                  <c:v>462.04037627951482</c:v>
                </c:pt>
                <c:pt idx="12">
                  <c:v>474.0320181260571</c:v>
                </c:pt>
                <c:pt idx="13">
                  <c:v>485.34019947448223</c:v>
                </c:pt>
                <c:pt idx="14">
                  <c:v>495.95749555082801</c:v>
                </c:pt>
                <c:pt idx="15">
                  <c:v>505.87664546184453</c:v>
                </c:pt>
                <c:pt idx="16">
                  <c:v>515.99417837108149</c:v>
                </c:pt>
                <c:pt idx="17">
                  <c:v>526.31406193850307</c:v>
                </c:pt>
                <c:pt idx="18">
                  <c:v>536.8403431772731</c:v>
                </c:pt>
                <c:pt idx="19">
                  <c:v>547.57715004081854</c:v>
                </c:pt>
                <c:pt idx="20">
                  <c:v>558.52869304163494</c:v>
                </c:pt>
                <c:pt idx="21">
                  <c:v>495.74730250675634</c:v>
                </c:pt>
                <c:pt idx="22">
                  <c:v>434.42497652507336</c:v>
                </c:pt>
                <c:pt idx="23">
                  <c:v>374.59089638764993</c:v>
                </c:pt>
                <c:pt idx="24">
                  <c:v>316.27482701137131</c:v>
                </c:pt>
                <c:pt idx="25">
                  <c:v>259.50712861146019</c:v>
                </c:pt>
                <c:pt idx="26">
                  <c:v>204.31876860744413</c:v>
                </c:pt>
                <c:pt idx="27">
                  <c:v>150.74133376724092</c:v>
                </c:pt>
                <c:pt idx="28">
                  <c:v>98.807042594126798</c:v>
                </c:pt>
                <c:pt idx="29">
                  <c:v>48.548757961443641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'C-20yr2X1.2X'!$C$5</c15:sqref>
                        </c15:formulaRef>
                      </c:ext>
                    </c:extLst>
                    <c:strCache>
                      <c:ptCount val="1"/>
                      <c:pt idx="0">
                        <c:v>1.2X Budget-10 yr Term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26.972495999999996</c:v>
                      </c:pt>
                      <c:pt idx="2">
                        <c:v>54.199055519999995</c:v>
                      </c:pt>
                      <c:pt idx="3">
                        <c:v>81.694126670399982</c:v>
                      </c:pt>
                      <c:pt idx="4">
                        <c:v>109.47291498336</c:v>
                      </c:pt>
                      <c:pt idx="5">
                        <c:v>137.5514217228</c:v>
                      </c:pt>
                      <c:pt idx="6">
                        <c:v>165.08986467599999</c:v>
                      </c:pt>
                      <c:pt idx="7">
                        <c:v>192.07744256723521</c:v>
                      </c:pt>
                      <c:pt idx="8">
                        <c:v>218.50313809526631</c:v>
                      </c:pt>
                      <c:pt idx="9">
                        <c:v>244.35571361282922</c:v>
                      </c:pt>
                      <c:pt idx="10">
                        <c:v>269.62370671971462</c:v>
                      </c:pt>
                      <c:pt idx="11">
                        <c:v>277.22422576770896</c:v>
                      </c:pt>
                      <c:pt idx="12">
                        <c:v>284.41921087563429</c:v>
                      </c:pt>
                      <c:pt idx="13">
                        <c:v>291.20411968468937</c:v>
                      </c:pt>
                      <c:pt idx="14">
                        <c:v>297.5744973304968</c:v>
                      </c:pt>
                      <c:pt idx="15">
                        <c:v>303.52598727710676</c:v>
                      </c:pt>
                      <c:pt idx="16">
                        <c:v>309.59650702264889</c:v>
                      </c:pt>
                      <c:pt idx="17">
                        <c:v>315.78843716310189</c:v>
                      </c:pt>
                      <c:pt idx="18">
                        <c:v>322.10420590636397</c:v>
                      </c:pt>
                      <c:pt idx="19">
                        <c:v>328.54629002449121</c:v>
                      </c:pt>
                      <c:pt idx="20">
                        <c:v>335.11721582498103</c:v>
                      </c:pt>
                      <c:pt idx="21">
                        <c:v>297.44838150405394</c:v>
                      </c:pt>
                      <c:pt idx="22">
                        <c:v>260.65498591504411</c:v>
                      </c:pt>
                      <c:pt idx="23">
                        <c:v>224.75453783259007</c:v>
                      </c:pt>
                      <c:pt idx="24">
                        <c:v>189.76489620682281</c:v>
                      </c:pt>
                      <c:pt idx="25">
                        <c:v>155.70427716687618</c:v>
                      </c:pt>
                      <c:pt idx="26">
                        <c:v>122.59126116446652</c:v>
                      </c:pt>
                      <c:pt idx="27">
                        <c:v>90.444800260344579</c:v>
                      </c:pt>
                      <c:pt idx="28">
                        <c:v>59.284225556476137</c:v>
                      </c:pt>
                      <c:pt idx="29">
                        <c:v>29.12925477686624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'C-20yr2X1.2X'!$C$6</c15:sqref>
                        </c15:formulaRef>
                      </c:ext>
                    </c:extLst>
                    <c:strCache>
                      <c:ptCount val="1"/>
                      <c:pt idx="0">
                        <c:v>1.2X Budget-5 yr Term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44.043695999999997</c:v>
                      </c:pt>
                      <c:pt idx="2">
                        <c:v>88.138789919999994</c:v>
                      </c:pt>
                      <c:pt idx="3">
                        <c:v>132.29210823839998</c:v>
                      </c:pt>
                      <c:pt idx="4">
                        <c:v>176.51090408111997</c:v>
                      </c:pt>
                      <c:pt idx="5">
                        <c:v>220.80287983199997</c:v>
                      </c:pt>
                      <c:pt idx="6">
                        <c:v>229.63502725583999</c:v>
                      </c:pt>
                      <c:pt idx="7">
                        <c:v>237.5287289860992</c:v>
                      </c:pt>
                      <c:pt idx="8">
                        <c:v>244.47235274890596</c:v>
                      </c:pt>
                      <c:pt idx="9">
                        <c:v>250.45439030811127</c:v>
                      </c:pt>
                      <c:pt idx="10">
                        <c:v>255.46347811427353</c:v>
                      </c:pt>
                      <c:pt idx="11">
                        <c:v>260.57274767655895</c:v>
                      </c:pt>
                      <c:pt idx="12">
                        <c:v>265.78420263009019</c:v>
                      </c:pt>
                      <c:pt idx="13">
                        <c:v>271.09988668269204</c:v>
                      </c:pt>
                      <c:pt idx="14">
                        <c:v>276.52188441634587</c:v>
                      </c:pt>
                      <c:pt idx="15">
                        <c:v>282.05232210467278</c:v>
                      </c:pt>
                      <c:pt idx="16">
                        <c:v>287.69336854676624</c:v>
                      </c:pt>
                      <c:pt idx="17">
                        <c:v>293.44723591770156</c:v>
                      </c:pt>
                      <c:pt idx="18">
                        <c:v>299.31618063605561</c:v>
                      </c:pt>
                      <c:pt idx="19">
                        <c:v>305.3025042487767</c:v>
                      </c:pt>
                      <c:pt idx="20">
                        <c:v>311.40855433375225</c:v>
                      </c:pt>
                      <c:pt idx="21">
                        <c:v>245.18252232893292</c:v>
                      </c:pt>
                      <c:pt idx="22">
                        <c:v>180.88960052068904</c:v>
                      </c:pt>
                      <c:pt idx="23">
                        <c:v>118.56845111295216</c:v>
                      </c:pt>
                      <c:pt idx="24">
                        <c:v>58.25850955373236</c:v>
                      </c:pt>
                      <c:pt idx="25">
                        <c:v>-4.1211478674085808E-15</c:v>
                      </c:pt>
                      <c:pt idx="26">
                        <c:v>-4.1211478674085808E-15</c:v>
                      </c:pt>
                      <c:pt idx="27">
                        <c:v>-4.1211478674085808E-15</c:v>
                      </c:pt>
                      <c:pt idx="28">
                        <c:v>-4.1211478674085808E-15</c:v>
                      </c:pt>
                      <c:pt idx="29">
                        <c:v>-4.1211478674085808E-15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'C-20yr2X1.2X'!$C$7</c15:sqref>
                        </c15:formulaRef>
                      </c:ext>
                    </c:extLst>
                    <c:strCache>
                      <c:ptCount val="1"/>
                      <c:pt idx="0">
                        <c:v>1.2X Budget-16 yr Term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20.570795999999998</c:v>
                      </c:pt>
                      <c:pt idx="2">
                        <c:v>41.471655119999994</c:v>
                      </c:pt>
                      <c:pt idx="3">
                        <c:v>62.719883582400001</c:v>
                      </c:pt>
                      <c:pt idx="4">
                        <c:v>84.333669071700001</c:v>
                      </c:pt>
                      <c:pt idx="5">
                        <c:v>106.33212493185</c:v>
                      </c:pt>
                      <c:pt idx="6">
                        <c:v>128.08202870856002</c:v>
                      </c:pt>
                      <c:pt idx="7">
                        <c:v>149.5784093601612</c:v>
                      </c:pt>
                      <c:pt idx="8">
                        <c:v>170.81619642415143</c:v>
                      </c:pt>
                      <c:pt idx="9">
                        <c:v>191.79021802877844</c:v>
                      </c:pt>
                      <c:pt idx="10">
                        <c:v>212.49519886485504</c:v>
                      </c:pt>
                      <c:pt idx="11">
                        <c:v>232.92575811701013</c:v>
                      </c:pt>
                      <c:pt idx="12">
                        <c:v>253.07640735356534</c:v>
                      </c:pt>
                      <c:pt idx="13">
                        <c:v>272.94154837420865</c:v>
                      </c:pt>
                      <c:pt idx="14">
                        <c:v>292.51547101462182</c:v>
                      </c:pt>
                      <c:pt idx="15">
                        <c:v>311.79235090720022</c:v>
                      </c:pt>
                      <c:pt idx="16">
                        <c:v>330.76624719698725</c:v>
                      </c:pt>
                      <c:pt idx="17">
                        <c:v>338.76160021192698</c:v>
                      </c:pt>
                      <c:pt idx="18">
                        <c:v>346.56839508652251</c:v>
                      </c:pt>
                      <c:pt idx="19">
                        <c:v>354.18509085796694</c:v>
                      </c:pt>
                      <c:pt idx="20">
                        <c:v>361.61022720769733</c:v>
                      </c:pt>
                      <c:pt idx="21">
                        <c:v>335.00238728469981</c:v>
                      </c:pt>
                      <c:pt idx="22">
                        <c:v>308.88040019970236</c:v>
                      </c:pt>
                      <c:pt idx="23">
                        <c:v>283.25398300946483</c:v>
                      </c:pt>
                      <c:pt idx="24">
                        <c:v>258.1330471118826</c:v>
                      </c:pt>
                      <c:pt idx="25">
                        <c:v>233.5277021328086</c:v>
                      </c:pt>
                      <c:pt idx="26">
                        <c:v>209.44825989061312</c:v>
                      </c:pt>
                      <c:pt idx="27">
                        <c:v>185.90523844003363</c:v>
                      </c:pt>
                      <c:pt idx="28">
                        <c:v>162.90936619690251</c:v>
                      </c:pt>
                      <c:pt idx="29">
                        <c:v>140.47158614536869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'C-20yr2X1.2X'!$C$5</c:f>
              <c:strCache>
                <c:ptCount val="1"/>
                <c:pt idx="0">
                  <c:v>1.2X Budget-10 yr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26.972495999999996</c:v>
                </c:pt>
                <c:pt idx="2">
                  <c:v>54.199055519999995</c:v>
                </c:pt>
                <c:pt idx="3">
                  <c:v>81.694126670399982</c:v>
                </c:pt>
                <c:pt idx="4">
                  <c:v>109.47291498336</c:v>
                </c:pt>
                <c:pt idx="5">
                  <c:v>137.5514217228</c:v>
                </c:pt>
                <c:pt idx="6">
                  <c:v>165.08986467599999</c:v>
                </c:pt>
                <c:pt idx="7">
                  <c:v>192.07744256723521</c:v>
                </c:pt>
                <c:pt idx="8">
                  <c:v>218.50313809526631</c:v>
                </c:pt>
                <c:pt idx="9">
                  <c:v>244.35571361282922</c:v>
                </c:pt>
                <c:pt idx="10">
                  <c:v>269.62370671971462</c:v>
                </c:pt>
                <c:pt idx="11">
                  <c:v>277.22422576770896</c:v>
                </c:pt>
                <c:pt idx="12">
                  <c:v>284.41921087563429</c:v>
                </c:pt>
                <c:pt idx="13">
                  <c:v>291.20411968468937</c:v>
                </c:pt>
                <c:pt idx="14">
                  <c:v>297.5744973304968</c:v>
                </c:pt>
                <c:pt idx="15">
                  <c:v>303.52598727710676</c:v>
                </c:pt>
                <c:pt idx="16">
                  <c:v>309.59650702264889</c:v>
                </c:pt>
                <c:pt idx="17">
                  <c:v>315.78843716310189</c:v>
                </c:pt>
                <c:pt idx="18">
                  <c:v>322.10420590636397</c:v>
                </c:pt>
                <c:pt idx="19">
                  <c:v>328.54629002449121</c:v>
                </c:pt>
                <c:pt idx="20">
                  <c:v>335.11721582498103</c:v>
                </c:pt>
                <c:pt idx="21">
                  <c:v>297.44838150405394</c:v>
                </c:pt>
                <c:pt idx="22">
                  <c:v>260.65498591504411</c:v>
                </c:pt>
                <c:pt idx="23">
                  <c:v>224.75453783259007</c:v>
                </c:pt>
                <c:pt idx="24">
                  <c:v>189.76489620682281</c:v>
                </c:pt>
                <c:pt idx="25">
                  <c:v>155.70427716687618</c:v>
                </c:pt>
                <c:pt idx="26">
                  <c:v>122.59126116446652</c:v>
                </c:pt>
                <c:pt idx="27">
                  <c:v>90.444800260344579</c:v>
                </c:pt>
                <c:pt idx="28">
                  <c:v>59.284225556476137</c:v>
                </c:pt>
                <c:pt idx="29">
                  <c:v>29.12925477686624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'C-20yr2X1.2X'!$C$6</c:f>
              <c:strCache>
                <c:ptCount val="1"/>
                <c:pt idx="0">
                  <c:v>1.2X Budget-5 yr Term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44.043695999999997</c:v>
                </c:pt>
                <c:pt idx="2">
                  <c:v>88.138789919999994</c:v>
                </c:pt>
                <c:pt idx="3">
                  <c:v>132.29210823839998</c:v>
                </c:pt>
                <c:pt idx="4">
                  <c:v>176.51090408111997</c:v>
                </c:pt>
                <c:pt idx="5">
                  <c:v>220.80287983199997</c:v>
                </c:pt>
                <c:pt idx="6">
                  <c:v>229.63502725583999</c:v>
                </c:pt>
                <c:pt idx="7">
                  <c:v>237.5287289860992</c:v>
                </c:pt>
                <c:pt idx="8">
                  <c:v>244.47235274890596</c:v>
                </c:pt>
                <c:pt idx="9">
                  <c:v>250.45439030811127</c:v>
                </c:pt>
                <c:pt idx="10">
                  <c:v>255.46347811427353</c:v>
                </c:pt>
                <c:pt idx="11">
                  <c:v>260.57274767655895</c:v>
                </c:pt>
                <c:pt idx="12">
                  <c:v>265.78420263009019</c:v>
                </c:pt>
                <c:pt idx="13">
                  <c:v>271.09988668269204</c:v>
                </c:pt>
                <c:pt idx="14">
                  <c:v>276.52188441634587</c:v>
                </c:pt>
                <c:pt idx="15">
                  <c:v>282.05232210467278</c:v>
                </c:pt>
                <c:pt idx="16">
                  <c:v>287.69336854676624</c:v>
                </c:pt>
                <c:pt idx="17">
                  <c:v>293.44723591770156</c:v>
                </c:pt>
                <c:pt idx="18">
                  <c:v>299.31618063605561</c:v>
                </c:pt>
                <c:pt idx="19">
                  <c:v>305.3025042487767</c:v>
                </c:pt>
                <c:pt idx="20">
                  <c:v>311.40855433375225</c:v>
                </c:pt>
                <c:pt idx="21">
                  <c:v>245.18252232893292</c:v>
                </c:pt>
                <c:pt idx="22">
                  <c:v>180.88960052068904</c:v>
                </c:pt>
                <c:pt idx="23">
                  <c:v>118.56845111295216</c:v>
                </c:pt>
                <c:pt idx="24">
                  <c:v>58.25850955373236</c:v>
                </c:pt>
                <c:pt idx="25">
                  <c:v>-4.1211478674085808E-15</c:v>
                </c:pt>
                <c:pt idx="26">
                  <c:v>-4.1211478674085808E-15</c:v>
                </c:pt>
                <c:pt idx="27">
                  <c:v>-4.1211478674085808E-15</c:v>
                </c:pt>
                <c:pt idx="28">
                  <c:v>-4.1211478674085808E-15</c:v>
                </c:pt>
                <c:pt idx="29">
                  <c:v>-4.1211478674085808E-15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'C-20yr2X1.2X'!$C$7</c:f>
              <c:strCache>
                <c:ptCount val="1"/>
                <c:pt idx="0">
                  <c:v>1.2X Budget-16 yr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'C-20yr2X1.2X'!$D$7:$AG$7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20.570795999999998</c:v>
                </c:pt>
                <c:pt idx="2">
                  <c:v>41.471655119999994</c:v>
                </c:pt>
                <c:pt idx="3">
                  <c:v>62.719883582400001</c:v>
                </c:pt>
                <c:pt idx="4">
                  <c:v>84.333669071700001</c:v>
                </c:pt>
                <c:pt idx="5">
                  <c:v>106.33212493185</c:v>
                </c:pt>
                <c:pt idx="6">
                  <c:v>128.08202870856002</c:v>
                </c:pt>
                <c:pt idx="7">
                  <c:v>149.5784093601612</c:v>
                </c:pt>
                <c:pt idx="8">
                  <c:v>170.81619642415143</c:v>
                </c:pt>
                <c:pt idx="9">
                  <c:v>191.79021802877844</c:v>
                </c:pt>
                <c:pt idx="10">
                  <c:v>212.49519886485504</c:v>
                </c:pt>
                <c:pt idx="11">
                  <c:v>232.92575811701013</c:v>
                </c:pt>
                <c:pt idx="12">
                  <c:v>253.07640735356534</c:v>
                </c:pt>
                <c:pt idx="13">
                  <c:v>272.94154837420865</c:v>
                </c:pt>
                <c:pt idx="14">
                  <c:v>292.51547101462182</c:v>
                </c:pt>
                <c:pt idx="15">
                  <c:v>311.79235090720022</c:v>
                </c:pt>
                <c:pt idx="16">
                  <c:v>330.76624719698725</c:v>
                </c:pt>
                <c:pt idx="17">
                  <c:v>338.76160021192698</c:v>
                </c:pt>
                <c:pt idx="18">
                  <c:v>346.56839508652251</c:v>
                </c:pt>
                <c:pt idx="19">
                  <c:v>354.18509085796694</c:v>
                </c:pt>
                <c:pt idx="20">
                  <c:v>361.61022720769733</c:v>
                </c:pt>
                <c:pt idx="21">
                  <c:v>335.00238728469981</c:v>
                </c:pt>
                <c:pt idx="22">
                  <c:v>308.88040019970236</c:v>
                </c:pt>
                <c:pt idx="23">
                  <c:v>283.25398300946483</c:v>
                </c:pt>
                <c:pt idx="24">
                  <c:v>258.1330471118826</c:v>
                </c:pt>
                <c:pt idx="25">
                  <c:v>233.5277021328086</c:v>
                </c:pt>
                <c:pt idx="26">
                  <c:v>209.44825989061312</c:v>
                </c:pt>
                <c:pt idx="27">
                  <c:v>185.90523844003363</c:v>
                </c:pt>
                <c:pt idx="28">
                  <c:v>162.90936619690251</c:v>
                </c:pt>
                <c:pt idx="29">
                  <c:v>140.47158614536869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'C-20yr2X1.2X'!$C$4</c15:sqref>
                        </c15:formulaRef>
                      </c:ext>
                    </c:extLst>
                    <c:strCache>
                      <c:ptCount val="1"/>
                      <c:pt idx="0">
                        <c:v>2X Budget-Amortized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'C-20yr2X1.2X'!$D$4:$AG$4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44.954159999999995</c:v>
                      </c:pt>
                      <c:pt idx="2">
                        <c:v>90.331759199999993</c:v>
                      </c:pt>
                      <c:pt idx="3">
                        <c:v>136.15687778399999</c:v>
                      </c:pt>
                      <c:pt idx="4">
                        <c:v>182.4548583056</c:v>
                      </c:pt>
                      <c:pt idx="5">
                        <c:v>229.25236953799998</c:v>
                      </c:pt>
                      <c:pt idx="6">
                        <c:v>275.14977446</c:v>
                      </c:pt>
                      <c:pt idx="7">
                        <c:v>320.12907094539207</c:v>
                      </c:pt>
                      <c:pt idx="8">
                        <c:v>364.17189682544392</c:v>
                      </c:pt>
                      <c:pt idx="9">
                        <c:v>407.25952268804872</c:v>
                      </c:pt>
                      <c:pt idx="10">
                        <c:v>449.3728445328577</c:v>
                      </c:pt>
                      <c:pt idx="11">
                        <c:v>462.04037627951482</c:v>
                      </c:pt>
                      <c:pt idx="12">
                        <c:v>474.0320181260571</c:v>
                      </c:pt>
                      <c:pt idx="13">
                        <c:v>485.34019947448223</c:v>
                      </c:pt>
                      <c:pt idx="14">
                        <c:v>495.95749555082801</c:v>
                      </c:pt>
                      <c:pt idx="15">
                        <c:v>505.87664546184453</c:v>
                      </c:pt>
                      <c:pt idx="16">
                        <c:v>515.99417837108149</c:v>
                      </c:pt>
                      <c:pt idx="17">
                        <c:v>526.31406193850307</c:v>
                      </c:pt>
                      <c:pt idx="18">
                        <c:v>536.8403431772731</c:v>
                      </c:pt>
                      <c:pt idx="19">
                        <c:v>547.57715004081854</c:v>
                      </c:pt>
                      <c:pt idx="20">
                        <c:v>558.52869304163494</c:v>
                      </c:pt>
                      <c:pt idx="21">
                        <c:v>495.74730250675634</c:v>
                      </c:pt>
                      <c:pt idx="22">
                        <c:v>434.42497652507336</c:v>
                      </c:pt>
                      <c:pt idx="23">
                        <c:v>374.59089638764993</c:v>
                      </c:pt>
                      <c:pt idx="24">
                        <c:v>316.27482701137131</c:v>
                      </c:pt>
                      <c:pt idx="25">
                        <c:v>259.50712861146019</c:v>
                      </c:pt>
                      <c:pt idx="26">
                        <c:v>204.31876860744413</c:v>
                      </c:pt>
                      <c:pt idx="27">
                        <c:v>150.74133376724092</c:v>
                      </c:pt>
                      <c:pt idx="28">
                        <c:v>98.807042594126798</c:v>
                      </c:pt>
                      <c:pt idx="29">
                        <c:v>48.548757961443641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505-4BBA-BF63-D550D0D745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'C-1yr'!$AJ$4:$AJ$5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'C-1yr'!$AK$4:$AK$5</c:f>
              <c:numCache>
                <c:formatCode>"$"#,##0_);[Red]\("$"#,##0\)</c:formatCode>
                <c:ptCount val="2"/>
                <c:pt idx="0">
                  <c:v>142.26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671-BB87-74F321EC5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'C-1yr'!$C$9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'C-1yr'!$D$9:$N$9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E98-8E9D-B05A2D55ADE2}"/>
            </c:ext>
          </c:extLst>
        </c:ser>
        <c:ser>
          <c:idx val="2"/>
          <c:order val="2"/>
          <c:tx>
            <c:strRef>
              <c:f>'C-1yr'!$C$11</c:f>
              <c:strCache>
                <c:ptCount val="1"/>
                <c:pt idx="0">
                  <c:v>Amortization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'C-1yr'!$D$11:$N$11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14.225999999999999</c:v>
                </c:pt>
                <c:pt idx="3">
                  <c:v>14.225999999999999</c:v>
                </c:pt>
                <c:pt idx="4">
                  <c:v>14.225999999999999</c:v>
                </c:pt>
                <c:pt idx="5">
                  <c:v>14.225999999999999</c:v>
                </c:pt>
                <c:pt idx="6">
                  <c:v>14.225999999999999</c:v>
                </c:pt>
                <c:pt idx="7">
                  <c:v>14.225999999999999</c:v>
                </c:pt>
                <c:pt idx="8">
                  <c:v>14.225999999999999</c:v>
                </c:pt>
                <c:pt idx="9">
                  <c:v>14.225999999999999</c:v>
                </c:pt>
                <c:pt idx="10">
                  <c:v>14.225999999999999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3-4E98-8E9D-B05A2D55ADE2}"/>
            </c:ext>
          </c:extLst>
        </c:ser>
        <c:ser>
          <c:idx val="3"/>
          <c:order val="3"/>
          <c:tx>
            <c:strRef>
              <c:f>'C-1yr'!$C$12</c:f>
              <c:strCache>
                <c:ptCount val="1"/>
                <c:pt idx="0">
                  <c:v>Cost of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'C-1yr'!$D$12:$N$12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8.2510799999999982</c:v>
                </c:pt>
                <c:pt idx="2">
                  <c:v>7.4259719999999998</c:v>
                </c:pt>
                <c:pt idx="3">
                  <c:v>6.6008639999999996</c:v>
                </c:pt>
                <c:pt idx="4">
                  <c:v>5.7757559999999994</c:v>
                </c:pt>
                <c:pt idx="5">
                  <c:v>4.9506479999999993</c:v>
                </c:pt>
                <c:pt idx="6">
                  <c:v>4.1255399999999991</c:v>
                </c:pt>
                <c:pt idx="7">
                  <c:v>3.3004319999999998</c:v>
                </c:pt>
                <c:pt idx="8">
                  <c:v>2.4753239999999996</c:v>
                </c:pt>
                <c:pt idx="9">
                  <c:v>1.6502159999999999</c:v>
                </c:pt>
                <c:pt idx="10">
                  <c:v>0.82510799999999995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3-4E98-8E9D-B05A2D55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'C-1yr'!$C$10</c15:sqref>
                        </c15:formulaRef>
                      </c:ext>
                    </c:extLst>
                    <c:strCache>
                      <c:ptCount val="1"/>
                      <c:pt idx="0">
                        <c:v>Expense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'C-1yr'!$D$10:$N$10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A3-4E98-8E9D-B05A2D55ADE2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23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'C-1yr'!$AJ$9:$AJ$10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'C-1yr'!$AK$9:$AK$10</c:f>
              <c:numCache>
                <c:formatCode>"$"#,##0_);\("$"#,##0\)</c:formatCode>
                <c:ptCount val="2"/>
                <c:pt idx="0">
                  <c:v>142.26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8-470F-81C8-26AEE06373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'C-20yr'!$C$4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22.477079999999997</c:v>
                </c:pt>
                <c:pt idx="2">
                  <c:v>45.165879599999997</c:v>
                </c:pt>
                <c:pt idx="3">
                  <c:v>68.078438891999994</c:v>
                </c:pt>
                <c:pt idx="4">
                  <c:v>91.227429152799999</c:v>
                </c:pt>
                <c:pt idx="5">
                  <c:v>114.62618476899999</c:v>
                </c:pt>
                <c:pt idx="6">
                  <c:v>137.57488723</c:v>
                </c:pt>
                <c:pt idx="7">
                  <c:v>160.06453547269604</c:v>
                </c:pt>
                <c:pt idx="8">
                  <c:v>182.08594841272196</c:v>
                </c:pt>
                <c:pt idx="9">
                  <c:v>203.62976134402436</c:v>
                </c:pt>
                <c:pt idx="10">
                  <c:v>224.68642226642885</c:v>
                </c:pt>
                <c:pt idx="11">
                  <c:v>231.02018813975741</c:v>
                </c:pt>
                <c:pt idx="12">
                  <c:v>237.01600906302855</c:v>
                </c:pt>
                <c:pt idx="13">
                  <c:v>242.67009973724112</c:v>
                </c:pt>
                <c:pt idx="14">
                  <c:v>247.97874777541401</c:v>
                </c:pt>
                <c:pt idx="15">
                  <c:v>252.93832273092227</c:v>
                </c:pt>
                <c:pt idx="16">
                  <c:v>257.99708918554074</c:v>
                </c:pt>
                <c:pt idx="17">
                  <c:v>263.15703096925154</c:v>
                </c:pt>
                <c:pt idx="18">
                  <c:v>268.42017158863655</c:v>
                </c:pt>
                <c:pt idx="19">
                  <c:v>273.78857502040927</c:v>
                </c:pt>
                <c:pt idx="20">
                  <c:v>279.26434652081747</c:v>
                </c:pt>
                <c:pt idx="21">
                  <c:v>247.87365125337817</c:v>
                </c:pt>
                <c:pt idx="22">
                  <c:v>217.21248826253668</c:v>
                </c:pt>
                <c:pt idx="23">
                  <c:v>187.29544819382497</c:v>
                </c:pt>
                <c:pt idx="24">
                  <c:v>158.13741350568566</c:v>
                </c:pt>
                <c:pt idx="25">
                  <c:v>129.75356430573009</c:v>
                </c:pt>
                <c:pt idx="26">
                  <c:v>102.15938430372206</c:v>
                </c:pt>
                <c:pt idx="27">
                  <c:v>75.370666883620459</c:v>
                </c:pt>
                <c:pt idx="28">
                  <c:v>49.403521297063399</c:v>
                </c:pt>
                <c:pt idx="29">
                  <c:v>24.274378980721821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EBE-423F-9EAA-5721DB11AAB7}"/>
            </c:ext>
          </c:extLst>
        </c:ser>
        <c:ser>
          <c:idx val="2"/>
          <c:order val="1"/>
          <c:tx>
            <c:strRef>
              <c:f>'C-20yr'!$C$5</c:f>
              <c:strCache>
                <c:ptCount val="1"/>
                <c:pt idx="0">
                  <c:v>Expense Treatment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'C-20yr'!$D$5:$AG$5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E-423F-9EAA-5721DB11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'C-20yr'!$C$7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229-4389-9D63-6940933C7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'C-20yr'!$C$8</c15:sqref>
                        </c15:formulaRef>
                      </c:ext>
                    </c:extLst>
                    <c:strCache>
                      <c:ptCount val="1"/>
                      <c:pt idx="0">
                        <c:v>Expense Treatment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'C-20yr'!$D$8:$AG$8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229-4389-9D63-6940933C7DBC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</a:t>
                </a:r>
                <a:r>
                  <a:rPr lang="en-US" sz="900" b="1" baseline="0"/>
                  <a:t> Asset Balance ($M)</a:t>
                </a:r>
                <a:endParaRPr lang="en-US" sz="9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'C-20yrTerm'!$C$11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'C-20yrTerm'!$D$11:$AG$11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262.6302</c:v>
                </c:pt>
                <c:pt idx="2">
                  <c:v>360.11525399999999</c:v>
                </c:pt>
                <c:pt idx="3">
                  <c:v>433.67203219999999</c:v>
                </c:pt>
                <c:pt idx="4">
                  <c:v>482.20726999999999</c:v>
                </c:pt>
                <c:pt idx="5">
                  <c:v>500.05706540000006</c:v>
                </c:pt>
                <c:pt idx="6">
                  <c:v>515.05970955200007</c:v>
                </c:pt>
                <c:pt idx="7">
                  <c:v>527.90165943104012</c:v>
                </c:pt>
                <c:pt idx="8">
                  <c:v>539.32027115166102</c:v>
                </c:pt>
                <c:pt idx="9">
                  <c:v>550.10667657469435</c:v>
                </c:pt>
                <c:pt idx="10">
                  <c:v>561.10881010618823</c:v>
                </c:pt>
                <c:pt idx="11">
                  <c:v>572.33098630831205</c:v>
                </c:pt>
                <c:pt idx="12">
                  <c:v>583.77760603447825</c:v>
                </c:pt>
                <c:pt idx="13">
                  <c:v>595.45315815516778</c:v>
                </c:pt>
                <c:pt idx="14">
                  <c:v>607.36222131827117</c:v>
                </c:pt>
                <c:pt idx="15">
                  <c:v>619.5094657446366</c:v>
                </c:pt>
                <c:pt idx="16">
                  <c:v>631.89965505952932</c:v>
                </c:pt>
                <c:pt idx="17">
                  <c:v>644.53764816071987</c:v>
                </c:pt>
                <c:pt idx="18">
                  <c:v>657.42840112393424</c:v>
                </c:pt>
                <c:pt idx="19">
                  <c:v>670.57696914641292</c:v>
                </c:pt>
                <c:pt idx="20">
                  <c:v>449.96330474544465</c:v>
                </c:pt>
                <c:pt idx="21">
                  <c:v>271.7424078132363</c:v>
                </c:pt>
                <c:pt idx="22">
                  <c:v>136.76213369916309</c:v>
                </c:pt>
                <c:pt idx="23">
                  <c:v>45.88729485958774</c:v>
                </c:pt>
                <c:pt idx="24">
                  <c:v>1.8474111129762605E-13</c:v>
                </c:pt>
                <c:pt idx="25">
                  <c:v>1.8474111129762605E-13</c:v>
                </c:pt>
                <c:pt idx="26">
                  <c:v>1.8474111129762605E-13</c:v>
                </c:pt>
                <c:pt idx="27">
                  <c:v>1.8474111129762605E-13</c:v>
                </c:pt>
                <c:pt idx="28">
                  <c:v>1.8474111129762605E-13</c:v>
                </c:pt>
                <c:pt idx="29">
                  <c:v>1.8474111129762605E-13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5EE-4292-82F6-A160B6118E89}"/>
            </c:ext>
          </c:extLst>
        </c:ser>
        <c:ser>
          <c:idx val="1"/>
          <c:order val="1"/>
          <c:tx>
            <c:strRef>
              <c:f>'C-20yrTerm'!$C$12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'C-20yrTerm'!$D$12:$AG$12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276.8562</c:v>
                </c:pt>
                <c:pt idx="2">
                  <c:v>403.44947399999995</c:v>
                </c:pt>
                <c:pt idx="3">
                  <c:v>521.68462160000001</c:v>
                </c:pt>
                <c:pt idx="4">
                  <c:v>631.18958050000003</c:v>
                </c:pt>
                <c:pt idx="5">
                  <c:v>727.05656500000009</c:v>
                </c:pt>
                <c:pt idx="6">
                  <c:v>809.01281561200017</c:v>
                </c:pt>
                <c:pt idx="7">
                  <c:v>876.7801176582401</c:v>
                </c:pt>
                <c:pt idx="8">
                  <c:v>930.07469216740481</c:v>
                </c:pt>
                <c:pt idx="9">
                  <c:v>968.60708458875285</c:v>
                </c:pt>
                <c:pt idx="10">
                  <c:v>992.08205128052782</c:v>
                </c:pt>
                <c:pt idx="11">
                  <c:v>1014.4244437281384</c:v>
                </c:pt>
                <c:pt idx="12">
                  <c:v>1035.9833104467011</c:v>
                </c:pt>
                <c:pt idx="13">
                  <c:v>1057.1332659216353</c:v>
                </c:pt>
                <c:pt idx="14">
                  <c:v>1078.2759312400681</c:v>
                </c:pt>
                <c:pt idx="15">
                  <c:v>1099.8414498648694</c:v>
                </c:pt>
                <c:pt idx="16">
                  <c:v>1121.8382788621668</c:v>
                </c:pt>
                <c:pt idx="17">
                  <c:v>1144.2750444394103</c:v>
                </c:pt>
                <c:pt idx="18">
                  <c:v>1167.1605453281984</c:v>
                </c:pt>
                <c:pt idx="19">
                  <c:v>1190.5037562347625</c:v>
                </c:pt>
                <c:pt idx="20">
                  <c:v>980.28862757556124</c:v>
                </c:pt>
                <c:pt idx="21">
                  <c:v>789.27171672156555</c:v>
                </c:pt>
                <c:pt idx="22">
                  <c:v>617.83698802887966</c:v>
                </c:pt>
                <c:pt idx="23">
                  <c:v>466.37608514072974</c:v>
                </c:pt>
                <c:pt idx="24">
                  <c:v>335.2884845732064</c:v>
                </c:pt>
                <c:pt idx="25">
                  <c:v>224.98165237272227</c:v>
                </c:pt>
                <c:pt idx="26">
                  <c:v>135.87120390661809</c:v>
                </c:pt>
                <c:pt idx="27">
                  <c:v>68.381066849581487</c:v>
                </c:pt>
                <c:pt idx="28">
                  <c:v>22.943647429793813</c:v>
                </c:pt>
                <c:pt idx="29">
                  <c:v>3.5527136788005009E-14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5EE-4292-82F6-A160B6118E89}"/>
            </c:ext>
          </c:extLst>
        </c:ser>
        <c:ser>
          <c:idx val="2"/>
          <c:order val="2"/>
          <c:tx>
            <c:strRef>
              <c:f>'C-20yrTerm'!$C$13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'C-20yrTerm'!$D$13:$AG$13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282.19094999999999</c:v>
                </c:pt>
                <c:pt idx="2">
                  <c:v>419.69980649999997</c:v>
                </c:pt>
                <c:pt idx="3">
                  <c:v>554.68934262499999</c:v>
                </c:pt>
                <c:pt idx="4">
                  <c:v>687.05794693749999</c:v>
                </c:pt>
                <c:pt idx="5">
                  <c:v>812.18137734999993</c:v>
                </c:pt>
                <c:pt idx="6">
                  <c:v>929.91473038449999</c:v>
                </c:pt>
                <c:pt idx="7">
                  <c:v>1040.1102044934401</c:v>
                </c:pt>
                <c:pt idx="8">
                  <c:v>1142.617042098309</c:v>
                </c:pt>
                <c:pt idx="9">
                  <c:v>1237.2814704690252</c:v>
                </c:pt>
                <c:pt idx="10">
                  <c:v>1323.9466414209057</c:v>
                </c:pt>
                <c:pt idx="11">
                  <c:v>1402.4525698055738</c:v>
                </c:pt>
                <c:pt idx="12">
                  <c:v>1472.6360707716854</c:v>
                </c:pt>
                <c:pt idx="13">
                  <c:v>1534.3306957708692</c:v>
                </c:pt>
                <c:pt idx="14">
                  <c:v>1587.3666672837867</c:v>
                </c:pt>
                <c:pt idx="15">
                  <c:v>1631.5708122407125</c:v>
                </c:pt>
                <c:pt idx="16">
                  <c:v>1666.7664941105268</c:v>
                </c:pt>
                <c:pt idx="17">
                  <c:v>1701.6647936314873</c:v>
                </c:pt>
                <c:pt idx="18">
                  <c:v>1736.4920756566171</c:v>
                </c:pt>
                <c:pt idx="19">
                  <c:v>1771.4908479609994</c:v>
                </c:pt>
                <c:pt idx="20">
                  <c:v>1572.8954611363229</c:v>
                </c:pt>
                <c:pt idx="21">
                  <c:v>1384.9547418116463</c:v>
                </c:pt>
                <c:pt idx="22">
                  <c:v>1207.8817833369696</c:v>
                </c:pt>
                <c:pt idx="23">
                  <c:v>1041.893940929293</c:v>
                </c:pt>
                <c:pt idx="24">
                  <c:v>887.21291690995645</c:v>
                </c:pt>
                <c:pt idx="25">
                  <c:v>744.06484764672666</c:v>
                </c:pt>
                <c:pt idx="26">
                  <c:v>612.6803922347259</c:v>
                </c:pt>
                <c:pt idx="27">
                  <c:v>493.29482295097864</c:v>
                </c:pt>
                <c:pt idx="28">
                  <c:v>386.14811751804996</c:v>
                </c:pt>
                <c:pt idx="29">
                  <c:v>291.48505321295625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'C-20yrTerm'!$C$14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'C-20yrTerm'!$C$4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36.70308</c:v>
                </c:pt>
                <c:pt idx="2">
                  <c:v>73.448991599999999</c:v>
                </c:pt>
                <c:pt idx="3">
                  <c:v>110.24342353200001</c:v>
                </c:pt>
                <c:pt idx="4">
                  <c:v>147.09242006760002</c:v>
                </c:pt>
                <c:pt idx="5">
                  <c:v>184.00239986</c:v>
                </c:pt>
                <c:pt idx="6">
                  <c:v>191.36252271320001</c:v>
                </c:pt>
                <c:pt idx="7">
                  <c:v>197.94060748841599</c:v>
                </c:pt>
                <c:pt idx="8">
                  <c:v>203.72696062408835</c:v>
                </c:pt>
                <c:pt idx="9">
                  <c:v>208.7119919234261</c:v>
                </c:pt>
                <c:pt idx="10">
                  <c:v>212.88623176189463</c:v>
                </c:pt>
                <c:pt idx="11">
                  <c:v>217.14395639713257</c:v>
                </c:pt>
                <c:pt idx="12">
                  <c:v>221.48683552507521</c:v>
                </c:pt>
                <c:pt idx="13">
                  <c:v>225.91657223557669</c:v>
                </c:pt>
                <c:pt idx="14">
                  <c:v>230.43490368028822</c:v>
                </c:pt>
                <c:pt idx="15">
                  <c:v>235.043601753894</c:v>
                </c:pt>
                <c:pt idx="16">
                  <c:v>239.7444737889719</c:v>
                </c:pt>
                <c:pt idx="17">
                  <c:v>244.53936326475133</c:v>
                </c:pt>
                <c:pt idx="18">
                  <c:v>249.43015053004632</c:v>
                </c:pt>
                <c:pt idx="19">
                  <c:v>254.41875354064729</c:v>
                </c:pt>
                <c:pt idx="20">
                  <c:v>259.50712861146025</c:v>
                </c:pt>
                <c:pt idx="21">
                  <c:v>204.31876860744413</c:v>
                </c:pt>
                <c:pt idx="22">
                  <c:v>150.74133376724092</c:v>
                </c:pt>
                <c:pt idx="23">
                  <c:v>98.807042594126813</c:v>
                </c:pt>
                <c:pt idx="24">
                  <c:v>48.548757961443641</c:v>
                </c:pt>
                <c:pt idx="25">
                  <c:v>1.0714984455262311E-14</c:v>
                </c:pt>
                <c:pt idx="26">
                  <c:v>1.0714984455262311E-14</c:v>
                </c:pt>
                <c:pt idx="27">
                  <c:v>1.0714984455262311E-14</c:v>
                </c:pt>
                <c:pt idx="28">
                  <c:v>1.0714984455262311E-14</c:v>
                </c:pt>
                <c:pt idx="29">
                  <c:v>1.0714984455262311E-14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36F-4763-9B6E-5E3FF4D88043}"/>
            </c:ext>
          </c:extLst>
        </c:ser>
        <c:ser>
          <c:idx val="1"/>
          <c:order val="1"/>
          <c:tx>
            <c:strRef>
              <c:f>'C-20yrTerm'!$C$5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22.477079999999997</c:v>
                </c:pt>
                <c:pt idx="2">
                  <c:v>45.165879599999997</c:v>
                </c:pt>
                <c:pt idx="3">
                  <c:v>68.078438891999994</c:v>
                </c:pt>
                <c:pt idx="4">
                  <c:v>91.227429152799999</c:v>
                </c:pt>
                <c:pt idx="5">
                  <c:v>114.62618476899999</c:v>
                </c:pt>
                <c:pt idx="6">
                  <c:v>137.57488723</c:v>
                </c:pt>
                <c:pt idx="7">
                  <c:v>160.06453547269604</c:v>
                </c:pt>
                <c:pt idx="8">
                  <c:v>182.08594841272196</c:v>
                </c:pt>
                <c:pt idx="9">
                  <c:v>203.62976134402436</c:v>
                </c:pt>
                <c:pt idx="10">
                  <c:v>224.68642226642885</c:v>
                </c:pt>
                <c:pt idx="11">
                  <c:v>231.02018813975741</c:v>
                </c:pt>
                <c:pt idx="12">
                  <c:v>237.01600906302855</c:v>
                </c:pt>
                <c:pt idx="13">
                  <c:v>242.67009973724112</c:v>
                </c:pt>
                <c:pt idx="14">
                  <c:v>247.97874777541401</c:v>
                </c:pt>
                <c:pt idx="15">
                  <c:v>252.93832273092227</c:v>
                </c:pt>
                <c:pt idx="16">
                  <c:v>257.99708918554074</c:v>
                </c:pt>
                <c:pt idx="17">
                  <c:v>263.15703096925154</c:v>
                </c:pt>
                <c:pt idx="18">
                  <c:v>268.42017158863655</c:v>
                </c:pt>
                <c:pt idx="19">
                  <c:v>273.78857502040927</c:v>
                </c:pt>
                <c:pt idx="20">
                  <c:v>279.26434652081747</c:v>
                </c:pt>
                <c:pt idx="21">
                  <c:v>247.87365125337817</c:v>
                </c:pt>
                <c:pt idx="22">
                  <c:v>217.21248826253668</c:v>
                </c:pt>
                <c:pt idx="23">
                  <c:v>187.29544819382497</c:v>
                </c:pt>
                <c:pt idx="24">
                  <c:v>158.13741350568566</c:v>
                </c:pt>
                <c:pt idx="25">
                  <c:v>129.75356430573009</c:v>
                </c:pt>
                <c:pt idx="26">
                  <c:v>102.15938430372206</c:v>
                </c:pt>
                <c:pt idx="27">
                  <c:v>75.370666883620459</c:v>
                </c:pt>
                <c:pt idx="28">
                  <c:v>49.403521297063399</c:v>
                </c:pt>
                <c:pt idx="29">
                  <c:v>24.274378980721821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36F-4763-9B6E-5E3FF4D88043}"/>
            </c:ext>
          </c:extLst>
        </c:ser>
        <c:ser>
          <c:idx val="2"/>
          <c:order val="2"/>
          <c:tx>
            <c:strRef>
              <c:f>'C-20yrTerm'!$C$6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17.142329999999998</c:v>
                </c:pt>
                <c:pt idx="2">
                  <c:v>34.559712599999997</c:v>
                </c:pt>
                <c:pt idx="3">
                  <c:v>52.266569651999994</c:v>
                </c:pt>
                <c:pt idx="4">
                  <c:v>70.278057559749996</c:v>
                </c:pt>
                <c:pt idx="5">
                  <c:v>88.610104109874996</c:v>
                </c:pt>
                <c:pt idx="6">
                  <c:v>106.73502392379999</c:v>
                </c:pt>
                <c:pt idx="7">
                  <c:v>124.648674466801</c:v>
                </c:pt>
                <c:pt idx="8">
                  <c:v>142.34683035345952</c:v>
                </c:pt>
                <c:pt idx="9">
                  <c:v>159.82518169064872</c:v>
                </c:pt>
                <c:pt idx="10">
                  <c:v>177.0793323873792</c:v>
                </c:pt>
                <c:pt idx="11">
                  <c:v>194.10479843084181</c:v>
                </c:pt>
                <c:pt idx="12">
                  <c:v>210.89700612797114</c:v>
                </c:pt>
                <c:pt idx="13">
                  <c:v>227.45129031184058</c:v>
                </c:pt>
                <c:pt idx="14">
                  <c:v>243.76289251218486</c:v>
                </c:pt>
                <c:pt idx="15">
                  <c:v>259.82695908933357</c:v>
                </c:pt>
                <c:pt idx="16">
                  <c:v>275.63853933082277</c:v>
                </c:pt>
                <c:pt idx="17">
                  <c:v>282.30133350993918</c:v>
                </c:pt>
                <c:pt idx="18">
                  <c:v>288.80699590543549</c:v>
                </c:pt>
                <c:pt idx="19">
                  <c:v>295.15424238163916</c:v>
                </c:pt>
                <c:pt idx="20">
                  <c:v>301.3418560064145</c:v>
                </c:pt>
                <c:pt idx="21">
                  <c:v>279.16865607058327</c:v>
                </c:pt>
                <c:pt idx="22">
                  <c:v>257.40033349975204</c:v>
                </c:pt>
                <c:pt idx="23">
                  <c:v>236.04498584122081</c:v>
                </c:pt>
                <c:pt idx="24">
                  <c:v>215.11087259323554</c:v>
                </c:pt>
                <c:pt idx="25">
                  <c:v>194.60641844400723</c:v>
                </c:pt>
                <c:pt idx="26">
                  <c:v>174.54021657551095</c:v>
                </c:pt>
                <c:pt idx="27">
                  <c:v>154.9210320333614</c:v>
                </c:pt>
                <c:pt idx="28">
                  <c:v>135.75780516408548</c:v>
                </c:pt>
                <c:pt idx="29">
                  <c:v>117.05965512114064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'C-20yrTerm'!$C$7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'C-20yrTerm'!$C$18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'C-20yrTerm'!$D$18:$AG$18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15.232551600000001</c:v>
                </c:pt>
                <c:pt idx="3">
                  <c:v>20.886684731999999</c:v>
                </c:pt>
                <c:pt idx="4">
                  <c:v>25.152977867600001</c:v>
                </c:pt>
                <c:pt idx="5">
                  <c:v>27.968021659999998</c:v>
                </c:pt>
                <c:pt idx="6">
                  <c:v>29.003309793200003</c:v>
                </c:pt>
                <c:pt idx="7">
                  <c:v>29.873463154016001</c:v>
                </c:pt>
                <c:pt idx="8">
                  <c:v>30.618296247000327</c:v>
                </c:pt>
                <c:pt idx="9">
                  <c:v>31.280575726796339</c:v>
                </c:pt>
                <c:pt idx="10">
                  <c:v>31.906187241332272</c:v>
                </c:pt>
                <c:pt idx="11">
                  <c:v>32.544310986158919</c:v>
                </c:pt>
                <c:pt idx="12">
                  <c:v>33.195197205882096</c:v>
                </c:pt>
                <c:pt idx="13">
                  <c:v>33.859101149999738</c:v>
                </c:pt>
                <c:pt idx="14">
                  <c:v>34.536283172999731</c:v>
                </c:pt>
                <c:pt idx="15">
                  <c:v>35.227008836459724</c:v>
                </c:pt>
                <c:pt idx="16">
                  <c:v>35.931549013188928</c:v>
                </c:pt>
                <c:pt idx="17">
                  <c:v>36.650179993452696</c:v>
                </c:pt>
                <c:pt idx="18">
                  <c:v>37.383183593321746</c:v>
                </c:pt>
                <c:pt idx="19">
                  <c:v>38.13084726518818</c:v>
                </c:pt>
                <c:pt idx="20">
                  <c:v>38.893464210491949</c:v>
                </c:pt>
                <c:pt idx="21">
                  <c:v>26.097871675235787</c:v>
                </c:pt>
                <c:pt idx="22">
                  <c:v>15.761059653167706</c:v>
                </c:pt>
                <c:pt idx="23">
                  <c:v>7.932203754551459</c:v>
                </c:pt>
                <c:pt idx="24">
                  <c:v>2.6614631018560893</c:v>
                </c:pt>
                <c:pt idx="25">
                  <c:v>1.0714984455262311E-14</c:v>
                </c:pt>
                <c:pt idx="26">
                  <c:v>1.0714984455262311E-14</c:v>
                </c:pt>
                <c:pt idx="27">
                  <c:v>1.0714984455262311E-14</c:v>
                </c:pt>
                <c:pt idx="28">
                  <c:v>1.0714984455262311E-14</c:v>
                </c:pt>
                <c:pt idx="29">
                  <c:v>1.0714984455262311E-14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055-456B-827C-E5E44717C361}"/>
            </c:ext>
          </c:extLst>
        </c:ser>
        <c:ser>
          <c:idx val="1"/>
          <c:order val="1"/>
          <c:tx>
            <c:strRef>
              <c:f>'C-20yrTerm'!$C$19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'C-20yrTerm'!$D$19:$AG$19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16.057659600000001</c:v>
                </c:pt>
                <c:pt idx="3">
                  <c:v>23.400069491999997</c:v>
                </c:pt>
                <c:pt idx="4">
                  <c:v>30.257708052799998</c:v>
                </c:pt>
                <c:pt idx="5">
                  <c:v>36.608995669000002</c:v>
                </c:pt>
                <c:pt idx="6">
                  <c:v>42.16928077</c:v>
                </c:pt>
                <c:pt idx="7">
                  <c:v>46.922743305496013</c:v>
                </c:pt>
                <c:pt idx="8">
                  <c:v>50.85324682417793</c:v>
                </c:pt>
                <c:pt idx="9">
                  <c:v>53.944332145709481</c:v>
                </c:pt>
                <c:pt idx="10">
                  <c:v>56.179210906147659</c:v>
                </c:pt>
                <c:pt idx="11">
                  <c:v>57.540758974270609</c:v>
                </c:pt>
                <c:pt idx="12">
                  <c:v>58.836617736232029</c:v>
                </c:pt>
                <c:pt idx="13">
                  <c:v>60.087032005908668</c:v>
                </c:pt>
                <c:pt idx="14">
                  <c:v>61.313729423454845</c:v>
                </c:pt>
                <c:pt idx="15">
                  <c:v>62.540004011923955</c:v>
                </c:pt>
                <c:pt idx="16">
                  <c:v>63.790804092162425</c:v>
                </c:pt>
                <c:pt idx="17">
                  <c:v>65.066620174005678</c:v>
                </c:pt>
                <c:pt idx="18">
                  <c:v>66.367952577485795</c:v>
                </c:pt>
                <c:pt idx="19">
                  <c:v>67.695311629035501</c:v>
                </c:pt>
                <c:pt idx="20">
                  <c:v>69.049217861616228</c:v>
                </c:pt>
                <c:pt idx="21">
                  <c:v>56.856740399382545</c:v>
                </c:pt>
                <c:pt idx="22">
                  <c:v>45.777759569850801</c:v>
                </c:pt>
                <c:pt idx="23">
                  <c:v>35.834545305675022</c:v>
                </c:pt>
                <c:pt idx="24">
                  <c:v>27.049812938162326</c:v>
                </c:pt>
                <c:pt idx="25">
                  <c:v>19.446732105245971</c:v>
                </c:pt>
                <c:pt idx="26">
                  <c:v>13.04893583761789</c:v>
                </c:pt>
                <c:pt idx="27">
                  <c:v>7.8805298265838495</c:v>
                </c:pt>
                <c:pt idx="28">
                  <c:v>3.9661018772757264</c:v>
                </c:pt>
                <c:pt idx="29">
                  <c:v>1.3307315509280411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055-456B-827C-E5E44717C361}"/>
            </c:ext>
          </c:extLst>
        </c:ser>
        <c:ser>
          <c:idx val="2"/>
          <c:order val="2"/>
          <c:tx>
            <c:strRef>
              <c:f>'C-20yrTerm'!$C$20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'C-20yrTerm'!$D$20:$AG$20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8.2510799999999982</c:v>
                </c:pt>
                <c:pt idx="2">
                  <c:v>16.367075100000001</c:v>
                </c:pt>
                <c:pt idx="3">
                  <c:v>24.342588776999996</c:v>
                </c:pt>
                <c:pt idx="4">
                  <c:v>32.171981872250001</c:v>
                </c:pt>
                <c:pt idx="5">
                  <c:v>39.849360922374998</c:v>
                </c:pt>
                <c:pt idx="6">
                  <c:v>47.106519886299992</c:v>
                </c:pt>
                <c:pt idx="7">
                  <c:v>53.935054362301003</c:v>
                </c:pt>
                <c:pt idx="8">
                  <c:v>60.326391860619523</c:v>
                </c:pt>
                <c:pt idx="9">
                  <c:v>66.271788441701915</c:v>
                </c:pt>
                <c:pt idx="10">
                  <c:v>71.762325287203453</c:v>
                </c:pt>
                <c:pt idx="11">
                  <c:v>76.788905202412536</c:v>
                </c:pt>
                <c:pt idx="12">
                  <c:v>81.342249048723289</c:v>
                </c:pt>
                <c:pt idx="13">
                  <c:v>85.412892104757759</c:v>
                </c:pt>
                <c:pt idx="14">
                  <c:v>88.991180354710409</c:v>
                </c:pt>
                <c:pt idx="15">
                  <c:v>92.067266702459634</c:v>
                </c:pt>
                <c:pt idx="16">
                  <c:v>94.63110710996132</c:v>
                </c:pt>
                <c:pt idx="17">
                  <c:v>96.672456658410539</c:v>
                </c:pt>
                <c:pt idx="18">
                  <c:v>98.696558030626264</c:v>
                </c:pt>
                <c:pt idx="19">
                  <c:v>100.71654038808379</c:v>
                </c:pt>
                <c:pt idx="20">
                  <c:v>102.74646918173796</c:v>
                </c:pt>
                <c:pt idx="21">
                  <c:v>91.227936745906732</c:v>
                </c:pt>
                <c:pt idx="22">
                  <c:v>80.327375025075483</c:v>
                </c:pt>
                <c:pt idx="23">
                  <c:v>70.05714343354424</c:v>
                </c:pt>
                <c:pt idx="24">
                  <c:v>60.429848573898994</c:v>
                </c:pt>
                <c:pt idx="25">
                  <c:v>51.458349180777475</c:v>
                </c:pt>
                <c:pt idx="26">
                  <c:v>43.155761163510149</c:v>
                </c:pt>
                <c:pt idx="27">
                  <c:v>35.535462749614105</c:v>
                </c:pt>
                <c:pt idx="28">
                  <c:v>28.611099731156759</c:v>
                </c:pt>
                <c:pt idx="29">
                  <c:v>22.396590816046896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'C-20yrTerm'!$C$21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'C-20yrTerm'!$D$21:$AG$21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Cost</a:t>
                </a:r>
                <a:r>
                  <a:rPr lang="en-US" sz="900" b="1" baseline="0"/>
                  <a:t> of Capital (</a:t>
                </a:r>
                <a:r>
                  <a:rPr lang="en-US" sz="900" b="1"/>
                  <a:t>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7620</xdr:rowOff>
    </xdr:from>
    <xdr:to>
      <xdr:col>10</xdr:col>
      <xdr:colOff>281940</xdr:colOff>
      <xdr:row>29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E4731B7-DA8E-4802-86B9-0D097AC34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281939</xdr:colOff>
      <xdr:row>14</xdr:row>
      <xdr:rowOff>7620</xdr:rowOff>
    </xdr:from>
    <xdr:to>
      <xdr:col>14</xdr:col>
      <xdr:colOff>266700</xdr:colOff>
      <xdr:row>29</xdr:row>
      <xdr:rowOff>7620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34E6D3-4328-4365-BCBD-F1641CD9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22</xdr:col>
      <xdr:colOff>281940</xdr:colOff>
      <xdr:row>29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A030C1-63F0-4462-B0DC-83E49D674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274320</xdr:colOff>
      <xdr:row>14</xdr:row>
      <xdr:rowOff>0</xdr:rowOff>
    </xdr:from>
    <xdr:to>
      <xdr:col>26</xdr:col>
      <xdr:colOff>259081</xdr:colOff>
      <xdr:row>29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3DF21B2-2C35-4C79-84E6-39F458987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10</xdr:col>
      <xdr:colOff>205740</xdr:colOff>
      <xdr:row>25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03FBCB0-1C7C-4F19-B1E1-28DD5DEAE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18</xdr:col>
      <xdr:colOff>358140</xdr:colOff>
      <xdr:row>25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BAF2BC7-BE06-4BB7-BBAB-D88062587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0</xdr:rowOff>
    </xdr:from>
    <xdr:to>
      <xdr:col>18</xdr:col>
      <xdr:colOff>281940</xdr:colOff>
      <xdr:row>44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96FDB3-D605-4115-80A6-C930DF2C6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15240</xdr:rowOff>
    </xdr:from>
    <xdr:to>
      <xdr:col>10</xdr:col>
      <xdr:colOff>281940</xdr:colOff>
      <xdr:row>44</xdr:row>
      <xdr:rowOff>15240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F5941A3-1542-4BD9-BFD1-5DE03909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29</xdr:row>
      <xdr:rowOff>0</xdr:rowOff>
    </xdr:from>
    <xdr:to>
      <xdr:col>26</xdr:col>
      <xdr:colOff>281940</xdr:colOff>
      <xdr:row>44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9451E6D-D3F1-4D4F-BD20-74D4F9DD7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23</xdr:row>
      <xdr:rowOff>0</xdr:rowOff>
    </xdr:from>
    <xdr:to>
      <xdr:col>18</xdr:col>
      <xdr:colOff>320040</xdr:colOff>
      <xdr:row>38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0100AC4-4CD5-4326-AC99-AA10503CB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7620</xdr:rowOff>
    </xdr:from>
    <xdr:to>
      <xdr:col>10</xdr:col>
      <xdr:colOff>281940</xdr:colOff>
      <xdr:row>38</xdr:row>
      <xdr:rowOff>7620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C2A7D9-5B01-4F64-A461-00B4D64E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23</xdr:row>
      <xdr:rowOff>0</xdr:rowOff>
    </xdr:from>
    <xdr:to>
      <xdr:col>26</xdr:col>
      <xdr:colOff>281940</xdr:colOff>
      <xdr:row>38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591B922-B8BC-4738-B457-FD1EB12C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684100F8-0A41-4413-AE17-8D4C220AFE6E}">
    <text>This is not a variable. Must be set mannually in Capitalization Table in Rows 9-12.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76CBA125-C89B-4093-B2E4-EF041921A08B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A3BAF552-F396-4133-95F9-74FCAB4F8A10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127330BF-5C22-477E-8BF1-F43786D9E699}">
    <text>This is not a variable. Must be set mannually in Capitalization Table in Rows 9-12.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9011D686-8F53-4753-8F22-6F3BA6E43247}">
    <text>This is not a variable. Must be set mannually in Capitalization Table in Rows 9-12.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L3" dT="2022-02-16T02:08:11.27" personId="{FF2A79B7-99AF-4901-AC52-037A7ADDD8CD}" id="{F7FBF805-B53A-4547-BE2D-AA9F4D6E7EC2}">
    <text>This is not a variable. Must be set mannually in Capitalization Table in Rows 9-12.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E310013-E619-4540-91A8-69AD4C7D5260}">
    <text>This is not a variable. Must be set mannually in Capitalization Table in Rows 9-12.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D11-F8E4-46CB-BA7E-899929E47B64}">
  <dimension ref="A1:AO61"/>
  <sheetViews>
    <sheetView tabSelected="1"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54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1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142.26</v>
      </c>
      <c r="F17" s="53">
        <f t="shared" ref="F17:Y17" si="4">IF($G$3="Expense",F8,0)</f>
        <v>142.26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0</v>
      </c>
      <c r="F19" s="49">
        <f t="shared" ref="F19:Y19" si="5">F8-F17</f>
        <v>0</v>
      </c>
      <c r="G19" s="49">
        <f t="shared" si="5"/>
        <v>0</v>
      </c>
      <c r="H19" s="49">
        <f t="shared" si="5"/>
        <v>0</v>
      </c>
      <c r="I19" s="49">
        <f t="shared" si="5"/>
        <v>0</v>
      </c>
      <c r="J19" s="49">
        <f t="shared" si="5"/>
        <v>0</v>
      </c>
      <c r="K19" s="49">
        <f t="shared" si="5"/>
        <v>0</v>
      </c>
      <c r="L19" s="49">
        <f t="shared" si="5"/>
        <v>0</v>
      </c>
      <c r="M19" s="49">
        <f t="shared" si="5"/>
        <v>0</v>
      </c>
      <c r="N19" s="49">
        <f t="shared" si="5"/>
        <v>0</v>
      </c>
      <c r="O19" s="49">
        <f t="shared" si="5"/>
        <v>0</v>
      </c>
      <c r="P19" s="49">
        <f t="shared" si="5"/>
        <v>0</v>
      </c>
      <c r="Q19" s="49">
        <f t="shared" si="5"/>
        <v>0</v>
      </c>
      <c r="R19" s="49">
        <f t="shared" si="5"/>
        <v>0</v>
      </c>
      <c r="S19" s="49">
        <f t="shared" si="5"/>
        <v>0</v>
      </c>
      <c r="T19" s="49">
        <f t="shared" si="5"/>
        <v>0</v>
      </c>
      <c r="U19" s="49">
        <f t="shared" si="5"/>
        <v>0</v>
      </c>
      <c r="V19" s="49">
        <f t="shared" si="5"/>
        <v>0</v>
      </c>
      <c r="W19" s="49">
        <f t="shared" si="5"/>
        <v>0</v>
      </c>
      <c r="X19" s="49">
        <f t="shared" si="5"/>
        <v>0</v>
      </c>
      <c r="Y19" s="49">
        <f t="shared" si="5"/>
        <v>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0</v>
      </c>
      <c r="G20" s="49">
        <f t="shared" si="6"/>
        <v>0</v>
      </c>
      <c r="H20" s="49">
        <f t="shared" si="6"/>
        <v>0</v>
      </c>
      <c r="I20" s="49">
        <f t="shared" si="6"/>
        <v>0</v>
      </c>
      <c r="J20" s="49">
        <f t="shared" si="6"/>
        <v>0</v>
      </c>
      <c r="K20" s="49">
        <f t="shared" si="6"/>
        <v>0</v>
      </c>
      <c r="L20" s="49">
        <f t="shared" si="6"/>
        <v>0</v>
      </c>
      <c r="M20" s="49">
        <f t="shared" si="6"/>
        <v>0</v>
      </c>
      <c r="N20" s="49">
        <f t="shared" si="6"/>
        <v>0</v>
      </c>
      <c r="O20" s="49">
        <f t="shared" si="6"/>
        <v>0</v>
      </c>
      <c r="P20" s="49">
        <f t="shared" si="6"/>
        <v>0</v>
      </c>
      <c r="Q20" s="49">
        <f t="shared" si="6"/>
        <v>0</v>
      </c>
      <c r="R20" s="49">
        <f t="shared" si="6"/>
        <v>0</v>
      </c>
      <c r="S20" s="49">
        <f t="shared" si="6"/>
        <v>0</v>
      </c>
      <c r="T20" s="49">
        <f t="shared" si="6"/>
        <v>0</v>
      </c>
      <c r="U20" s="49">
        <f t="shared" si="6"/>
        <v>0</v>
      </c>
      <c r="V20" s="49">
        <f t="shared" si="6"/>
        <v>0</v>
      </c>
      <c r="W20" s="49">
        <f t="shared" si="6"/>
        <v>0</v>
      </c>
      <c r="X20" s="49">
        <f t="shared" si="6"/>
        <v>0</v>
      </c>
      <c r="Y20" s="49">
        <f t="shared" si="6"/>
        <v>0</v>
      </c>
      <c r="Z20" s="49">
        <f t="shared" si="6"/>
        <v>0</v>
      </c>
      <c r="AA20" s="49">
        <f t="shared" si="6"/>
        <v>0</v>
      </c>
      <c r="AB20" s="49">
        <f t="shared" si="6"/>
        <v>0</v>
      </c>
      <c r="AC20" s="49">
        <f t="shared" si="6"/>
        <v>0</v>
      </c>
      <c r="AD20" s="49">
        <f t="shared" si="6"/>
        <v>0</v>
      </c>
      <c r="AE20" s="49">
        <f t="shared" si="6"/>
        <v>0</v>
      </c>
      <c r="AF20" s="49">
        <f t="shared" si="6"/>
        <v>0</v>
      </c>
      <c r="AG20" s="49">
        <f t="shared" si="6"/>
        <v>0</v>
      </c>
      <c r="AH20" s="49">
        <f t="shared" si="6"/>
        <v>0</v>
      </c>
      <c r="AI20" s="49">
        <f t="shared" si="6"/>
        <v>0</v>
      </c>
      <c r="AJ20" s="49">
        <f t="shared" si="6"/>
        <v>0</v>
      </c>
      <c r="AK20" s="49">
        <f t="shared" si="6"/>
        <v>0</v>
      </c>
      <c r="AL20" s="49">
        <f t="shared" si="6"/>
        <v>0</v>
      </c>
      <c r="AM20" s="49">
        <f t="shared" si="6"/>
        <v>0</v>
      </c>
      <c r="AN20" s="49">
        <f t="shared" si="6"/>
        <v>0</v>
      </c>
      <c r="AO20" s="49">
        <f t="shared" si="6"/>
        <v>0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0</v>
      </c>
      <c r="F22" s="49"/>
      <c r="G22" s="49">
        <f>IF(G$16-F$16&lt;=$E$14,F$19/$E$14,0)</f>
        <v>0</v>
      </c>
      <c r="H22" s="49">
        <f>IF(H$16-F$16&lt;=$E$14,F$19/$E$14,0)</f>
        <v>0</v>
      </c>
      <c r="I22" s="49">
        <f>IF(I$16-F$16&lt;=$E$14,F$19/$E$14,0)</f>
        <v>0</v>
      </c>
      <c r="J22" s="49">
        <f>IF(J$16-F$16&lt;=$E$14,F$19/$E$14,0)</f>
        <v>0</v>
      </c>
      <c r="K22" s="49">
        <f>IF(K$16-F$16&lt;=$E$14,F$19/$E$14,0)</f>
        <v>0</v>
      </c>
      <c r="L22" s="49">
        <f>IF(L$16-F$16&lt;=$E$14,F$19/$E$14,0)</f>
        <v>0</v>
      </c>
      <c r="M22" s="49">
        <f>IF(M$16-F$16&lt;=$E$14,F$19/$E$14,0)</f>
        <v>0</v>
      </c>
      <c r="N22" s="49">
        <f>IF(N$16-F$16&lt;=$E$14,F$19/$E$14,0)</f>
        <v>0</v>
      </c>
      <c r="O22" s="49">
        <f>IF(O$16-F$16&lt;=$E$14,F$19/$E$14,0)</f>
        <v>0</v>
      </c>
      <c r="P22" s="49">
        <f>IF(P$16-F$16&lt;=$E$14,F$19/$E$14,0)</f>
        <v>0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0</v>
      </c>
      <c r="F23" s="49"/>
      <c r="G23" s="49"/>
      <c r="H23" s="49">
        <f>IF(H$16-G$16&lt;=$E$14,G$19/$E$14,0)</f>
        <v>0</v>
      </c>
      <c r="I23" s="49">
        <f>IF(I$16-G$16&lt;=$E$14,G$19/$E$14,0)</f>
        <v>0</v>
      </c>
      <c r="J23" s="49">
        <f>IF(J$16-G$16&lt;=$E$14,G$19/$E$14,0)</f>
        <v>0</v>
      </c>
      <c r="K23" s="49">
        <f>IF(K$16-G$16&lt;=$E$14,G$19/$E$14,0)</f>
        <v>0</v>
      </c>
      <c r="L23" s="49">
        <f>IF(L$16-G$16&lt;=$E$14,G$19/$E$14,0)</f>
        <v>0</v>
      </c>
      <c r="M23" s="49">
        <f>IF(M$16-G$16&lt;=$E$14,G$19/$E$14,0)</f>
        <v>0</v>
      </c>
      <c r="N23" s="49">
        <f>IF(N$16-G$16&lt;=$E$14,G$19/$E$14,0)</f>
        <v>0</v>
      </c>
      <c r="O23" s="49">
        <f>IF(O$16-G$16&lt;=$E$14,G$19/$E$14,0)</f>
        <v>0</v>
      </c>
      <c r="P23" s="49">
        <f>IF(P$16-G$16&lt;=$E$14,G$19/$E$14,0)</f>
        <v>0</v>
      </c>
      <c r="Q23" s="49">
        <f>IF(Q$16-G$16&lt;=$E$14,G$19/$E$14,0)</f>
        <v>0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0</v>
      </c>
      <c r="F24" s="49"/>
      <c r="G24" s="49"/>
      <c r="H24" s="49"/>
      <c r="I24" s="49">
        <f>IF(I$16-H$16&lt;=$E$14,H$19/$E$14,0)</f>
        <v>0</v>
      </c>
      <c r="J24" s="49">
        <f>IF(J$16-H$16&lt;=$E$14,H$19/$E$14,0)</f>
        <v>0</v>
      </c>
      <c r="K24" s="49">
        <f>IF(K$16-H$16&lt;=$E$14,H$19/$E$14,0)</f>
        <v>0</v>
      </c>
      <c r="L24" s="49">
        <f>IF(L$16-H$16&lt;=$E$14,H$19/$E$14,0)</f>
        <v>0</v>
      </c>
      <c r="M24" s="49">
        <f>IF(M$16-H$16&lt;=$E$14,H$19/$E$14,0)</f>
        <v>0</v>
      </c>
      <c r="N24" s="49">
        <f>IF(N$16-H$16&lt;=$E$14,H$19/$E$14,0)</f>
        <v>0</v>
      </c>
      <c r="O24" s="49">
        <f>IF(O$16-H$16&lt;=$E$14,H$19/$E$14,0)</f>
        <v>0</v>
      </c>
      <c r="P24" s="49">
        <f>IF(P$16-H$16&lt;=$E$14,H$19/$E$14,0)</f>
        <v>0</v>
      </c>
      <c r="Q24" s="49">
        <f>IF(Q$16-H$16&lt;=$E$14,H$19/$E$14,0)</f>
        <v>0</v>
      </c>
      <c r="R24" s="49">
        <f>IF(R$16-H$16&lt;=$E$14,H$19/$E$14,0)</f>
        <v>0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0</v>
      </c>
      <c r="F25" s="49"/>
      <c r="G25" s="49"/>
      <c r="H25" s="49"/>
      <c r="I25" s="49"/>
      <c r="J25" s="49">
        <f>IF(J$16-I$16&lt;=$E$14,I$19/$E$14,0)</f>
        <v>0</v>
      </c>
      <c r="K25" s="49">
        <f>IF(K$16-I$16&lt;=$E$14,I$19/$E$14,0)</f>
        <v>0</v>
      </c>
      <c r="L25" s="49">
        <f>IF(L$16-I$16&lt;=$E$14,I$19/$E$14,0)</f>
        <v>0</v>
      </c>
      <c r="M25" s="49">
        <f>IF(M$16-I$16&lt;=$E$14,I$19/$E$14,0)</f>
        <v>0</v>
      </c>
      <c r="N25" s="49">
        <f>IF(N$16-I$16&lt;=$E$14,I$19/$E$14,0)</f>
        <v>0</v>
      </c>
      <c r="O25" s="49">
        <f>IF(O$16-I$16&lt;=$E$14,I$19/$E$14,0)</f>
        <v>0</v>
      </c>
      <c r="P25" s="49">
        <f>IF(P$16-I$16&lt;=$E$14,I$19/$E$14,0)</f>
        <v>0</v>
      </c>
      <c r="Q25" s="49">
        <f>IF(Q$16-I$16&lt;=$E$14,I$19/$E$14,0)</f>
        <v>0</v>
      </c>
      <c r="R25" s="49">
        <f>IF(R$16-I$16&lt;=$E$14,I$19/$E$14,0)</f>
        <v>0</v>
      </c>
      <c r="S25" s="49">
        <f>IF(S$16-I$16&lt;=$E$14,I$19/$E$14,0)</f>
        <v>0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0</v>
      </c>
      <c r="F26" s="53"/>
      <c r="G26" s="53"/>
      <c r="H26" s="53"/>
      <c r="I26" s="53"/>
      <c r="J26" s="53"/>
      <c r="K26" s="49">
        <f>IF(K$16-J$16&lt;=$E$14,J$19/$E$14,0)</f>
        <v>0</v>
      </c>
      <c r="L26" s="49">
        <f>IF(L$16-J$16&lt;=$E$14,J$19/$E$14,0)</f>
        <v>0</v>
      </c>
      <c r="M26" s="49">
        <f>IF(M$16-J$16&lt;=$E$14,J$19/$E$14,0)</f>
        <v>0</v>
      </c>
      <c r="N26" s="49">
        <f>IF(N$16-J$16&lt;=$E$14,J$19/$E$14,0)</f>
        <v>0</v>
      </c>
      <c r="O26" s="49">
        <f>IF(O$16-J$16&lt;=$E$14,J$19/$E$14,0)</f>
        <v>0</v>
      </c>
      <c r="P26" s="49">
        <f>IF(P$16-J$16&lt;=$E$14,J$19/$E$14,0)</f>
        <v>0</v>
      </c>
      <c r="Q26" s="49">
        <f>IF(Q$16-J$16&lt;=$E$14,J$19/$E$14,0)</f>
        <v>0</v>
      </c>
      <c r="R26" s="49">
        <f>IF(R$16-J$16&lt;=$E$14,J$19/$E$14,0)</f>
        <v>0</v>
      </c>
      <c r="S26" s="49">
        <f>IF(S$16-J$16&lt;=$E$14,J$19/$E$14,0)</f>
        <v>0</v>
      </c>
      <c r="T26" s="49">
        <f>IF(T$16-J$16&lt;=$E$14,J$19/$E$14,0)</f>
        <v>0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0</v>
      </c>
      <c r="F27" s="53"/>
      <c r="G27" s="53"/>
      <c r="H27" s="53"/>
      <c r="I27" s="53"/>
      <c r="J27" s="53"/>
      <c r="K27" s="42"/>
      <c r="L27" s="49">
        <f>IF(L$16-K$16&lt;=$E$14,K$19/$E$14,0)</f>
        <v>0</v>
      </c>
      <c r="M27" s="49">
        <f>IF(M$16-K$16&lt;=$E$14,K$19/$E$14,0)</f>
        <v>0</v>
      </c>
      <c r="N27" s="49">
        <f>IF(N$16-K$16&lt;=$E$14,K$19/$E$14,0)</f>
        <v>0</v>
      </c>
      <c r="O27" s="49">
        <f>IF(O$16-K$16&lt;=$E$14,K$19/$E$14,0)</f>
        <v>0</v>
      </c>
      <c r="P27" s="49">
        <f>IF(P$16-K$16&lt;=$E$14,K$19/$E$14,0)</f>
        <v>0</v>
      </c>
      <c r="Q27" s="49">
        <f>IF(Q$16-K$16&lt;=$E$14,K$19/$E$14,0)</f>
        <v>0</v>
      </c>
      <c r="R27" s="49">
        <f>IF(R$16-K$16&lt;=$E$14,K$19/$E$14,0)</f>
        <v>0</v>
      </c>
      <c r="S27" s="49">
        <f>IF(S$16-K$16&lt;=$E$14,K$19/$E$14,0)</f>
        <v>0</v>
      </c>
      <c r="T27" s="49">
        <f>IF(T$16-K$16&lt;=$E$14,K$19/$E$14,0)</f>
        <v>0</v>
      </c>
      <c r="U27" s="49">
        <f>IF(U$16-K$16&lt;=$E$14,K$19/$E$14,0)</f>
        <v>0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0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0</v>
      </c>
      <c r="N28" s="49">
        <f>IF(N$16-L$16&lt;=$E$14,L$19/$E$14,0)</f>
        <v>0</v>
      </c>
      <c r="O28" s="49">
        <f>IF(O$16-L$16&lt;=$E$14,L$19/$E$14,0)</f>
        <v>0</v>
      </c>
      <c r="P28" s="49">
        <f>IF(P$16-L$16&lt;=$E$14,L$19/$E$14,0)</f>
        <v>0</v>
      </c>
      <c r="Q28" s="49">
        <f>IF(Q$16-L$16&lt;=$E$14,L$19/$E$14,0)</f>
        <v>0</v>
      </c>
      <c r="R28" s="49">
        <f>IF(R$16-L$16&lt;=$E$14,L$19/$E$14,0)</f>
        <v>0</v>
      </c>
      <c r="S28" s="49">
        <f>IF(S$16-L$16&lt;=$E$14,L$19/$E$14,0)</f>
        <v>0</v>
      </c>
      <c r="T28" s="49">
        <f>IF(T$16-L$16&lt;=$E$14,L$19/$E$14,0)</f>
        <v>0</v>
      </c>
      <c r="U28" s="49">
        <f>IF(U$16-L$16&lt;=$E$14,L$19/$E$14,0)</f>
        <v>0</v>
      </c>
      <c r="V28" s="49">
        <f>IF(V$16-L$16&lt;=$E$14,L$19/$E$14,0)</f>
        <v>0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0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0</v>
      </c>
      <c r="O29" s="49">
        <f>IF(O$16-M$16&lt;=$E$14,M$19/$E$14,0)</f>
        <v>0</v>
      </c>
      <c r="P29" s="49">
        <f>IF(P$16-M$16&lt;=$E$14,M$19/$E$14,0)</f>
        <v>0</v>
      </c>
      <c r="Q29" s="49">
        <f>IF(Q$16-M$16&lt;=$E$14,M$19/$E$14,0)</f>
        <v>0</v>
      </c>
      <c r="R29" s="49">
        <f>IF(R$16-M$16&lt;=$E$14,M$19/$E$14,0)</f>
        <v>0</v>
      </c>
      <c r="S29" s="49">
        <f>IF(S$16-M$16&lt;=$E$14,M$19/$E$14,0)</f>
        <v>0</v>
      </c>
      <c r="T29" s="49">
        <f>IF(T$16-M$16&lt;=$E$14,M$19/$E$14,0)</f>
        <v>0</v>
      </c>
      <c r="U29" s="49">
        <f>IF(U$16-M$16&lt;=$E$14,M$19/$E$14,0)</f>
        <v>0</v>
      </c>
      <c r="V29" s="49">
        <f>IF(V$16-M$16&lt;=$E$14,M$19/$E$14,0)</f>
        <v>0</v>
      </c>
      <c r="W29" s="49">
        <f>IF(W$16-M$16&lt;=$E$14,M$19/$E$14,0)</f>
        <v>0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0</v>
      </c>
      <c r="P30" s="49">
        <f>IF(P$16-N$16&lt;=$E$14,N$19/$E$14,0)</f>
        <v>0</v>
      </c>
      <c r="Q30" s="49">
        <f>IF(Q$16-N$16&lt;=$E$14,N$19/$E$14,0)</f>
        <v>0</v>
      </c>
      <c r="R30" s="49">
        <f>IF(R$16-N$16&lt;=$E$14,N$19/$E$14,0)</f>
        <v>0</v>
      </c>
      <c r="S30" s="49">
        <f>IF(S$16-N$16&lt;=$E$14,N$19/$E$14,0)</f>
        <v>0</v>
      </c>
      <c r="T30" s="49">
        <f>IF(T$16-N$16&lt;=$E$14,N$19/$E$14,0)</f>
        <v>0</v>
      </c>
      <c r="U30" s="49">
        <f>IF(U$16-N$16&lt;=$E$14,N$19/$E$14,0)</f>
        <v>0</v>
      </c>
      <c r="V30" s="49">
        <f>IF(V$16-N$16&lt;=$E$14,N$19/$E$14,0)</f>
        <v>0</v>
      </c>
      <c r="W30" s="49">
        <f>IF(W$16-N$16&lt;=$E$14,N$19/$E$14,0)</f>
        <v>0</v>
      </c>
      <c r="X30" s="49">
        <f>IF(X$16-N$16&lt;=$E$14,N$19/$E$14,0)</f>
        <v>0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0</v>
      </c>
      <c r="Q31" s="49">
        <f>IF(Q$16-O$16&lt;=$E$14,O$19/$E$14,0)</f>
        <v>0</v>
      </c>
      <c r="R31" s="49">
        <f>IF(R$16-O$16&lt;=$E$14,O$19/$E$14,0)</f>
        <v>0</v>
      </c>
      <c r="S31" s="49">
        <f>IF(S$16-O$16&lt;=$E$14,O$19/$E$14,0)</f>
        <v>0</v>
      </c>
      <c r="T31" s="49">
        <f>IF(T$16-O$16&lt;=$E$14,O$19/$E$14,0)</f>
        <v>0</v>
      </c>
      <c r="U31" s="49">
        <f>IF(U$16-O$16&lt;=$E$14,O$19/$E$14,0)</f>
        <v>0</v>
      </c>
      <c r="V31" s="49">
        <f>IF(V$16-O$16&lt;=$E$14,O$19/$E$14,0)</f>
        <v>0</v>
      </c>
      <c r="W31" s="49">
        <f>IF(W$16-O$16&lt;=$E$14,O$19/$E$14,0)</f>
        <v>0</v>
      </c>
      <c r="X31" s="49">
        <f>IF(X$16-O$16&lt;=$E$14,O$19/$E$14,0)</f>
        <v>0</v>
      </c>
      <c r="Y31" s="49">
        <f>IF(Y$16-O$16&lt;=$E$14,O$19/$E$14,0)</f>
        <v>0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0</v>
      </c>
      <c r="R32" s="49">
        <f>IF(R$16-P$16&lt;=$E$14,P$19/$E$14,0)</f>
        <v>0</v>
      </c>
      <c r="S32" s="49">
        <f>IF(S$16-P$16&lt;=$E$14,P$19/$E$14,0)</f>
        <v>0</v>
      </c>
      <c r="T32" s="49">
        <f>IF(T$16-P$16&lt;=$E$14,P$19/$E$14,0)</f>
        <v>0</v>
      </c>
      <c r="U32" s="49">
        <f>IF(U$16-P$16&lt;=$E$14,P$19/$E$14,0)</f>
        <v>0</v>
      </c>
      <c r="V32" s="49">
        <f>IF(V$16-P$16&lt;=$E$14,P$19/$E$14,0)</f>
        <v>0</v>
      </c>
      <c r="W32" s="49">
        <f>IF(W$16-P$16&lt;=$E$14,P$19/$E$14,0)</f>
        <v>0</v>
      </c>
      <c r="X32" s="49">
        <f>IF(X$16-P$16&lt;=$E$14,P$19/$E$14,0)</f>
        <v>0</v>
      </c>
      <c r="Y32" s="49">
        <f>IF(Y$16-P$16&lt;=$E$14,P$19/$E$14,0)</f>
        <v>0</v>
      </c>
      <c r="Z32" s="49">
        <f>IF(Z$16-P$16&lt;=$E$14,P$19/$E$14,0)</f>
        <v>0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0</v>
      </c>
      <c r="S33" s="49">
        <f>IF(S$16-Q$16&lt;=$E$14,Q$19/$E$14,0)</f>
        <v>0</v>
      </c>
      <c r="T33" s="49">
        <f>IF(T$16-Q$16&lt;=$E$14,Q$19/$E$14,0)</f>
        <v>0</v>
      </c>
      <c r="U33" s="49">
        <f>IF(U$16-Q$16&lt;=$E$14,Q$19/$E$14,0)</f>
        <v>0</v>
      </c>
      <c r="V33" s="49">
        <f>IF(V$16-Q$16&lt;=$E$14,Q$19/$E$14,0)</f>
        <v>0</v>
      </c>
      <c r="W33" s="49">
        <f>IF(W$16-Q$16&lt;=$E$14,Q$19/$E$14,0)</f>
        <v>0</v>
      </c>
      <c r="X33" s="49">
        <f>IF(X$16-Q$16&lt;=$E$14,Q$19/$E$14,0)</f>
        <v>0</v>
      </c>
      <c r="Y33" s="49">
        <f>IF(Y$16-Q$16&lt;=$E$14,Q$19/$E$14,0)</f>
        <v>0</v>
      </c>
      <c r="Z33" s="49">
        <f>IF(Z$16-Q$16&lt;=$E$14,Q$19/$E$14,0)</f>
        <v>0</v>
      </c>
      <c r="AA33" s="49">
        <f>IF(AA$16-Q$16&lt;=$E$14,Q$19/$E$14,0)</f>
        <v>0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0</v>
      </c>
      <c r="T34" s="49">
        <f>IF(T$16-R$16&lt;=$E$14,R$19/$E$14,0)</f>
        <v>0</v>
      </c>
      <c r="U34" s="49">
        <f>IF(U$16-R$16&lt;=$E$14,R$19/$E$14,0)</f>
        <v>0</v>
      </c>
      <c r="V34" s="49">
        <f>IF(V$16-R$16&lt;=$E$14,R$19/$E$14,0)</f>
        <v>0</v>
      </c>
      <c r="W34" s="49">
        <f>IF(W$16-R$16&lt;=$E$14,R$19/$E$14,0)</f>
        <v>0</v>
      </c>
      <c r="X34" s="49">
        <f>IF(X$16-R$16&lt;=$E$14,R$19/$E$14,0)</f>
        <v>0</v>
      </c>
      <c r="Y34" s="49">
        <f>IF(Y$16-R$16&lt;=$E$14,R$19/$E$14,0)</f>
        <v>0</v>
      </c>
      <c r="Z34" s="49">
        <f>IF(Z$16-R$16&lt;=$E$14,R$19/$E$14,0)</f>
        <v>0</v>
      </c>
      <c r="AA34" s="49">
        <f>IF(AA$16-R$16&lt;=$E$14,R$19/$E$14,0)</f>
        <v>0</v>
      </c>
      <c r="AB34" s="49">
        <f>IF(AB$16-R$16&lt;=$E$14,R$19/$E$14,0)</f>
        <v>0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0</v>
      </c>
      <c r="U35" s="49">
        <f>IF(U$16-S$16&lt;=$E$14,S$19/$E$14,0)</f>
        <v>0</v>
      </c>
      <c r="V35" s="49">
        <f>IF(V$16-S$16&lt;=$E$14,S$19/$E$14,0)</f>
        <v>0</v>
      </c>
      <c r="W35" s="49">
        <f>IF(W$16-S$16&lt;=$E$14,S$19/$E$14,0)</f>
        <v>0</v>
      </c>
      <c r="X35" s="49">
        <f>IF(X$16-S$16&lt;=$E$14,S$19/$E$14,0)</f>
        <v>0</v>
      </c>
      <c r="Y35" s="49">
        <f>IF(Y$16-S$16&lt;=$E$14,S$19/$E$14,0)</f>
        <v>0</v>
      </c>
      <c r="Z35" s="49">
        <f>IF(Z$16-S$16&lt;=$E$14,S$19/$E$14,0)</f>
        <v>0</v>
      </c>
      <c r="AA35" s="49">
        <f>IF(AA$16-S$16&lt;=$E$14,S$19/$E$14,0)</f>
        <v>0</v>
      </c>
      <c r="AB35" s="49">
        <f>IF(AB$16-S$16&lt;=$E$14,S$19/$E$14,0)</f>
        <v>0</v>
      </c>
      <c r="AC35" s="49">
        <f>IF(AC$16-S$16&lt;=$E$14,S$19/$E$14,0)</f>
        <v>0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0</v>
      </c>
      <c r="V36" s="49">
        <f>IF(V$16-T$16&lt;=$E$14,T$19/$E$14,0)</f>
        <v>0</v>
      </c>
      <c r="W36" s="49">
        <f>IF(W$16-T$16&lt;=$E$14,T$19/$E$14,0)</f>
        <v>0</v>
      </c>
      <c r="X36" s="49">
        <f>IF(X$16-T$16&lt;=$E$14,T$19/$E$14,0)</f>
        <v>0</v>
      </c>
      <c r="Y36" s="49">
        <f>IF(Y$16-T$16&lt;=$E$14,T$19/$E$14,0)</f>
        <v>0</v>
      </c>
      <c r="Z36" s="49">
        <f>IF(Z$16-T$16&lt;=$E$14,T$19/$E$14,0)</f>
        <v>0</v>
      </c>
      <c r="AA36" s="49">
        <f>IF(AA$16-T$16&lt;=$E$14,T$19/$E$14,0)</f>
        <v>0</v>
      </c>
      <c r="AB36" s="49">
        <f>IF(AB$16-T$16&lt;=$E$14,T$19/$E$14,0)</f>
        <v>0</v>
      </c>
      <c r="AC36" s="49">
        <f>IF(AC$16-T$16&lt;=$E$14,T$19/$E$14,0)</f>
        <v>0</v>
      </c>
      <c r="AD36" s="49">
        <f>IF(AD$16-T$16&lt;=$E$14,T$19/$E$14,0)</f>
        <v>0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0</v>
      </c>
      <c r="W37" s="49">
        <f>IF(W$16-U$16&lt;=$E$14,U$19/$E$14,0)</f>
        <v>0</v>
      </c>
      <c r="X37" s="49">
        <f>IF(X$16-U$16&lt;=$E$14,U$19/$E$14,0)</f>
        <v>0</v>
      </c>
      <c r="Y37" s="49">
        <f>IF(Y$16-U$16&lt;=$E$14,U$19/$E$14,0)</f>
        <v>0</v>
      </c>
      <c r="Z37" s="49">
        <f>IF(Z$16-U$16&lt;=$E$14,U$19/$E$14,0)</f>
        <v>0</v>
      </c>
      <c r="AA37" s="49">
        <f>IF(AA$16-U$16&lt;=$E$14,U$19/$E$14,0)</f>
        <v>0</v>
      </c>
      <c r="AB37" s="49">
        <f>IF(AB$16-U$16&lt;=$E$14,U$19/$E$14,0)</f>
        <v>0</v>
      </c>
      <c r="AC37" s="49">
        <f>IF(AC$16-U$16&lt;=$E$14,U$19/$E$14,0)</f>
        <v>0</v>
      </c>
      <c r="AD37" s="49">
        <f>IF(AD$16-U$16&lt;=$E$14,U$19/$E$14,0)</f>
        <v>0</v>
      </c>
      <c r="AE37" s="49">
        <f>IF(AE$16-U$16&lt;=$E$14,U$19/$E$14,0)</f>
        <v>0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0</v>
      </c>
      <c r="X38" s="49">
        <f>IF(X$16-V$16&lt;=$E$14,V$19/$E$14,0)</f>
        <v>0</v>
      </c>
      <c r="Y38" s="49">
        <f>IF(Y$16-V$16&lt;=$E$14,V$19/$E$14,0)</f>
        <v>0</v>
      </c>
      <c r="Z38" s="49">
        <f>IF(Z$16-V$16&lt;=$E$14,V$19/$E$14,0)</f>
        <v>0</v>
      </c>
      <c r="AA38" s="49">
        <f>IF(AA$16-V$16&lt;=$E$14,V$19/$E$14,0)</f>
        <v>0</v>
      </c>
      <c r="AB38" s="49">
        <f>IF(AB$16-V$16&lt;=$E$14,V$19/$E$14,0)</f>
        <v>0</v>
      </c>
      <c r="AC38" s="49">
        <f>IF(AC$16-V$16&lt;=$E$14,V$19/$E$14,0)</f>
        <v>0</v>
      </c>
      <c r="AD38" s="49">
        <f>IF(AD$16-V$16&lt;=$E$14,V$19/$E$14,0)</f>
        <v>0</v>
      </c>
      <c r="AE38" s="49">
        <f>IF(AE$16-V$16&lt;=$E$14,V$19/$E$14,0)</f>
        <v>0</v>
      </c>
      <c r="AF38" s="49">
        <f>IF(AF$16-V$16&lt;=$E$14,V$19/$E$14,0)</f>
        <v>0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0</v>
      </c>
      <c r="Y39" s="49">
        <f>IF(Y$16-W$16&lt;=$E$14,W$19/$E$14,0)</f>
        <v>0</v>
      </c>
      <c r="Z39" s="49">
        <f>IF(Z$16-W$16&lt;=$E$14,W$19/$E$14,0)</f>
        <v>0</v>
      </c>
      <c r="AA39" s="49">
        <f>IF(AA$16-W$16&lt;=$E$14,W$19/$E$14,0)</f>
        <v>0</v>
      </c>
      <c r="AB39" s="49">
        <f>IF(AB$16-W$16&lt;=$E$14,W$19/$E$14,0)</f>
        <v>0</v>
      </c>
      <c r="AC39" s="49">
        <f>IF(AC$16-W$16&lt;=$E$14,W$19/$E$14,0)</f>
        <v>0</v>
      </c>
      <c r="AD39" s="49">
        <f>IF(AD$16-W$16&lt;=$E$14,W$19/$E$14,0)</f>
        <v>0</v>
      </c>
      <c r="AE39" s="49">
        <f>IF(AE$16-W$16&lt;=$E$14,W$19/$E$14,0)</f>
        <v>0</v>
      </c>
      <c r="AF39" s="49">
        <f>IF(AF$16-W$16&lt;=$E$14,W$19/$E$14,0)</f>
        <v>0</v>
      </c>
      <c r="AG39" s="49">
        <f>IF(AG$16-W$16&lt;=$E$14,W$19/$E$14,0)</f>
        <v>0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0</v>
      </c>
      <c r="Z40" s="49">
        <f>IF(Z$16-X$16&lt;=$E$14,X$19/$E$14,0)</f>
        <v>0</v>
      </c>
      <c r="AA40" s="49">
        <f>IF(AA$16-X$16&lt;=$E$14,X$19/$E$14,0)</f>
        <v>0</v>
      </c>
      <c r="AB40" s="49">
        <f>IF(AB$16-X$16&lt;=$E$14,X$19/$E$14,0)</f>
        <v>0</v>
      </c>
      <c r="AC40" s="49">
        <f>IF(AC$16-X$16&lt;=$E$14,X$19/$E$14,0)</f>
        <v>0</v>
      </c>
      <c r="AD40" s="49">
        <f>IF(AD$16-X$16&lt;=$E$14,X$19/$E$14,0)</f>
        <v>0</v>
      </c>
      <c r="AE40" s="49">
        <f>IF(AE$16-X$16&lt;=$E$14,X$19/$E$14,0)</f>
        <v>0</v>
      </c>
      <c r="AF40" s="49">
        <f>IF(AF$16-X$16&lt;=$E$14,X$19/$E$14,0)</f>
        <v>0</v>
      </c>
      <c r="AG40" s="49">
        <f>IF(AG$16-X$16&lt;=$E$14,X$19/$E$14,0)</f>
        <v>0</v>
      </c>
      <c r="AH40" s="49">
        <f>IF(AH$16-X$16&lt;=$E$14,X$19/$E$14,0)</f>
        <v>0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0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0</v>
      </c>
      <c r="AA41" s="54">
        <f>IF(AA$16-Y$16&lt;=$E$14,Y$19/$E$14,0)</f>
        <v>0</v>
      </c>
      <c r="AB41" s="54">
        <f>IF(AB$16-Y$16&lt;=$E$14,Y$19/$E$14,0)</f>
        <v>0</v>
      </c>
      <c r="AC41" s="54">
        <f>IF(AC$16-Y$16&lt;=$E$14,Y$19/$E$14,0)</f>
        <v>0</v>
      </c>
      <c r="AD41" s="54">
        <f>IF(AD$16-Y$16&lt;=$E$14,Y$19/$E$14,0)</f>
        <v>0</v>
      </c>
      <c r="AE41" s="54">
        <f>IF(AE$16-Y$16&lt;=$E$14,Y$19/$E$14,0)</f>
        <v>0</v>
      </c>
      <c r="AF41" s="54">
        <f>IF(AF$16-Y$16&lt;=$E$14,Y$19/$E$14,0)</f>
        <v>0</v>
      </c>
      <c r="AG41" s="54">
        <f>IF(AG$16-Y$16&lt;=$E$14,Y$19/$E$14,0)</f>
        <v>0</v>
      </c>
      <c r="AH41" s="54">
        <f>IF(AH$16-Y$16&lt;=$E$14,Y$19/$E$14,0)</f>
        <v>0</v>
      </c>
      <c r="AI41" s="54">
        <f>IF(AI$16-Y$16&lt;=$E$14,Y$19/$E$14,0)</f>
        <v>0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0</v>
      </c>
      <c r="F42" s="49">
        <f t="shared" ref="F42:S42" si="8">SUM(F22:F41)</f>
        <v>0</v>
      </c>
      <c r="G42" s="49">
        <f t="shared" si="8"/>
        <v>0</v>
      </c>
      <c r="H42" s="49">
        <f t="shared" si="8"/>
        <v>0</v>
      </c>
      <c r="I42" s="49">
        <f t="shared" si="8"/>
        <v>0</v>
      </c>
      <c r="J42" s="49">
        <f t="shared" si="8"/>
        <v>0</v>
      </c>
      <c r="K42" s="49">
        <f t="shared" si="8"/>
        <v>0</v>
      </c>
      <c r="L42" s="49">
        <f t="shared" si="8"/>
        <v>0</v>
      </c>
      <c r="M42" s="49">
        <f t="shared" si="8"/>
        <v>0</v>
      </c>
      <c r="N42" s="49">
        <f t="shared" si="8"/>
        <v>0</v>
      </c>
      <c r="O42" s="49">
        <f t="shared" si="8"/>
        <v>0</v>
      </c>
      <c r="P42" s="49">
        <f t="shared" si="8"/>
        <v>0</v>
      </c>
      <c r="Q42" s="49">
        <f t="shared" si="8"/>
        <v>0</v>
      </c>
      <c r="R42" s="49">
        <f t="shared" si="8"/>
        <v>0</v>
      </c>
      <c r="S42" s="49">
        <f t="shared" si="8"/>
        <v>0</v>
      </c>
      <c r="T42" s="49">
        <f>SUM(T22:T41)</f>
        <v>0</v>
      </c>
      <c r="U42" s="49">
        <f t="shared" ref="U42:AO42" si="9">SUM(U22:U41)</f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 t="shared" si="9"/>
        <v>0</v>
      </c>
      <c r="Z42" s="49">
        <f t="shared" si="9"/>
        <v>0</v>
      </c>
      <c r="AA42" s="49">
        <f t="shared" si="9"/>
        <v>0</v>
      </c>
      <c r="AB42" s="49">
        <f t="shared" si="9"/>
        <v>0</v>
      </c>
      <c r="AC42" s="49">
        <f t="shared" si="9"/>
        <v>0</v>
      </c>
      <c r="AD42" s="49">
        <f t="shared" si="9"/>
        <v>0</v>
      </c>
      <c r="AE42" s="49">
        <f t="shared" si="9"/>
        <v>0</v>
      </c>
      <c r="AF42" s="49">
        <f t="shared" si="9"/>
        <v>0</v>
      </c>
      <c r="AG42" s="49">
        <f t="shared" si="9"/>
        <v>0</v>
      </c>
      <c r="AH42" s="49">
        <f t="shared" si="9"/>
        <v>0</v>
      </c>
      <c r="AI42" s="49">
        <f t="shared" si="9"/>
        <v>0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0</v>
      </c>
      <c r="F45" s="53"/>
      <c r="G45" s="53">
        <f t="shared" ref="G45:AO45" si="11">G42</f>
        <v>0</v>
      </c>
      <c r="H45" s="53">
        <f t="shared" si="11"/>
        <v>0</v>
      </c>
      <c r="I45" s="53">
        <f t="shared" si="11"/>
        <v>0</v>
      </c>
      <c r="J45" s="53">
        <f t="shared" si="11"/>
        <v>0</v>
      </c>
      <c r="K45" s="53">
        <f t="shared" si="11"/>
        <v>0</v>
      </c>
      <c r="L45" s="53">
        <f t="shared" si="11"/>
        <v>0</v>
      </c>
      <c r="M45" s="53">
        <f t="shared" si="11"/>
        <v>0</v>
      </c>
      <c r="N45" s="53">
        <f t="shared" si="11"/>
        <v>0</v>
      </c>
      <c r="O45" s="53">
        <f t="shared" si="11"/>
        <v>0</v>
      </c>
      <c r="P45" s="53">
        <f t="shared" si="11"/>
        <v>0</v>
      </c>
      <c r="Q45" s="53">
        <f t="shared" si="11"/>
        <v>0</v>
      </c>
      <c r="R45" s="53">
        <f t="shared" si="11"/>
        <v>0</v>
      </c>
      <c r="S45" s="53">
        <f t="shared" si="11"/>
        <v>0</v>
      </c>
      <c r="T45" s="53">
        <f t="shared" si="11"/>
        <v>0</v>
      </c>
      <c r="U45" s="53">
        <f t="shared" si="11"/>
        <v>0</v>
      </c>
      <c r="V45" s="53">
        <f t="shared" si="11"/>
        <v>0</v>
      </c>
      <c r="W45" s="53">
        <f t="shared" si="11"/>
        <v>0</v>
      </c>
      <c r="X45" s="53">
        <f t="shared" si="11"/>
        <v>0</v>
      </c>
      <c r="Y45" s="53">
        <f t="shared" si="11"/>
        <v>0</v>
      </c>
      <c r="Z45" s="53">
        <f t="shared" si="11"/>
        <v>0</v>
      </c>
      <c r="AA45" s="53">
        <f t="shared" si="11"/>
        <v>0</v>
      </c>
      <c r="AB45" s="53">
        <f t="shared" si="11"/>
        <v>0</v>
      </c>
      <c r="AC45" s="53">
        <f t="shared" si="11"/>
        <v>0</v>
      </c>
      <c r="AD45" s="53">
        <f t="shared" si="11"/>
        <v>0</v>
      </c>
      <c r="AE45" s="53">
        <f t="shared" si="11"/>
        <v>0</v>
      </c>
      <c r="AF45" s="53">
        <f t="shared" si="11"/>
        <v>0</v>
      </c>
      <c r="AG45" s="53">
        <f t="shared" si="11"/>
        <v>0</v>
      </c>
      <c r="AH45" s="53">
        <f t="shared" si="11"/>
        <v>0</v>
      </c>
      <c r="AI45" s="53">
        <f t="shared" si="11"/>
        <v>0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0</v>
      </c>
      <c r="G46" s="84">
        <f t="shared" ref="G46:AO46" si="12">F$20*$H10</f>
        <v>0</v>
      </c>
      <c r="H46" s="84">
        <f t="shared" si="12"/>
        <v>0</v>
      </c>
      <c r="I46" s="84">
        <f t="shared" si="12"/>
        <v>0</v>
      </c>
      <c r="J46" s="84">
        <f t="shared" si="12"/>
        <v>0</v>
      </c>
      <c r="K46" s="84">
        <f t="shared" si="12"/>
        <v>0</v>
      </c>
      <c r="L46" s="84">
        <f t="shared" si="12"/>
        <v>0</v>
      </c>
      <c r="M46" s="84">
        <f t="shared" si="12"/>
        <v>0</v>
      </c>
      <c r="N46" s="84">
        <f t="shared" si="12"/>
        <v>0</v>
      </c>
      <c r="O46" s="84">
        <f t="shared" si="12"/>
        <v>0</v>
      </c>
      <c r="P46" s="84">
        <f t="shared" si="12"/>
        <v>0</v>
      </c>
      <c r="Q46" s="84">
        <f t="shared" si="12"/>
        <v>0</v>
      </c>
      <c r="R46" s="84">
        <f t="shared" si="12"/>
        <v>0</v>
      </c>
      <c r="S46" s="84">
        <f t="shared" si="12"/>
        <v>0</v>
      </c>
      <c r="T46" s="84">
        <f t="shared" si="12"/>
        <v>0</v>
      </c>
      <c r="U46" s="84">
        <f t="shared" si="12"/>
        <v>0</v>
      </c>
      <c r="V46" s="84">
        <f t="shared" si="12"/>
        <v>0</v>
      </c>
      <c r="W46" s="84">
        <f t="shared" si="12"/>
        <v>0</v>
      </c>
      <c r="X46" s="84">
        <f t="shared" si="12"/>
        <v>0</v>
      </c>
      <c r="Y46" s="84">
        <f t="shared" si="12"/>
        <v>0</v>
      </c>
      <c r="Z46" s="84">
        <f t="shared" si="12"/>
        <v>0</v>
      </c>
      <c r="AA46" s="84">
        <f t="shared" si="12"/>
        <v>0</v>
      </c>
      <c r="AB46" s="84">
        <f t="shared" si="12"/>
        <v>0</v>
      </c>
      <c r="AC46" s="84">
        <f t="shared" si="12"/>
        <v>0</v>
      </c>
      <c r="AD46" s="84">
        <f t="shared" si="12"/>
        <v>0</v>
      </c>
      <c r="AE46" s="84">
        <f t="shared" si="12"/>
        <v>0</v>
      </c>
      <c r="AF46" s="84">
        <f t="shared" si="12"/>
        <v>0</v>
      </c>
      <c r="AG46" s="84">
        <f t="shared" si="12"/>
        <v>0</v>
      </c>
      <c r="AH46" s="84">
        <f t="shared" si="12"/>
        <v>0</v>
      </c>
      <c r="AI46" s="84">
        <f t="shared" si="12"/>
        <v>0</v>
      </c>
      <c r="AJ46" s="84">
        <f t="shared" si="12"/>
        <v>0</v>
      </c>
      <c r="AK46" s="84">
        <f t="shared" si="12"/>
        <v>0</v>
      </c>
      <c r="AL46" s="84">
        <f t="shared" si="12"/>
        <v>0</v>
      </c>
      <c r="AM46" s="84">
        <f t="shared" si="12"/>
        <v>0</v>
      </c>
      <c r="AN46" s="84">
        <f t="shared" si="12"/>
        <v>0</v>
      </c>
      <c r="AO46" s="84">
        <f t="shared" si="12"/>
        <v>0</v>
      </c>
    </row>
    <row r="47" spans="2:41" x14ac:dyDescent="0.3">
      <c r="D47" s="34" t="s">
        <v>21</v>
      </c>
      <c r="E47" s="48">
        <f t="shared" si="10"/>
        <v>0</v>
      </c>
      <c r="F47" s="42"/>
      <c r="G47" s="84">
        <f t="shared" ref="G47:AO47" si="13">F$20*$H11</f>
        <v>0</v>
      </c>
      <c r="H47" s="84">
        <f t="shared" si="13"/>
        <v>0</v>
      </c>
      <c r="I47" s="84">
        <f t="shared" si="13"/>
        <v>0</v>
      </c>
      <c r="J47" s="84">
        <f t="shared" si="13"/>
        <v>0</v>
      </c>
      <c r="K47" s="84">
        <f t="shared" si="13"/>
        <v>0</v>
      </c>
      <c r="L47" s="84">
        <f t="shared" si="13"/>
        <v>0</v>
      </c>
      <c r="M47" s="84">
        <f t="shared" si="13"/>
        <v>0</v>
      </c>
      <c r="N47" s="84">
        <f t="shared" si="13"/>
        <v>0</v>
      </c>
      <c r="O47" s="84">
        <f t="shared" si="13"/>
        <v>0</v>
      </c>
      <c r="P47" s="84">
        <f t="shared" si="13"/>
        <v>0</v>
      </c>
      <c r="Q47" s="84">
        <f t="shared" si="13"/>
        <v>0</v>
      </c>
      <c r="R47" s="84">
        <f t="shared" si="13"/>
        <v>0</v>
      </c>
      <c r="S47" s="84">
        <f t="shared" si="13"/>
        <v>0</v>
      </c>
      <c r="T47" s="84">
        <f t="shared" si="13"/>
        <v>0</v>
      </c>
      <c r="U47" s="84">
        <f t="shared" si="13"/>
        <v>0</v>
      </c>
      <c r="V47" s="84">
        <f t="shared" si="13"/>
        <v>0</v>
      </c>
      <c r="W47" s="84">
        <f t="shared" si="13"/>
        <v>0</v>
      </c>
      <c r="X47" s="84">
        <f t="shared" si="13"/>
        <v>0</v>
      </c>
      <c r="Y47" s="84">
        <f t="shared" si="13"/>
        <v>0</v>
      </c>
      <c r="Z47" s="84">
        <f t="shared" si="13"/>
        <v>0</v>
      </c>
      <c r="AA47" s="84">
        <f t="shared" si="13"/>
        <v>0</v>
      </c>
      <c r="AB47" s="84">
        <f t="shared" si="13"/>
        <v>0</v>
      </c>
      <c r="AC47" s="84">
        <f t="shared" si="13"/>
        <v>0</v>
      </c>
      <c r="AD47" s="84">
        <f t="shared" si="13"/>
        <v>0</v>
      </c>
      <c r="AE47" s="84">
        <f t="shared" si="13"/>
        <v>0</v>
      </c>
      <c r="AF47" s="84">
        <f t="shared" si="13"/>
        <v>0</v>
      </c>
      <c r="AG47" s="84">
        <f t="shared" si="13"/>
        <v>0</v>
      </c>
      <c r="AH47" s="84">
        <f t="shared" si="13"/>
        <v>0</v>
      </c>
      <c r="AI47" s="84">
        <f t="shared" si="13"/>
        <v>0</v>
      </c>
      <c r="AJ47" s="84">
        <f t="shared" si="13"/>
        <v>0</v>
      </c>
      <c r="AK47" s="84">
        <f t="shared" si="13"/>
        <v>0</v>
      </c>
      <c r="AL47" s="84">
        <f t="shared" si="13"/>
        <v>0</v>
      </c>
      <c r="AM47" s="84">
        <f t="shared" si="13"/>
        <v>0</v>
      </c>
      <c r="AN47" s="84">
        <f t="shared" si="13"/>
        <v>0</v>
      </c>
      <c r="AO47" s="84">
        <f t="shared" si="13"/>
        <v>0</v>
      </c>
    </row>
    <row r="48" spans="2:41" x14ac:dyDescent="0.3">
      <c r="D48" s="34" t="s">
        <v>79</v>
      </c>
      <c r="E48" s="48">
        <f t="shared" si="10"/>
        <v>0</v>
      </c>
      <c r="F48" s="42"/>
      <c r="G48" s="42">
        <f t="shared" ref="G48:AO48" si="14">SUM(G46:G47)</f>
        <v>0</v>
      </c>
      <c r="H48" s="42">
        <f t="shared" si="14"/>
        <v>0</v>
      </c>
      <c r="I48" s="42">
        <f t="shared" si="14"/>
        <v>0</v>
      </c>
      <c r="J48" s="42">
        <f t="shared" si="14"/>
        <v>0</v>
      </c>
      <c r="K48" s="42">
        <f t="shared" si="14"/>
        <v>0</v>
      </c>
      <c r="L48" s="42">
        <f t="shared" si="14"/>
        <v>0</v>
      </c>
      <c r="M48" s="42">
        <f t="shared" si="14"/>
        <v>0</v>
      </c>
      <c r="N48" s="42">
        <f t="shared" si="14"/>
        <v>0</v>
      </c>
      <c r="O48" s="42">
        <f t="shared" si="14"/>
        <v>0</v>
      </c>
      <c r="P48" s="42">
        <f t="shared" si="14"/>
        <v>0</v>
      </c>
      <c r="Q48" s="42">
        <f t="shared" si="14"/>
        <v>0</v>
      </c>
      <c r="R48" s="42">
        <f t="shared" si="14"/>
        <v>0</v>
      </c>
      <c r="S48" s="42">
        <f t="shared" si="14"/>
        <v>0</v>
      </c>
      <c r="T48" s="42">
        <f t="shared" si="14"/>
        <v>0</v>
      </c>
      <c r="U48" s="42">
        <f t="shared" si="14"/>
        <v>0</v>
      </c>
      <c r="V48" s="42">
        <f t="shared" si="14"/>
        <v>0</v>
      </c>
      <c r="W48" s="42">
        <f t="shared" si="14"/>
        <v>0</v>
      </c>
      <c r="X48" s="42">
        <f t="shared" si="14"/>
        <v>0</v>
      </c>
      <c r="Y48" s="42">
        <f t="shared" si="14"/>
        <v>0</v>
      </c>
      <c r="Z48" s="42">
        <f t="shared" si="14"/>
        <v>0</v>
      </c>
      <c r="AA48" s="42">
        <f t="shared" si="14"/>
        <v>0</v>
      </c>
      <c r="AB48" s="42">
        <f t="shared" si="14"/>
        <v>0</v>
      </c>
      <c r="AC48" s="42">
        <f t="shared" si="14"/>
        <v>0</v>
      </c>
      <c r="AD48" s="42">
        <f t="shared" si="14"/>
        <v>0</v>
      </c>
      <c r="AE48" s="42">
        <f t="shared" si="14"/>
        <v>0</v>
      </c>
      <c r="AF48" s="42">
        <f t="shared" si="14"/>
        <v>0</v>
      </c>
      <c r="AG48" s="42">
        <f t="shared" si="14"/>
        <v>0</v>
      </c>
      <c r="AH48" s="42">
        <f t="shared" si="14"/>
        <v>0</v>
      </c>
      <c r="AI48" s="42">
        <f t="shared" si="14"/>
        <v>0</v>
      </c>
      <c r="AJ48" s="42">
        <f t="shared" si="14"/>
        <v>0</v>
      </c>
      <c r="AK48" s="42">
        <f t="shared" si="14"/>
        <v>0</v>
      </c>
      <c r="AL48" s="42">
        <f t="shared" si="14"/>
        <v>0</v>
      </c>
      <c r="AM48" s="42">
        <f t="shared" si="14"/>
        <v>0</v>
      </c>
      <c r="AN48" s="42">
        <f t="shared" si="14"/>
        <v>0</v>
      </c>
      <c r="AO48" s="42">
        <f t="shared" si="14"/>
        <v>0</v>
      </c>
    </row>
    <row r="49" spans="3:41" x14ac:dyDescent="0.3">
      <c r="D49" s="45" t="s">
        <v>80</v>
      </c>
      <c r="E49" s="50">
        <f t="shared" si="10"/>
        <v>142.26</v>
      </c>
      <c r="F49" s="55">
        <f t="shared" ref="F49:AO49" si="15">F17</f>
        <v>142.26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40" t="s">
        <v>50</v>
      </c>
      <c r="E50" s="112">
        <f t="shared" si="10"/>
        <v>142.26</v>
      </c>
      <c r="F50" s="113">
        <f t="shared" ref="F50:AO50" si="16">SUM(F45,F48,F49)</f>
        <v>142.26</v>
      </c>
      <c r="G50" s="113">
        <f t="shared" si="16"/>
        <v>0</v>
      </c>
      <c r="H50" s="113">
        <f t="shared" si="16"/>
        <v>0</v>
      </c>
      <c r="I50" s="113">
        <f t="shared" si="16"/>
        <v>0</v>
      </c>
      <c r="J50" s="113">
        <f t="shared" si="16"/>
        <v>0</v>
      </c>
      <c r="K50" s="113">
        <f t="shared" si="16"/>
        <v>0</v>
      </c>
      <c r="L50" s="113">
        <f t="shared" si="16"/>
        <v>0</v>
      </c>
      <c r="M50" s="113">
        <f t="shared" si="16"/>
        <v>0</v>
      </c>
      <c r="N50" s="113">
        <f t="shared" si="16"/>
        <v>0</v>
      </c>
      <c r="O50" s="113">
        <f t="shared" si="16"/>
        <v>0</v>
      </c>
      <c r="P50" s="113">
        <f t="shared" si="16"/>
        <v>0</v>
      </c>
      <c r="Q50" s="113">
        <f t="shared" si="16"/>
        <v>0</v>
      </c>
      <c r="R50" s="113">
        <f t="shared" si="16"/>
        <v>0</v>
      </c>
      <c r="S50" s="113">
        <f t="shared" si="16"/>
        <v>0</v>
      </c>
      <c r="T50" s="113">
        <f t="shared" si="16"/>
        <v>0</v>
      </c>
      <c r="U50" s="113">
        <f t="shared" si="16"/>
        <v>0</v>
      </c>
      <c r="V50" s="113">
        <f t="shared" si="16"/>
        <v>0</v>
      </c>
      <c r="W50" s="113">
        <f t="shared" si="16"/>
        <v>0</v>
      </c>
      <c r="X50" s="113">
        <f t="shared" si="16"/>
        <v>0</v>
      </c>
      <c r="Y50" s="113">
        <f t="shared" si="16"/>
        <v>0</v>
      </c>
      <c r="Z50" s="113">
        <f t="shared" si="16"/>
        <v>0</v>
      </c>
      <c r="AA50" s="113">
        <f t="shared" si="16"/>
        <v>0</v>
      </c>
      <c r="AB50" s="113">
        <f t="shared" si="16"/>
        <v>0</v>
      </c>
      <c r="AC50" s="113">
        <f t="shared" si="16"/>
        <v>0</v>
      </c>
      <c r="AD50" s="113">
        <f t="shared" si="16"/>
        <v>0</v>
      </c>
      <c r="AE50" s="113">
        <f t="shared" si="16"/>
        <v>0</v>
      </c>
      <c r="AF50" s="113">
        <f t="shared" si="16"/>
        <v>0</v>
      </c>
      <c r="AG50" s="113">
        <f t="shared" si="16"/>
        <v>0</v>
      </c>
      <c r="AH50" s="113">
        <f t="shared" si="16"/>
        <v>0</v>
      </c>
      <c r="AI50" s="113">
        <f t="shared" si="16"/>
        <v>0</v>
      </c>
      <c r="AJ50" s="113">
        <f t="shared" si="16"/>
        <v>0</v>
      </c>
      <c r="AK50" s="113">
        <f t="shared" si="16"/>
        <v>0</v>
      </c>
      <c r="AL50" s="113">
        <f t="shared" si="16"/>
        <v>0</v>
      </c>
      <c r="AM50" s="113">
        <f t="shared" si="16"/>
        <v>0</v>
      </c>
      <c r="AN50" s="113">
        <f t="shared" si="16"/>
        <v>0</v>
      </c>
      <c r="AO50" s="113">
        <f t="shared" si="16"/>
        <v>0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44</v>
      </c>
      <c r="E52" s="48">
        <f>NPV($E$13,F52:AI52)*(1+$E$13)</f>
        <v>0</v>
      </c>
      <c r="F52" s="49">
        <f t="shared" ref="F52:AO52" si="17">-F8+F50</f>
        <v>0</v>
      </c>
      <c r="G52" s="49">
        <f t="shared" si="17"/>
        <v>0</v>
      </c>
      <c r="H52" s="49">
        <f t="shared" si="17"/>
        <v>0</v>
      </c>
      <c r="I52" s="49">
        <f t="shared" si="17"/>
        <v>0</v>
      </c>
      <c r="J52" s="49">
        <f t="shared" si="17"/>
        <v>0</v>
      </c>
      <c r="K52" s="49">
        <f t="shared" si="17"/>
        <v>0</v>
      </c>
      <c r="L52" s="49">
        <f t="shared" si="17"/>
        <v>0</v>
      </c>
      <c r="M52" s="49">
        <f t="shared" si="17"/>
        <v>0</v>
      </c>
      <c r="N52" s="49">
        <f t="shared" si="17"/>
        <v>0</v>
      </c>
      <c r="O52" s="49">
        <f t="shared" si="17"/>
        <v>0</v>
      </c>
      <c r="P52" s="49">
        <f t="shared" si="17"/>
        <v>0</v>
      </c>
      <c r="Q52" s="49">
        <f t="shared" si="17"/>
        <v>0</v>
      </c>
      <c r="R52" s="49">
        <f t="shared" si="17"/>
        <v>0</v>
      </c>
      <c r="S52" s="49">
        <f t="shared" si="17"/>
        <v>0</v>
      </c>
      <c r="T52" s="49">
        <f t="shared" si="17"/>
        <v>0</v>
      </c>
      <c r="U52" s="49">
        <f t="shared" si="17"/>
        <v>0</v>
      </c>
      <c r="V52" s="49">
        <f t="shared" si="17"/>
        <v>0</v>
      </c>
      <c r="W52" s="49">
        <f t="shared" si="17"/>
        <v>0</v>
      </c>
      <c r="X52" s="49">
        <f t="shared" si="17"/>
        <v>0</v>
      </c>
      <c r="Y52" s="49">
        <f t="shared" si="17"/>
        <v>0</v>
      </c>
      <c r="Z52" s="49">
        <f t="shared" si="17"/>
        <v>0</v>
      </c>
      <c r="AA52" s="49">
        <f t="shared" si="17"/>
        <v>0</v>
      </c>
      <c r="AB52" s="49">
        <f t="shared" si="17"/>
        <v>0</v>
      </c>
      <c r="AC52" s="49">
        <f t="shared" si="17"/>
        <v>0</v>
      </c>
      <c r="AD52" s="49">
        <f t="shared" si="17"/>
        <v>0</v>
      </c>
      <c r="AE52" s="49">
        <f t="shared" si="17"/>
        <v>0</v>
      </c>
      <c r="AF52" s="49">
        <f t="shared" si="17"/>
        <v>0</v>
      </c>
      <c r="AG52" s="49">
        <f t="shared" si="17"/>
        <v>0</v>
      </c>
      <c r="AH52" s="49">
        <f t="shared" si="17"/>
        <v>0</v>
      </c>
      <c r="AI52" s="49">
        <f t="shared" si="17"/>
        <v>0</v>
      </c>
      <c r="AJ52" s="49">
        <f t="shared" si="17"/>
        <v>0</v>
      </c>
      <c r="AK52" s="49">
        <f t="shared" si="17"/>
        <v>0</v>
      </c>
      <c r="AL52" s="49">
        <f t="shared" si="17"/>
        <v>0</v>
      </c>
      <c r="AM52" s="49">
        <f t="shared" si="17"/>
        <v>0</v>
      </c>
      <c r="AN52" s="49">
        <f t="shared" si="17"/>
        <v>0</v>
      </c>
      <c r="AO52" s="49">
        <f t="shared" si="17"/>
        <v>0</v>
      </c>
    </row>
    <row r="53" spans="3:41" x14ac:dyDescent="0.3">
      <c r="C53" s="34"/>
      <c r="D53" s="34" t="s">
        <v>52</v>
      </c>
      <c r="F53" s="49">
        <f>F20</f>
        <v>0</v>
      </c>
      <c r="G53" s="49">
        <f t="shared" ref="G53:AO53" si="18">G20</f>
        <v>0</v>
      </c>
      <c r="H53" s="49">
        <f t="shared" si="18"/>
        <v>0</v>
      </c>
      <c r="I53" s="49">
        <f t="shared" si="18"/>
        <v>0</v>
      </c>
      <c r="J53" s="49">
        <f t="shared" si="18"/>
        <v>0</v>
      </c>
      <c r="K53" s="49">
        <f t="shared" si="18"/>
        <v>0</v>
      </c>
      <c r="L53" s="49">
        <f t="shared" si="18"/>
        <v>0</v>
      </c>
      <c r="M53" s="49">
        <f t="shared" si="18"/>
        <v>0</v>
      </c>
      <c r="N53" s="49">
        <f t="shared" si="18"/>
        <v>0</v>
      </c>
      <c r="O53" s="49">
        <f t="shared" si="18"/>
        <v>0</v>
      </c>
      <c r="P53" s="49">
        <f t="shared" si="18"/>
        <v>0</v>
      </c>
      <c r="Q53" s="49">
        <f t="shared" si="18"/>
        <v>0</v>
      </c>
      <c r="R53" s="49">
        <f t="shared" si="18"/>
        <v>0</v>
      </c>
      <c r="S53" s="49">
        <f t="shared" si="18"/>
        <v>0</v>
      </c>
      <c r="T53" s="49">
        <f t="shared" si="18"/>
        <v>0</v>
      </c>
      <c r="U53" s="49">
        <f t="shared" si="18"/>
        <v>0</v>
      </c>
      <c r="V53" s="49">
        <f t="shared" si="18"/>
        <v>0</v>
      </c>
      <c r="W53" s="49">
        <f t="shared" si="18"/>
        <v>0</v>
      </c>
      <c r="X53" s="49">
        <f t="shared" si="18"/>
        <v>0</v>
      </c>
      <c r="Y53" s="49">
        <f t="shared" si="18"/>
        <v>0</v>
      </c>
      <c r="Z53" s="49">
        <f t="shared" si="18"/>
        <v>0</v>
      </c>
      <c r="AA53" s="49">
        <f t="shared" si="18"/>
        <v>0</v>
      </c>
      <c r="AB53" s="49">
        <f t="shared" si="18"/>
        <v>0</v>
      </c>
      <c r="AC53" s="49">
        <f t="shared" si="18"/>
        <v>0</v>
      </c>
      <c r="AD53" s="49">
        <f t="shared" si="18"/>
        <v>0</v>
      </c>
      <c r="AE53" s="49">
        <f t="shared" si="18"/>
        <v>0</v>
      </c>
      <c r="AF53" s="49">
        <f t="shared" si="18"/>
        <v>0</v>
      </c>
      <c r="AG53" s="49">
        <f t="shared" si="18"/>
        <v>0</v>
      </c>
      <c r="AH53" s="49">
        <f t="shared" si="18"/>
        <v>0</v>
      </c>
      <c r="AI53" s="49">
        <f t="shared" si="18"/>
        <v>0</v>
      </c>
      <c r="AJ53" s="49">
        <f t="shared" si="18"/>
        <v>0</v>
      </c>
      <c r="AK53" s="49">
        <f t="shared" si="18"/>
        <v>0</v>
      </c>
      <c r="AL53" s="49">
        <f t="shared" si="18"/>
        <v>0</v>
      </c>
      <c r="AM53" s="49">
        <f t="shared" si="18"/>
        <v>0</v>
      </c>
      <c r="AN53" s="49">
        <f t="shared" si="18"/>
        <v>0</v>
      </c>
      <c r="AO53" s="49">
        <f t="shared" si="18"/>
        <v>0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  <c r="N3" s="101" t="s">
        <v>0</v>
      </c>
      <c r="O3" s="111">
        <v>1.2</v>
      </c>
      <c r="P3" s="102" t="s">
        <v>114</v>
      </c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5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1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5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2">G16+1</f>
        <v>2025</v>
      </c>
      <c r="I16" s="56">
        <f t="shared" si="2"/>
        <v>2026</v>
      </c>
      <c r="J16" s="56">
        <f t="shared" si="2"/>
        <v>2027</v>
      </c>
      <c r="K16" s="56">
        <f t="shared" si="2"/>
        <v>2028</v>
      </c>
      <c r="L16" s="56">
        <f t="shared" si="2"/>
        <v>2029</v>
      </c>
      <c r="M16" s="56">
        <f t="shared" si="2"/>
        <v>2030</v>
      </c>
      <c r="N16" s="56">
        <f t="shared" si="2"/>
        <v>2031</v>
      </c>
      <c r="O16" s="56">
        <f t="shared" si="2"/>
        <v>2032</v>
      </c>
      <c r="P16" s="56">
        <f t="shared" si="2"/>
        <v>2033</v>
      </c>
      <c r="Q16" s="56">
        <f t="shared" si="2"/>
        <v>2034</v>
      </c>
      <c r="R16" s="56">
        <f t="shared" si="2"/>
        <v>2035</v>
      </c>
      <c r="S16" s="56">
        <f t="shared" si="2"/>
        <v>2036</v>
      </c>
      <c r="T16" s="56">
        <f t="shared" si="2"/>
        <v>2037</v>
      </c>
      <c r="U16" s="56">
        <f t="shared" si="2"/>
        <v>2038</v>
      </c>
      <c r="V16" s="56">
        <f t="shared" si="2"/>
        <v>2039</v>
      </c>
      <c r="W16" s="56">
        <f t="shared" si="2"/>
        <v>2040</v>
      </c>
      <c r="X16" s="56">
        <f t="shared" si="2"/>
        <v>2041</v>
      </c>
      <c r="Y16" s="56">
        <f t="shared" si="2"/>
        <v>2042</v>
      </c>
      <c r="Z16" s="56">
        <f t="shared" si="2"/>
        <v>2043</v>
      </c>
      <c r="AA16" s="56">
        <f t="shared" si="2"/>
        <v>2044</v>
      </c>
      <c r="AB16" s="56">
        <f t="shared" si="2"/>
        <v>2045</v>
      </c>
      <c r="AC16" s="56">
        <f t="shared" si="2"/>
        <v>2046</v>
      </c>
      <c r="AD16" s="56">
        <f t="shared" si="2"/>
        <v>2047</v>
      </c>
      <c r="AE16" s="56">
        <f t="shared" si="2"/>
        <v>2048</v>
      </c>
      <c r="AF16" s="56">
        <f t="shared" si="2"/>
        <v>2049</v>
      </c>
      <c r="AG16" s="56">
        <f t="shared" si="2"/>
        <v>2050</v>
      </c>
      <c r="AH16" s="56">
        <f t="shared" si="2"/>
        <v>2051</v>
      </c>
      <c r="AI16" s="56">
        <f t="shared" si="2"/>
        <v>2052</v>
      </c>
      <c r="AJ16" s="56">
        <f t="shared" si="2"/>
        <v>2053</v>
      </c>
      <c r="AK16" s="56">
        <f t="shared" si="2"/>
        <v>2054</v>
      </c>
      <c r="AL16" s="56">
        <f t="shared" si="2"/>
        <v>2055</v>
      </c>
      <c r="AM16" s="56">
        <f t="shared" si="2"/>
        <v>2056</v>
      </c>
      <c r="AN16" s="56">
        <f t="shared" si="2"/>
        <v>2057</v>
      </c>
      <c r="AO16" s="56">
        <f t="shared" si="2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3">IF($G$3="Expense",F8,0)</f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53">
        <f t="shared" si="3"/>
        <v>0</v>
      </c>
      <c r="N17" s="53">
        <f t="shared" si="3"/>
        <v>0</v>
      </c>
      <c r="O17" s="53">
        <f t="shared" si="3"/>
        <v>0</v>
      </c>
      <c r="P17" s="53">
        <f t="shared" si="3"/>
        <v>0</v>
      </c>
      <c r="Q17" s="53">
        <f t="shared" si="3"/>
        <v>0</v>
      </c>
      <c r="R17" s="53">
        <f t="shared" si="3"/>
        <v>0</v>
      </c>
      <c r="S17" s="53">
        <f t="shared" si="3"/>
        <v>0</v>
      </c>
      <c r="T17" s="53">
        <f t="shared" si="3"/>
        <v>0</v>
      </c>
      <c r="U17" s="53">
        <f t="shared" si="3"/>
        <v>0</v>
      </c>
      <c r="V17" s="53">
        <f t="shared" si="3"/>
        <v>0</v>
      </c>
      <c r="W17" s="53">
        <f t="shared" si="3"/>
        <v>0</v>
      </c>
      <c r="X17" s="53">
        <f t="shared" si="3"/>
        <v>0</v>
      </c>
      <c r="Y17" s="53">
        <f t="shared" si="3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2685.3801146726732</v>
      </c>
      <c r="F19" s="49">
        <f t="shared" ref="F19:Y19" si="4">F8-F17</f>
        <v>170.71199999999999</v>
      </c>
      <c r="G19" s="49">
        <f t="shared" si="4"/>
        <v>178.58664000000002</v>
      </c>
      <c r="H19" s="49">
        <f t="shared" si="4"/>
        <v>186.84179279999998</v>
      </c>
      <c r="I19" s="49">
        <f t="shared" si="4"/>
        <v>195.4962204</v>
      </c>
      <c r="J19" s="49">
        <f t="shared" si="4"/>
        <v>204.569616</v>
      </c>
      <c r="K19" s="49">
        <f t="shared" si="4"/>
        <v>208.66100831999998</v>
      </c>
      <c r="L19" s="49">
        <f t="shared" si="4"/>
        <v>212.83422848639998</v>
      </c>
      <c r="M19" s="49">
        <f t="shared" si="4"/>
        <v>217.09091305612799</v>
      </c>
      <c r="N19" s="49">
        <f t="shared" si="4"/>
        <v>221.43273131725056</v>
      </c>
      <c r="O19" s="49">
        <f t="shared" si="4"/>
        <v>225.86138594359559</v>
      </c>
      <c r="P19" s="49">
        <f t="shared" si="4"/>
        <v>230.3786136624675</v>
      </c>
      <c r="Q19" s="49">
        <f t="shared" si="4"/>
        <v>234.98618593571686</v>
      </c>
      <c r="R19" s="49">
        <f t="shared" si="4"/>
        <v>239.68590965443121</v>
      </c>
      <c r="S19" s="49">
        <f t="shared" si="4"/>
        <v>244.47962784751982</v>
      </c>
      <c r="T19" s="49">
        <f t="shared" si="4"/>
        <v>249.36922040447024</v>
      </c>
      <c r="U19" s="49">
        <f t="shared" si="4"/>
        <v>254.35660481255962</v>
      </c>
      <c r="V19" s="49">
        <f t="shared" si="4"/>
        <v>259.44373690881082</v>
      </c>
      <c r="W19" s="49">
        <f t="shared" si="4"/>
        <v>264.63261164698702</v>
      </c>
      <c r="X19" s="49">
        <f t="shared" si="4"/>
        <v>269.92526387992677</v>
      </c>
      <c r="Y19" s="49">
        <f t="shared" si="4"/>
        <v>275.32376915752536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5">E20+F19-F42</f>
        <v>170.71199999999999</v>
      </c>
      <c r="G20" s="49">
        <f t="shared" si="5"/>
        <v>315.15623999999997</v>
      </c>
      <c r="H20" s="49">
        <f t="shared" si="5"/>
        <v>432.1383047999999</v>
      </c>
      <c r="I20" s="49">
        <f t="shared" si="5"/>
        <v>520.40643863999992</v>
      </c>
      <c r="J20" s="49">
        <f t="shared" si="5"/>
        <v>578.6487239999999</v>
      </c>
      <c r="K20" s="49">
        <f t="shared" si="5"/>
        <v>600.06847847999984</v>
      </c>
      <c r="L20" s="49">
        <f t="shared" si="5"/>
        <v>618.07165146239981</v>
      </c>
      <c r="M20" s="49">
        <f t="shared" si="5"/>
        <v>633.48199131724778</v>
      </c>
      <c r="N20" s="49">
        <f t="shared" si="5"/>
        <v>647.18432538199272</v>
      </c>
      <c r="O20" s="49">
        <f t="shared" si="5"/>
        <v>660.1280118896326</v>
      </c>
      <c r="P20" s="49">
        <f t="shared" si="5"/>
        <v>673.33057212742528</v>
      </c>
      <c r="Q20" s="49">
        <f t="shared" si="5"/>
        <v>686.79718356997387</v>
      </c>
      <c r="R20" s="49">
        <f t="shared" si="5"/>
        <v>700.53312724137345</v>
      </c>
      <c r="S20" s="49">
        <f t="shared" si="5"/>
        <v>714.54378978620093</v>
      </c>
      <c r="T20" s="49">
        <f t="shared" si="5"/>
        <v>728.83466558192504</v>
      </c>
      <c r="U20" s="49">
        <f t="shared" si="5"/>
        <v>743.4113588935636</v>
      </c>
      <c r="V20" s="49">
        <f t="shared" si="5"/>
        <v>758.27958607143489</v>
      </c>
      <c r="W20" s="49">
        <f t="shared" si="5"/>
        <v>773.44517779286355</v>
      </c>
      <c r="X20" s="49">
        <f t="shared" si="5"/>
        <v>788.91408134872086</v>
      </c>
      <c r="Y20" s="49">
        <f t="shared" si="5"/>
        <v>804.69236297569523</v>
      </c>
      <c r="Z20" s="49">
        <f t="shared" si="5"/>
        <v>539.95596569453323</v>
      </c>
      <c r="AA20" s="49">
        <f t="shared" si="5"/>
        <v>326.09088937588325</v>
      </c>
      <c r="AB20" s="49">
        <f t="shared" si="5"/>
        <v>164.11456043899543</v>
      </c>
      <c r="AC20" s="49">
        <f t="shared" si="5"/>
        <v>55.064753831505001</v>
      </c>
      <c r="AD20" s="49">
        <f t="shared" si="5"/>
        <v>-7.1054273576010019E-14</v>
      </c>
      <c r="AE20" s="49">
        <f t="shared" si="5"/>
        <v>-7.1054273576010019E-14</v>
      </c>
      <c r="AF20" s="49">
        <f t="shared" si="5"/>
        <v>-7.1054273576010019E-14</v>
      </c>
      <c r="AG20" s="49">
        <f t="shared" si="5"/>
        <v>-7.1054273576010019E-14</v>
      </c>
      <c r="AH20" s="49">
        <f t="shared" si="5"/>
        <v>-7.1054273576010019E-14</v>
      </c>
      <c r="AI20" s="49">
        <f t="shared" si="5"/>
        <v>-7.1054273576010019E-14</v>
      </c>
      <c r="AJ20" s="49">
        <f t="shared" si="5"/>
        <v>-7.1054273576010019E-14</v>
      </c>
      <c r="AK20" s="49">
        <f t="shared" si="5"/>
        <v>-7.1054273576010019E-14</v>
      </c>
      <c r="AL20" s="49">
        <f t="shared" si="5"/>
        <v>-7.1054273576010019E-14</v>
      </c>
      <c r="AM20" s="49">
        <f t="shared" si="5"/>
        <v>-7.1054273576010019E-14</v>
      </c>
      <c r="AN20" s="49">
        <f t="shared" si="5"/>
        <v>-7.1054273576010019E-14</v>
      </c>
      <c r="AO20" s="49">
        <f t="shared" si="5"/>
        <v>-7.1054273576010019E-14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6">NPV($E$13,F22:AO22)*(1+$E$13)</f>
        <v>152.99325182493502</v>
      </c>
      <c r="F22" s="49"/>
      <c r="G22" s="49">
        <f>IF(G$16-F$16&lt;=$E$14,F$19/$E$14,0)</f>
        <v>34.142399999999995</v>
      </c>
      <c r="H22" s="49">
        <f>IF(H$16-F$16&lt;=$E$14,F$19/$E$14,0)</f>
        <v>34.142399999999995</v>
      </c>
      <c r="I22" s="49">
        <f>IF(I$16-F$16&lt;=$E$14,F$19/$E$14,0)</f>
        <v>34.142399999999995</v>
      </c>
      <c r="J22" s="49">
        <f>IF(J$16-F$16&lt;=$E$14,F$19/$E$14,0)</f>
        <v>34.142399999999995</v>
      </c>
      <c r="K22" s="49">
        <f>IF(K$16-F$16&lt;=$E$14,F$19/$E$14,0)</f>
        <v>34.142399999999995</v>
      </c>
      <c r="L22" s="49">
        <f>IF(L$16-F$16&lt;=$E$14,F$19/$E$14,0)</f>
        <v>0</v>
      </c>
      <c r="M22" s="49">
        <f>IF(M$16-F$16&lt;=$E$14,F$19/$E$14,0)</f>
        <v>0</v>
      </c>
      <c r="N22" s="49">
        <f>IF(N$16-F$16&lt;=$E$14,F$19/$E$14,0)</f>
        <v>0</v>
      </c>
      <c r="O22" s="49">
        <f>IF(O$16-F$16&lt;=$E$14,F$19/$E$14,0)</f>
        <v>0</v>
      </c>
      <c r="P22" s="49">
        <f>IF(P$16-F$16&lt;=$E$14,F$19/$E$14,0)</f>
        <v>0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6"/>
        <v>160.05055758288239</v>
      </c>
      <c r="F23" s="49"/>
      <c r="G23" s="49"/>
      <c r="H23" s="49">
        <f>IF(H$16-G$16&lt;=$E$14,G$19/$E$14,0)</f>
        <v>35.717328000000002</v>
      </c>
      <c r="I23" s="49">
        <f>IF(I$16-G$16&lt;=$E$14,G$19/$E$14,0)</f>
        <v>35.717328000000002</v>
      </c>
      <c r="J23" s="49">
        <f>IF(J$16-G$16&lt;=$E$14,G$19/$E$14,0)</f>
        <v>35.717328000000002</v>
      </c>
      <c r="K23" s="49">
        <f>IF(K$16-G$16&lt;=$E$14,G$19/$E$14,0)</f>
        <v>35.717328000000002</v>
      </c>
      <c r="L23" s="49">
        <f>IF(L$16-G$16&lt;=$E$14,G$19/$E$14,0)</f>
        <v>35.717328000000002</v>
      </c>
      <c r="M23" s="49">
        <f>IF(M$16-G$16&lt;=$E$14,G$19/$E$14,0)</f>
        <v>0</v>
      </c>
      <c r="N23" s="49">
        <f>IF(N$16-G$16&lt;=$E$14,G$19/$E$14,0)</f>
        <v>0</v>
      </c>
      <c r="O23" s="49">
        <f>IF(O$16-G$16&lt;=$E$14,G$19/$E$14,0)</f>
        <v>0</v>
      </c>
      <c r="P23" s="49">
        <f>IF(P$16-G$16&lt;=$E$14,G$19/$E$14,0)</f>
        <v>0</v>
      </c>
      <c r="Q23" s="49">
        <f>IF(Q$16-G$16&lt;=$E$14,G$19/$E$14,0)</f>
        <v>0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6"/>
        <v>167.44888149206108</v>
      </c>
      <c r="F24" s="49"/>
      <c r="G24" s="49"/>
      <c r="H24" s="49"/>
      <c r="I24" s="49">
        <f>IF(I$16-H$16&lt;=$E$14,H$19/$E$14,0)</f>
        <v>37.368358559999997</v>
      </c>
      <c r="J24" s="49">
        <f>IF(J$16-H$16&lt;=$E$14,H$19/$E$14,0)</f>
        <v>37.368358559999997</v>
      </c>
      <c r="K24" s="49">
        <f>IF(K$16-H$16&lt;=$E$14,H$19/$E$14,0)</f>
        <v>37.368358559999997</v>
      </c>
      <c r="L24" s="49">
        <f>IF(L$16-H$16&lt;=$E$14,H$19/$E$14,0)</f>
        <v>37.368358559999997</v>
      </c>
      <c r="M24" s="49">
        <f>IF(M$16-H$16&lt;=$E$14,H$19/$E$14,0)</f>
        <v>37.368358559999997</v>
      </c>
      <c r="N24" s="49">
        <f>IF(N$16-H$16&lt;=$E$14,H$19/$E$14,0)</f>
        <v>0</v>
      </c>
      <c r="O24" s="49">
        <f>IF(O$16-H$16&lt;=$E$14,H$19/$E$14,0)</f>
        <v>0</v>
      </c>
      <c r="P24" s="49">
        <f>IF(P$16-H$16&lt;=$E$14,H$19/$E$14,0)</f>
        <v>0</v>
      </c>
      <c r="Q24" s="49">
        <f>IF(Q$16-H$16&lt;=$E$14,H$19/$E$14,0)</f>
        <v>0</v>
      </c>
      <c r="R24" s="49">
        <f>IF(R$16-H$16&lt;=$E$14,H$19/$E$14,0)</f>
        <v>0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6"/>
        <v>175.2050381840773</v>
      </c>
      <c r="F25" s="49"/>
      <c r="G25" s="49"/>
      <c r="H25" s="49"/>
      <c r="I25" s="49"/>
      <c r="J25" s="49">
        <f>IF(J$16-I$16&lt;=$E$14,I$19/$E$14,0)</f>
        <v>39.099244079999998</v>
      </c>
      <c r="K25" s="49">
        <f>IF(K$16-I$16&lt;=$E$14,I$19/$E$14,0)</f>
        <v>39.099244079999998</v>
      </c>
      <c r="L25" s="49">
        <f>IF(L$16-I$16&lt;=$E$14,I$19/$E$14,0)</f>
        <v>39.099244079999998</v>
      </c>
      <c r="M25" s="49">
        <f>IF(M$16-I$16&lt;=$E$14,I$19/$E$14,0)</f>
        <v>39.099244079999998</v>
      </c>
      <c r="N25" s="49">
        <f>IF(N$16-I$16&lt;=$E$14,I$19/$E$14,0)</f>
        <v>39.099244079999998</v>
      </c>
      <c r="O25" s="49">
        <f>IF(O$16-I$16&lt;=$E$14,I$19/$E$14,0)</f>
        <v>0</v>
      </c>
      <c r="P25" s="49">
        <f>IF(P$16-I$16&lt;=$E$14,I$19/$E$14,0)</f>
        <v>0</v>
      </c>
      <c r="Q25" s="49">
        <f>IF(Q$16-I$16&lt;=$E$14,I$19/$E$14,0)</f>
        <v>0</v>
      </c>
      <c r="R25" s="49">
        <f>IF(R$16-I$16&lt;=$E$14,I$19/$E$14,0)</f>
        <v>0</v>
      </c>
      <c r="S25" s="49">
        <f>IF(S$16-I$16&lt;=$E$14,I$19/$E$14,0)</f>
        <v>0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6"/>
        <v>183.33667683829057</v>
      </c>
      <c r="F26" s="53"/>
      <c r="G26" s="53"/>
      <c r="H26" s="53"/>
      <c r="I26" s="53"/>
      <c r="J26" s="53"/>
      <c r="K26" s="49">
        <f>IF(K$16-J$16&lt;=$E$14,J$19/$E$14,0)</f>
        <v>40.913923199999999</v>
      </c>
      <c r="L26" s="49">
        <f>IF(L$16-J$16&lt;=$E$14,J$19/$E$14,0)</f>
        <v>40.913923199999999</v>
      </c>
      <c r="M26" s="49">
        <f>IF(M$16-J$16&lt;=$E$14,J$19/$E$14,0)</f>
        <v>40.913923199999999</v>
      </c>
      <c r="N26" s="49">
        <f>IF(N$16-J$16&lt;=$E$14,J$19/$E$14,0)</f>
        <v>40.913923199999999</v>
      </c>
      <c r="O26" s="49">
        <f>IF(O$16-J$16&lt;=$E$14,J$19/$E$14,0)</f>
        <v>40.913923199999999</v>
      </c>
      <c r="P26" s="49">
        <f>IF(P$16-J$16&lt;=$E$14,J$19/$E$14,0)</f>
        <v>0</v>
      </c>
      <c r="Q26" s="49">
        <f>IF(Q$16-J$16&lt;=$E$14,J$19/$E$14,0)</f>
        <v>0</v>
      </c>
      <c r="R26" s="49">
        <f>IF(R$16-J$16&lt;=$E$14,J$19/$E$14,0)</f>
        <v>0</v>
      </c>
      <c r="S26" s="49">
        <f>IF(S$16-J$16&lt;=$E$14,J$19/$E$14,0)</f>
        <v>0</v>
      </c>
      <c r="T26" s="49">
        <f>IF(T$16-J$16&lt;=$E$14,J$19/$E$14,0)</f>
        <v>0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6"/>
        <v>187.00341037505635</v>
      </c>
      <c r="F27" s="53"/>
      <c r="G27" s="53"/>
      <c r="H27" s="53"/>
      <c r="I27" s="53"/>
      <c r="J27" s="53"/>
      <c r="K27" s="42"/>
      <c r="L27" s="49">
        <f>IF(L$16-K$16&lt;=$E$14,K$19/$E$14,0)</f>
        <v>41.732201663999994</v>
      </c>
      <c r="M27" s="49">
        <f>IF(M$16-K$16&lt;=$E$14,K$19/$E$14,0)</f>
        <v>41.732201663999994</v>
      </c>
      <c r="N27" s="49">
        <f>IF(N$16-K$16&lt;=$E$14,K$19/$E$14,0)</f>
        <v>41.732201663999994</v>
      </c>
      <c r="O27" s="49">
        <f>IF(O$16-K$16&lt;=$E$14,K$19/$E$14,0)</f>
        <v>41.732201663999994</v>
      </c>
      <c r="P27" s="49">
        <f>IF(P$16-K$16&lt;=$E$14,K$19/$E$14,0)</f>
        <v>41.732201663999994</v>
      </c>
      <c r="Q27" s="49">
        <f>IF(Q$16-K$16&lt;=$E$14,K$19/$E$14,0)</f>
        <v>0</v>
      </c>
      <c r="R27" s="49">
        <f>IF(R$16-K$16&lt;=$E$14,K$19/$E$14,0)</f>
        <v>0</v>
      </c>
      <c r="S27" s="49">
        <f>IF(S$16-K$16&lt;=$E$14,K$19/$E$14,0)</f>
        <v>0</v>
      </c>
      <c r="T27" s="49">
        <f>IF(T$16-K$16&lt;=$E$14,K$19/$E$14,0)</f>
        <v>0</v>
      </c>
      <c r="U27" s="49">
        <f>IF(U$16-K$16&lt;=$E$14,K$19/$E$14,0)</f>
        <v>0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6"/>
        <v>190.74347858255751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42.566845697279994</v>
      </c>
      <c r="N28" s="49">
        <f>IF(N$16-L$16&lt;=$E$14,L$19/$E$14,0)</f>
        <v>42.566845697279994</v>
      </c>
      <c r="O28" s="49">
        <f>IF(O$16-L$16&lt;=$E$14,L$19/$E$14,0)</f>
        <v>42.566845697279994</v>
      </c>
      <c r="P28" s="49">
        <f>IF(P$16-L$16&lt;=$E$14,L$19/$E$14,0)</f>
        <v>42.566845697279994</v>
      </c>
      <c r="Q28" s="49">
        <f>IF(Q$16-L$16&lt;=$E$14,L$19/$E$14,0)</f>
        <v>42.566845697279994</v>
      </c>
      <c r="R28" s="49">
        <f>IF(R$16-L$16&lt;=$E$14,L$19/$E$14,0)</f>
        <v>0</v>
      </c>
      <c r="S28" s="49">
        <f>IF(S$16-L$16&lt;=$E$14,L$19/$E$14,0)</f>
        <v>0</v>
      </c>
      <c r="T28" s="49">
        <f>IF(T$16-L$16&lt;=$E$14,L$19/$E$14,0)</f>
        <v>0</v>
      </c>
      <c r="U28" s="49">
        <f>IF(U$16-L$16&lt;=$E$14,L$19/$E$14,0)</f>
        <v>0</v>
      </c>
      <c r="V28" s="49">
        <f>IF(V$16-L$16&lt;=$E$14,L$19/$E$14,0)</f>
        <v>0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6"/>
        <v>194.55834815420866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43.418182611225596</v>
      </c>
      <c r="O29" s="49">
        <f>IF(O$16-M$16&lt;=$E$14,M$19/$E$14,0)</f>
        <v>43.418182611225596</v>
      </c>
      <c r="P29" s="49">
        <f>IF(P$16-M$16&lt;=$E$14,M$19/$E$14,0)</f>
        <v>43.418182611225596</v>
      </c>
      <c r="Q29" s="49">
        <f>IF(Q$16-M$16&lt;=$E$14,M$19/$E$14,0)</f>
        <v>43.418182611225596</v>
      </c>
      <c r="R29" s="49">
        <f>IF(R$16-M$16&lt;=$E$14,M$19/$E$14,0)</f>
        <v>43.418182611225596</v>
      </c>
      <c r="S29" s="49">
        <f>IF(S$16-M$16&lt;=$E$14,M$19/$E$14,0)</f>
        <v>0</v>
      </c>
      <c r="T29" s="49">
        <f>IF(T$16-M$16&lt;=$E$14,M$19/$E$14,0)</f>
        <v>0</v>
      </c>
      <c r="U29" s="49">
        <f>IF(U$16-M$16&lt;=$E$14,M$19/$E$14,0)</f>
        <v>0</v>
      </c>
      <c r="V29" s="49">
        <f>IF(V$16-M$16&lt;=$E$14,M$19/$E$14,0)</f>
        <v>0</v>
      </c>
      <c r="W29" s="49">
        <f>IF(W$16-M$16&lt;=$E$14,M$19/$E$14,0)</f>
        <v>0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6"/>
        <v>198.44951511729283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44.286546263450113</v>
      </c>
      <c r="P30" s="49">
        <f>IF(P$16-N$16&lt;=$E$14,N$19/$E$14,0)</f>
        <v>44.286546263450113</v>
      </c>
      <c r="Q30" s="49">
        <f>IF(Q$16-N$16&lt;=$E$14,N$19/$E$14,0)</f>
        <v>44.286546263450113</v>
      </c>
      <c r="R30" s="49">
        <f>IF(R$16-N$16&lt;=$E$14,N$19/$E$14,0)</f>
        <v>44.286546263450113</v>
      </c>
      <c r="S30" s="49">
        <f>IF(S$16-N$16&lt;=$E$14,N$19/$E$14,0)</f>
        <v>44.286546263450113</v>
      </c>
      <c r="T30" s="49">
        <f>IF(T$16-N$16&lt;=$E$14,N$19/$E$14,0)</f>
        <v>0</v>
      </c>
      <c r="U30" s="49">
        <f>IF(U$16-N$16&lt;=$E$14,N$19/$E$14,0)</f>
        <v>0</v>
      </c>
      <c r="V30" s="49">
        <f>IF(V$16-N$16&lt;=$E$14,N$19/$E$14,0)</f>
        <v>0</v>
      </c>
      <c r="W30" s="49">
        <f>IF(W$16-N$16&lt;=$E$14,N$19/$E$14,0)</f>
        <v>0</v>
      </c>
      <c r="X30" s="49">
        <f>IF(X$16-N$16&lt;=$E$14,N$19/$E$14,0)</f>
        <v>0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6"/>
        <v>202.41850541963873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45.172277188719121</v>
      </c>
      <c r="Q31" s="49">
        <f>IF(Q$16-O$16&lt;=$E$14,O$19/$E$14,0)</f>
        <v>45.172277188719121</v>
      </c>
      <c r="R31" s="49">
        <f>IF(R$16-O$16&lt;=$E$14,O$19/$E$14,0)</f>
        <v>45.172277188719121</v>
      </c>
      <c r="S31" s="49">
        <f>IF(S$16-O$16&lt;=$E$14,O$19/$E$14,0)</f>
        <v>45.172277188719121</v>
      </c>
      <c r="T31" s="49">
        <f>IF(T$16-O$16&lt;=$E$14,O$19/$E$14,0)</f>
        <v>45.172277188719121</v>
      </c>
      <c r="U31" s="49">
        <f>IF(U$16-O$16&lt;=$E$14,O$19/$E$14,0)</f>
        <v>0</v>
      </c>
      <c r="V31" s="49">
        <f>IF(V$16-O$16&lt;=$E$14,O$19/$E$14,0)</f>
        <v>0</v>
      </c>
      <c r="W31" s="49">
        <f>IF(W$16-O$16&lt;=$E$14,O$19/$E$14,0)</f>
        <v>0</v>
      </c>
      <c r="X31" s="49">
        <f>IF(X$16-O$16&lt;=$E$14,O$19/$E$14,0)</f>
        <v>0</v>
      </c>
      <c r="Y31" s="49">
        <f>IF(Y$16-O$16&lt;=$E$14,O$19/$E$14,0)</f>
        <v>0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6"/>
        <v>206.46687552803149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46.075722732493503</v>
      </c>
      <c r="R32" s="49">
        <f>IF(R$16-P$16&lt;=$E$14,P$19/$E$14,0)</f>
        <v>46.075722732493503</v>
      </c>
      <c r="S32" s="49">
        <f>IF(S$16-P$16&lt;=$E$14,P$19/$E$14,0)</f>
        <v>46.075722732493503</v>
      </c>
      <c r="T32" s="49">
        <f>IF(T$16-P$16&lt;=$E$14,P$19/$E$14,0)</f>
        <v>46.075722732493503</v>
      </c>
      <c r="U32" s="49">
        <f>IF(U$16-P$16&lt;=$E$14,P$19/$E$14,0)</f>
        <v>46.075722732493503</v>
      </c>
      <c r="V32" s="49">
        <f>IF(V$16-P$16&lt;=$E$14,P$19/$E$14,0)</f>
        <v>0</v>
      </c>
      <c r="W32" s="49">
        <f>IF(W$16-P$16&lt;=$E$14,P$19/$E$14,0)</f>
        <v>0</v>
      </c>
      <c r="X32" s="49">
        <f>IF(X$16-P$16&lt;=$E$14,P$19/$E$14,0)</f>
        <v>0</v>
      </c>
      <c r="Y32" s="49">
        <f>IF(Y$16-P$16&lt;=$E$14,P$19/$E$14,0)</f>
        <v>0</v>
      </c>
      <c r="Z32" s="49">
        <f>IF(Z$16-P$16&lt;=$E$14,P$19/$E$14,0)</f>
        <v>0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6"/>
        <v>210.59621303859214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46.997237187143369</v>
      </c>
      <c r="S33" s="49">
        <f>IF(S$16-Q$16&lt;=$E$14,Q$19/$E$14,0)</f>
        <v>46.997237187143369</v>
      </c>
      <c r="T33" s="49">
        <f>IF(T$16-Q$16&lt;=$E$14,Q$19/$E$14,0)</f>
        <v>46.997237187143369</v>
      </c>
      <c r="U33" s="49">
        <f>IF(U$16-Q$16&lt;=$E$14,Q$19/$E$14,0)</f>
        <v>46.997237187143369</v>
      </c>
      <c r="V33" s="49">
        <f>IF(V$16-Q$16&lt;=$E$14,Q$19/$E$14,0)</f>
        <v>46.997237187143369</v>
      </c>
      <c r="W33" s="49">
        <f>IF(W$16-Q$16&lt;=$E$14,Q$19/$E$14,0)</f>
        <v>0</v>
      </c>
      <c r="X33" s="49">
        <f>IF(X$16-Q$16&lt;=$E$14,Q$19/$E$14,0)</f>
        <v>0</v>
      </c>
      <c r="Y33" s="49">
        <f>IF(Y$16-Q$16&lt;=$E$14,Q$19/$E$14,0)</f>
        <v>0</v>
      </c>
      <c r="Z33" s="49">
        <f>IF(Z$16-Q$16&lt;=$E$14,Q$19/$E$14,0)</f>
        <v>0</v>
      </c>
      <c r="AA33" s="49">
        <f>IF(AA$16-Q$16&lt;=$E$14,Q$19/$E$14,0)</f>
        <v>0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6"/>
        <v>214.80813729936398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47.93718193088624</v>
      </c>
      <c r="T34" s="49">
        <f>IF(T$16-R$16&lt;=$E$14,R$19/$E$14,0)</f>
        <v>47.93718193088624</v>
      </c>
      <c r="U34" s="49">
        <f>IF(U$16-R$16&lt;=$E$14,R$19/$E$14,0)</f>
        <v>47.93718193088624</v>
      </c>
      <c r="V34" s="49">
        <f>IF(V$16-R$16&lt;=$E$14,R$19/$E$14,0)</f>
        <v>47.93718193088624</v>
      </c>
      <c r="W34" s="49">
        <f>IF(W$16-R$16&lt;=$E$14,R$19/$E$14,0)</f>
        <v>47.93718193088624</v>
      </c>
      <c r="X34" s="49">
        <f>IF(X$16-R$16&lt;=$E$14,R$19/$E$14,0)</f>
        <v>0</v>
      </c>
      <c r="Y34" s="49">
        <f>IF(Y$16-R$16&lt;=$E$14,R$19/$E$14,0)</f>
        <v>0</v>
      </c>
      <c r="Z34" s="49">
        <f>IF(Z$16-R$16&lt;=$E$14,R$19/$E$14,0)</f>
        <v>0</v>
      </c>
      <c r="AA34" s="49">
        <f>IF(AA$16-R$16&lt;=$E$14,R$19/$E$14,0)</f>
        <v>0</v>
      </c>
      <c r="AB34" s="49">
        <f>IF(AB$16-R$16&lt;=$E$14,R$19/$E$14,0)</f>
        <v>0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6"/>
        <v>219.10430004535127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48.895925569503966</v>
      </c>
      <c r="U35" s="49">
        <f>IF(U$16-S$16&lt;=$E$14,S$19/$E$14,0)</f>
        <v>48.895925569503966</v>
      </c>
      <c r="V35" s="49">
        <f>IF(V$16-S$16&lt;=$E$14,S$19/$E$14,0)</f>
        <v>48.895925569503966</v>
      </c>
      <c r="W35" s="49">
        <f>IF(W$16-S$16&lt;=$E$14,S$19/$E$14,0)</f>
        <v>48.895925569503966</v>
      </c>
      <c r="X35" s="49">
        <f>IF(X$16-S$16&lt;=$E$14,S$19/$E$14,0)</f>
        <v>48.895925569503966</v>
      </c>
      <c r="Y35" s="49">
        <f>IF(Y$16-S$16&lt;=$E$14,S$19/$E$14,0)</f>
        <v>0</v>
      </c>
      <c r="Z35" s="49">
        <f>IF(Z$16-S$16&lt;=$E$14,S$19/$E$14,0)</f>
        <v>0</v>
      </c>
      <c r="AA35" s="49">
        <f>IF(AA$16-S$16&lt;=$E$14,S$19/$E$14,0)</f>
        <v>0</v>
      </c>
      <c r="AB35" s="49">
        <f>IF(AB$16-S$16&lt;=$E$14,S$19/$E$14,0)</f>
        <v>0</v>
      </c>
      <c r="AC35" s="49">
        <f>IF(AC$16-S$16&lt;=$E$14,S$19/$E$14,0)</f>
        <v>0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6"/>
        <v>223.48638604625827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49.873844080894045</v>
      </c>
      <c r="V36" s="49">
        <f>IF(V$16-T$16&lt;=$E$14,T$19/$E$14,0)</f>
        <v>49.873844080894045</v>
      </c>
      <c r="W36" s="49">
        <f>IF(W$16-T$16&lt;=$E$14,T$19/$E$14,0)</f>
        <v>49.873844080894045</v>
      </c>
      <c r="X36" s="49">
        <f>IF(X$16-T$16&lt;=$E$14,T$19/$E$14,0)</f>
        <v>49.873844080894045</v>
      </c>
      <c r="Y36" s="49">
        <f>IF(Y$16-T$16&lt;=$E$14,T$19/$E$14,0)</f>
        <v>49.873844080894045</v>
      </c>
      <c r="Z36" s="49">
        <f>IF(Z$16-T$16&lt;=$E$14,T$19/$E$14,0)</f>
        <v>0</v>
      </c>
      <c r="AA36" s="49">
        <f>IF(AA$16-T$16&lt;=$E$14,T$19/$E$14,0)</f>
        <v>0</v>
      </c>
      <c r="AB36" s="49">
        <f>IF(AB$16-T$16&lt;=$E$14,T$19/$E$14,0)</f>
        <v>0</v>
      </c>
      <c r="AC36" s="49">
        <f>IF(AC$16-T$16&lt;=$E$14,T$19/$E$14,0)</f>
        <v>0</v>
      </c>
      <c r="AD36" s="49">
        <f>IF(AD$16-T$16&lt;=$E$14,T$19/$E$14,0)</f>
        <v>0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6"/>
        <v>227.95611376718341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50.871320962511923</v>
      </c>
      <c r="W37" s="49">
        <f>IF(W$16-U$16&lt;=$E$14,U$19/$E$14,0)</f>
        <v>50.871320962511923</v>
      </c>
      <c r="X37" s="49">
        <f>IF(X$16-U$16&lt;=$E$14,U$19/$E$14,0)</f>
        <v>50.871320962511923</v>
      </c>
      <c r="Y37" s="49">
        <f>IF(Y$16-U$16&lt;=$E$14,U$19/$E$14,0)</f>
        <v>50.871320962511923</v>
      </c>
      <c r="Z37" s="49">
        <f>IF(Z$16-U$16&lt;=$E$14,U$19/$E$14,0)</f>
        <v>50.871320962511923</v>
      </c>
      <c r="AA37" s="49">
        <f>IF(AA$16-U$16&lt;=$E$14,U$19/$E$14,0)</f>
        <v>0</v>
      </c>
      <c r="AB37" s="49">
        <f>IF(AB$16-U$16&lt;=$E$14,U$19/$E$14,0)</f>
        <v>0</v>
      </c>
      <c r="AC37" s="49">
        <f>IF(AC$16-U$16&lt;=$E$14,U$19/$E$14,0)</f>
        <v>0</v>
      </c>
      <c r="AD37" s="49">
        <f>IF(AD$16-U$16&lt;=$E$14,U$19/$E$14,0)</f>
        <v>0</v>
      </c>
      <c r="AE37" s="49">
        <f>IF(AE$16-U$16&lt;=$E$14,U$19/$E$14,0)</f>
        <v>0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6"/>
        <v>232.51523604252714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51.888747381762165</v>
      </c>
      <c r="X38" s="49">
        <f>IF(X$16-V$16&lt;=$E$14,V$19/$E$14,0)</f>
        <v>51.888747381762165</v>
      </c>
      <c r="Y38" s="49">
        <f>IF(Y$16-V$16&lt;=$E$14,V$19/$E$14,0)</f>
        <v>51.888747381762165</v>
      </c>
      <c r="Z38" s="49">
        <f>IF(Z$16-V$16&lt;=$E$14,V$19/$E$14,0)</f>
        <v>51.888747381762165</v>
      </c>
      <c r="AA38" s="49">
        <f>IF(AA$16-V$16&lt;=$E$14,V$19/$E$14,0)</f>
        <v>51.888747381762165</v>
      </c>
      <c r="AB38" s="49">
        <f>IF(AB$16-V$16&lt;=$E$14,V$19/$E$14,0)</f>
        <v>0</v>
      </c>
      <c r="AC38" s="49">
        <f>IF(AC$16-V$16&lt;=$E$14,V$19/$E$14,0)</f>
        <v>0</v>
      </c>
      <c r="AD38" s="49">
        <f>IF(AD$16-V$16&lt;=$E$14,V$19/$E$14,0)</f>
        <v>0</v>
      </c>
      <c r="AE38" s="49">
        <f>IF(AE$16-V$16&lt;=$E$14,V$19/$E$14,0)</f>
        <v>0</v>
      </c>
      <c r="AF38" s="49">
        <f>IF(AF$16-V$16&lt;=$E$14,V$19/$E$14,0)</f>
        <v>0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6"/>
        <v>237.16554076337763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52.9265223293974</v>
      </c>
      <c r="Y39" s="49">
        <f>IF(Y$16-W$16&lt;=$E$14,W$19/$E$14,0)</f>
        <v>52.9265223293974</v>
      </c>
      <c r="Z39" s="49">
        <f>IF(Z$16-W$16&lt;=$E$14,W$19/$E$14,0)</f>
        <v>52.9265223293974</v>
      </c>
      <c r="AA39" s="49">
        <f>IF(AA$16-W$16&lt;=$E$14,W$19/$E$14,0)</f>
        <v>52.9265223293974</v>
      </c>
      <c r="AB39" s="49">
        <f>IF(AB$16-W$16&lt;=$E$14,W$19/$E$14,0)</f>
        <v>52.9265223293974</v>
      </c>
      <c r="AC39" s="49">
        <f>IF(AC$16-W$16&lt;=$E$14,W$19/$E$14,0)</f>
        <v>0</v>
      </c>
      <c r="AD39" s="49">
        <f>IF(AD$16-W$16&lt;=$E$14,W$19/$E$14,0)</f>
        <v>0</v>
      </c>
      <c r="AE39" s="49">
        <f>IF(AE$16-W$16&lt;=$E$14,W$19/$E$14,0)</f>
        <v>0</v>
      </c>
      <c r="AF39" s="49">
        <f>IF(AF$16-W$16&lt;=$E$14,W$19/$E$14,0)</f>
        <v>0</v>
      </c>
      <c r="AG39" s="49">
        <f>IF(AG$16-W$16&lt;=$E$14,W$19/$E$14,0)</f>
        <v>0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6"/>
        <v>241.90885157864517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53.985052775985352</v>
      </c>
      <c r="Z40" s="49">
        <f>IF(Z$16-X$16&lt;=$E$14,X$19/$E$14,0)</f>
        <v>53.985052775985352</v>
      </c>
      <c r="AA40" s="49">
        <f>IF(AA$16-X$16&lt;=$E$14,X$19/$E$14,0)</f>
        <v>53.985052775985352</v>
      </c>
      <c r="AB40" s="49">
        <f>IF(AB$16-X$16&lt;=$E$14,X$19/$E$14,0)</f>
        <v>53.985052775985352</v>
      </c>
      <c r="AC40" s="49">
        <f>IF(AC$16-X$16&lt;=$E$14,X$19/$E$14,0)</f>
        <v>53.985052775985352</v>
      </c>
      <c r="AD40" s="49">
        <f>IF(AD$16-X$16&lt;=$E$14,X$19/$E$14,0)</f>
        <v>0</v>
      </c>
      <c r="AE40" s="49">
        <f>IF(AE$16-X$16&lt;=$E$14,X$19/$E$14,0)</f>
        <v>0</v>
      </c>
      <c r="AF40" s="49">
        <f>IF(AF$16-X$16&lt;=$E$14,X$19/$E$14,0)</f>
        <v>0</v>
      </c>
      <c r="AG40" s="49">
        <f>IF(AG$16-X$16&lt;=$E$14,X$19/$E$14,0)</f>
        <v>0</v>
      </c>
      <c r="AH40" s="49">
        <f>IF(AH$16-X$16&lt;=$E$14,X$19/$E$14,0)</f>
        <v>0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6"/>
        <v>246.74702861021814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55.064753831505072</v>
      </c>
      <c r="AA41" s="54">
        <f>IF(AA$16-Y$16&lt;=$E$14,Y$19/$E$14,0)</f>
        <v>55.064753831505072</v>
      </c>
      <c r="AB41" s="54">
        <f>IF(AB$16-Y$16&lt;=$E$14,Y$19/$E$14,0)</f>
        <v>55.064753831505072</v>
      </c>
      <c r="AC41" s="54">
        <f>IF(AC$16-Y$16&lt;=$E$14,Y$19/$E$14,0)</f>
        <v>55.064753831505072</v>
      </c>
      <c r="AD41" s="54">
        <f>IF(AD$16-Y$16&lt;=$E$14,Y$19/$E$14,0)</f>
        <v>55.064753831505072</v>
      </c>
      <c r="AE41" s="54">
        <f>IF(AE$16-Y$16&lt;=$E$14,Y$19/$E$14,0)</f>
        <v>0</v>
      </c>
      <c r="AF41" s="54">
        <f>IF(AF$16-Y$16&lt;=$E$14,Y$19/$E$14,0)</f>
        <v>0</v>
      </c>
      <c r="AG41" s="54">
        <f>IF(AG$16-Y$16&lt;=$E$14,Y$19/$E$14,0)</f>
        <v>0</v>
      </c>
      <c r="AH41" s="54">
        <f>IF(AH$16-Y$16&lt;=$E$14,Y$19/$E$14,0)</f>
        <v>0</v>
      </c>
      <c r="AI41" s="54">
        <f>IF(AI$16-Y$16&lt;=$E$14,Y$19/$E$14,0)</f>
        <v>0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6"/>
        <v>2274.7219901783369</v>
      </c>
      <c r="F42" s="49">
        <f t="shared" ref="F42:S42" si="7">SUM(F22:F41)</f>
        <v>0</v>
      </c>
      <c r="G42" s="49">
        <f t="shared" si="7"/>
        <v>34.142399999999995</v>
      </c>
      <c r="H42" s="49">
        <f t="shared" si="7"/>
        <v>69.85972799999999</v>
      </c>
      <c r="I42" s="49">
        <f t="shared" si="7"/>
        <v>107.22808655999998</v>
      </c>
      <c r="J42" s="49">
        <f t="shared" si="7"/>
        <v>146.32733063999999</v>
      </c>
      <c r="K42" s="49">
        <f t="shared" si="7"/>
        <v>187.24125383999998</v>
      </c>
      <c r="L42" s="49">
        <f t="shared" si="7"/>
        <v>194.83105550400001</v>
      </c>
      <c r="M42" s="49">
        <f t="shared" si="7"/>
        <v>201.68057320128</v>
      </c>
      <c r="N42" s="49">
        <f t="shared" si="7"/>
        <v>207.73039725250561</v>
      </c>
      <c r="O42" s="49">
        <f t="shared" si="7"/>
        <v>212.91769943595571</v>
      </c>
      <c r="P42" s="49">
        <f t="shared" si="7"/>
        <v>217.17605342467482</v>
      </c>
      <c r="Q42" s="49">
        <f t="shared" si="7"/>
        <v>221.51957449316831</v>
      </c>
      <c r="R42" s="49">
        <f t="shared" si="7"/>
        <v>225.94996598303169</v>
      </c>
      <c r="S42" s="49">
        <f t="shared" si="7"/>
        <v>230.46896530269237</v>
      </c>
      <c r="T42" s="49">
        <f>SUM(T22:T41)</f>
        <v>235.07834460874619</v>
      </c>
      <c r="U42" s="49">
        <f t="shared" ref="U42:AO42" si="8">SUM(U22:U41)</f>
        <v>239.77991150092112</v>
      </c>
      <c r="V42" s="49">
        <f t="shared" si="8"/>
        <v>244.57550973093956</v>
      </c>
      <c r="W42" s="49">
        <f t="shared" si="8"/>
        <v>249.46701992555836</v>
      </c>
      <c r="X42" s="49">
        <f t="shared" si="8"/>
        <v>254.45636032406952</v>
      </c>
      <c r="Y42" s="49">
        <f t="shared" si="8"/>
        <v>259.54548753055087</v>
      </c>
      <c r="Z42" s="49">
        <f t="shared" si="8"/>
        <v>264.73639728116194</v>
      </c>
      <c r="AA42" s="49">
        <f t="shared" si="8"/>
        <v>213.86507631864998</v>
      </c>
      <c r="AB42" s="49">
        <f t="shared" si="8"/>
        <v>161.97632893688782</v>
      </c>
      <c r="AC42" s="49">
        <f t="shared" si="8"/>
        <v>109.04980660749042</v>
      </c>
      <c r="AD42" s="49">
        <f t="shared" si="8"/>
        <v>55.064753831505072</v>
      </c>
      <c r="AE42" s="49">
        <f t="shared" si="8"/>
        <v>0</v>
      </c>
      <c r="AF42" s="49">
        <f t="shared" si="8"/>
        <v>0</v>
      </c>
      <c r="AG42" s="49">
        <f t="shared" si="8"/>
        <v>0</v>
      </c>
      <c r="AH42" s="49">
        <f t="shared" si="8"/>
        <v>0</v>
      </c>
      <c r="AI42" s="49">
        <f t="shared" si="8"/>
        <v>0</v>
      </c>
      <c r="AJ42" s="49">
        <f t="shared" si="8"/>
        <v>0</v>
      </c>
      <c r="AK42" s="49">
        <f t="shared" si="8"/>
        <v>0</v>
      </c>
      <c r="AL42" s="49">
        <f t="shared" si="8"/>
        <v>0</v>
      </c>
      <c r="AM42" s="49">
        <f t="shared" si="8"/>
        <v>0</v>
      </c>
      <c r="AN42" s="49">
        <f t="shared" si="8"/>
        <v>0</v>
      </c>
      <c r="AO42" s="49">
        <f t="shared" si="8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9">NPV($E$13,F45:AO45)*(1+$E$13)</f>
        <v>2406.6558656086809</v>
      </c>
      <c r="F45" s="53"/>
      <c r="G45" s="53">
        <f t="shared" ref="G45:AO45" si="10">G42</f>
        <v>34.142399999999995</v>
      </c>
      <c r="H45" s="53">
        <f t="shared" si="10"/>
        <v>69.85972799999999</v>
      </c>
      <c r="I45" s="53">
        <f t="shared" si="10"/>
        <v>107.22808655999998</v>
      </c>
      <c r="J45" s="53">
        <f t="shared" si="10"/>
        <v>146.32733063999999</v>
      </c>
      <c r="K45" s="53">
        <f t="shared" si="10"/>
        <v>187.24125383999998</v>
      </c>
      <c r="L45" s="53">
        <f t="shared" si="10"/>
        <v>194.83105550400001</v>
      </c>
      <c r="M45" s="53">
        <f t="shared" si="10"/>
        <v>201.68057320128</v>
      </c>
      <c r="N45" s="53">
        <f t="shared" si="10"/>
        <v>207.73039725250561</v>
      </c>
      <c r="O45" s="53">
        <f t="shared" si="10"/>
        <v>212.91769943595571</v>
      </c>
      <c r="P45" s="53">
        <f t="shared" si="10"/>
        <v>217.17605342467482</v>
      </c>
      <c r="Q45" s="53">
        <f t="shared" si="10"/>
        <v>221.51957449316831</v>
      </c>
      <c r="R45" s="53">
        <f t="shared" si="10"/>
        <v>225.94996598303169</v>
      </c>
      <c r="S45" s="53">
        <f t="shared" si="10"/>
        <v>230.46896530269237</v>
      </c>
      <c r="T45" s="53">
        <f t="shared" si="10"/>
        <v>235.07834460874619</v>
      </c>
      <c r="U45" s="53">
        <f t="shared" si="10"/>
        <v>239.77991150092112</v>
      </c>
      <c r="V45" s="53">
        <f t="shared" si="10"/>
        <v>244.57550973093956</v>
      </c>
      <c r="W45" s="53">
        <f t="shared" si="10"/>
        <v>249.46701992555836</v>
      </c>
      <c r="X45" s="53">
        <f t="shared" si="10"/>
        <v>254.45636032406952</v>
      </c>
      <c r="Y45" s="53">
        <f t="shared" si="10"/>
        <v>259.54548753055087</v>
      </c>
      <c r="Z45" s="53">
        <f t="shared" si="10"/>
        <v>264.73639728116194</v>
      </c>
      <c r="AA45" s="53">
        <f t="shared" si="10"/>
        <v>213.86507631864998</v>
      </c>
      <c r="AB45" s="53">
        <f t="shared" si="10"/>
        <v>161.97632893688782</v>
      </c>
      <c r="AC45" s="53">
        <f t="shared" si="10"/>
        <v>109.04980660749042</v>
      </c>
      <c r="AD45" s="53">
        <f t="shared" si="10"/>
        <v>55.064753831505072</v>
      </c>
      <c r="AE45" s="53">
        <f t="shared" si="10"/>
        <v>0</v>
      </c>
      <c r="AF45" s="53">
        <f t="shared" si="10"/>
        <v>0</v>
      </c>
      <c r="AG45" s="53">
        <f t="shared" si="10"/>
        <v>0</v>
      </c>
      <c r="AH45" s="53">
        <f t="shared" si="10"/>
        <v>0</v>
      </c>
      <c r="AI45" s="53">
        <f t="shared" si="10"/>
        <v>0</v>
      </c>
      <c r="AJ45" s="53">
        <f t="shared" si="10"/>
        <v>0</v>
      </c>
      <c r="AK45" s="53">
        <f t="shared" si="10"/>
        <v>0</v>
      </c>
      <c r="AL45" s="53">
        <f t="shared" si="10"/>
        <v>0</v>
      </c>
      <c r="AM45" s="53">
        <f t="shared" si="10"/>
        <v>0</v>
      </c>
      <c r="AN45" s="53">
        <f t="shared" si="10"/>
        <v>0</v>
      </c>
      <c r="AO45" s="53">
        <f t="shared" si="10"/>
        <v>0</v>
      </c>
    </row>
    <row r="46" spans="2:41" x14ac:dyDescent="0.3">
      <c r="D46" s="34" t="s">
        <v>78</v>
      </c>
      <c r="E46" s="48">
        <f t="shared" si="9"/>
        <v>191.76884776386501</v>
      </c>
      <c r="G46" s="84">
        <f t="shared" ref="G46:AO46" si="11">F$20*$H10</f>
        <v>4.3702271999999995</v>
      </c>
      <c r="H46" s="84">
        <f t="shared" si="11"/>
        <v>8.0679997439999998</v>
      </c>
      <c r="I46" s="84">
        <f t="shared" si="11"/>
        <v>11.062740602879998</v>
      </c>
      <c r="J46" s="84">
        <f t="shared" si="11"/>
        <v>13.322404829183998</v>
      </c>
      <c r="K46" s="84">
        <f t="shared" si="11"/>
        <v>14.813407334399999</v>
      </c>
      <c r="L46" s="84">
        <f t="shared" si="11"/>
        <v>15.361753049087996</v>
      </c>
      <c r="M46" s="84">
        <f t="shared" si="11"/>
        <v>15.822634277437436</v>
      </c>
      <c r="N46" s="84">
        <f t="shared" si="11"/>
        <v>16.217138977721543</v>
      </c>
      <c r="O46" s="84">
        <f t="shared" si="11"/>
        <v>16.567918729779013</v>
      </c>
      <c r="P46" s="84">
        <f t="shared" si="11"/>
        <v>16.899277104374594</v>
      </c>
      <c r="Q46" s="84">
        <f t="shared" si="11"/>
        <v>17.237262646462089</v>
      </c>
      <c r="R46" s="84">
        <f t="shared" si="11"/>
        <v>17.582007899391332</v>
      </c>
      <c r="S46" s="84">
        <f t="shared" si="11"/>
        <v>17.933648057379163</v>
      </c>
      <c r="T46" s="84">
        <f t="shared" si="11"/>
        <v>18.292321018526746</v>
      </c>
      <c r="U46" s="84">
        <f t="shared" si="11"/>
        <v>18.658167438897284</v>
      </c>
      <c r="V46" s="84">
        <f t="shared" si="11"/>
        <v>19.03133078767523</v>
      </c>
      <c r="W46" s="84">
        <f t="shared" si="11"/>
        <v>19.411957403428733</v>
      </c>
      <c r="X46" s="84">
        <f t="shared" si="11"/>
        <v>19.800196551497308</v>
      </c>
      <c r="Y46" s="84">
        <f t="shared" si="11"/>
        <v>20.196200482527257</v>
      </c>
      <c r="Z46" s="84">
        <f t="shared" si="11"/>
        <v>20.600124492177798</v>
      </c>
      <c r="AA46" s="84">
        <f t="shared" si="11"/>
        <v>13.822872721780051</v>
      </c>
      <c r="AB46" s="84">
        <f t="shared" si="11"/>
        <v>8.3479267680226119</v>
      </c>
      <c r="AC46" s="84">
        <f t="shared" si="11"/>
        <v>4.2013327472382835</v>
      </c>
      <c r="AD46" s="84">
        <f t="shared" si="11"/>
        <v>1.4096576980865281</v>
      </c>
      <c r="AE46" s="84">
        <f t="shared" si="11"/>
        <v>-1.8189894035458565E-15</v>
      </c>
      <c r="AF46" s="84">
        <f t="shared" si="11"/>
        <v>-1.8189894035458565E-15</v>
      </c>
      <c r="AG46" s="84">
        <f t="shared" si="11"/>
        <v>-1.8189894035458565E-15</v>
      </c>
      <c r="AH46" s="84">
        <f t="shared" si="11"/>
        <v>-1.8189894035458565E-15</v>
      </c>
      <c r="AI46" s="84">
        <f t="shared" si="11"/>
        <v>-1.8189894035458565E-15</v>
      </c>
      <c r="AJ46" s="84">
        <f t="shared" si="11"/>
        <v>-1.8189894035458565E-15</v>
      </c>
      <c r="AK46" s="84">
        <f t="shared" si="11"/>
        <v>-1.8189894035458565E-15</v>
      </c>
      <c r="AL46" s="84">
        <f t="shared" si="11"/>
        <v>-1.8189894035458565E-15</v>
      </c>
      <c r="AM46" s="84">
        <f t="shared" si="11"/>
        <v>-1.8189894035458565E-15</v>
      </c>
      <c r="AN46" s="84">
        <f t="shared" si="11"/>
        <v>-1.8189894035458565E-15</v>
      </c>
      <c r="AO46" s="84">
        <f t="shared" si="11"/>
        <v>-1.8189894035458565E-15</v>
      </c>
    </row>
    <row r="47" spans="2:41" x14ac:dyDescent="0.3">
      <c r="D47" s="34" t="s">
        <v>21</v>
      </c>
      <c r="E47" s="48">
        <f t="shared" si="9"/>
        <v>242.7074479511416</v>
      </c>
      <c r="F47" s="42"/>
      <c r="G47" s="84">
        <f t="shared" ref="G47:AO47" si="12">F$20*$H11</f>
        <v>5.531068799999999</v>
      </c>
      <c r="H47" s="84">
        <f t="shared" si="12"/>
        <v>10.211062175999999</v>
      </c>
      <c r="I47" s="84">
        <f t="shared" si="12"/>
        <v>14.001281075519996</v>
      </c>
      <c r="J47" s="84">
        <f t="shared" si="12"/>
        <v>16.861168611935998</v>
      </c>
      <c r="K47" s="84">
        <f t="shared" si="12"/>
        <v>18.748218657599995</v>
      </c>
      <c r="L47" s="84">
        <f t="shared" si="12"/>
        <v>19.442218702751994</v>
      </c>
      <c r="M47" s="84">
        <f t="shared" si="12"/>
        <v>20.025521507381754</v>
      </c>
      <c r="N47" s="84">
        <f t="shared" si="12"/>
        <v>20.524816518678826</v>
      </c>
      <c r="O47" s="84">
        <f t="shared" si="12"/>
        <v>20.968772142376562</v>
      </c>
      <c r="P47" s="84">
        <f t="shared" si="12"/>
        <v>21.388147585224097</v>
      </c>
      <c r="Q47" s="84">
        <f t="shared" si="12"/>
        <v>21.815910536928577</v>
      </c>
      <c r="R47" s="84">
        <f t="shared" si="12"/>
        <v>22.252228747667154</v>
      </c>
      <c r="S47" s="84">
        <f t="shared" si="12"/>
        <v>22.6972733226205</v>
      </c>
      <c r="T47" s="84">
        <f t="shared" si="12"/>
        <v>23.15121878907291</v>
      </c>
      <c r="U47" s="84">
        <f t="shared" si="12"/>
        <v>23.614243164854368</v>
      </c>
      <c r="V47" s="84">
        <f t="shared" si="12"/>
        <v>24.086528028151459</v>
      </c>
      <c r="W47" s="84">
        <f t="shared" si="12"/>
        <v>24.568258588714489</v>
      </c>
      <c r="X47" s="84">
        <f t="shared" si="12"/>
        <v>25.059623760488776</v>
      </c>
      <c r="Y47" s="84">
        <f t="shared" si="12"/>
        <v>25.560816235698553</v>
      </c>
      <c r="Z47" s="84">
        <f t="shared" si="12"/>
        <v>26.072032560412524</v>
      </c>
      <c r="AA47" s="84">
        <f t="shared" si="12"/>
        <v>17.494573288502878</v>
      </c>
      <c r="AB47" s="84">
        <f t="shared" si="12"/>
        <v>10.565344815778618</v>
      </c>
      <c r="AC47" s="84">
        <f t="shared" si="12"/>
        <v>5.3173117582234513</v>
      </c>
      <c r="AD47" s="84">
        <f t="shared" si="12"/>
        <v>1.784098024140762</v>
      </c>
      <c r="AE47" s="84">
        <f t="shared" si="12"/>
        <v>-2.3021584638627243E-15</v>
      </c>
      <c r="AF47" s="84">
        <f t="shared" si="12"/>
        <v>-2.3021584638627243E-15</v>
      </c>
      <c r="AG47" s="84">
        <f t="shared" si="12"/>
        <v>-2.3021584638627243E-15</v>
      </c>
      <c r="AH47" s="84">
        <f t="shared" si="12"/>
        <v>-2.3021584638627243E-15</v>
      </c>
      <c r="AI47" s="84">
        <f t="shared" si="12"/>
        <v>-2.3021584638627243E-15</v>
      </c>
      <c r="AJ47" s="84">
        <f t="shared" si="12"/>
        <v>-2.3021584638627243E-15</v>
      </c>
      <c r="AK47" s="84">
        <f t="shared" si="12"/>
        <v>-2.3021584638627243E-15</v>
      </c>
      <c r="AL47" s="84">
        <f t="shared" si="12"/>
        <v>-2.3021584638627243E-15</v>
      </c>
      <c r="AM47" s="84">
        <f t="shared" si="12"/>
        <v>-2.3021584638627243E-15</v>
      </c>
      <c r="AN47" s="84">
        <f t="shared" si="12"/>
        <v>-2.3021584638627243E-15</v>
      </c>
      <c r="AO47" s="84">
        <f t="shared" si="12"/>
        <v>-2.3021584638627243E-15</v>
      </c>
    </row>
    <row r="48" spans="2:41" x14ac:dyDescent="0.3">
      <c r="D48" s="34" t="s">
        <v>79</v>
      </c>
      <c r="E48" s="48">
        <f t="shared" si="9"/>
        <v>434.47629571500647</v>
      </c>
      <c r="F48" s="42"/>
      <c r="G48" s="42">
        <f t="shared" ref="G48:AO48" si="13">SUM(G46:G47)</f>
        <v>9.9012959999999985</v>
      </c>
      <c r="H48" s="42">
        <f t="shared" si="13"/>
        <v>18.279061919999997</v>
      </c>
      <c r="I48" s="42">
        <f t="shared" si="13"/>
        <v>25.064021678399996</v>
      </c>
      <c r="J48" s="42">
        <f t="shared" si="13"/>
        <v>30.183573441119997</v>
      </c>
      <c r="K48" s="42">
        <f t="shared" si="13"/>
        <v>33.561625991999996</v>
      </c>
      <c r="L48" s="42">
        <f t="shared" si="13"/>
        <v>34.803971751839988</v>
      </c>
      <c r="M48" s="42">
        <f t="shared" si="13"/>
        <v>35.848155784819191</v>
      </c>
      <c r="N48" s="42">
        <f t="shared" si="13"/>
        <v>36.741955496400365</v>
      </c>
      <c r="O48" s="42">
        <f t="shared" si="13"/>
        <v>37.536690872155575</v>
      </c>
      <c r="P48" s="42">
        <f t="shared" si="13"/>
        <v>38.287424689598694</v>
      </c>
      <c r="Q48" s="42">
        <f t="shared" si="13"/>
        <v>39.053173183390669</v>
      </c>
      <c r="R48" s="42">
        <f t="shared" si="13"/>
        <v>39.834236647058489</v>
      </c>
      <c r="S48" s="42">
        <f t="shared" si="13"/>
        <v>40.630921379999663</v>
      </c>
      <c r="T48" s="42">
        <f t="shared" si="13"/>
        <v>41.443539807599656</v>
      </c>
      <c r="U48" s="42">
        <f t="shared" si="13"/>
        <v>42.272410603751652</v>
      </c>
      <c r="V48" s="42">
        <f t="shared" si="13"/>
        <v>43.117858815826693</v>
      </c>
      <c r="W48" s="42">
        <f t="shared" si="13"/>
        <v>43.980215992143222</v>
      </c>
      <c r="X48" s="42">
        <f t="shared" si="13"/>
        <v>44.859820311986084</v>
      </c>
      <c r="Y48" s="42">
        <f t="shared" si="13"/>
        <v>45.757016718225813</v>
      </c>
      <c r="Z48" s="42">
        <f t="shared" si="13"/>
        <v>46.672157052590322</v>
      </c>
      <c r="AA48" s="42">
        <f t="shared" si="13"/>
        <v>31.317446010282929</v>
      </c>
      <c r="AB48" s="42">
        <f t="shared" si="13"/>
        <v>18.91327158380123</v>
      </c>
      <c r="AC48" s="42">
        <f t="shared" si="13"/>
        <v>9.5186445054617348</v>
      </c>
      <c r="AD48" s="42">
        <f t="shared" si="13"/>
        <v>3.1937557222272899</v>
      </c>
      <c r="AE48" s="42">
        <f t="shared" si="13"/>
        <v>-4.1211478674085808E-15</v>
      </c>
      <c r="AF48" s="42">
        <f t="shared" si="13"/>
        <v>-4.1211478674085808E-15</v>
      </c>
      <c r="AG48" s="42">
        <f t="shared" si="13"/>
        <v>-4.1211478674085808E-15</v>
      </c>
      <c r="AH48" s="42">
        <f t="shared" si="13"/>
        <v>-4.1211478674085808E-15</v>
      </c>
      <c r="AI48" s="42">
        <f t="shared" si="13"/>
        <v>-4.1211478674085808E-15</v>
      </c>
      <c r="AJ48" s="42">
        <f t="shared" si="13"/>
        <v>-4.1211478674085808E-15</v>
      </c>
      <c r="AK48" s="42">
        <f t="shared" si="13"/>
        <v>-4.1211478674085808E-15</v>
      </c>
      <c r="AL48" s="42">
        <f t="shared" si="13"/>
        <v>-4.1211478674085808E-15</v>
      </c>
      <c r="AM48" s="42">
        <f t="shared" si="13"/>
        <v>-4.1211478674085808E-15</v>
      </c>
      <c r="AN48" s="42">
        <f t="shared" si="13"/>
        <v>-4.1211478674085808E-15</v>
      </c>
      <c r="AO48" s="42">
        <f t="shared" si="13"/>
        <v>-4.1211478674085808E-15</v>
      </c>
    </row>
    <row r="49" spans="3:41" x14ac:dyDescent="0.3">
      <c r="D49" s="45" t="s">
        <v>80</v>
      </c>
      <c r="E49" s="50">
        <f t="shared" si="9"/>
        <v>0</v>
      </c>
      <c r="F49" s="55">
        <f t="shared" ref="F49:AO49" si="14">F17</f>
        <v>0</v>
      </c>
      <c r="G49" s="55">
        <f t="shared" si="14"/>
        <v>0</v>
      </c>
      <c r="H49" s="55">
        <f t="shared" si="14"/>
        <v>0</v>
      </c>
      <c r="I49" s="55">
        <f t="shared" si="14"/>
        <v>0</v>
      </c>
      <c r="J49" s="55">
        <f t="shared" si="14"/>
        <v>0</v>
      </c>
      <c r="K49" s="55">
        <f t="shared" si="14"/>
        <v>0</v>
      </c>
      <c r="L49" s="55">
        <f t="shared" si="14"/>
        <v>0</v>
      </c>
      <c r="M49" s="55">
        <f t="shared" si="14"/>
        <v>0</v>
      </c>
      <c r="N49" s="55">
        <f t="shared" si="14"/>
        <v>0</v>
      </c>
      <c r="O49" s="55">
        <f t="shared" si="14"/>
        <v>0</v>
      </c>
      <c r="P49" s="55">
        <f t="shared" si="14"/>
        <v>0</v>
      </c>
      <c r="Q49" s="55">
        <f t="shared" si="14"/>
        <v>0</v>
      </c>
      <c r="R49" s="55">
        <f t="shared" si="14"/>
        <v>0</v>
      </c>
      <c r="S49" s="55">
        <f t="shared" si="14"/>
        <v>0</v>
      </c>
      <c r="T49" s="55">
        <f t="shared" si="14"/>
        <v>0</v>
      </c>
      <c r="U49" s="55">
        <f t="shared" si="14"/>
        <v>0</v>
      </c>
      <c r="V49" s="55">
        <f t="shared" si="14"/>
        <v>0</v>
      </c>
      <c r="W49" s="55">
        <f t="shared" si="14"/>
        <v>0</v>
      </c>
      <c r="X49" s="55">
        <f t="shared" si="14"/>
        <v>0</v>
      </c>
      <c r="Y49" s="55">
        <f t="shared" si="14"/>
        <v>0</v>
      </c>
      <c r="Z49" s="55">
        <f t="shared" si="14"/>
        <v>0</v>
      </c>
      <c r="AA49" s="55">
        <f t="shared" si="14"/>
        <v>0</v>
      </c>
      <c r="AB49" s="55">
        <f t="shared" si="14"/>
        <v>0</v>
      </c>
      <c r="AC49" s="55">
        <f t="shared" si="14"/>
        <v>0</v>
      </c>
      <c r="AD49" s="55">
        <f t="shared" si="14"/>
        <v>0</v>
      </c>
      <c r="AE49" s="55">
        <f t="shared" si="14"/>
        <v>0</v>
      </c>
      <c r="AF49" s="55">
        <f t="shared" si="14"/>
        <v>0</v>
      </c>
      <c r="AG49" s="55">
        <f t="shared" si="14"/>
        <v>0</v>
      </c>
      <c r="AH49" s="55">
        <f t="shared" si="14"/>
        <v>0</v>
      </c>
      <c r="AI49" s="55">
        <f t="shared" si="14"/>
        <v>0</v>
      </c>
      <c r="AJ49" s="55">
        <f t="shared" si="14"/>
        <v>0</v>
      </c>
      <c r="AK49" s="55">
        <f t="shared" si="14"/>
        <v>0</v>
      </c>
      <c r="AL49" s="55">
        <f t="shared" si="14"/>
        <v>0</v>
      </c>
      <c r="AM49" s="55">
        <f t="shared" si="14"/>
        <v>0</v>
      </c>
      <c r="AN49" s="55">
        <f t="shared" si="14"/>
        <v>0</v>
      </c>
      <c r="AO49" s="55">
        <f t="shared" si="14"/>
        <v>0</v>
      </c>
    </row>
    <row r="50" spans="3:41" x14ac:dyDescent="0.3">
      <c r="D50" s="114" t="s">
        <v>50</v>
      </c>
      <c r="E50" s="115">
        <f t="shared" si="9"/>
        <v>2685.3801146726719</v>
      </c>
      <c r="F50" s="116">
        <f t="shared" ref="F50:AO50" si="15">SUM(F45,F48,F49)</f>
        <v>0</v>
      </c>
      <c r="G50" s="116">
        <f t="shared" si="15"/>
        <v>44.043695999999997</v>
      </c>
      <c r="H50" s="116">
        <f t="shared" si="15"/>
        <v>88.138789919999994</v>
      </c>
      <c r="I50" s="116">
        <f t="shared" si="15"/>
        <v>132.29210823839998</v>
      </c>
      <c r="J50" s="116">
        <f t="shared" si="15"/>
        <v>176.51090408111997</v>
      </c>
      <c r="K50" s="116">
        <f t="shared" si="15"/>
        <v>220.80287983199997</v>
      </c>
      <c r="L50" s="116">
        <f t="shared" si="15"/>
        <v>229.63502725583999</v>
      </c>
      <c r="M50" s="116">
        <f t="shared" si="15"/>
        <v>237.5287289860992</v>
      </c>
      <c r="N50" s="116">
        <f t="shared" si="15"/>
        <v>244.47235274890596</v>
      </c>
      <c r="O50" s="116">
        <f t="shared" si="15"/>
        <v>250.45439030811127</v>
      </c>
      <c r="P50" s="116">
        <f t="shared" si="15"/>
        <v>255.46347811427353</v>
      </c>
      <c r="Q50" s="116">
        <f t="shared" si="15"/>
        <v>260.57274767655895</v>
      </c>
      <c r="R50" s="116">
        <f t="shared" si="15"/>
        <v>265.78420263009019</v>
      </c>
      <c r="S50" s="116">
        <f t="shared" si="15"/>
        <v>271.09988668269204</v>
      </c>
      <c r="T50" s="116">
        <f t="shared" si="15"/>
        <v>276.52188441634587</v>
      </c>
      <c r="U50" s="116">
        <f t="shared" si="15"/>
        <v>282.05232210467278</v>
      </c>
      <c r="V50" s="116">
        <f t="shared" si="15"/>
        <v>287.69336854676624</v>
      </c>
      <c r="W50" s="116">
        <f t="shared" si="15"/>
        <v>293.44723591770156</v>
      </c>
      <c r="X50" s="116">
        <f t="shared" si="15"/>
        <v>299.31618063605561</v>
      </c>
      <c r="Y50" s="116">
        <f t="shared" si="15"/>
        <v>305.3025042487767</v>
      </c>
      <c r="Z50" s="116">
        <f t="shared" si="15"/>
        <v>311.40855433375225</v>
      </c>
      <c r="AA50" s="116">
        <f t="shared" si="15"/>
        <v>245.18252232893292</v>
      </c>
      <c r="AB50" s="116">
        <f t="shared" si="15"/>
        <v>180.88960052068904</v>
      </c>
      <c r="AC50" s="116">
        <f t="shared" si="15"/>
        <v>118.56845111295216</v>
      </c>
      <c r="AD50" s="116">
        <f t="shared" si="15"/>
        <v>58.25850955373236</v>
      </c>
      <c r="AE50" s="116">
        <f t="shared" si="15"/>
        <v>-4.1211478674085808E-15</v>
      </c>
      <c r="AF50" s="116">
        <f t="shared" si="15"/>
        <v>-4.1211478674085808E-15</v>
      </c>
      <c r="AG50" s="116">
        <f t="shared" si="15"/>
        <v>-4.1211478674085808E-15</v>
      </c>
      <c r="AH50" s="116">
        <f t="shared" si="15"/>
        <v>-4.1211478674085808E-15</v>
      </c>
      <c r="AI50" s="116">
        <f t="shared" si="15"/>
        <v>-4.1211478674085808E-15</v>
      </c>
      <c r="AJ50" s="116">
        <f t="shared" si="15"/>
        <v>-4.1211478674085808E-15</v>
      </c>
      <c r="AK50" s="116">
        <f t="shared" si="15"/>
        <v>-4.1211478674085808E-15</v>
      </c>
      <c r="AL50" s="116">
        <f t="shared" si="15"/>
        <v>-4.1211478674085808E-15</v>
      </c>
      <c r="AM50" s="116">
        <f t="shared" si="15"/>
        <v>-4.1211478674085808E-15</v>
      </c>
      <c r="AN50" s="116">
        <f t="shared" si="15"/>
        <v>-4.1211478674085808E-15</v>
      </c>
      <c r="AO50" s="116">
        <f t="shared" si="15"/>
        <v>-4.1211478674085808E-15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-4.3125928346188057E-13</v>
      </c>
      <c r="F52" s="49">
        <f t="shared" ref="F52:AO52" si="16">-F8+F50</f>
        <v>-170.71199999999999</v>
      </c>
      <c r="G52" s="49">
        <f t="shared" si="16"/>
        <v>-134.54294400000003</v>
      </c>
      <c r="H52" s="49">
        <f t="shared" si="16"/>
        <v>-98.703002879999985</v>
      </c>
      <c r="I52" s="49">
        <f t="shared" si="16"/>
        <v>-63.204112161600023</v>
      </c>
      <c r="J52" s="49">
        <f t="shared" si="16"/>
        <v>-28.058711918880022</v>
      </c>
      <c r="K52" s="49">
        <f t="shared" si="16"/>
        <v>12.141871511999994</v>
      </c>
      <c r="L52" s="49">
        <f t="shared" si="16"/>
        <v>16.800798769440007</v>
      </c>
      <c r="M52" s="49">
        <f t="shared" si="16"/>
        <v>20.437815929971208</v>
      </c>
      <c r="N52" s="49">
        <f t="shared" si="16"/>
        <v>23.039621431655405</v>
      </c>
      <c r="O52" s="49">
        <f t="shared" si="16"/>
        <v>24.593004364515679</v>
      </c>
      <c r="P52" s="49">
        <f t="shared" si="16"/>
        <v>25.084864451806027</v>
      </c>
      <c r="Q52" s="49">
        <f t="shared" si="16"/>
        <v>25.586561740842086</v>
      </c>
      <c r="R52" s="49">
        <f t="shared" si="16"/>
        <v>26.098292975658978</v>
      </c>
      <c r="S52" s="49">
        <f t="shared" si="16"/>
        <v>26.620258835172223</v>
      </c>
      <c r="T52" s="49">
        <f t="shared" si="16"/>
        <v>27.152664011875629</v>
      </c>
      <c r="U52" s="49">
        <f t="shared" si="16"/>
        <v>27.695717292113159</v>
      </c>
      <c r="V52" s="49">
        <f t="shared" si="16"/>
        <v>28.249631637955417</v>
      </c>
      <c r="W52" s="49">
        <f t="shared" si="16"/>
        <v>28.814624270714546</v>
      </c>
      <c r="X52" s="49">
        <f t="shared" si="16"/>
        <v>29.390916756128831</v>
      </c>
      <c r="Y52" s="49">
        <f t="shared" si="16"/>
        <v>29.978735091251338</v>
      </c>
      <c r="Z52" s="49">
        <f t="shared" si="16"/>
        <v>311.40855433375225</v>
      </c>
      <c r="AA52" s="49">
        <f t="shared" si="16"/>
        <v>245.18252232893292</v>
      </c>
      <c r="AB52" s="49">
        <f t="shared" si="16"/>
        <v>180.88960052068904</v>
      </c>
      <c r="AC52" s="49">
        <f t="shared" si="16"/>
        <v>118.56845111295216</v>
      </c>
      <c r="AD52" s="49">
        <f t="shared" si="16"/>
        <v>58.25850955373236</v>
      </c>
      <c r="AE52" s="49">
        <f t="shared" si="16"/>
        <v>-4.1211478674085808E-15</v>
      </c>
      <c r="AF52" s="49">
        <f t="shared" si="16"/>
        <v>-4.1211478674085808E-15</v>
      </c>
      <c r="AG52" s="49">
        <f t="shared" si="16"/>
        <v>-4.1211478674085808E-15</v>
      </c>
      <c r="AH52" s="49">
        <f t="shared" si="16"/>
        <v>-4.1211478674085808E-15</v>
      </c>
      <c r="AI52" s="49">
        <f t="shared" si="16"/>
        <v>-4.1211478674085808E-15</v>
      </c>
      <c r="AJ52" s="49">
        <f t="shared" si="16"/>
        <v>-4.1211478674085808E-15</v>
      </c>
      <c r="AK52" s="49">
        <f t="shared" si="16"/>
        <v>-4.1211478674085808E-15</v>
      </c>
      <c r="AL52" s="49">
        <f t="shared" si="16"/>
        <v>-4.1211478674085808E-15</v>
      </c>
      <c r="AM52" s="49">
        <f t="shared" si="16"/>
        <v>-4.1211478674085808E-15</v>
      </c>
      <c r="AN52" s="49">
        <f t="shared" si="16"/>
        <v>-4.1211478674085808E-15</v>
      </c>
      <c r="AO52" s="49">
        <f t="shared" si="16"/>
        <v>-4.1211478674085808E-15</v>
      </c>
    </row>
    <row r="53" spans="3:41" x14ac:dyDescent="0.3">
      <c r="C53" s="34"/>
      <c r="D53" s="34" t="s">
        <v>52</v>
      </c>
      <c r="F53" s="49">
        <f>F20</f>
        <v>170.71199999999999</v>
      </c>
      <c r="G53" s="49">
        <f t="shared" ref="G53:AO53" si="17">G20</f>
        <v>315.15623999999997</v>
      </c>
      <c r="H53" s="49">
        <f t="shared" si="17"/>
        <v>432.1383047999999</v>
      </c>
      <c r="I53" s="49">
        <f t="shared" si="17"/>
        <v>520.40643863999992</v>
      </c>
      <c r="J53" s="49">
        <f t="shared" si="17"/>
        <v>578.6487239999999</v>
      </c>
      <c r="K53" s="49">
        <f t="shared" si="17"/>
        <v>600.06847847999984</v>
      </c>
      <c r="L53" s="49">
        <f t="shared" si="17"/>
        <v>618.07165146239981</v>
      </c>
      <c r="M53" s="49">
        <f t="shared" si="17"/>
        <v>633.48199131724778</v>
      </c>
      <c r="N53" s="49">
        <f t="shared" si="17"/>
        <v>647.18432538199272</v>
      </c>
      <c r="O53" s="49">
        <f t="shared" si="17"/>
        <v>660.1280118896326</v>
      </c>
      <c r="P53" s="49">
        <f t="shared" si="17"/>
        <v>673.33057212742528</v>
      </c>
      <c r="Q53" s="49">
        <f t="shared" si="17"/>
        <v>686.79718356997387</v>
      </c>
      <c r="R53" s="49">
        <f t="shared" si="17"/>
        <v>700.53312724137345</v>
      </c>
      <c r="S53" s="49">
        <f t="shared" si="17"/>
        <v>714.54378978620093</v>
      </c>
      <c r="T53" s="49">
        <f t="shared" si="17"/>
        <v>728.83466558192504</v>
      </c>
      <c r="U53" s="49">
        <f t="shared" si="17"/>
        <v>743.4113588935636</v>
      </c>
      <c r="V53" s="49">
        <f t="shared" si="17"/>
        <v>758.27958607143489</v>
      </c>
      <c r="W53" s="49">
        <f t="shared" si="17"/>
        <v>773.44517779286355</v>
      </c>
      <c r="X53" s="49">
        <f t="shared" si="17"/>
        <v>788.91408134872086</v>
      </c>
      <c r="Y53" s="49">
        <f t="shared" si="17"/>
        <v>804.69236297569523</v>
      </c>
      <c r="Z53" s="49">
        <f t="shared" si="17"/>
        <v>539.95596569453323</v>
      </c>
      <c r="AA53" s="49">
        <f t="shared" si="17"/>
        <v>326.09088937588325</v>
      </c>
      <c r="AB53" s="49">
        <f t="shared" si="17"/>
        <v>164.11456043899543</v>
      </c>
      <c r="AC53" s="49">
        <f t="shared" si="17"/>
        <v>55.064753831505001</v>
      </c>
      <c r="AD53" s="49">
        <f t="shared" si="17"/>
        <v>-7.1054273576010019E-14</v>
      </c>
      <c r="AE53" s="49">
        <f t="shared" si="17"/>
        <v>-7.1054273576010019E-14</v>
      </c>
      <c r="AF53" s="49">
        <f t="shared" si="17"/>
        <v>-7.1054273576010019E-14</v>
      </c>
      <c r="AG53" s="49">
        <f t="shared" si="17"/>
        <v>-7.1054273576010019E-14</v>
      </c>
      <c r="AH53" s="49">
        <f t="shared" si="17"/>
        <v>-7.1054273576010019E-14</v>
      </c>
      <c r="AI53" s="49">
        <f t="shared" si="17"/>
        <v>-7.1054273576010019E-14</v>
      </c>
      <c r="AJ53" s="49">
        <f t="shared" si="17"/>
        <v>-7.1054273576010019E-14</v>
      </c>
      <c r="AK53" s="49">
        <f t="shared" si="17"/>
        <v>-7.1054273576010019E-14</v>
      </c>
      <c r="AL53" s="49">
        <f t="shared" si="17"/>
        <v>-7.1054273576010019E-14</v>
      </c>
      <c r="AM53" s="49">
        <f t="shared" si="17"/>
        <v>-7.1054273576010019E-14</v>
      </c>
      <c r="AN53" s="49">
        <f t="shared" si="17"/>
        <v>-7.1054273576010019E-14</v>
      </c>
      <c r="AO53" s="49">
        <f t="shared" si="17"/>
        <v>-7.1054273576010019E-14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  <c r="N3" s="101" t="s">
        <v>0</v>
      </c>
      <c r="O3" s="111">
        <v>1.2</v>
      </c>
      <c r="P3" s="102" t="s">
        <v>114</v>
      </c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16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1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16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2">G16+1</f>
        <v>2025</v>
      </c>
      <c r="I16" s="56">
        <f t="shared" si="2"/>
        <v>2026</v>
      </c>
      <c r="J16" s="56">
        <f t="shared" si="2"/>
        <v>2027</v>
      </c>
      <c r="K16" s="56">
        <f t="shared" si="2"/>
        <v>2028</v>
      </c>
      <c r="L16" s="56">
        <f t="shared" si="2"/>
        <v>2029</v>
      </c>
      <c r="M16" s="56">
        <f t="shared" si="2"/>
        <v>2030</v>
      </c>
      <c r="N16" s="56">
        <f t="shared" si="2"/>
        <v>2031</v>
      </c>
      <c r="O16" s="56">
        <f t="shared" si="2"/>
        <v>2032</v>
      </c>
      <c r="P16" s="56">
        <f t="shared" si="2"/>
        <v>2033</v>
      </c>
      <c r="Q16" s="56">
        <f t="shared" si="2"/>
        <v>2034</v>
      </c>
      <c r="R16" s="56">
        <f t="shared" si="2"/>
        <v>2035</v>
      </c>
      <c r="S16" s="56">
        <f t="shared" si="2"/>
        <v>2036</v>
      </c>
      <c r="T16" s="56">
        <f t="shared" si="2"/>
        <v>2037</v>
      </c>
      <c r="U16" s="56">
        <f t="shared" si="2"/>
        <v>2038</v>
      </c>
      <c r="V16" s="56">
        <f t="shared" si="2"/>
        <v>2039</v>
      </c>
      <c r="W16" s="56">
        <f t="shared" si="2"/>
        <v>2040</v>
      </c>
      <c r="X16" s="56">
        <f t="shared" si="2"/>
        <v>2041</v>
      </c>
      <c r="Y16" s="56">
        <f t="shared" si="2"/>
        <v>2042</v>
      </c>
      <c r="Z16" s="56">
        <f t="shared" si="2"/>
        <v>2043</v>
      </c>
      <c r="AA16" s="56">
        <f t="shared" si="2"/>
        <v>2044</v>
      </c>
      <c r="AB16" s="56">
        <f t="shared" si="2"/>
        <v>2045</v>
      </c>
      <c r="AC16" s="56">
        <f t="shared" si="2"/>
        <v>2046</v>
      </c>
      <c r="AD16" s="56">
        <f t="shared" si="2"/>
        <v>2047</v>
      </c>
      <c r="AE16" s="56">
        <f t="shared" si="2"/>
        <v>2048</v>
      </c>
      <c r="AF16" s="56">
        <f t="shared" si="2"/>
        <v>2049</v>
      </c>
      <c r="AG16" s="56">
        <f t="shared" si="2"/>
        <v>2050</v>
      </c>
      <c r="AH16" s="56">
        <f t="shared" si="2"/>
        <v>2051</v>
      </c>
      <c r="AI16" s="56">
        <f t="shared" si="2"/>
        <v>2052</v>
      </c>
      <c r="AJ16" s="56">
        <f t="shared" si="2"/>
        <v>2053</v>
      </c>
      <c r="AK16" s="56">
        <f t="shared" si="2"/>
        <v>2054</v>
      </c>
      <c r="AL16" s="56">
        <f t="shared" si="2"/>
        <v>2055</v>
      </c>
      <c r="AM16" s="56">
        <f t="shared" si="2"/>
        <v>2056</v>
      </c>
      <c r="AN16" s="56">
        <f t="shared" si="2"/>
        <v>2057</v>
      </c>
      <c r="AO16" s="56">
        <f t="shared" si="2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3">IF($G$3="Expense",F8,0)</f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53">
        <f t="shared" si="3"/>
        <v>0</v>
      </c>
      <c r="N17" s="53">
        <f t="shared" si="3"/>
        <v>0</v>
      </c>
      <c r="O17" s="53">
        <f t="shared" si="3"/>
        <v>0</v>
      </c>
      <c r="P17" s="53">
        <f t="shared" si="3"/>
        <v>0</v>
      </c>
      <c r="Q17" s="53">
        <f t="shared" si="3"/>
        <v>0</v>
      </c>
      <c r="R17" s="53">
        <f t="shared" si="3"/>
        <v>0</v>
      </c>
      <c r="S17" s="53">
        <f t="shared" si="3"/>
        <v>0</v>
      </c>
      <c r="T17" s="53">
        <f t="shared" si="3"/>
        <v>0</v>
      </c>
      <c r="U17" s="53">
        <f t="shared" si="3"/>
        <v>0</v>
      </c>
      <c r="V17" s="53">
        <f t="shared" si="3"/>
        <v>0</v>
      </c>
      <c r="W17" s="53">
        <f t="shared" si="3"/>
        <v>0</v>
      </c>
      <c r="X17" s="53">
        <f t="shared" si="3"/>
        <v>0</v>
      </c>
      <c r="Y17" s="53">
        <f t="shared" si="3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2685.3801146726732</v>
      </c>
      <c r="F19" s="49">
        <f t="shared" ref="F19:Y19" si="4">F8-F17</f>
        <v>170.71199999999999</v>
      </c>
      <c r="G19" s="49">
        <f t="shared" si="4"/>
        <v>178.58664000000002</v>
      </c>
      <c r="H19" s="49">
        <f t="shared" si="4"/>
        <v>186.84179279999998</v>
      </c>
      <c r="I19" s="49">
        <f t="shared" si="4"/>
        <v>195.4962204</v>
      </c>
      <c r="J19" s="49">
        <f t="shared" si="4"/>
        <v>204.569616</v>
      </c>
      <c r="K19" s="49">
        <f t="shared" si="4"/>
        <v>208.66100831999998</v>
      </c>
      <c r="L19" s="49">
        <f t="shared" si="4"/>
        <v>212.83422848639998</v>
      </c>
      <c r="M19" s="49">
        <f t="shared" si="4"/>
        <v>217.09091305612799</v>
      </c>
      <c r="N19" s="49">
        <f t="shared" si="4"/>
        <v>221.43273131725056</v>
      </c>
      <c r="O19" s="49">
        <f t="shared" si="4"/>
        <v>225.86138594359559</v>
      </c>
      <c r="P19" s="49">
        <f t="shared" si="4"/>
        <v>230.3786136624675</v>
      </c>
      <c r="Q19" s="49">
        <f t="shared" si="4"/>
        <v>234.98618593571686</v>
      </c>
      <c r="R19" s="49">
        <f t="shared" si="4"/>
        <v>239.68590965443121</v>
      </c>
      <c r="S19" s="49">
        <f t="shared" si="4"/>
        <v>244.47962784751982</v>
      </c>
      <c r="T19" s="49">
        <f t="shared" si="4"/>
        <v>249.36922040447024</v>
      </c>
      <c r="U19" s="49">
        <f t="shared" si="4"/>
        <v>254.35660481255962</v>
      </c>
      <c r="V19" s="49">
        <f t="shared" si="4"/>
        <v>259.44373690881082</v>
      </c>
      <c r="W19" s="49">
        <f t="shared" si="4"/>
        <v>264.63261164698702</v>
      </c>
      <c r="X19" s="49">
        <f t="shared" si="4"/>
        <v>269.92526387992677</v>
      </c>
      <c r="Y19" s="49">
        <f t="shared" si="4"/>
        <v>275.32376915752536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5">E20+F19-F42</f>
        <v>170.71199999999999</v>
      </c>
      <c r="G20" s="49">
        <f t="shared" si="5"/>
        <v>338.62914000000001</v>
      </c>
      <c r="H20" s="49">
        <f t="shared" si="5"/>
        <v>503.63976780000002</v>
      </c>
      <c r="I20" s="49">
        <f t="shared" si="5"/>
        <v>665.62721114999999</v>
      </c>
      <c r="J20" s="49">
        <f t="shared" si="5"/>
        <v>824.46953632500004</v>
      </c>
      <c r="K20" s="49">
        <f t="shared" si="5"/>
        <v>974.6176528200001</v>
      </c>
      <c r="L20" s="49">
        <f t="shared" si="5"/>
        <v>1115.8976764614001</v>
      </c>
      <c r="M20" s="49">
        <f t="shared" si="5"/>
        <v>1248.132245392128</v>
      </c>
      <c r="N20" s="49">
        <f t="shared" si="5"/>
        <v>1371.1404505179705</v>
      </c>
      <c r="O20" s="49">
        <f t="shared" si="5"/>
        <v>1484.7377645628301</v>
      </c>
      <c r="P20" s="49">
        <f t="shared" si="5"/>
        <v>1588.7359697050865</v>
      </c>
      <c r="Q20" s="49">
        <f t="shared" si="5"/>
        <v>1682.9430837666882</v>
      </c>
      <c r="R20" s="49">
        <f t="shared" si="5"/>
        <v>1767.163284926022</v>
      </c>
      <c r="S20" s="49">
        <f t="shared" si="5"/>
        <v>1841.1968349250424</v>
      </c>
      <c r="T20" s="49">
        <f t="shared" si="5"/>
        <v>1904.840000740543</v>
      </c>
      <c r="U20" s="49">
        <f t="shared" si="5"/>
        <v>1957.8849746888536</v>
      </c>
      <c r="V20" s="49">
        <f t="shared" si="5"/>
        <v>2000.1197929326308</v>
      </c>
      <c r="W20" s="49">
        <f t="shared" si="5"/>
        <v>2041.9977523577836</v>
      </c>
      <c r="X20" s="49">
        <f t="shared" si="5"/>
        <v>2083.7904907879392</v>
      </c>
      <c r="Y20" s="49">
        <f t="shared" si="5"/>
        <v>2125.7890175531984</v>
      </c>
      <c r="Z20" s="49">
        <f t="shared" si="5"/>
        <v>1887.4745533635864</v>
      </c>
      <c r="AA20" s="49">
        <f t="shared" si="5"/>
        <v>1661.9456901739745</v>
      </c>
      <c r="AB20" s="49">
        <f t="shared" si="5"/>
        <v>1449.4581400043626</v>
      </c>
      <c r="AC20" s="49">
        <f t="shared" si="5"/>
        <v>1250.2727291151507</v>
      </c>
      <c r="AD20" s="49">
        <f t="shared" si="5"/>
        <v>1064.6555002919467</v>
      </c>
      <c r="AE20" s="49">
        <f t="shared" si="5"/>
        <v>892.87781717607106</v>
      </c>
      <c r="AF20" s="49">
        <f t="shared" si="5"/>
        <v>735.2164706816701</v>
      </c>
      <c r="AG20" s="49">
        <f t="shared" si="5"/>
        <v>591.95378754117337</v>
      </c>
      <c r="AH20" s="49">
        <f t="shared" si="5"/>
        <v>463.37774102165895</v>
      </c>
      <c r="AI20" s="49">
        <f t="shared" si="5"/>
        <v>349.78206385554648</v>
      </c>
      <c r="AJ20" s="49">
        <f t="shared" si="5"/>
        <v>251.46636342990399</v>
      </c>
      <c r="AK20" s="49">
        <f t="shared" si="5"/>
        <v>168.73623927954088</v>
      </c>
      <c r="AL20" s="49">
        <f t="shared" si="5"/>
        <v>101.90340292996277</v>
      </c>
      <c r="AM20" s="49">
        <f t="shared" si="5"/>
        <v>51.285800137185319</v>
      </c>
      <c r="AN20" s="49">
        <f t="shared" si="5"/>
        <v>17.207735572344561</v>
      </c>
      <c r="AO20" s="49">
        <f t="shared" si="5"/>
        <v>-7.744915819785092E-13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6">NPV($E$13,F22:AO22)*(1+$E$13)</f>
        <v>115.66204766034625</v>
      </c>
      <c r="F22" s="49"/>
      <c r="G22" s="49">
        <f>IF(G$16-F$16&lt;=$E$14,F$19/$E$14,0)</f>
        <v>10.669499999999999</v>
      </c>
      <c r="H22" s="49">
        <f>IF(H$16-F$16&lt;=$E$14,F$19/$E$14,0)</f>
        <v>10.669499999999999</v>
      </c>
      <c r="I22" s="49">
        <f>IF(I$16-F$16&lt;=$E$14,F$19/$E$14,0)</f>
        <v>10.669499999999999</v>
      </c>
      <c r="J22" s="49">
        <f>IF(J$16-F$16&lt;=$E$14,F$19/$E$14,0)</f>
        <v>10.669499999999999</v>
      </c>
      <c r="K22" s="49">
        <f>IF(K$16-F$16&lt;=$E$14,F$19/$E$14,0)</f>
        <v>10.669499999999999</v>
      </c>
      <c r="L22" s="49">
        <f>IF(L$16-F$16&lt;=$E$14,F$19/$E$14,0)</f>
        <v>10.669499999999999</v>
      </c>
      <c r="M22" s="49">
        <f>IF(M$16-F$16&lt;=$E$14,F$19/$E$14,0)</f>
        <v>10.669499999999999</v>
      </c>
      <c r="N22" s="49">
        <f>IF(N$16-F$16&lt;=$E$14,F$19/$E$14,0)</f>
        <v>10.669499999999999</v>
      </c>
      <c r="O22" s="49">
        <f>IF(O$16-F$16&lt;=$E$14,F$19/$E$14,0)</f>
        <v>10.669499999999999</v>
      </c>
      <c r="P22" s="49">
        <f>IF(P$16-F$16&lt;=$E$14,F$19/$E$14,0)</f>
        <v>10.669499999999999</v>
      </c>
      <c r="Q22" s="49">
        <f>IF(Q$16-F$16&lt;=$E$14,F$19/$E$14,0)</f>
        <v>10.669499999999999</v>
      </c>
      <c r="R22" s="49">
        <f>IF(R$16-F$16&lt;=$E$14,F$19/$E$14,0)</f>
        <v>10.669499999999999</v>
      </c>
      <c r="S22" s="49">
        <f>IF(S$16-F$16&lt;=$E$14,F$19/$E$14,0)</f>
        <v>10.669499999999999</v>
      </c>
      <c r="T22" s="49">
        <f>IF(T$16-F$16&lt;=$E$14,F$19/$E$14,0)</f>
        <v>10.669499999999999</v>
      </c>
      <c r="U22" s="49">
        <f>IF(U$16-F$16&lt;=$E$14,F$19/$E$14,0)</f>
        <v>10.669499999999999</v>
      </c>
      <c r="V22" s="49">
        <f>IF(V$16-F$16&lt;=$E$14,F$19/$E$14,0)</f>
        <v>10.669499999999999</v>
      </c>
      <c r="W22" s="49"/>
      <c r="X22" s="49"/>
      <c r="Y22" s="49"/>
    </row>
    <row r="23" spans="3:41" x14ac:dyDescent="0.3">
      <c r="D23" s="34" t="s">
        <v>14</v>
      </c>
      <c r="E23" s="48">
        <f t="shared" si="6"/>
        <v>120.99733157119066</v>
      </c>
      <c r="F23" s="49"/>
      <c r="G23" s="49"/>
      <c r="H23" s="49">
        <f>IF(H$16-G$16&lt;=$E$14,G$19/$E$14,0)</f>
        <v>11.161665000000001</v>
      </c>
      <c r="I23" s="49">
        <f>IF(I$16-G$16&lt;=$E$14,G$19/$E$14,0)</f>
        <v>11.161665000000001</v>
      </c>
      <c r="J23" s="49">
        <f>IF(J$16-G$16&lt;=$E$14,G$19/$E$14,0)</f>
        <v>11.161665000000001</v>
      </c>
      <c r="K23" s="49">
        <f>IF(K$16-G$16&lt;=$E$14,G$19/$E$14,0)</f>
        <v>11.161665000000001</v>
      </c>
      <c r="L23" s="49">
        <f>IF(L$16-G$16&lt;=$E$14,G$19/$E$14,0)</f>
        <v>11.161665000000001</v>
      </c>
      <c r="M23" s="49">
        <f>IF(M$16-G$16&lt;=$E$14,G$19/$E$14,0)</f>
        <v>11.161665000000001</v>
      </c>
      <c r="N23" s="49">
        <f>IF(N$16-G$16&lt;=$E$14,G$19/$E$14,0)</f>
        <v>11.161665000000001</v>
      </c>
      <c r="O23" s="49">
        <f>IF(O$16-G$16&lt;=$E$14,G$19/$E$14,0)</f>
        <v>11.161665000000001</v>
      </c>
      <c r="P23" s="49">
        <f>IF(P$16-G$16&lt;=$E$14,G$19/$E$14,0)</f>
        <v>11.161665000000001</v>
      </c>
      <c r="Q23" s="49">
        <f>IF(Q$16-G$16&lt;=$E$14,G$19/$E$14,0)</f>
        <v>11.161665000000001</v>
      </c>
      <c r="R23" s="49">
        <f>IF(R$16-G$16&lt;=$E$14,G$19/$E$14,0)</f>
        <v>11.161665000000001</v>
      </c>
      <c r="S23" s="49">
        <f>IF(S$16-G$16&lt;=$E$14,G$19/$E$14,0)</f>
        <v>11.161665000000001</v>
      </c>
      <c r="T23" s="49">
        <f>IF(T$16-G$16&lt;=$E$14,G$19/$E$14,0)</f>
        <v>11.161665000000001</v>
      </c>
      <c r="U23" s="49">
        <f>IF(U$16-G$16&lt;=$E$14,G$19/$E$14,0)</f>
        <v>11.161665000000001</v>
      </c>
      <c r="V23" s="49">
        <f>IF(V$16-G$16&lt;=$E$14,G$19/$E$14,0)</f>
        <v>11.161665000000001</v>
      </c>
      <c r="W23" s="49">
        <f>IF(W$16-G$16&lt;=$E$14,G$19/$E$14,0)</f>
        <v>11.161665000000001</v>
      </c>
      <c r="X23" s="49"/>
      <c r="Y23" s="49"/>
    </row>
    <row r="24" spans="3:41" x14ac:dyDescent="0.3">
      <c r="D24" s="34" t="s">
        <v>15</v>
      </c>
      <c r="E24" s="48">
        <f t="shared" si="6"/>
        <v>126.59042330813379</v>
      </c>
      <c r="F24" s="49"/>
      <c r="G24" s="49"/>
      <c r="H24" s="49"/>
      <c r="I24" s="49">
        <f>IF(I$16-H$16&lt;=$E$14,H$19/$E$14,0)</f>
        <v>11.677612049999999</v>
      </c>
      <c r="J24" s="49">
        <f>IF(J$16-H$16&lt;=$E$14,H$19/$E$14,0)</f>
        <v>11.677612049999999</v>
      </c>
      <c r="K24" s="49">
        <f>IF(K$16-H$16&lt;=$E$14,H$19/$E$14,0)</f>
        <v>11.677612049999999</v>
      </c>
      <c r="L24" s="49">
        <f>IF(L$16-H$16&lt;=$E$14,H$19/$E$14,0)</f>
        <v>11.677612049999999</v>
      </c>
      <c r="M24" s="49">
        <f>IF(M$16-H$16&lt;=$E$14,H$19/$E$14,0)</f>
        <v>11.677612049999999</v>
      </c>
      <c r="N24" s="49">
        <f>IF(N$16-H$16&lt;=$E$14,H$19/$E$14,0)</f>
        <v>11.677612049999999</v>
      </c>
      <c r="O24" s="49">
        <f>IF(O$16-H$16&lt;=$E$14,H$19/$E$14,0)</f>
        <v>11.677612049999999</v>
      </c>
      <c r="P24" s="49">
        <f>IF(P$16-H$16&lt;=$E$14,H$19/$E$14,0)</f>
        <v>11.677612049999999</v>
      </c>
      <c r="Q24" s="49">
        <f>IF(Q$16-H$16&lt;=$E$14,H$19/$E$14,0)</f>
        <v>11.677612049999999</v>
      </c>
      <c r="R24" s="49">
        <f>IF(R$16-H$16&lt;=$E$14,H$19/$E$14,0)</f>
        <v>11.677612049999999</v>
      </c>
      <c r="S24" s="49">
        <f>IF(S$16-H$16&lt;=$E$14,H$19/$E$14,0)</f>
        <v>11.677612049999999</v>
      </c>
      <c r="T24" s="49">
        <f>IF(T$16-H$16&lt;=$E$14,H$19/$E$14,0)</f>
        <v>11.677612049999999</v>
      </c>
      <c r="U24" s="49">
        <f>IF(U$16-H$16&lt;=$E$14,H$19/$E$14,0)</f>
        <v>11.677612049999999</v>
      </c>
      <c r="V24" s="49">
        <f>IF(V$16-H$16&lt;=$E$14,H$19/$E$14,0)</f>
        <v>11.677612049999999</v>
      </c>
      <c r="W24" s="49">
        <f>IF(W$16-H$16&lt;=$E$14,H$19/$E$14,0)</f>
        <v>11.677612049999999</v>
      </c>
      <c r="X24" s="49">
        <f>IF(X$16-H$16&lt;=$E$14,H$19/$E$14,0)</f>
        <v>11.677612049999999</v>
      </c>
      <c r="Y24" s="49"/>
    </row>
    <row r="25" spans="3:41" x14ac:dyDescent="0.3">
      <c r="D25" s="34" t="s">
        <v>16</v>
      </c>
      <c r="E25" s="48">
        <f t="shared" si="6"/>
        <v>132.45403463917214</v>
      </c>
      <c r="F25" s="49"/>
      <c r="G25" s="49"/>
      <c r="H25" s="49"/>
      <c r="I25" s="49"/>
      <c r="J25" s="49">
        <f>IF(J$16-I$16&lt;=$E$14,I$19/$E$14,0)</f>
        <v>12.218513775</v>
      </c>
      <c r="K25" s="49">
        <f>IF(K$16-I$16&lt;=$E$14,I$19/$E$14,0)</f>
        <v>12.218513775</v>
      </c>
      <c r="L25" s="49">
        <f>IF(L$16-I$16&lt;=$E$14,I$19/$E$14,0)</f>
        <v>12.218513775</v>
      </c>
      <c r="M25" s="49">
        <f>IF(M$16-I$16&lt;=$E$14,I$19/$E$14,0)</f>
        <v>12.218513775</v>
      </c>
      <c r="N25" s="49">
        <f>IF(N$16-I$16&lt;=$E$14,I$19/$E$14,0)</f>
        <v>12.218513775</v>
      </c>
      <c r="O25" s="49">
        <f>IF(O$16-I$16&lt;=$E$14,I$19/$E$14,0)</f>
        <v>12.218513775</v>
      </c>
      <c r="P25" s="49">
        <f>IF(P$16-I$16&lt;=$E$14,I$19/$E$14,0)</f>
        <v>12.218513775</v>
      </c>
      <c r="Q25" s="49">
        <f>IF(Q$16-I$16&lt;=$E$14,I$19/$E$14,0)</f>
        <v>12.218513775</v>
      </c>
      <c r="R25" s="49">
        <f>IF(R$16-I$16&lt;=$E$14,I$19/$E$14,0)</f>
        <v>12.218513775</v>
      </c>
      <c r="S25" s="49">
        <f>IF(S$16-I$16&lt;=$E$14,I$19/$E$14,0)</f>
        <v>12.218513775</v>
      </c>
      <c r="T25" s="49">
        <f>IF(T$16-I$16&lt;=$E$14,I$19/$E$14,0)</f>
        <v>12.218513775</v>
      </c>
      <c r="U25" s="49">
        <f>IF(U$16-I$16&lt;=$E$14,I$19/$E$14,0)</f>
        <v>12.218513775</v>
      </c>
      <c r="V25" s="49">
        <f>IF(V$16-I$16&lt;=$E$14,I$19/$E$14,0)</f>
        <v>12.218513775</v>
      </c>
      <c r="W25" s="49">
        <f>IF(W$16-I$16&lt;=$E$14,I$19/$E$14,0)</f>
        <v>12.218513775</v>
      </c>
      <c r="X25" s="49">
        <f>IF(X$16-I$16&lt;=$E$14,I$19/$E$14,0)</f>
        <v>12.218513775</v>
      </c>
      <c r="Y25" s="49">
        <f>IF(Y$16-I$16&lt;=$E$14,I$19/$E$14,0)</f>
        <v>12.218513775</v>
      </c>
    </row>
    <row r="26" spans="3:41" x14ac:dyDescent="0.3">
      <c r="D26" s="51" t="s">
        <v>17</v>
      </c>
      <c r="E26" s="52">
        <f t="shared" si="6"/>
        <v>138.60150824576323</v>
      </c>
      <c r="F26" s="53"/>
      <c r="G26" s="53"/>
      <c r="H26" s="53"/>
      <c r="I26" s="53"/>
      <c r="J26" s="53"/>
      <c r="K26" s="49">
        <f>IF(K$16-J$16&lt;=$E$14,J$19/$E$14,0)</f>
        <v>12.785601</v>
      </c>
      <c r="L26" s="49">
        <f>IF(L$16-J$16&lt;=$E$14,J$19/$E$14,0)</f>
        <v>12.785601</v>
      </c>
      <c r="M26" s="49">
        <f>IF(M$16-J$16&lt;=$E$14,J$19/$E$14,0)</f>
        <v>12.785601</v>
      </c>
      <c r="N26" s="49">
        <f>IF(N$16-J$16&lt;=$E$14,J$19/$E$14,0)</f>
        <v>12.785601</v>
      </c>
      <c r="O26" s="49">
        <f>IF(O$16-J$16&lt;=$E$14,J$19/$E$14,0)</f>
        <v>12.785601</v>
      </c>
      <c r="P26" s="49">
        <f>IF(P$16-J$16&lt;=$E$14,J$19/$E$14,0)</f>
        <v>12.785601</v>
      </c>
      <c r="Q26" s="49">
        <f>IF(Q$16-J$16&lt;=$E$14,J$19/$E$14,0)</f>
        <v>12.785601</v>
      </c>
      <c r="R26" s="49">
        <f>IF(R$16-J$16&lt;=$E$14,J$19/$E$14,0)</f>
        <v>12.785601</v>
      </c>
      <c r="S26" s="49">
        <f>IF(S$16-J$16&lt;=$E$14,J$19/$E$14,0)</f>
        <v>12.785601</v>
      </c>
      <c r="T26" s="49">
        <f>IF(T$16-J$16&lt;=$E$14,J$19/$E$14,0)</f>
        <v>12.785601</v>
      </c>
      <c r="U26" s="49">
        <f>IF(U$16-J$16&lt;=$E$14,J$19/$E$14,0)</f>
        <v>12.785601</v>
      </c>
      <c r="V26" s="49">
        <f>IF(V$16-J$16&lt;=$E$14,J$19/$E$14,0)</f>
        <v>12.785601</v>
      </c>
      <c r="W26" s="49">
        <f>IF(W$16-J$16&lt;=$E$14,J$19/$E$14,0)</f>
        <v>12.785601</v>
      </c>
      <c r="X26" s="49">
        <f>IF(X$16-J$16&lt;=$E$14,J$19/$E$14,0)</f>
        <v>12.785601</v>
      </c>
      <c r="Y26" s="49">
        <f>IF(Y$16-J$16&lt;=$E$14,J$19/$E$14,0)</f>
        <v>12.785601</v>
      </c>
      <c r="Z26" s="49">
        <f>IF(Z$16-J$16&lt;=$E$14,J$19/$E$14,0)</f>
        <v>12.785601</v>
      </c>
    </row>
    <row r="27" spans="3:41" x14ac:dyDescent="0.3">
      <c r="D27" s="51" t="s">
        <v>22</v>
      </c>
      <c r="E27" s="52">
        <f t="shared" si="6"/>
        <v>141.37353841067846</v>
      </c>
      <c r="F27" s="53"/>
      <c r="G27" s="53"/>
      <c r="H27" s="53"/>
      <c r="I27" s="53"/>
      <c r="J27" s="53"/>
      <c r="K27" s="42"/>
      <c r="L27" s="49">
        <f>IF(L$16-K$16&lt;=$E$14,K$19/$E$14,0)</f>
        <v>13.041313019999999</v>
      </c>
      <c r="M27" s="49">
        <f>IF(M$16-K$16&lt;=$E$14,K$19/$E$14,0)</f>
        <v>13.041313019999999</v>
      </c>
      <c r="N27" s="49">
        <f>IF(N$16-K$16&lt;=$E$14,K$19/$E$14,0)</f>
        <v>13.041313019999999</v>
      </c>
      <c r="O27" s="49">
        <f>IF(O$16-K$16&lt;=$E$14,K$19/$E$14,0)</f>
        <v>13.041313019999999</v>
      </c>
      <c r="P27" s="49">
        <f>IF(P$16-K$16&lt;=$E$14,K$19/$E$14,0)</f>
        <v>13.041313019999999</v>
      </c>
      <c r="Q27" s="49">
        <f>IF(Q$16-K$16&lt;=$E$14,K$19/$E$14,0)</f>
        <v>13.041313019999999</v>
      </c>
      <c r="R27" s="49">
        <f>IF(R$16-K$16&lt;=$E$14,K$19/$E$14,0)</f>
        <v>13.041313019999999</v>
      </c>
      <c r="S27" s="49">
        <f>IF(S$16-K$16&lt;=$E$14,K$19/$E$14,0)</f>
        <v>13.041313019999999</v>
      </c>
      <c r="T27" s="49">
        <f>IF(T$16-K$16&lt;=$E$14,K$19/$E$14,0)</f>
        <v>13.041313019999999</v>
      </c>
      <c r="U27" s="49">
        <f>IF(U$16-K$16&lt;=$E$14,K$19/$E$14,0)</f>
        <v>13.041313019999999</v>
      </c>
      <c r="V27" s="49">
        <f>IF(V$16-K$16&lt;=$E$14,K$19/$E$14,0)</f>
        <v>13.041313019999999</v>
      </c>
      <c r="W27" s="49">
        <f>IF(W$16-K$16&lt;=$E$14,K$19/$E$14,0)</f>
        <v>13.041313019999999</v>
      </c>
      <c r="X27" s="49">
        <f>IF(X$16-K$16&lt;=$E$14,K$19/$E$14,0)</f>
        <v>13.041313019999999</v>
      </c>
      <c r="Y27" s="49">
        <f>IF(Y$16-K$16&lt;=$E$14,K$19/$E$14,0)</f>
        <v>13.041313019999999</v>
      </c>
      <c r="Z27" s="49">
        <f>IF(Z$16-K$16&lt;=$E$14,K$19/$E$14,0)</f>
        <v>13.041313019999999</v>
      </c>
      <c r="AA27" s="49">
        <f>IF(AA$16-K$16&lt;=$E$14,K$19/$E$14,0)</f>
        <v>13.041313019999999</v>
      </c>
    </row>
    <row r="28" spans="3:41" x14ac:dyDescent="0.3">
      <c r="D28" s="51" t="s">
        <v>23</v>
      </c>
      <c r="E28" s="52">
        <f t="shared" si="6"/>
        <v>144.20100917889204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13.302139280399999</v>
      </c>
      <c r="N28" s="49">
        <f>IF(N$16-L$16&lt;=$E$14,L$19/$E$14,0)</f>
        <v>13.302139280399999</v>
      </c>
      <c r="O28" s="49">
        <f>IF(O$16-L$16&lt;=$E$14,L$19/$E$14,0)</f>
        <v>13.302139280399999</v>
      </c>
      <c r="P28" s="49">
        <f>IF(P$16-L$16&lt;=$E$14,L$19/$E$14,0)</f>
        <v>13.302139280399999</v>
      </c>
      <c r="Q28" s="49">
        <f>IF(Q$16-L$16&lt;=$E$14,L$19/$E$14,0)</f>
        <v>13.302139280399999</v>
      </c>
      <c r="R28" s="49">
        <f>IF(R$16-L$16&lt;=$E$14,L$19/$E$14,0)</f>
        <v>13.302139280399999</v>
      </c>
      <c r="S28" s="49">
        <f>IF(S$16-L$16&lt;=$E$14,L$19/$E$14,0)</f>
        <v>13.302139280399999</v>
      </c>
      <c r="T28" s="49">
        <f>IF(T$16-L$16&lt;=$E$14,L$19/$E$14,0)</f>
        <v>13.302139280399999</v>
      </c>
      <c r="U28" s="49">
        <f>IF(U$16-L$16&lt;=$E$14,L$19/$E$14,0)</f>
        <v>13.302139280399999</v>
      </c>
      <c r="V28" s="49">
        <f>IF(V$16-L$16&lt;=$E$14,L$19/$E$14,0)</f>
        <v>13.302139280399999</v>
      </c>
      <c r="W28" s="49">
        <f>IF(W$16-L$16&lt;=$E$14,L$19/$E$14,0)</f>
        <v>13.302139280399999</v>
      </c>
      <c r="X28" s="49">
        <f>IF(X$16-L$16&lt;=$E$14,L$19/$E$14,0)</f>
        <v>13.302139280399999</v>
      </c>
      <c r="Y28" s="49">
        <f>IF(Y$16-L$16&lt;=$E$14,L$19/$E$14,0)</f>
        <v>13.302139280399999</v>
      </c>
      <c r="Z28" s="49">
        <f>IF(Z$16-L$16&lt;=$E$14,L$19/$E$14,0)</f>
        <v>13.302139280399999</v>
      </c>
      <c r="AA28" s="49">
        <f>IF(AA$16-L$16&lt;=$E$14,L$19/$E$14,0)</f>
        <v>13.302139280399999</v>
      </c>
      <c r="AB28" s="49">
        <f>IF(AB$16-L$16&lt;=$E$14,L$19/$E$14,0)</f>
        <v>13.302139280399999</v>
      </c>
    </row>
    <row r="29" spans="3:41" x14ac:dyDescent="0.3">
      <c r="D29" s="51" t="s">
        <v>24</v>
      </c>
      <c r="E29" s="52">
        <f t="shared" si="6"/>
        <v>147.0850293624699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13.568182066007999</v>
      </c>
      <c r="O29" s="49">
        <f>IF(O$16-M$16&lt;=$E$14,M$19/$E$14,0)</f>
        <v>13.568182066007999</v>
      </c>
      <c r="P29" s="49">
        <f>IF(P$16-M$16&lt;=$E$14,M$19/$E$14,0)</f>
        <v>13.568182066007999</v>
      </c>
      <c r="Q29" s="49">
        <f>IF(Q$16-M$16&lt;=$E$14,M$19/$E$14,0)</f>
        <v>13.568182066007999</v>
      </c>
      <c r="R29" s="49">
        <f>IF(R$16-M$16&lt;=$E$14,M$19/$E$14,0)</f>
        <v>13.568182066007999</v>
      </c>
      <c r="S29" s="49">
        <f>IF(S$16-M$16&lt;=$E$14,M$19/$E$14,0)</f>
        <v>13.568182066007999</v>
      </c>
      <c r="T29" s="49">
        <f>IF(T$16-M$16&lt;=$E$14,M$19/$E$14,0)</f>
        <v>13.568182066007999</v>
      </c>
      <c r="U29" s="49">
        <f>IF(U$16-M$16&lt;=$E$14,M$19/$E$14,0)</f>
        <v>13.568182066007999</v>
      </c>
      <c r="V29" s="49">
        <f>IF(V$16-M$16&lt;=$E$14,M$19/$E$14,0)</f>
        <v>13.568182066007999</v>
      </c>
      <c r="W29" s="49">
        <f>IF(W$16-M$16&lt;=$E$14,M$19/$E$14,0)</f>
        <v>13.568182066007999</v>
      </c>
      <c r="X29" s="49">
        <f>IF(X$16-M$16&lt;=$E$14,M$19/$E$14,0)</f>
        <v>13.568182066007999</v>
      </c>
      <c r="Y29" s="49">
        <f>IF(Y$16-M$16&lt;=$E$14,M$19/$E$14,0)</f>
        <v>13.568182066007999</v>
      </c>
      <c r="Z29" s="49">
        <f>IF(Z$16-M$16&lt;=$E$14,M$19/$E$14,0)</f>
        <v>13.568182066007999</v>
      </c>
      <c r="AA29" s="49">
        <f>IF(AA$16-M$16&lt;=$E$14,M$19/$E$14,0)</f>
        <v>13.568182066007999</v>
      </c>
      <c r="AB29" s="49">
        <f>IF(AB$16-M$16&lt;=$E$14,M$19/$E$14,0)</f>
        <v>13.568182066007999</v>
      </c>
      <c r="AC29" s="49">
        <f>IF(AC$16-M$16&lt;=$E$14,M$19/$E$14,0)</f>
        <v>13.568182066007999</v>
      </c>
    </row>
    <row r="30" spans="3:41" x14ac:dyDescent="0.3">
      <c r="D30" s="51" t="s">
        <v>25</v>
      </c>
      <c r="E30" s="52">
        <f t="shared" si="6"/>
        <v>150.02672994971925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13.83954570732816</v>
      </c>
      <c r="P30" s="49">
        <f>IF(P$16-N$16&lt;=$E$14,N$19/$E$14,0)</f>
        <v>13.83954570732816</v>
      </c>
      <c r="Q30" s="49">
        <f>IF(Q$16-N$16&lt;=$E$14,N$19/$E$14,0)</f>
        <v>13.83954570732816</v>
      </c>
      <c r="R30" s="49">
        <f>IF(R$16-N$16&lt;=$E$14,N$19/$E$14,0)</f>
        <v>13.83954570732816</v>
      </c>
      <c r="S30" s="49">
        <f>IF(S$16-N$16&lt;=$E$14,N$19/$E$14,0)</f>
        <v>13.83954570732816</v>
      </c>
      <c r="T30" s="49">
        <f>IF(T$16-N$16&lt;=$E$14,N$19/$E$14,0)</f>
        <v>13.83954570732816</v>
      </c>
      <c r="U30" s="49">
        <f>IF(U$16-N$16&lt;=$E$14,N$19/$E$14,0)</f>
        <v>13.83954570732816</v>
      </c>
      <c r="V30" s="49">
        <f>IF(V$16-N$16&lt;=$E$14,N$19/$E$14,0)</f>
        <v>13.83954570732816</v>
      </c>
      <c r="W30" s="49">
        <f>IF(W$16-N$16&lt;=$E$14,N$19/$E$14,0)</f>
        <v>13.83954570732816</v>
      </c>
      <c r="X30" s="49">
        <f>IF(X$16-N$16&lt;=$E$14,N$19/$E$14,0)</f>
        <v>13.83954570732816</v>
      </c>
      <c r="Y30" s="49">
        <f>IF(Y$16-N$16&lt;=$E$14,N$19/$E$14,0)</f>
        <v>13.83954570732816</v>
      </c>
      <c r="Z30" s="49">
        <f>IF(Z$16-N$16&lt;=$E$14,N$19/$E$14,0)</f>
        <v>13.83954570732816</v>
      </c>
      <c r="AA30" s="49">
        <f>IF(AA$16-N$16&lt;=$E$14,N$19/$E$14,0)</f>
        <v>13.83954570732816</v>
      </c>
      <c r="AB30" s="49">
        <f>IF(AB$16-N$16&lt;=$E$14,N$19/$E$14,0)</f>
        <v>13.83954570732816</v>
      </c>
      <c r="AC30" s="49">
        <f>IF(AC$16-N$16&lt;=$E$14,N$19/$E$14,0)</f>
        <v>13.83954570732816</v>
      </c>
      <c r="AD30" s="49">
        <f>IF(AD$16-N$16&lt;=$E$14,N$19/$E$14,0)</f>
        <v>13.83954570732816</v>
      </c>
    </row>
    <row r="31" spans="3:41" x14ac:dyDescent="0.3">
      <c r="D31" s="51" t="s">
        <v>26</v>
      </c>
      <c r="E31" s="52">
        <f t="shared" si="6"/>
        <v>153.0272645487137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14.116336621474725</v>
      </c>
      <c r="Q31" s="49">
        <f>IF(Q$16-O$16&lt;=$E$14,O$19/$E$14,0)</f>
        <v>14.116336621474725</v>
      </c>
      <c r="R31" s="49">
        <f>IF(R$16-O$16&lt;=$E$14,O$19/$E$14,0)</f>
        <v>14.116336621474725</v>
      </c>
      <c r="S31" s="49">
        <f>IF(S$16-O$16&lt;=$E$14,O$19/$E$14,0)</f>
        <v>14.116336621474725</v>
      </c>
      <c r="T31" s="49">
        <f>IF(T$16-O$16&lt;=$E$14,O$19/$E$14,0)</f>
        <v>14.116336621474725</v>
      </c>
      <c r="U31" s="49">
        <f>IF(U$16-O$16&lt;=$E$14,O$19/$E$14,0)</f>
        <v>14.116336621474725</v>
      </c>
      <c r="V31" s="49">
        <f>IF(V$16-O$16&lt;=$E$14,O$19/$E$14,0)</f>
        <v>14.116336621474725</v>
      </c>
      <c r="W31" s="49">
        <f>IF(W$16-O$16&lt;=$E$14,O$19/$E$14,0)</f>
        <v>14.116336621474725</v>
      </c>
      <c r="X31" s="49">
        <f>IF(X$16-O$16&lt;=$E$14,O$19/$E$14,0)</f>
        <v>14.116336621474725</v>
      </c>
      <c r="Y31" s="49">
        <f>IF(Y$16-O$16&lt;=$E$14,O$19/$E$14,0)</f>
        <v>14.116336621474725</v>
      </c>
      <c r="Z31" s="49">
        <f>IF(Z$16-O$16&lt;=$E$14,O$19/$E$14,0)</f>
        <v>14.116336621474725</v>
      </c>
      <c r="AA31" s="49">
        <f>IF(AA$16-O$16&lt;=$E$14,O$19/$E$14,0)</f>
        <v>14.116336621474725</v>
      </c>
      <c r="AB31" s="49">
        <f>IF(AB$16-O$16&lt;=$E$14,O$19/$E$14,0)</f>
        <v>14.116336621474725</v>
      </c>
      <c r="AC31" s="49">
        <f>IF(AC$16-O$16&lt;=$E$14,O$19/$E$14,0)</f>
        <v>14.116336621474725</v>
      </c>
      <c r="AD31" s="49">
        <f>IF(AD$16-O$16&lt;=$E$14,O$19/$E$14,0)</f>
        <v>14.116336621474725</v>
      </c>
      <c r="AE31" s="49">
        <f>IF(AE$16-O$16&lt;=$E$14,O$19/$E$14,0)</f>
        <v>14.116336621474725</v>
      </c>
    </row>
    <row r="32" spans="3:41" x14ac:dyDescent="0.3">
      <c r="D32" s="51" t="s">
        <v>27</v>
      </c>
      <c r="E32" s="52">
        <f t="shared" si="6"/>
        <v>156.08780983968799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14.398663353904219</v>
      </c>
      <c r="R32" s="49">
        <f>IF(R$16-P$16&lt;=$E$14,P$19/$E$14,0)</f>
        <v>14.398663353904219</v>
      </c>
      <c r="S32" s="49">
        <f>IF(S$16-P$16&lt;=$E$14,P$19/$E$14,0)</f>
        <v>14.398663353904219</v>
      </c>
      <c r="T32" s="49">
        <f>IF(T$16-P$16&lt;=$E$14,P$19/$E$14,0)</f>
        <v>14.398663353904219</v>
      </c>
      <c r="U32" s="49">
        <f>IF(U$16-P$16&lt;=$E$14,P$19/$E$14,0)</f>
        <v>14.398663353904219</v>
      </c>
      <c r="V32" s="49">
        <f>IF(V$16-P$16&lt;=$E$14,P$19/$E$14,0)</f>
        <v>14.398663353904219</v>
      </c>
      <c r="W32" s="49">
        <f>IF(W$16-P$16&lt;=$E$14,P$19/$E$14,0)</f>
        <v>14.398663353904219</v>
      </c>
      <c r="X32" s="49">
        <f>IF(X$16-P$16&lt;=$E$14,P$19/$E$14,0)</f>
        <v>14.398663353904219</v>
      </c>
      <c r="Y32" s="49">
        <f>IF(Y$16-P$16&lt;=$E$14,P$19/$E$14,0)</f>
        <v>14.398663353904219</v>
      </c>
      <c r="Z32" s="49">
        <f>IF(Z$16-P$16&lt;=$E$14,P$19/$E$14,0)</f>
        <v>14.398663353904219</v>
      </c>
      <c r="AA32" s="49">
        <f>IF(AA$16-P$16&lt;=$E$14,P$19/$E$14,0)</f>
        <v>14.398663353904219</v>
      </c>
      <c r="AB32" s="49">
        <f>IF(AB$16-P$16&lt;=$E$14,P$19/$E$14,0)</f>
        <v>14.398663353904219</v>
      </c>
      <c r="AC32" s="49">
        <f>IF(AC$16-P$16&lt;=$E$14,P$19/$E$14,0)</f>
        <v>14.398663353904219</v>
      </c>
      <c r="AD32" s="49">
        <f>IF(AD$16-P$16&lt;=$E$14,P$19/$E$14,0)</f>
        <v>14.398663353904219</v>
      </c>
      <c r="AE32" s="49">
        <f>IF(AE$16-P$16&lt;=$E$14,P$19/$E$14,0)</f>
        <v>14.398663353904219</v>
      </c>
      <c r="AF32" s="49">
        <f>IF(AF$16-P$16&lt;=$E$14,P$19/$E$14,0)</f>
        <v>14.398663353904219</v>
      </c>
    </row>
    <row r="33" spans="2:41" x14ac:dyDescent="0.3">
      <c r="D33" s="51" t="s">
        <v>28</v>
      </c>
      <c r="E33" s="52">
        <f t="shared" si="6"/>
        <v>159.2095660364817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14.686636620982304</v>
      </c>
      <c r="S33" s="49">
        <f>IF(S$16-Q$16&lt;=$E$14,Q$19/$E$14,0)</f>
        <v>14.686636620982304</v>
      </c>
      <c r="T33" s="49">
        <f>IF(T$16-Q$16&lt;=$E$14,Q$19/$E$14,0)</f>
        <v>14.686636620982304</v>
      </c>
      <c r="U33" s="49">
        <f>IF(U$16-Q$16&lt;=$E$14,Q$19/$E$14,0)</f>
        <v>14.686636620982304</v>
      </c>
      <c r="V33" s="49">
        <f>IF(V$16-Q$16&lt;=$E$14,Q$19/$E$14,0)</f>
        <v>14.686636620982304</v>
      </c>
      <c r="W33" s="49">
        <f>IF(W$16-Q$16&lt;=$E$14,Q$19/$E$14,0)</f>
        <v>14.686636620982304</v>
      </c>
      <c r="X33" s="49">
        <f>IF(X$16-Q$16&lt;=$E$14,Q$19/$E$14,0)</f>
        <v>14.686636620982304</v>
      </c>
      <c r="Y33" s="49">
        <f>IF(Y$16-Q$16&lt;=$E$14,Q$19/$E$14,0)</f>
        <v>14.686636620982304</v>
      </c>
      <c r="Z33" s="49">
        <f>IF(Z$16-Q$16&lt;=$E$14,Q$19/$E$14,0)</f>
        <v>14.686636620982304</v>
      </c>
      <c r="AA33" s="49">
        <f>IF(AA$16-Q$16&lt;=$E$14,Q$19/$E$14,0)</f>
        <v>14.686636620982304</v>
      </c>
      <c r="AB33" s="49">
        <f>IF(AB$16-Q$16&lt;=$E$14,Q$19/$E$14,0)</f>
        <v>14.686636620982304</v>
      </c>
      <c r="AC33" s="49">
        <f>IF(AC$16-Q$16&lt;=$E$14,Q$19/$E$14,0)</f>
        <v>14.686636620982304</v>
      </c>
      <c r="AD33" s="49">
        <f>IF(AD$16-Q$16&lt;=$E$14,Q$19/$E$14,0)</f>
        <v>14.686636620982304</v>
      </c>
      <c r="AE33" s="49">
        <f>IF(AE$16-Q$16&lt;=$E$14,Q$19/$E$14,0)</f>
        <v>14.686636620982304</v>
      </c>
      <c r="AF33" s="49">
        <f>IF(AF$16-Q$16&lt;=$E$14,Q$19/$E$14,0)</f>
        <v>14.686636620982304</v>
      </c>
      <c r="AG33" s="49">
        <f>IF(AG$16-Q$16&lt;=$E$14,Q$19/$E$14,0)</f>
        <v>14.686636620982304</v>
      </c>
    </row>
    <row r="34" spans="2:41" x14ac:dyDescent="0.3">
      <c r="D34" s="51" t="s">
        <v>29</v>
      </c>
      <c r="E34" s="52">
        <f t="shared" si="6"/>
        <v>162.3937573572114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14.980369353401951</v>
      </c>
      <c r="T34" s="49">
        <f>IF(T$16-R$16&lt;=$E$14,R$19/$E$14,0)</f>
        <v>14.980369353401951</v>
      </c>
      <c r="U34" s="49">
        <f>IF(U$16-R$16&lt;=$E$14,R$19/$E$14,0)</f>
        <v>14.980369353401951</v>
      </c>
      <c r="V34" s="49">
        <f>IF(V$16-R$16&lt;=$E$14,R$19/$E$14,0)</f>
        <v>14.980369353401951</v>
      </c>
      <c r="W34" s="49">
        <f>IF(W$16-R$16&lt;=$E$14,R$19/$E$14,0)</f>
        <v>14.980369353401951</v>
      </c>
      <c r="X34" s="49">
        <f>IF(X$16-R$16&lt;=$E$14,R$19/$E$14,0)</f>
        <v>14.980369353401951</v>
      </c>
      <c r="Y34" s="49">
        <f>IF(Y$16-R$16&lt;=$E$14,R$19/$E$14,0)</f>
        <v>14.980369353401951</v>
      </c>
      <c r="Z34" s="49">
        <f>IF(Z$16-R$16&lt;=$E$14,R$19/$E$14,0)</f>
        <v>14.980369353401951</v>
      </c>
      <c r="AA34" s="49">
        <f>IF(AA$16-R$16&lt;=$E$14,R$19/$E$14,0)</f>
        <v>14.980369353401951</v>
      </c>
      <c r="AB34" s="49">
        <f>IF(AB$16-R$16&lt;=$E$14,R$19/$E$14,0)</f>
        <v>14.980369353401951</v>
      </c>
      <c r="AC34" s="49">
        <f>IF(AC$16-R$16&lt;=$E$14,R$19/$E$14,0)</f>
        <v>14.980369353401951</v>
      </c>
      <c r="AD34" s="49">
        <f>IF(AD$16-R$16&lt;=$E$14,R$19/$E$14,0)</f>
        <v>14.980369353401951</v>
      </c>
      <c r="AE34" s="49">
        <f>IF(AE$16-R$16&lt;=$E$14,R$19/$E$14,0)</f>
        <v>14.980369353401951</v>
      </c>
      <c r="AF34" s="49">
        <f>IF(AF$16-R$16&lt;=$E$14,R$19/$E$14,0)</f>
        <v>14.980369353401951</v>
      </c>
      <c r="AG34" s="49">
        <f>IF(AG$16-R$16&lt;=$E$14,R$19/$E$14,0)</f>
        <v>14.980369353401951</v>
      </c>
      <c r="AH34" s="49">
        <f>IF(AH$16-R$16&lt;=$E$14,R$19/$E$14,0)</f>
        <v>14.980369353401951</v>
      </c>
    </row>
    <row r="35" spans="2:41" x14ac:dyDescent="0.3">
      <c r="D35" s="51" t="s">
        <v>30</v>
      </c>
      <c r="E35" s="52">
        <f t="shared" si="6"/>
        <v>165.64163250435564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15.279976740469989</v>
      </c>
      <c r="U35" s="49">
        <f>IF(U$16-S$16&lt;=$E$14,S$19/$E$14,0)</f>
        <v>15.279976740469989</v>
      </c>
      <c r="V35" s="49">
        <f>IF(V$16-S$16&lt;=$E$14,S$19/$E$14,0)</f>
        <v>15.279976740469989</v>
      </c>
      <c r="W35" s="49">
        <f>IF(W$16-S$16&lt;=$E$14,S$19/$E$14,0)</f>
        <v>15.279976740469989</v>
      </c>
      <c r="X35" s="49">
        <f>IF(X$16-S$16&lt;=$E$14,S$19/$E$14,0)</f>
        <v>15.279976740469989</v>
      </c>
      <c r="Y35" s="49">
        <f>IF(Y$16-S$16&lt;=$E$14,S$19/$E$14,0)</f>
        <v>15.279976740469989</v>
      </c>
      <c r="Z35" s="49">
        <f>IF(Z$16-S$16&lt;=$E$14,S$19/$E$14,0)</f>
        <v>15.279976740469989</v>
      </c>
      <c r="AA35" s="49">
        <f>IF(AA$16-S$16&lt;=$E$14,S$19/$E$14,0)</f>
        <v>15.279976740469989</v>
      </c>
      <c r="AB35" s="49">
        <f>IF(AB$16-S$16&lt;=$E$14,S$19/$E$14,0)</f>
        <v>15.279976740469989</v>
      </c>
      <c r="AC35" s="49">
        <f>IF(AC$16-S$16&lt;=$E$14,S$19/$E$14,0)</f>
        <v>15.279976740469989</v>
      </c>
      <c r="AD35" s="49">
        <f>IF(AD$16-S$16&lt;=$E$14,S$19/$E$14,0)</f>
        <v>15.279976740469989</v>
      </c>
      <c r="AE35" s="49">
        <f>IF(AE$16-S$16&lt;=$E$14,S$19/$E$14,0)</f>
        <v>15.279976740469989</v>
      </c>
      <c r="AF35" s="49">
        <f>IF(AF$16-S$16&lt;=$E$14,S$19/$E$14,0)</f>
        <v>15.279976740469989</v>
      </c>
      <c r="AG35" s="49">
        <f>IF(AG$16-S$16&lt;=$E$14,S$19/$E$14,0)</f>
        <v>15.279976740469989</v>
      </c>
      <c r="AH35" s="49">
        <f>IF(AH$16-S$16&lt;=$E$14,S$19/$E$14,0)</f>
        <v>15.279976740469989</v>
      </c>
      <c r="AI35" s="49">
        <f>IF(AI$16-S$16&lt;=$E$14,S$19/$E$14,0)</f>
        <v>15.279976740469989</v>
      </c>
    </row>
    <row r="36" spans="2:41" x14ac:dyDescent="0.3">
      <c r="D36" s="51" t="s">
        <v>31</v>
      </c>
      <c r="E36" s="52">
        <f t="shared" si="6"/>
        <v>168.95446515444272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15.58557627527939</v>
      </c>
      <c r="V36" s="49">
        <f>IF(V$16-T$16&lt;=$E$14,T$19/$E$14,0)</f>
        <v>15.58557627527939</v>
      </c>
      <c r="W36" s="49">
        <f>IF(W$16-T$16&lt;=$E$14,T$19/$E$14,0)</f>
        <v>15.58557627527939</v>
      </c>
      <c r="X36" s="49">
        <f>IF(X$16-T$16&lt;=$E$14,T$19/$E$14,0)</f>
        <v>15.58557627527939</v>
      </c>
      <c r="Y36" s="49">
        <f>IF(Y$16-T$16&lt;=$E$14,T$19/$E$14,0)</f>
        <v>15.58557627527939</v>
      </c>
      <c r="Z36" s="49">
        <f>IF(Z$16-T$16&lt;=$E$14,T$19/$E$14,0)</f>
        <v>15.58557627527939</v>
      </c>
      <c r="AA36" s="49">
        <f>IF(AA$16-T$16&lt;=$E$14,T$19/$E$14,0)</f>
        <v>15.58557627527939</v>
      </c>
      <c r="AB36" s="49">
        <f>IF(AB$16-T$16&lt;=$E$14,T$19/$E$14,0)</f>
        <v>15.58557627527939</v>
      </c>
      <c r="AC36" s="49">
        <f>IF(AC$16-T$16&lt;=$E$14,T$19/$E$14,0)</f>
        <v>15.58557627527939</v>
      </c>
      <c r="AD36" s="49">
        <f>IF(AD$16-T$16&lt;=$E$14,T$19/$E$14,0)</f>
        <v>15.58557627527939</v>
      </c>
      <c r="AE36" s="49">
        <f>IF(AE$16-T$16&lt;=$E$14,T$19/$E$14,0)</f>
        <v>15.58557627527939</v>
      </c>
      <c r="AF36" s="49">
        <f>IF(AF$16-T$16&lt;=$E$14,T$19/$E$14,0)</f>
        <v>15.58557627527939</v>
      </c>
      <c r="AG36" s="49">
        <f>IF(AG$16-T$16&lt;=$E$14,T$19/$E$14,0)</f>
        <v>15.58557627527939</v>
      </c>
      <c r="AH36" s="49">
        <f>IF(AH$16-T$16&lt;=$E$14,T$19/$E$14,0)</f>
        <v>15.58557627527939</v>
      </c>
      <c r="AI36" s="49">
        <f>IF(AI$16-T$16&lt;=$E$14,T$19/$E$14,0)</f>
        <v>15.58557627527939</v>
      </c>
      <c r="AJ36" s="49">
        <f>IF(AJ$16-T$16&lt;=$E$14,T$19/$E$14,0)</f>
        <v>15.58557627527939</v>
      </c>
    </row>
    <row r="37" spans="2:41" x14ac:dyDescent="0.3">
      <c r="D37" s="51" t="s">
        <v>32</v>
      </c>
      <c r="E37" s="52">
        <f t="shared" si="6"/>
        <v>172.33355445753156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15.897287800784976</v>
      </c>
      <c r="W37" s="49">
        <f>IF(W$16-U$16&lt;=$E$14,U$19/$E$14,0)</f>
        <v>15.897287800784976</v>
      </c>
      <c r="X37" s="49">
        <f>IF(X$16-U$16&lt;=$E$14,U$19/$E$14,0)</f>
        <v>15.897287800784976</v>
      </c>
      <c r="Y37" s="49">
        <f>IF(Y$16-U$16&lt;=$E$14,U$19/$E$14,0)</f>
        <v>15.897287800784976</v>
      </c>
      <c r="Z37" s="49">
        <f>IF(Z$16-U$16&lt;=$E$14,U$19/$E$14,0)</f>
        <v>15.897287800784976</v>
      </c>
      <c r="AA37" s="49">
        <f>IF(AA$16-U$16&lt;=$E$14,U$19/$E$14,0)</f>
        <v>15.897287800784976</v>
      </c>
      <c r="AB37" s="49">
        <f>IF(AB$16-U$16&lt;=$E$14,U$19/$E$14,0)</f>
        <v>15.897287800784976</v>
      </c>
      <c r="AC37" s="49">
        <f>IF(AC$16-U$16&lt;=$E$14,U$19/$E$14,0)</f>
        <v>15.897287800784976</v>
      </c>
      <c r="AD37" s="49">
        <f>IF(AD$16-U$16&lt;=$E$14,U$19/$E$14,0)</f>
        <v>15.897287800784976</v>
      </c>
      <c r="AE37" s="49">
        <f>IF(AE$16-U$16&lt;=$E$14,U$19/$E$14,0)</f>
        <v>15.897287800784976</v>
      </c>
      <c r="AF37" s="49">
        <f>IF(AF$16-U$16&lt;=$E$14,U$19/$E$14,0)</f>
        <v>15.897287800784976</v>
      </c>
      <c r="AG37" s="49">
        <f>IF(AG$16-U$16&lt;=$E$14,U$19/$E$14,0)</f>
        <v>15.897287800784976</v>
      </c>
      <c r="AH37" s="49">
        <f>IF(AH$16-U$16&lt;=$E$14,U$19/$E$14,0)</f>
        <v>15.897287800784976</v>
      </c>
      <c r="AI37" s="49">
        <f>IF(AI$16-U$16&lt;=$E$14,U$19/$E$14,0)</f>
        <v>15.897287800784976</v>
      </c>
      <c r="AJ37" s="49">
        <f>IF(AJ$16-U$16&lt;=$E$14,U$19/$E$14,0)</f>
        <v>15.897287800784976</v>
      </c>
      <c r="AK37" s="49">
        <f>IF(AK$16-U$16&lt;=$E$14,U$19/$E$14,0)</f>
        <v>15.897287800784976</v>
      </c>
    </row>
    <row r="38" spans="2:41" x14ac:dyDescent="0.3">
      <c r="D38" s="51" t="s">
        <v>33</v>
      </c>
      <c r="E38" s="52">
        <f t="shared" si="6"/>
        <v>175.78022554668217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16.215233556800676</v>
      </c>
      <c r="X38" s="49">
        <f>IF(X$16-V$16&lt;=$E$14,V$19/$E$14,0)</f>
        <v>16.215233556800676</v>
      </c>
      <c r="Y38" s="49">
        <f>IF(Y$16-V$16&lt;=$E$14,V$19/$E$14,0)</f>
        <v>16.215233556800676</v>
      </c>
      <c r="Z38" s="49">
        <f>IF(Z$16-V$16&lt;=$E$14,V$19/$E$14,0)</f>
        <v>16.215233556800676</v>
      </c>
      <c r="AA38" s="49">
        <f>IF(AA$16-V$16&lt;=$E$14,V$19/$E$14,0)</f>
        <v>16.215233556800676</v>
      </c>
      <c r="AB38" s="49">
        <f>IF(AB$16-V$16&lt;=$E$14,V$19/$E$14,0)</f>
        <v>16.215233556800676</v>
      </c>
      <c r="AC38" s="49">
        <f>IF(AC$16-V$16&lt;=$E$14,V$19/$E$14,0)</f>
        <v>16.215233556800676</v>
      </c>
      <c r="AD38" s="49">
        <f>IF(AD$16-V$16&lt;=$E$14,V$19/$E$14,0)</f>
        <v>16.215233556800676</v>
      </c>
      <c r="AE38" s="49">
        <f>IF(AE$16-V$16&lt;=$E$14,V$19/$E$14,0)</f>
        <v>16.215233556800676</v>
      </c>
      <c r="AF38" s="49">
        <f>IF(AF$16-V$16&lt;=$E$14,V$19/$E$14,0)</f>
        <v>16.215233556800676</v>
      </c>
      <c r="AG38" s="49">
        <f>IF(AG$16-V$16&lt;=$E$14,V$19/$E$14,0)</f>
        <v>16.215233556800676</v>
      </c>
      <c r="AH38" s="49">
        <f>IF(AH$16-V$16&lt;=$E$14,V$19/$E$14,0)</f>
        <v>16.215233556800676</v>
      </c>
      <c r="AI38" s="49">
        <f>IF(AI$16-V$16&lt;=$E$14,V$19/$E$14,0)</f>
        <v>16.215233556800676</v>
      </c>
      <c r="AJ38" s="49">
        <f>IF(AJ$16-V$16&lt;=$E$14,V$19/$E$14,0)</f>
        <v>16.215233556800676</v>
      </c>
      <c r="AK38" s="49">
        <f>IF(AK$16-V$16&lt;=$E$14,V$19/$E$14,0)</f>
        <v>16.215233556800676</v>
      </c>
      <c r="AL38" s="49">
        <f>IF(AL$16-V$16&lt;=$E$14,V$19/$E$14,0)</f>
        <v>16.215233556800676</v>
      </c>
    </row>
    <row r="39" spans="2:41" x14ac:dyDescent="0.3">
      <c r="D39" s="51" t="s">
        <v>34</v>
      </c>
      <c r="E39" s="52">
        <f t="shared" si="6"/>
        <v>179.29583005761583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16.539538227936688</v>
      </c>
      <c r="Y39" s="49">
        <f>IF(Y$16-W$16&lt;=$E$14,W$19/$E$14,0)</f>
        <v>16.539538227936688</v>
      </c>
      <c r="Z39" s="49">
        <f>IF(Z$16-W$16&lt;=$E$14,W$19/$E$14,0)</f>
        <v>16.539538227936688</v>
      </c>
      <c r="AA39" s="49">
        <f>IF(AA$16-W$16&lt;=$E$14,W$19/$E$14,0)</f>
        <v>16.539538227936688</v>
      </c>
      <c r="AB39" s="49">
        <f>IF(AB$16-W$16&lt;=$E$14,W$19/$E$14,0)</f>
        <v>16.539538227936688</v>
      </c>
      <c r="AC39" s="49">
        <f>IF(AC$16-W$16&lt;=$E$14,W$19/$E$14,0)</f>
        <v>16.539538227936688</v>
      </c>
      <c r="AD39" s="49">
        <f>IF(AD$16-W$16&lt;=$E$14,W$19/$E$14,0)</f>
        <v>16.539538227936688</v>
      </c>
      <c r="AE39" s="49">
        <f>IF(AE$16-W$16&lt;=$E$14,W$19/$E$14,0)</f>
        <v>16.539538227936688</v>
      </c>
      <c r="AF39" s="49">
        <f>IF(AF$16-W$16&lt;=$E$14,W$19/$E$14,0)</f>
        <v>16.539538227936688</v>
      </c>
      <c r="AG39" s="49">
        <f>IF(AG$16-W$16&lt;=$E$14,W$19/$E$14,0)</f>
        <v>16.539538227936688</v>
      </c>
      <c r="AH39" s="49">
        <f>IF(AH$16-W$16&lt;=$E$14,W$19/$E$14,0)</f>
        <v>16.539538227936688</v>
      </c>
      <c r="AI39" s="49">
        <f>IF(AI$16-W$16&lt;=$E$14,W$19/$E$14,0)</f>
        <v>16.539538227936688</v>
      </c>
      <c r="AJ39" s="49">
        <f>IF(AJ$16-W$16&lt;=$E$14,W$19/$E$14,0)</f>
        <v>16.539538227936688</v>
      </c>
      <c r="AK39" s="49">
        <f>IF(AK$16-W$16&lt;=$E$14,W$19/$E$14,0)</f>
        <v>16.539538227936688</v>
      </c>
      <c r="AL39" s="49">
        <f>IF(AL$16-W$16&lt;=$E$14,W$19/$E$14,0)</f>
        <v>16.539538227936688</v>
      </c>
      <c r="AM39" s="49">
        <f>IF(AM$16-W$16&lt;=$E$14,W$19/$E$14,0)</f>
        <v>16.539538227936688</v>
      </c>
    </row>
    <row r="40" spans="2:41" x14ac:dyDescent="0.3">
      <c r="D40" s="51" t="s">
        <v>35</v>
      </c>
      <c r="E40" s="52">
        <f t="shared" si="6"/>
        <v>182.88174665876818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16.870328992495423</v>
      </c>
      <c r="Z40" s="49">
        <f>IF(Z$16-X$16&lt;=$E$14,X$19/$E$14,0)</f>
        <v>16.870328992495423</v>
      </c>
      <c r="AA40" s="49">
        <f>IF(AA$16-X$16&lt;=$E$14,X$19/$E$14,0)</f>
        <v>16.870328992495423</v>
      </c>
      <c r="AB40" s="49">
        <f>IF(AB$16-X$16&lt;=$E$14,X$19/$E$14,0)</f>
        <v>16.870328992495423</v>
      </c>
      <c r="AC40" s="49">
        <f>IF(AC$16-X$16&lt;=$E$14,X$19/$E$14,0)</f>
        <v>16.870328992495423</v>
      </c>
      <c r="AD40" s="49">
        <f>IF(AD$16-X$16&lt;=$E$14,X$19/$E$14,0)</f>
        <v>16.870328992495423</v>
      </c>
      <c r="AE40" s="49">
        <f>IF(AE$16-X$16&lt;=$E$14,X$19/$E$14,0)</f>
        <v>16.870328992495423</v>
      </c>
      <c r="AF40" s="49">
        <f>IF(AF$16-X$16&lt;=$E$14,X$19/$E$14,0)</f>
        <v>16.870328992495423</v>
      </c>
      <c r="AG40" s="49">
        <f>IF(AG$16-X$16&lt;=$E$14,X$19/$E$14,0)</f>
        <v>16.870328992495423</v>
      </c>
      <c r="AH40" s="49">
        <f>IF(AH$16-X$16&lt;=$E$14,X$19/$E$14,0)</f>
        <v>16.870328992495423</v>
      </c>
      <c r="AI40" s="49">
        <f>IF(AI$16-X$16&lt;=$E$14,X$19/$E$14,0)</f>
        <v>16.870328992495423</v>
      </c>
      <c r="AJ40" s="49">
        <f>IF(AJ$16-X$16&lt;=$E$14,X$19/$E$14,0)</f>
        <v>16.870328992495423</v>
      </c>
      <c r="AK40" s="49">
        <f>IF(AK$16-X$16&lt;=$E$14,X$19/$E$14,0)</f>
        <v>16.870328992495423</v>
      </c>
      <c r="AL40" s="49">
        <f>IF(AL$16-X$16&lt;=$E$14,X$19/$E$14,0)</f>
        <v>16.870328992495423</v>
      </c>
      <c r="AM40" s="49">
        <f>IF(AM$16-X$16&lt;=$E$14,X$19/$E$14,0)</f>
        <v>16.870328992495423</v>
      </c>
      <c r="AN40" s="49">
        <f>IF(AN$16-X$16&lt;=$E$14,X$19/$E$14,0)</f>
        <v>16.870328992495423</v>
      </c>
    </row>
    <row r="41" spans="2:41" x14ac:dyDescent="0.3">
      <c r="D41" s="45" t="s">
        <v>36</v>
      </c>
      <c r="E41" s="50">
        <f t="shared" si="6"/>
        <v>186.5393815919436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17.207735572345335</v>
      </c>
      <c r="AA41" s="54">
        <f>IF(AA$16-Y$16&lt;=$E$14,Y$19/$E$14,0)</f>
        <v>17.207735572345335</v>
      </c>
      <c r="AB41" s="54">
        <f>IF(AB$16-Y$16&lt;=$E$14,Y$19/$E$14,0)</f>
        <v>17.207735572345335</v>
      </c>
      <c r="AC41" s="54">
        <f>IF(AC$16-Y$16&lt;=$E$14,Y$19/$E$14,0)</f>
        <v>17.207735572345335</v>
      </c>
      <c r="AD41" s="54">
        <f>IF(AD$16-Y$16&lt;=$E$14,Y$19/$E$14,0)</f>
        <v>17.207735572345335</v>
      </c>
      <c r="AE41" s="54">
        <f>IF(AE$16-Y$16&lt;=$E$14,Y$19/$E$14,0)</f>
        <v>17.207735572345335</v>
      </c>
      <c r="AF41" s="54">
        <f>IF(AF$16-Y$16&lt;=$E$14,Y$19/$E$14,0)</f>
        <v>17.207735572345335</v>
      </c>
      <c r="AG41" s="54">
        <f>IF(AG$16-Y$16&lt;=$E$14,Y$19/$E$14,0)</f>
        <v>17.207735572345335</v>
      </c>
      <c r="AH41" s="54">
        <f>IF(AH$16-Y$16&lt;=$E$14,Y$19/$E$14,0)</f>
        <v>17.207735572345335</v>
      </c>
      <c r="AI41" s="54">
        <f>IF(AI$16-Y$16&lt;=$E$14,Y$19/$E$14,0)</f>
        <v>17.207735572345335</v>
      </c>
      <c r="AJ41" s="54">
        <f>IF(AJ$16-Y$16&lt;=$E$14,Y$19/$E$14,0)</f>
        <v>17.207735572345335</v>
      </c>
      <c r="AK41" s="54">
        <f>IF(AK$16-Y$16&lt;=$E$14,Y$19/$E$14,0)</f>
        <v>17.207735572345335</v>
      </c>
      <c r="AL41" s="54">
        <f>IF(AL$16-Y$16&lt;=$E$14,Y$19/$E$14,0)</f>
        <v>17.207735572345335</v>
      </c>
      <c r="AM41" s="54">
        <f>IF(AM$16-Y$16&lt;=$E$14,Y$19/$E$14,0)</f>
        <v>17.207735572345335</v>
      </c>
      <c r="AN41" s="54">
        <f>IF(AN$16-Y$16&lt;=$E$14,Y$19/$E$14,0)</f>
        <v>17.207735572345335</v>
      </c>
      <c r="AO41" s="54">
        <f>IF(AO$16-Y$16&lt;=$E$14,Y$19/$E$14,0)</f>
        <v>17.207735572345335</v>
      </c>
    </row>
    <row r="42" spans="2:41" x14ac:dyDescent="0.3">
      <c r="D42" s="34" t="s">
        <v>6</v>
      </c>
      <c r="E42" s="48">
        <f t="shared" si="6"/>
        <v>1719.677175978321</v>
      </c>
      <c r="F42" s="49">
        <f t="shared" ref="F42:S42" si="7">SUM(F22:F41)</f>
        <v>0</v>
      </c>
      <c r="G42" s="49">
        <f t="shared" si="7"/>
        <v>10.669499999999999</v>
      </c>
      <c r="H42" s="49">
        <f t="shared" si="7"/>
        <v>21.831164999999999</v>
      </c>
      <c r="I42" s="49">
        <f t="shared" si="7"/>
        <v>33.508777049999999</v>
      </c>
      <c r="J42" s="49">
        <f t="shared" si="7"/>
        <v>45.727290824999997</v>
      </c>
      <c r="K42" s="49">
        <f t="shared" si="7"/>
        <v>58.512891824999997</v>
      </c>
      <c r="L42" s="49">
        <f t="shared" si="7"/>
        <v>71.554204845000001</v>
      </c>
      <c r="M42" s="49">
        <f t="shared" si="7"/>
        <v>84.8563441254</v>
      </c>
      <c r="N42" s="49">
        <f t="shared" si="7"/>
        <v>98.424526191408006</v>
      </c>
      <c r="O42" s="49">
        <f t="shared" si="7"/>
        <v>112.26407189873616</v>
      </c>
      <c r="P42" s="49">
        <f t="shared" si="7"/>
        <v>126.38040852021089</v>
      </c>
      <c r="Q42" s="49">
        <f t="shared" si="7"/>
        <v>140.77907187411512</v>
      </c>
      <c r="R42" s="49">
        <f t="shared" si="7"/>
        <v>155.46570849509743</v>
      </c>
      <c r="S42" s="49">
        <f t="shared" si="7"/>
        <v>170.44607784849939</v>
      </c>
      <c r="T42" s="49">
        <f>SUM(T22:T41)</f>
        <v>185.72605458896936</v>
      </c>
      <c r="U42" s="49">
        <f t="shared" ref="U42:AO42" si="8">SUM(U22:U41)</f>
        <v>201.31163086424874</v>
      </c>
      <c r="V42" s="49">
        <f t="shared" si="8"/>
        <v>217.20891866503371</v>
      </c>
      <c r="W42" s="49">
        <f t="shared" si="8"/>
        <v>222.75465222183439</v>
      </c>
      <c r="X42" s="49">
        <f t="shared" si="8"/>
        <v>228.13252544977104</v>
      </c>
      <c r="Y42" s="49">
        <f t="shared" si="8"/>
        <v>233.32524239226646</v>
      </c>
      <c r="Z42" s="49">
        <f t="shared" si="8"/>
        <v>238.31446418961184</v>
      </c>
      <c r="AA42" s="49">
        <f t="shared" si="8"/>
        <v>225.5288631896118</v>
      </c>
      <c r="AB42" s="49">
        <f t="shared" si="8"/>
        <v>212.48755016961184</v>
      </c>
      <c r="AC42" s="49">
        <f t="shared" si="8"/>
        <v>199.18541088921182</v>
      </c>
      <c r="AD42" s="49">
        <f t="shared" si="8"/>
        <v>185.61722882320385</v>
      </c>
      <c r="AE42" s="49">
        <f t="shared" si="8"/>
        <v>171.77768311587567</v>
      </c>
      <c r="AF42" s="49">
        <f t="shared" si="8"/>
        <v>157.66134649440099</v>
      </c>
      <c r="AG42" s="49">
        <f t="shared" si="8"/>
        <v>143.26268314049676</v>
      </c>
      <c r="AH42" s="49">
        <f t="shared" si="8"/>
        <v>128.57604651951445</v>
      </c>
      <c r="AI42" s="49">
        <f t="shared" si="8"/>
        <v>113.59567716611247</v>
      </c>
      <c r="AJ42" s="49">
        <f t="shared" si="8"/>
        <v>98.31570042564249</v>
      </c>
      <c r="AK42" s="49">
        <f t="shared" si="8"/>
        <v>82.73012415036311</v>
      </c>
      <c r="AL42" s="49">
        <f t="shared" si="8"/>
        <v>66.832836349578116</v>
      </c>
      <c r="AM42" s="49">
        <f t="shared" si="8"/>
        <v>50.617602792777447</v>
      </c>
      <c r="AN42" s="49">
        <f t="shared" si="8"/>
        <v>34.078064564840759</v>
      </c>
      <c r="AO42" s="49">
        <f t="shared" si="8"/>
        <v>17.207735572345335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9">NPV($E$13,F45:AO45)*(1+$E$13)</f>
        <v>1819.4184521850641</v>
      </c>
      <c r="F45" s="53"/>
      <c r="G45" s="53">
        <f t="shared" ref="G45:AO45" si="10">G42</f>
        <v>10.669499999999999</v>
      </c>
      <c r="H45" s="53">
        <f t="shared" si="10"/>
        <v>21.831164999999999</v>
      </c>
      <c r="I45" s="53">
        <f t="shared" si="10"/>
        <v>33.508777049999999</v>
      </c>
      <c r="J45" s="53">
        <f t="shared" si="10"/>
        <v>45.727290824999997</v>
      </c>
      <c r="K45" s="53">
        <f t="shared" si="10"/>
        <v>58.512891824999997</v>
      </c>
      <c r="L45" s="53">
        <f t="shared" si="10"/>
        <v>71.554204845000001</v>
      </c>
      <c r="M45" s="53">
        <f t="shared" si="10"/>
        <v>84.8563441254</v>
      </c>
      <c r="N45" s="53">
        <f t="shared" si="10"/>
        <v>98.424526191408006</v>
      </c>
      <c r="O45" s="53">
        <f t="shared" si="10"/>
        <v>112.26407189873616</v>
      </c>
      <c r="P45" s="53">
        <f t="shared" si="10"/>
        <v>126.38040852021089</v>
      </c>
      <c r="Q45" s="53">
        <f t="shared" si="10"/>
        <v>140.77907187411512</v>
      </c>
      <c r="R45" s="53">
        <f t="shared" si="10"/>
        <v>155.46570849509743</v>
      </c>
      <c r="S45" s="53">
        <f t="shared" si="10"/>
        <v>170.44607784849939</v>
      </c>
      <c r="T45" s="53">
        <f t="shared" si="10"/>
        <v>185.72605458896936</v>
      </c>
      <c r="U45" s="53">
        <f t="shared" si="10"/>
        <v>201.31163086424874</v>
      </c>
      <c r="V45" s="53">
        <f t="shared" si="10"/>
        <v>217.20891866503371</v>
      </c>
      <c r="W45" s="53">
        <f t="shared" si="10"/>
        <v>222.75465222183439</v>
      </c>
      <c r="X45" s="53">
        <f t="shared" si="10"/>
        <v>228.13252544977104</v>
      </c>
      <c r="Y45" s="53">
        <f t="shared" si="10"/>
        <v>233.32524239226646</v>
      </c>
      <c r="Z45" s="53">
        <f t="shared" si="10"/>
        <v>238.31446418961184</v>
      </c>
      <c r="AA45" s="53">
        <f t="shared" si="10"/>
        <v>225.5288631896118</v>
      </c>
      <c r="AB45" s="53">
        <f t="shared" si="10"/>
        <v>212.48755016961184</v>
      </c>
      <c r="AC45" s="53">
        <f t="shared" si="10"/>
        <v>199.18541088921182</v>
      </c>
      <c r="AD45" s="53">
        <f t="shared" si="10"/>
        <v>185.61722882320385</v>
      </c>
      <c r="AE45" s="53">
        <f t="shared" si="10"/>
        <v>171.77768311587567</v>
      </c>
      <c r="AF45" s="53">
        <f t="shared" si="10"/>
        <v>157.66134649440099</v>
      </c>
      <c r="AG45" s="53">
        <f t="shared" si="10"/>
        <v>143.26268314049676</v>
      </c>
      <c r="AH45" s="53">
        <f t="shared" si="10"/>
        <v>128.57604651951445</v>
      </c>
      <c r="AI45" s="53">
        <f t="shared" si="10"/>
        <v>113.59567716611247</v>
      </c>
      <c r="AJ45" s="53">
        <f t="shared" si="10"/>
        <v>98.31570042564249</v>
      </c>
      <c r="AK45" s="53">
        <f t="shared" si="10"/>
        <v>82.73012415036311</v>
      </c>
      <c r="AL45" s="53">
        <f t="shared" si="10"/>
        <v>66.832836349578116</v>
      </c>
      <c r="AM45" s="53">
        <f t="shared" si="10"/>
        <v>50.617602792777447</v>
      </c>
      <c r="AN45" s="53">
        <f t="shared" si="10"/>
        <v>34.078064564840759</v>
      </c>
      <c r="AO45" s="53">
        <f t="shared" si="10"/>
        <v>17.207735572345335</v>
      </c>
    </row>
    <row r="46" spans="2:41" x14ac:dyDescent="0.3">
      <c r="D46" s="34" t="s">
        <v>78</v>
      </c>
      <c r="E46" s="48">
        <f t="shared" si="9"/>
        <v>450.96329230946077</v>
      </c>
      <c r="G46" s="84">
        <f t="shared" ref="G46:AO46" si="11">F$20*$H10</f>
        <v>4.3702271999999995</v>
      </c>
      <c r="H46" s="84">
        <f t="shared" si="11"/>
        <v>8.6689059840000002</v>
      </c>
      <c r="I46" s="84">
        <f t="shared" si="11"/>
        <v>12.893178055680002</v>
      </c>
      <c r="J46" s="84">
        <f t="shared" si="11"/>
        <v>17.04005660544</v>
      </c>
      <c r="K46" s="84">
        <f t="shared" si="11"/>
        <v>21.106420129920004</v>
      </c>
      <c r="L46" s="84">
        <f t="shared" si="11"/>
        <v>24.950211912192003</v>
      </c>
      <c r="M46" s="84">
        <f t="shared" si="11"/>
        <v>28.566980517411846</v>
      </c>
      <c r="N46" s="84">
        <f t="shared" si="11"/>
        <v>31.952185482038477</v>
      </c>
      <c r="O46" s="84">
        <f t="shared" si="11"/>
        <v>35.101195533260046</v>
      </c>
      <c r="P46" s="84">
        <f t="shared" si="11"/>
        <v>38.009286772808451</v>
      </c>
      <c r="Q46" s="84">
        <f t="shared" si="11"/>
        <v>40.671640824450215</v>
      </c>
      <c r="R46" s="84">
        <f t="shared" si="11"/>
        <v>43.083342944427223</v>
      </c>
      <c r="S46" s="84">
        <f t="shared" si="11"/>
        <v>45.239380094106167</v>
      </c>
      <c r="T46" s="84">
        <f t="shared" si="11"/>
        <v>47.134638974081085</v>
      </c>
      <c r="U46" s="84">
        <f t="shared" si="11"/>
        <v>48.763904018957902</v>
      </c>
      <c r="V46" s="84">
        <f t="shared" si="11"/>
        <v>50.121855352034657</v>
      </c>
      <c r="W46" s="84">
        <f t="shared" si="11"/>
        <v>51.20306669907535</v>
      </c>
      <c r="X46" s="84">
        <f t="shared" si="11"/>
        <v>52.275142460359262</v>
      </c>
      <c r="Y46" s="84">
        <f t="shared" si="11"/>
        <v>53.345036564171245</v>
      </c>
      <c r="Z46" s="84">
        <f t="shared" si="11"/>
        <v>54.420198849361881</v>
      </c>
      <c r="AA46" s="84">
        <f t="shared" si="11"/>
        <v>48.319348566107813</v>
      </c>
      <c r="AB46" s="84">
        <f t="shared" si="11"/>
        <v>42.545809668453749</v>
      </c>
      <c r="AC46" s="84">
        <f t="shared" si="11"/>
        <v>37.106128384111685</v>
      </c>
      <c r="AD46" s="84">
        <f t="shared" si="11"/>
        <v>32.006981865347861</v>
      </c>
      <c r="AE46" s="84">
        <f t="shared" si="11"/>
        <v>27.255180807473838</v>
      </c>
      <c r="AF46" s="84">
        <f t="shared" si="11"/>
        <v>22.85767211970742</v>
      </c>
      <c r="AG46" s="84">
        <f t="shared" si="11"/>
        <v>18.821541649450754</v>
      </c>
      <c r="AH46" s="84">
        <f t="shared" si="11"/>
        <v>15.154016961054039</v>
      </c>
      <c r="AI46" s="84">
        <f t="shared" si="11"/>
        <v>11.86247017015447</v>
      </c>
      <c r="AJ46" s="84">
        <f t="shared" si="11"/>
        <v>8.95442083470199</v>
      </c>
      <c r="AK46" s="84">
        <f t="shared" si="11"/>
        <v>6.4375389038055424</v>
      </c>
      <c r="AL46" s="84">
        <f t="shared" si="11"/>
        <v>4.3196477255562469</v>
      </c>
      <c r="AM46" s="84">
        <f t="shared" si="11"/>
        <v>2.608727115007047</v>
      </c>
      <c r="AN46" s="84">
        <f t="shared" si="11"/>
        <v>1.3129164835119442</v>
      </c>
      <c r="AO46" s="84">
        <f t="shared" si="11"/>
        <v>0.44051803065202078</v>
      </c>
    </row>
    <row r="47" spans="2:41" x14ac:dyDescent="0.3">
      <c r="D47" s="34" t="s">
        <v>21</v>
      </c>
      <c r="E47" s="48">
        <f t="shared" si="9"/>
        <v>570.75041682916151</v>
      </c>
      <c r="F47" s="42"/>
      <c r="G47" s="84">
        <f t="shared" ref="G47:AO47" si="12">F$20*$H11</f>
        <v>5.531068799999999</v>
      </c>
      <c r="H47" s="84">
        <f t="shared" si="12"/>
        <v>10.971584135999999</v>
      </c>
      <c r="I47" s="84">
        <f t="shared" si="12"/>
        <v>16.317928476719999</v>
      </c>
      <c r="J47" s="84">
        <f t="shared" si="12"/>
        <v>21.56632164126</v>
      </c>
      <c r="K47" s="84">
        <f t="shared" si="12"/>
        <v>26.71281297693</v>
      </c>
      <c r="L47" s="84">
        <f t="shared" si="12"/>
        <v>31.577611951368002</v>
      </c>
      <c r="M47" s="84">
        <f t="shared" si="12"/>
        <v>36.155084717349361</v>
      </c>
      <c r="N47" s="84">
        <f t="shared" si="12"/>
        <v>40.439484750704942</v>
      </c>
      <c r="O47" s="84">
        <f t="shared" si="12"/>
        <v>44.424950596782246</v>
      </c>
      <c r="P47" s="84">
        <f t="shared" si="12"/>
        <v>48.10550357183569</v>
      </c>
      <c r="Q47" s="84">
        <f t="shared" si="12"/>
        <v>51.4750454184448</v>
      </c>
      <c r="R47" s="84">
        <f t="shared" si="12"/>
        <v>54.527355914040697</v>
      </c>
      <c r="S47" s="84">
        <f t="shared" si="12"/>
        <v>57.256090431603113</v>
      </c>
      <c r="T47" s="84">
        <f t="shared" si="12"/>
        <v>59.65477745157137</v>
      </c>
      <c r="U47" s="84">
        <f t="shared" si="12"/>
        <v>61.716816023993587</v>
      </c>
      <c r="V47" s="84">
        <f t="shared" si="12"/>
        <v>63.435473179918851</v>
      </c>
      <c r="W47" s="84">
        <f t="shared" si="12"/>
        <v>64.803881291017234</v>
      </c>
      <c r="X47" s="84">
        <f t="shared" si="12"/>
        <v>66.160727176392186</v>
      </c>
      <c r="Y47" s="84">
        <f t="shared" si="12"/>
        <v>67.514811901529228</v>
      </c>
      <c r="Z47" s="84">
        <f t="shared" si="12"/>
        <v>68.875564168723628</v>
      </c>
      <c r="AA47" s="84">
        <f t="shared" si="12"/>
        <v>61.154175528980197</v>
      </c>
      <c r="AB47" s="84">
        <f t="shared" si="12"/>
        <v>53.847040361636772</v>
      </c>
      <c r="AC47" s="84">
        <f t="shared" si="12"/>
        <v>46.962443736141346</v>
      </c>
      <c r="AD47" s="84">
        <f t="shared" si="12"/>
        <v>40.508836423330884</v>
      </c>
      <c r="AE47" s="84">
        <f t="shared" si="12"/>
        <v>34.494838209459076</v>
      </c>
      <c r="AF47" s="84">
        <f t="shared" si="12"/>
        <v>28.929241276504701</v>
      </c>
      <c r="AG47" s="84">
        <f t="shared" si="12"/>
        <v>23.821013650086108</v>
      </c>
      <c r="AH47" s="84">
        <f t="shared" si="12"/>
        <v>19.179302716334018</v>
      </c>
      <c r="AI47" s="84">
        <f t="shared" si="12"/>
        <v>15.01343880910175</v>
      </c>
      <c r="AJ47" s="84">
        <f t="shared" si="12"/>
        <v>11.332938868919705</v>
      </c>
      <c r="AK47" s="84">
        <f t="shared" si="12"/>
        <v>8.1475101751288896</v>
      </c>
      <c r="AL47" s="84">
        <f t="shared" si="12"/>
        <v>5.4670541526571244</v>
      </c>
      <c r="AM47" s="84">
        <f t="shared" si="12"/>
        <v>3.3016702549307935</v>
      </c>
      <c r="AN47" s="84">
        <f t="shared" si="12"/>
        <v>1.6616599244448043</v>
      </c>
      <c r="AO47" s="84">
        <f t="shared" si="12"/>
        <v>0.55753063254396373</v>
      </c>
    </row>
    <row r="48" spans="2:41" x14ac:dyDescent="0.3">
      <c r="D48" s="34" t="s">
        <v>79</v>
      </c>
      <c r="E48" s="48">
        <f t="shared" si="9"/>
        <v>1021.713709138622</v>
      </c>
      <c r="F48" s="42"/>
      <c r="G48" s="42">
        <f t="shared" ref="G48:AO48" si="13">SUM(G46:G47)</f>
        <v>9.9012959999999985</v>
      </c>
      <c r="H48" s="42">
        <f t="shared" si="13"/>
        <v>19.640490119999999</v>
      </c>
      <c r="I48" s="42">
        <f t="shared" si="13"/>
        <v>29.211106532400002</v>
      </c>
      <c r="J48" s="42">
        <f t="shared" si="13"/>
        <v>38.606378246700004</v>
      </c>
      <c r="K48" s="42">
        <f t="shared" si="13"/>
        <v>47.819233106850007</v>
      </c>
      <c r="L48" s="42">
        <f t="shared" si="13"/>
        <v>56.527823863560002</v>
      </c>
      <c r="M48" s="42">
        <f t="shared" si="13"/>
        <v>64.722065234761203</v>
      </c>
      <c r="N48" s="42">
        <f t="shared" si="13"/>
        <v>72.391670232743422</v>
      </c>
      <c r="O48" s="42">
        <f t="shared" si="13"/>
        <v>79.526146130042292</v>
      </c>
      <c r="P48" s="42">
        <f t="shared" si="13"/>
        <v>86.114790344644149</v>
      </c>
      <c r="Q48" s="42">
        <f t="shared" si="13"/>
        <v>92.146686242895015</v>
      </c>
      <c r="R48" s="42">
        <f t="shared" si="13"/>
        <v>97.610698858467913</v>
      </c>
      <c r="S48" s="42">
        <f t="shared" si="13"/>
        <v>102.49547052570928</v>
      </c>
      <c r="T48" s="42">
        <f t="shared" si="13"/>
        <v>106.78941642565246</v>
      </c>
      <c r="U48" s="42">
        <f t="shared" si="13"/>
        <v>110.48072004295149</v>
      </c>
      <c r="V48" s="42">
        <f t="shared" si="13"/>
        <v>113.55732853195352</v>
      </c>
      <c r="W48" s="42">
        <f t="shared" si="13"/>
        <v>116.00694799009258</v>
      </c>
      <c r="X48" s="42">
        <f t="shared" si="13"/>
        <v>118.43586963675145</v>
      </c>
      <c r="Y48" s="42">
        <f t="shared" si="13"/>
        <v>120.85984846570048</v>
      </c>
      <c r="Z48" s="42">
        <f t="shared" si="13"/>
        <v>123.29576301808551</v>
      </c>
      <c r="AA48" s="42">
        <f t="shared" si="13"/>
        <v>109.47352409508801</v>
      </c>
      <c r="AB48" s="42">
        <f t="shared" si="13"/>
        <v>96.392850030090528</v>
      </c>
      <c r="AC48" s="42">
        <f t="shared" si="13"/>
        <v>84.068572120253037</v>
      </c>
      <c r="AD48" s="42">
        <f t="shared" si="13"/>
        <v>72.515818288678744</v>
      </c>
      <c r="AE48" s="42">
        <f t="shared" si="13"/>
        <v>61.75001901693291</v>
      </c>
      <c r="AF48" s="42">
        <f t="shared" si="13"/>
        <v>51.786913396212121</v>
      </c>
      <c r="AG48" s="42">
        <f t="shared" si="13"/>
        <v>42.642555299536866</v>
      </c>
      <c r="AH48" s="42">
        <f t="shared" si="13"/>
        <v>34.333319677388054</v>
      </c>
      <c r="AI48" s="42">
        <f t="shared" si="13"/>
        <v>26.87590897925622</v>
      </c>
      <c r="AJ48" s="42">
        <f t="shared" si="13"/>
        <v>20.287359703621696</v>
      </c>
      <c r="AK48" s="42">
        <f t="shared" si="13"/>
        <v>14.585049078934432</v>
      </c>
      <c r="AL48" s="42">
        <f t="shared" si="13"/>
        <v>9.7867018782133712</v>
      </c>
      <c r="AM48" s="42">
        <f t="shared" si="13"/>
        <v>5.91039736993784</v>
      </c>
      <c r="AN48" s="42">
        <f t="shared" si="13"/>
        <v>2.9745764079567483</v>
      </c>
      <c r="AO48" s="42">
        <f t="shared" si="13"/>
        <v>0.99804866319598451</v>
      </c>
    </row>
    <row r="49" spans="3:41" x14ac:dyDescent="0.3">
      <c r="D49" s="45" t="s">
        <v>80</v>
      </c>
      <c r="E49" s="50">
        <f t="shared" si="9"/>
        <v>0</v>
      </c>
      <c r="F49" s="55">
        <f t="shared" ref="F49:AO49" si="14">F17</f>
        <v>0</v>
      </c>
      <c r="G49" s="55">
        <f t="shared" si="14"/>
        <v>0</v>
      </c>
      <c r="H49" s="55">
        <f t="shared" si="14"/>
        <v>0</v>
      </c>
      <c r="I49" s="55">
        <f t="shared" si="14"/>
        <v>0</v>
      </c>
      <c r="J49" s="55">
        <f t="shared" si="14"/>
        <v>0</v>
      </c>
      <c r="K49" s="55">
        <f t="shared" si="14"/>
        <v>0</v>
      </c>
      <c r="L49" s="55">
        <f t="shared" si="14"/>
        <v>0</v>
      </c>
      <c r="M49" s="55">
        <f t="shared" si="14"/>
        <v>0</v>
      </c>
      <c r="N49" s="55">
        <f t="shared" si="14"/>
        <v>0</v>
      </c>
      <c r="O49" s="55">
        <f t="shared" si="14"/>
        <v>0</v>
      </c>
      <c r="P49" s="55">
        <f t="shared" si="14"/>
        <v>0</v>
      </c>
      <c r="Q49" s="55">
        <f t="shared" si="14"/>
        <v>0</v>
      </c>
      <c r="R49" s="55">
        <f t="shared" si="14"/>
        <v>0</v>
      </c>
      <c r="S49" s="55">
        <f t="shared" si="14"/>
        <v>0</v>
      </c>
      <c r="T49" s="55">
        <f t="shared" si="14"/>
        <v>0</v>
      </c>
      <c r="U49" s="55">
        <f t="shared" si="14"/>
        <v>0</v>
      </c>
      <c r="V49" s="55">
        <f t="shared" si="14"/>
        <v>0</v>
      </c>
      <c r="W49" s="55">
        <f t="shared" si="14"/>
        <v>0</v>
      </c>
      <c r="X49" s="55">
        <f t="shared" si="14"/>
        <v>0</v>
      </c>
      <c r="Y49" s="55">
        <f t="shared" si="14"/>
        <v>0</v>
      </c>
      <c r="Z49" s="55">
        <f t="shared" si="14"/>
        <v>0</v>
      </c>
      <c r="AA49" s="55">
        <f t="shared" si="14"/>
        <v>0</v>
      </c>
      <c r="AB49" s="55">
        <f t="shared" si="14"/>
        <v>0</v>
      </c>
      <c r="AC49" s="55">
        <f t="shared" si="14"/>
        <v>0</v>
      </c>
      <c r="AD49" s="55">
        <f t="shared" si="14"/>
        <v>0</v>
      </c>
      <c r="AE49" s="55">
        <f t="shared" si="14"/>
        <v>0</v>
      </c>
      <c r="AF49" s="55">
        <f t="shared" si="14"/>
        <v>0</v>
      </c>
      <c r="AG49" s="55">
        <f t="shared" si="14"/>
        <v>0</v>
      </c>
      <c r="AH49" s="55">
        <f t="shared" si="14"/>
        <v>0</v>
      </c>
      <c r="AI49" s="55">
        <f t="shared" si="14"/>
        <v>0</v>
      </c>
      <c r="AJ49" s="55">
        <f t="shared" si="14"/>
        <v>0</v>
      </c>
      <c r="AK49" s="55">
        <f t="shared" si="14"/>
        <v>0</v>
      </c>
      <c r="AL49" s="55">
        <f t="shared" si="14"/>
        <v>0</v>
      </c>
      <c r="AM49" s="55">
        <f t="shared" si="14"/>
        <v>0</v>
      </c>
      <c r="AN49" s="55">
        <f t="shared" si="14"/>
        <v>0</v>
      </c>
      <c r="AO49" s="55">
        <f t="shared" si="14"/>
        <v>0</v>
      </c>
    </row>
    <row r="50" spans="3:41" x14ac:dyDescent="0.3">
      <c r="D50" s="114" t="s">
        <v>50</v>
      </c>
      <c r="E50" s="115">
        <f t="shared" si="9"/>
        <v>2685.3801146726714</v>
      </c>
      <c r="F50" s="116">
        <f t="shared" ref="F50:AO50" si="15">SUM(F45,F48,F49)</f>
        <v>0</v>
      </c>
      <c r="G50" s="116">
        <f t="shared" si="15"/>
        <v>20.570795999999998</v>
      </c>
      <c r="H50" s="116">
        <f t="shared" si="15"/>
        <v>41.471655119999994</v>
      </c>
      <c r="I50" s="116">
        <f t="shared" si="15"/>
        <v>62.719883582400001</v>
      </c>
      <c r="J50" s="116">
        <f t="shared" si="15"/>
        <v>84.333669071700001</v>
      </c>
      <c r="K50" s="116">
        <f t="shared" si="15"/>
        <v>106.33212493185</v>
      </c>
      <c r="L50" s="116">
        <f t="shared" si="15"/>
        <v>128.08202870856002</v>
      </c>
      <c r="M50" s="116">
        <f t="shared" si="15"/>
        <v>149.5784093601612</v>
      </c>
      <c r="N50" s="116">
        <f t="shared" si="15"/>
        <v>170.81619642415143</v>
      </c>
      <c r="O50" s="116">
        <f t="shared" si="15"/>
        <v>191.79021802877844</v>
      </c>
      <c r="P50" s="116">
        <f t="shared" si="15"/>
        <v>212.49519886485504</v>
      </c>
      <c r="Q50" s="116">
        <f t="shared" si="15"/>
        <v>232.92575811701013</v>
      </c>
      <c r="R50" s="116">
        <f t="shared" si="15"/>
        <v>253.07640735356534</v>
      </c>
      <c r="S50" s="116">
        <f t="shared" si="15"/>
        <v>272.94154837420865</v>
      </c>
      <c r="T50" s="116">
        <f t="shared" si="15"/>
        <v>292.51547101462182</v>
      </c>
      <c r="U50" s="116">
        <f t="shared" si="15"/>
        <v>311.79235090720022</v>
      </c>
      <c r="V50" s="116">
        <f t="shared" si="15"/>
        <v>330.76624719698725</v>
      </c>
      <c r="W50" s="116">
        <f t="shared" si="15"/>
        <v>338.76160021192698</v>
      </c>
      <c r="X50" s="116">
        <f t="shared" si="15"/>
        <v>346.56839508652251</v>
      </c>
      <c r="Y50" s="116">
        <f t="shared" si="15"/>
        <v>354.18509085796694</v>
      </c>
      <c r="Z50" s="116">
        <f t="shared" si="15"/>
        <v>361.61022720769733</v>
      </c>
      <c r="AA50" s="116">
        <f t="shared" si="15"/>
        <v>335.00238728469981</v>
      </c>
      <c r="AB50" s="116">
        <f t="shared" si="15"/>
        <v>308.88040019970236</v>
      </c>
      <c r="AC50" s="116">
        <f t="shared" si="15"/>
        <v>283.25398300946483</v>
      </c>
      <c r="AD50" s="116">
        <f t="shared" si="15"/>
        <v>258.1330471118826</v>
      </c>
      <c r="AE50" s="116">
        <f t="shared" si="15"/>
        <v>233.5277021328086</v>
      </c>
      <c r="AF50" s="116">
        <f t="shared" si="15"/>
        <v>209.44825989061312</v>
      </c>
      <c r="AG50" s="116">
        <f t="shared" si="15"/>
        <v>185.90523844003363</v>
      </c>
      <c r="AH50" s="116">
        <f t="shared" si="15"/>
        <v>162.90936619690251</v>
      </c>
      <c r="AI50" s="116">
        <f t="shared" si="15"/>
        <v>140.47158614536869</v>
      </c>
      <c r="AJ50" s="116">
        <f t="shared" si="15"/>
        <v>118.60306012926418</v>
      </c>
      <c r="AK50" s="116">
        <f t="shared" si="15"/>
        <v>97.315173229297542</v>
      </c>
      <c r="AL50" s="116">
        <f t="shared" si="15"/>
        <v>76.61953822779148</v>
      </c>
      <c r="AM50" s="116">
        <f t="shared" si="15"/>
        <v>56.528000162715287</v>
      </c>
      <c r="AN50" s="116">
        <f t="shared" si="15"/>
        <v>37.052640972797505</v>
      </c>
      <c r="AO50" s="116">
        <f t="shared" si="15"/>
        <v>18.205784235541319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-1.3216094885137863E-12</v>
      </c>
      <c r="F52" s="49">
        <f t="shared" ref="F52:AO52" si="16">-F8+F50</f>
        <v>-170.71199999999999</v>
      </c>
      <c r="G52" s="49">
        <f t="shared" si="16"/>
        <v>-158.01584400000002</v>
      </c>
      <c r="H52" s="49">
        <f t="shared" si="16"/>
        <v>-145.37013767999997</v>
      </c>
      <c r="I52" s="49">
        <f t="shared" si="16"/>
        <v>-132.7763368176</v>
      </c>
      <c r="J52" s="49">
        <f t="shared" si="16"/>
        <v>-120.2359469283</v>
      </c>
      <c r="K52" s="49">
        <f t="shared" si="16"/>
        <v>-102.32888338814998</v>
      </c>
      <c r="L52" s="49">
        <f t="shared" si="16"/>
        <v>-84.752199777839962</v>
      </c>
      <c r="M52" s="49">
        <f t="shared" si="16"/>
        <v>-67.512503695966785</v>
      </c>
      <c r="N52" s="49">
        <f t="shared" si="16"/>
        <v>-50.616534893099129</v>
      </c>
      <c r="O52" s="49">
        <f t="shared" si="16"/>
        <v>-34.071167914817153</v>
      </c>
      <c r="P52" s="49">
        <f t="shared" si="16"/>
        <v>-17.88341479761246</v>
      </c>
      <c r="Q52" s="49">
        <f t="shared" si="16"/>
        <v>-2.060427818706728</v>
      </c>
      <c r="R52" s="49">
        <f t="shared" si="16"/>
        <v>13.39049769913413</v>
      </c>
      <c r="S52" s="49">
        <f t="shared" si="16"/>
        <v>28.461920526688829</v>
      </c>
      <c r="T52" s="49">
        <f t="shared" si="16"/>
        <v>43.146250610151583</v>
      </c>
      <c r="U52" s="49">
        <f t="shared" si="16"/>
        <v>57.435746094640592</v>
      </c>
      <c r="V52" s="49">
        <f t="shared" si="16"/>
        <v>71.322510288176431</v>
      </c>
      <c r="W52" s="49">
        <f t="shared" si="16"/>
        <v>74.128988564939959</v>
      </c>
      <c r="X52" s="49">
        <f t="shared" si="16"/>
        <v>76.64313120659574</v>
      </c>
      <c r="Y52" s="49">
        <f t="shared" si="16"/>
        <v>78.861321700441579</v>
      </c>
      <c r="Z52" s="49">
        <f t="shared" si="16"/>
        <v>361.61022720769733</v>
      </c>
      <c r="AA52" s="49">
        <f t="shared" si="16"/>
        <v>335.00238728469981</v>
      </c>
      <c r="AB52" s="49">
        <f t="shared" si="16"/>
        <v>308.88040019970236</v>
      </c>
      <c r="AC52" s="49">
        <f t="shared" si="16"/>
        <v>283.25398300946483</v>
      </c>
      <c r="AD52" s="49">
        <f t="shared" si="16"/>
        <v>258.1330471118826</v>
      </c>
      <c r="AE52" s="49">
        <f t="shared" si="16"/>
        <v>233.5277021328086</v>
      </c>
      <c r="AF52" s="49">
        <f t="shared" si="16"/>
        <v>209.44825989061312</v>
      </c>
      <c r="AG52" s="49">
        <f t="shared" si="16"/>
        <v>185.90523844003363</v>
      </c>
      <c r="AH52" s="49">
        <f t="shared" si="16"/>
        <v>162.90936619690251</v>
      </c>
      <c r="AI52" s="49">
        <f t="shared" si="16"/>
        <v>140.47158614536869</v>
      </c>
      <c r="AJ52" s="49">
        <f t="shared" si="16"/>
        <v>118.60306012926418</v>
      </c>
      <c r="AK52" s="49">
        <f t="shared" si="16"/>
        <v>97.315173229297542</v>
      </c>
      <c r="AL52" s="49">
        <f t="shared" si="16"/>
        <v>76.61953822779148</v>
      </c>
      <c r="AM52" s="49">
        <f t="shared" si="16"/>
        <v>56.528000162715287</v>
      </c>
      <c r="AN52" s="49">
        <f t="shared" si="16"/>
        <v>37.052640972797505</v>
      </c>
      <c r="AO52" s="49">
        <f t="shared" si="16"/>
        <v>18.205784235541319</v>
      </c>
    </row>
    <row r="53" spans="3:41" x14ac:dyDescent="0.3">
      <c r="C53" s="34"/>
      <c r="D53" s="34" t="s">
        <v>52</v>
      </c>
      <c r="F53" s="49">
        <f>F20</f>
        <v>170.71199999999999</v>
      </c>
      <c r="G53" s="49">
        <f t="shared" ref="G53:AO53" si="17">G20</f>
        <v>338.62914000000001</v>
      </c>
      <c r="H53" s="49">
        <f t="shared" si="17"/>
        <v>503.63976780000002</v>
      </c>
      <c r="I53" s="49">
        <f t="shared" si="17"/>
        <v>665.62721114999999</v>
      </c>
      <c r="J53" s="49">
        <f t="shared" si="17"/>
        <v>824.46953632500004</v>
      </c>
      <c r="K53" s="49">
        <f t="shared" si="17"/>
        <v>974.6176528200001</v>
      </c>
      <c r="L53" s="49">
        <f t="shared" si="17"/>
        <v>1115.8976764614001</v>
      </c>
      <c r="M53" s="49">
        <f t="shared" si="17"/>
        <v>1248.132245392128</v>
      </c>
      <c r="N53" s="49">
        <f t="shared" si="17"/>
        <v>1371.1404505179705</v>
      </c>
      <c r="O53" s="49">
        <f t="shared" si="17"/>
        <v>1484.7377645628301</v>
      </c>
      <c r="P53" s="49">
        <f t="shared" si="17"/>
        <v>1588.7359697050865</v>
      </c>
      <c r="Q53" s="49">
        <f t="shared" si="17"/>
        <v>1682.9430837666882</v>
      </c>
      <c r="R53" s="49">
        <f t="shared" si="17"/>
        <v>1767.163284926022</v>
      </c>
      <c r="S53" s="49">
        <f t="shared" si="17"/>
        <v>1841.1968349250424</v>
      </c>
      <c r="T53" s="49">
        <f t="shared" si="17"/>
        <v>1904.840000740543</v>
      </c>
      <c r="U53" s="49">
        <f t="shared" si="17"/>
        <v>1957.8849746888536</v>
      </c>
      <c r="V53" s="49">
        <f t="shared" si="17"/>
        <v>2000.1197929326308</v>
      </c>
      <c r="W53" s="49">
        <f t="shared" si="17"/>
        <v>2041.9977523577836</v>
      </c>
      <c r="X53" s="49">
        <f t="shared" si="17"/>
        <v>2083.7904907879392</v>
      </c>
      <c r="Y53" s="49">
        <f t="shared" si="17"/>
        <v>2125.7890175531984</v>
      </c>
      <c r="Z53" s="49">
        <f t="shared" si="17"/>
        <v>1887.4745533635864</v>
      </c>
      <c r="AA53" s="49">
        <f t="shared" si="17"/>
        <v>1661.9456901739745</v>
      </c>
      <c r="AB53" s="49">
        <f t="shared" si="17"/>
        <v>1449.4581400043626</v>
      </c>
      <c r="AC53" s="49">
        <f t="shared" si="17"/>
        <v>1250.2727291151507</v>
      </c>
      <c r="AD53" s="49">
        <f t="shared" si="17"/>
        <v>1064.6555002919467</v>
      </c>
      <c r="AE53" s="49">
        <f t="shared" si="17"/>
        <v>892.87781717607106</v>
      </c>
      <c r="AF53" s="49">
        <f t="shared" si="17"/>
        <v>735.2164706816701</v>
      </c>
      <c r="AG53" s="49">
        <f t="shared" si="17"/>
        <v>591.95378754117337</v>
      </c>
      <c r="AH53" s="49">
        <f t="shared" si="17"/>
        <v>463.37774102165895</v>
      </c>
      <c r="AI53" s="49">
        <f t="shared" si="17"/>
        <v>349.78206385554648</v>
      </c>
      <c r="AJ53" s="49">
        <f t="shared" si="17"/>
        <v>251.46636342990399</v>
      </c>
      <c r="AK53" s="49">
        <f t="shared" si="17"/>
        <v>168.73623927954088</v>
      </c>
      <c r="AL53" s="49">
        <f t="shared" si="17"/>
        <v>101.90340292996277</v>
      </c>
      <c r="AM53" s="49">
        <f t="shared" si="17"/>
        <v>51.285800137185319</v>
      </c>
      <c r="AN53" s="49">
        <f t="shared" si="17"/>
        <v>17.207735572344561</v>
      </c>
      <c r="AO53" s="49">
        <f t="shared" si="17"/>
        <v>-7.744915819785092E-13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FCF1-D5BC-4758-93E7-04B75B1B4654}">
  <dimension ref="A1:AK29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16384" width="8.88671875" style="1"/>
  </cols>
  <sheetData>
    <row r="1" spans="1:37" x14ac:dyDescent="0.25">
      <c r="A1" s="64" t="s">
        <v>110</v>
      </c>
    </row>
    <row r="2" spans="1:37" x14ac:dyDescent="0.25">
      <c r="A2" s="64"/>
    </row>
    <row r="3" spans="1:37" x14ac:dyDescent="0.25">
      <c r="B3" s="65" t="s">
        <v>54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AI3" s="65" t="str">
        <f>B3</f>
        <v>Expense</v>
      </c>
    </row>
    <row r="4" spans="1:37" x14ac:dyDescent="0.25">
      <c r="C4" s="73" t="s">
        <v>12</v>
      </c>
      <c r="D4" s="94">
        <f>-'Xp1'!F$8</f>
        <v>-142.26</v>
      </c>
      <c r="E4" s="94">
        <f>-'Xp1'!G$8</f>
        <v>0</v>
      </c>
      <c r="F4" s="94">
        <f>-'Xp1'!H$8</f>
        <v>0</v>
      </c>
      <c r="G4" s="94">
        <f>-'Xp1'!I$8</f>
        <v>0</v>
      </c>
      <c r="H4" s="94">
        <f>-'Xp1'!J$8</f>
        <v>0</v>
      </c>
      <c r="I4" s="94">
        <f>-'Xp1'!K$8</f>
        <v>0</v>
      </c>
      <c r="J4" s="94">
        <f>-'Xp1'!L$8</f>
        <v>0</v>
      </c>
      <c r="K4" s="94">
        <f>-'Xp1'!M$8</f>
        <v>0</v>
      </c>
      <c r="L4" s="94">
        <f>-'Xp1'!N$8</f>
        <v>0</v>
      </c>
      <c r="M4" s="94">
        <f>-'Xp1'!O$8</f>
        <v>0</v>
      </c>
      <c r="N4" s="95">
        <f>-'Xp1'!P$8</f>
        <v>0</v>
      </c>
      <c r="AI4" s="65"/>
      <c r="AJ4" s="71" t="s">
        <v>69</v>
      </c>
      <c r="AK4" s="70">
        <f>'Xp1'!$E$50</f>
        <v>142.26</v>
      </c>
    </row>
    <row r="5" spans="1:37" x14ac:dyDescent="0.25">
      <c r="C5" s="76" t="s">
        <v>54</v>
      </c>
      <c r="D5" s="96">
        <f>'Xp1'!F$17</f>
        <v>142.26</v>
      </c>
      <c r="E5" s="96">
        <f>'Xp1'!G$17</f>
        <v>0</v>
      </c>
      <c r="F5" s="96">
        <f>'Xp1'!H$17</f>
        <v>0</v>
      </c>
      <c r="G5" s="96">
        <f>'Xp1'!I$17</f>
        <v>0</v>
      </c>
      <c r="H5" s="96">
        <f>'Xp1'!J$17</f>
        <v>0</v>
      </c>
      <c r="I5" s="96">
        <f>'Xp1'!K$17</f>
        <v>0</v>
      </c>
      <c r="J5" s="96">
        <f>'Xp1'!L$17</f>
        <v>0</v>
      </c>
      <c r="K5" s="96">
        <f>'Xp1'!M$17</f>
        <v>0</v>
      </c>
      <c r="L5" s="96">
        <f>'Xp1'!N$17</f>
        <v>0</v>
      </c>
      <c r="M5" s="96">
        <f>'Xp1'!O$17</f>
        <v>0</v>
      </c>
      <c r="N5" s="97">
        <f>'Xp1'!P$17</f>
        <v>0</v>
      </c>
      <c r="AI5" s="65"/>
      <c r="AJ5" s="1" t="s">
        <v>70</v>
      </c>
      <c r="AK5" s="70">
        <f>'Xp1'!$E$52</f>
        <v>0</v>
      </c>
    </row>
    <row r="6" spans="1:37" x14ac:dyDescent="0.25">
      <c r="C6" s="76" t="s">
        <v>43</v>
      </c>
      <c r="D6" s="96">
        <f>'Xp1'!F$45</f>
        <v>0</v>
      </c>
      <c r="E6" s="96">
        <f>'Xp1'!G$45</f>
        <v>0</v>
      </c>
      <c r="F6" s="96">
        <f>'Xp1'!H$45</f>
        <v>0</v>
      </c>
      <c r="G6" s="96">
        <f>'Xp1'!I$45</f>
        <v>0</v>
      </c>
      <c r="H6" s="96">
        <f>'Xp1'!J$45</f>
        <v>0</v>
      </c>
      <c r="I6" s="96">
        <f>'Xp1'!K$45</f>
        <v>0</v>
      </c>
      <c r="J6" s="96">
        <f>'Xp1'!L$45</f>
        <v>0</v>
      </c>
      <c r="K6" s="96">
        <f>'Xp1'!M$45</f>
        <v>0</v>
      </c>
      <c r="L6" s="96">
        <f>'Xp1'!N$45</f>
        <v>0</v>
      </c>
      <c r="M6" s="96">
        <f>'Xp1'!O$45</f>
        <v>0</v>
      </c>
      <c r="N6" s="97">
        <f>'Xp1'!P$45</f>
        <v>0</v>
      </c>
      <c r="AI6" s="65"/>
    </row>
    <row r="7" spans="1:37" x14ac:dyDescent="0.25">
      <c r="C7" s="79" t="s">
        <v>53</v>
      </c>
      <c r="D7" s="98">
        <f>'Xp1'!F$48</f>
        <v>0</v>
      </c>
      <c r="E7" s="98">
        <f>'Xp1'!G$48</f>
        <v>0</v>
      </c>
      <c r="F7" s="98">
        <f>'Xp1'!H$48</f>
        <v>0</v>
      </c>
      <c r="G7" s="98">
        <f>'Xp1'!I$48</f>
        <v>0</v>
      </c>
      <c r="H7" s="98">
        <f>'Xp1'!J$48</f>
        <v>0</v>
      </c>
      <c r="I7" s="98">
        <f>'Xp1'!K$48</f>
        <v>0</v>
      </c>
      <c r="J7" s="98">
        <f>'Xp1'!L$48</f>
        <v>0</v>
      </c>
      <c r="K7" s="98">
        <f>'Xp1'!M$48</f>
        <v>0</v>
      </c>
      <c r="L7" s="98">
        <f>'Xp1'!N$48</f>
        <v>0</v>
      </c>
      <c r="M7" s="98">
        <f>'Xp1'!O$48</f>
        <v>0</v>
      </c>
      <c r="N7" s="99">
        <f>'Xp1'!P$48</f>
        <v>0</v>
      </c>
      <c r="AI7" s="65"/>
      <c r="AK7" s="70"/>
    </row>
    <row r="8" spans="1:37" x14ac:dyDescent="0.25">
      <c r="B8" s="65" t="s">
        <v>43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AI8" s="65" t="str">
        <f>B8</f>
        <v>Amortization</v>
      </c>
      <c r="AK8" s="6"/>
    </row>
    <row r="9" spans="1:37" x14ac:dyDescent="0.25">
      <c r="C9" s="73" t="s">
        <v>12</v>
      </c>
      <c r="D9" s="94">
        <f>-'Am1-10yr'!F$8</f>
        <v>-142.26</v>
      </c>
      <c r="E9" s="94">
        <f>-'Am1-10yr'!G$8</f>
        <v>0</v>
      </c>
      <c r="F9" s="94">
        <f>-'Am1-10yr'!H$8</f>
        <v>0</v>
      </c>
      <c r="G9" s="94">
        <f>-'Am1-10yr'!I$8</f>
        <v>0</v>
      </c>
      <c r="H9" s="94">
        <f>-'Am1-10yr'!J$8</f>
        <v>0</v>
      </c>
      <c r="I9" s="94">
        <f>-'Am1-10yr'!K$8</f>
        <v>0</v>
      </c>
      <c r="J9" s="94">
        <f>-'Am1-10yr'!L$8</f>
        <v>0</v>
      </c>
      <c r="K9" s="94">
        <f>-'Am1-10yr'!M$8</f>
        <v>0</v>
      </c>
      <c r="L9" s="94">
        <f>-'Am1-10yr'!N$8</f>
        <v>0</v>
      </c>
      <c r="M9" s="94">
        <f>-'Am1-10yr'!O$8</f>
        <v>0</v>
      </c>
      <c r="N9" s="95">
        <f>-'Am1-10yr'!P$8</f>
        <v>0</v>
      </c>
      <c r="AI9" s="65"/>
      <c r="AJ9" s="71" t="s">
        <v>69</v>
      </c>
      <c r="AK9" s="96">
        <f>'Am1-10yr'!$E$50</f>
        <v>142.26</v>
      </c>
    </row>
    <row r="10" spans="1:37" x14ac:dyDescent="0.25">
      <c r="C10" s="76" t="s">
        <v>54</v>
      </c>
      <c r="D10" s="96">
        <f>'Am1-10yr'!F$17</f>
        <v>0</v>
      </c>
      <c r="E10" s="96">
        <f>'Am1-10yr'!G$17</f>
        <v>0</v>
      </c>
      <c r="F10" s="96">
        <f>'Am1-10yr'!H$17</f>
        <v>0</v>
      </c>
      <c r="G10" s="96">
        <f>'Am1-10yr'!I$17</f>
        <v>0</v>
      </c>
      <c r="H10" s="96">
        <f>'Am1-10yr'!J$17</f>
        <v>0</v>
      </c>
      <c r="I10" s="96">
        <f>'Am1-10yr'!K$17</f>
        <v>0</v>
      </c>
      <c r="J10" s="96">
        <f>'Am1-10yr'!L$17</f>
        <v>0</v>
      </c>
      <c r="K10" s="96">
        <f>'Am1-10yr'!M$17</f>
        <v>0</v>
      </c>
      <c r="L10" s="96">
        <f>'Am1-10yr'!N$17</f>
        <v>0</v>
      </c>
      <c r="M10" s="96">
        <f>'Am1-10yr'!O$17</f>
        <v>0</v>
      </c>
      <c r="N10" s="97">
        <f>'Am1-10yr'!P$17</f>
        <v>0</v>
      </c>
      <c r="AI10" s="65"/>
      <c r="AJ10" s="1" t="s">
        <v>70</v>
      </c>
      <c r="AK10" s="96">
        <f>ROUND('Am1-10yr'!$E$52,0)</f>
        <v>0</v>
      </c>
    </row>
    <row r="11" spans="1:37" x14ac:dyDescent="0.25">
      <c r="C11" s="76" t="s">
        <v>43</v>
      </c>
      <c r="D11" s="96">
        <f>'Am1-10yr'!F$45</f>
        <v>0</v>
      </c>
      <c r="E11" s="96" t="s">
        <v>124</v>
      </c>
      <c r="F11" s="96">
        <f>'Am1-10yr'!H$45</f>
        <v>14.225999999999999</v>
      </c>
      <c r="G11" s="96">
        <f>'Am1-10yr'!I$45</f>
        <v>14.225999999999999</v>
      </c>
      <c r="H11" s="96">
        <f>'Am1-10yr'!J$45</f>
        <v>14.225999999999999</v>
      </c>
      <c r="I11" s="96">
        <f>'Am1-10yr'!K$45</f>
        <v>14.225999999999999</v>
      </c>
      <c r="J11" s="96">
        <f>'Am1-10yr'!L$45</f>
        <v>14.225999999999999</v>
      </c>
      <c r="K11" s="96">
        <f>'Am1-10yr'!M$45</f>
        <v>14.225999999999999</v>
      </c>
      <c r="L11" s="96">
        <f>'Am1-10yr'!N$45</f>
        <v>14.225999999999999</v>
      </c>
      <c r="M11" s="96">
        <f>'Am1-10yr'!O$45</f>
        <v>14.225999999999999</v>
      </c>
      <c r="N11" s="97">
        <f>'Am1-10yr'!P$45</f>
        <v>14.225999999999999</v>
      </c>
      <c r="AI11" s="65"/>
    </row>
    <row r="12" spans="1:37" x14ac:dyDescent="0.25">
      <c r="C12" s="79" t="s">
        <v>53</v>
      </c>
      <c r="D12" s="98">
        <f>'Am1-10yr'!F$48</f>
        <v>0</v>
      </c>
      <c r="E12" s="98">
        <f>'Am1-10yr'!G$48</f>
        <v>8.2510799999999982</v>
      </c>
      <c r="F12" s="98">
        <f>'Am1-10yr'!H$48</f>
        <v>7.4259719999999998</v>
      </c>
      <c r="G12" s="98">
        <f>'Am1-10yr'!I$48</f>
        <v>6.6008639999999996</v>
      </c>
      <c r="H12" s="98">
        <f>'Am1-10yr'!J$48</f>
        <v>5.7757559999999994</v>
      </c>
      <c r="I12" s="98">
        <f>'Am1-10yr'!K$48</f>
        <v>4.9506479999999993</v>
      </c>
      <c r="J12" s="98">
        <f>'Am1-10yr'!L$48</f>
        <v>4.1255399999999991</v>
      </c>
      <c r="K12" s="98">
        <f>'Am1-10yr'!M$48</f>
        <v>3.3004319999999998</v>
      </c>
      <c r="L12" s="98">
        <f>'Am1-10yr'!N$48</f>
        <v>2.4753239999999996</v>
      </c>
      <c r="M12" s="98">
        <f>'Am1-10yr'!O$48</f>
        <v>1.6502159999999999</v>
      </c>
      <c r="N12" s="99">
        <f>'Am1-10yr'!P$48</f>
        <v>0.82510799999999995</v>
      </c>
      <c r="AI12" s="65"/>
      <c r="AK12" s="70"/>
    </row>
    <row r="13" spans="1:37" x14ac:dyDescent="0.25"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</row>
    <row r="14" spans="1:37" x14ac:dyDescent="0.25">
      <c r="D14" s="36" t="s">
        <v>96</v>
      </c>
      <c r="N14" s="68"/>
      <c r="O14" s="68"/>
      <c r="P14" s="36" t="s">
        <v>97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</row>
    <row r="15" spans="1:37" x14ac:dyDescent="0.25"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7" x14ac:dyDescent="0.25"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</row>
    <row r="17" spans="4:33" x14ac:dyDescent="0.25"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</row>
    <row r="18" spans="4:33" x14ac:dyDescent="0.25"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4:33" x14ac:dyDescent="0.25"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4:33" x14ac:dyDescent="0.25"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4:33" x14ac:dyDescent="0.25"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4:33" x14ac:dyDescent="0.25"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4:33" x14ac:dyDescent="0.2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4:33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4:33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4:33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4:33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4:33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4:33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BF3-1968-488A-807C-F7C8EF483908}">
  <dimension ref="A1:AG1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9.7773437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38" width="8.88671875" style="1"/>
    <col min="39" max="39" width="17.21875" style="1" bestFit="1" customWidth="1"/>
    <col min="40" max="16384" width="8.88671875" style="1"/>
  </cols>
  <sheetData>
    <row r="1" spans="1:33" x14ac:dyDescent="0.25">
      <c r="A1" s="64" t="s">
        <v>98</v>
      </c>
    </row>
    <row r="3" spans="1:33" x14ac:dyDescent="0.25">
      <c r="B3" s="65" t="s">
        <v>50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</row>
    <row r="4" spans="1:33" x14ac:dyDescent="0.25">
      <c r="C4" s="73" t="s">
        <v>68</v>
      </c>
      <c r="D4" s="74">
        <f>'Am20-10yr'!F$50</f>
        <v>0</v>
      </c>
      <c r="E4" s="74">
        <f>'Am20-10yr'!G$50</f>
        <v>22.477079999999997</v>
      </c>
      <c r="F4" s="74">
        <f>'Am20-10yr'!H$50</f>
        <v>45.165879599999997</v>
      </c>
      <c r="G4" s="74">
        <f>'Am20-10yr'!I$50</f>
        <v>68.078438891999994</v>
      </c>
      <c r="H4" s="74">
        <f>'Am20-10yr'!J$50</f>
        <v>91.227429152799999</v>
      </c>
      <c r="I4" s="74">
        <f>'Am20-10yr'!K$50</f>
        <v>114.62618476899999</v>
      </c>
      <c r="J4" s="74">
        <f>'Am20-10yr'!L$50</f>
        <v>137.57488723</v>
      </c>
      <c r="K4" s="74">
        <f>'Am20-10yr'!M$50</f>
        <v>160.06453547269604</v>
      </c>
      <c r="L4" s="74">
        <f>'Am20-10yr'!N$50</f>
        <v>182.08594841272196</v>
      </c>
      <c r="M4" s="74">
        <f>'Am20-10yr'!O$50</f>
        <v>203.62976134402436</v>
      </c>
      <c r="N4" s="74">
        <f>'Am20-10yr'!P$50</f>
        <v>224.68642226642885</v>
      </c>
      <c r="O4" s="74">
        <f>'Am20-10yr'!Q$50</f>
        <v>231.02018813975741</v>
      </c>
      <c r="P4" s="74">
        <f>'Am20-10yr'!R$50</f>
        <v>237.01600906302855</v>
      </c>
      <c r="Q4" s="74">
        <f>'Am20-10yr'!S$50</f>
        <v>242.67009973724112</v>
      </c>
      <c r="R4" s="74">
        <f>'Am20-10yr'!T$50</f>
        <v>247.97874777541401</v>
      </c>
      <c r="S4" s="74">
        <f>'Am20-10yr'!U$50</f>
        <v>252.93832273092227</v>
      </c>
      <c r="T4" s="74">
        <f>'Am20-10yr'!V$50</f>
        <v>257.99708918554074</v>
      </c>
      <c r="U4" s="74">
        <f>'Am20-10yr'!W$50</f>
        <v>263.15703096925154</v>
      </c>
      <c r="V4" s="74">
        <f>'Am20-10yr'!X$50</f>
        <v>268.42017158863655</v>
      </c>
      <c r="W4" s="74">
        <f>'Am20-10yr'!Y$50</f>
        <v>273.78857502040927</v>
      </c>
      <c r="X4" s="74">
        <f>'Am20-10yr'!Z$50</f>
        <v>279.26434652081747</v>
      </c>
      <c r="Y4" s="74">
        <f>'Am20-10yr'!AA$50</f>
        <v>247.87365125337817</v>
      </c>
      <c r="Z4" s="74">
        <f>'Am20-10yr'!AB$50</f>
        <v>217.21248826253668</v>
      </c>
      <c r="AA4" s="74">
        <f>'Am20-10yr'!AC$50</f>
        <v>187.29544819382497</v>
      </c>
      <c r="AB4" s="74">
        <f>'Am20-10yr'!AD$50</f>
        <v>158.13741350568566</v>
      </c>
      <c r="AC4" s="74">
        <f>'Am20-10yr'!AE$50</f>
        <v>129.75356430573009</v>
      </c>
      <c r="AD4" s="74">
        <f>'Am20-10yr'!AF$50</f>
        <v>102.15938430372206</v>
      </c>
      <c r="AE4" s="74">
        <f>'Am20-10yr'!AG$50</f>
        <v>75.370666883620459</v>
      </c>
      <c r="AF4" s="74">
        <f>'Am20-10yr'!AH$50</f>
        <v>49.403521297063399</v>
      </c>
      <c r="AG4" s="75">
        <f>'Am20-10yr'!AI$50</f>
        <v>24.274378980721821</v>
      </c>
    </row>
    <row r="5" spans="1:33" x14ac:dyDescent="0.25">
      <c r="C5" s="79" t="s">
        <v>67</v>
      </c>
      <c r="D5" s="80">
        <f>'Xp20'!F$50</f>
        <v>142.26</v>
      </c>
      <c r="E5" s="80">
        <f>'Xp20'!G$50</f>
        <v>148.82220000000001</v>
      </c>
      <c r="F5" s="80">
        <f>'Xp20'!H$50</f>
        <v>155.701494</v>
      </c>
      <c r="G5" s="80">
        <f>'Xp20'!I$50</f>
        <v>162.91351700000001</v>
      </c>
      <c r="H5" s="80">
        <f>'Xp20'!J$50</f>
        <v>170.47468000000001</v>
      </c>
      <c r="I5" s="80">
        <f>'Xp20'!K$50</f>
        <v>173.8841736</v>
      </c>
      <c r="J5" s="80">
        <f>'Xp20'!L$50</f>
        <v>177.36185707199999</v>
      </c>
      <c r="K5" s="80">
        <f>'Xp20'!M$50</f>
        <v>180.90909421344</v>
      </c>
      <c r="L5" s="80">
        <f>'Xp20'!N$50</f>
        <v>184.52727609770881</v>
      </c>
      <c r="M5" s="80">
        <f>'Xp20'!O$50</f>
        <v>188.217821619663</v>
      </c>
      <c r="N5" s="80">
        <f>'Xp20'!P$50</f>
        <v>191.98217805205627</v>
      </c>
      <c r="O5" s="80">
        <f>'Xp20'!Q$50</f>
        <v>195.8218216130974</v>
      </c>
      <c r="P5" s="80">
        <f>'Xp20'!R$50</f>
        <v>199.73825804535934</v>
      </c>
      <c r="Q5" s="80">
        <f>'Xp20'!S$50</f>
        <v>203.73302320626652</v>
      </c>
      <c r="R5" s="80">
        <f>'Xp20'!T$50</f>
        <v>207.80768367039187</v>
      </c>
      <c r="S5" s="80">
        <f>'Xp20'!U$50</f>
        <v>211.9638373437997</v>
      </c>
      <c r="T5" s="80">
        <f>'Xp20'!V$50</f>
        <v>216.20311409067568</v>
      </c>
      <c r="U5" s="80">
        <f>'Xp20'!W$50</f>
        <v>220.52717637248921</v>
      </c>
      <c r="V5" s="80">
        <f>'Xp20'!X$50</f>
        <v>224.937719899939</v>
      </c>
      <c r="W5" s="80">
        <f>'Xp20'!Y$50</f>
        <v>229.43647429793779</v>
      </c>
      <c r="X5" s="80">
        <f>'Xp20'!Z$50</f>
        <v>0</v>
      </c>
      <c r="Y5" s="80">
        <f>'Xp20'!AA$50</f>
        <v>0</v>
      </c>
      <c r="Z5" s="80">
        <f>'Xp20'!AB$50</f>
        <v>0</v>
      </c>
      <c r="AA5" s="80">
        <f>'Xp20'!AC$50</f>
        <v>0</v>
      </c>
      <c r="AB5" s="80">
        <f>'Xp20'!AD$50</f>
        <v>0</v>
      </c>
      <c r="AC5" s="80">
        <f>'Xp20'!AE$50</f>
        <v>0</v>
      </c>
      <c r="AD5" s="80">
        <f>'Xp20'!AF$50</f>
        <v>0</v>
      </c>
      <c r="AE5" s="80">
        <f>'Xp20'!AG$50</f>
        <v>0</v>
      </c>
      <c r="AF5" s="80">
        <f>'Xp20'!AH$50</f>
        <v>0</v>
      </c>
      <c r="AG5" s="81">
        <f>'Xp20'!AI$50</f>
        <v>0</v>
      </c>
    </row>
    <row r="6" spans="1:33" x14ac:dyDescent="0.25">
      <c r="B6" s="65" t="s">
        <v>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x14ac:dyDescent="0.25">
      <c r="C7" s="73" t="s">
        <v>68</v>
      </c>
      <c r="D7" s="74">
        <f>'Am20-10yr'!F$20</f>
        <v>142.26</v>
      </c>
      <c r="E7" s="74">
        <f>'Am20-10yr'!G$20</f>
        <v>276.8562</v>
      </c>
      <c r="F7" s="74">
        <f>'Am20-10yr'!H$20</f>
        <v>403.44947399999995</v>
      </c>
      <c r="G7" s="74">
        <f>'Am20-10yr'!I$20</f>
        <v>521.68462160000001</v>
      </c>
      <c r="H7" s="74">
        <f>'Am20-10yr'!J$20</f>
        <v>631.18958050000003</v>
      </c>
      <c r="I7" s="74">
        <f>'Am20-10yr'!K$20</f>
        <v>727.05656500000009</v>
      </c>
      <c r="J7" s="74">
        <f>'Am20-10yr'!L$20</f>
        <v>809.01281561200017</v>
      </c>
      <c r="K7" s="74">
        <f>'Am20-10yr'!M$20</f>
        <v>876.7801176582401</v>
      </c>
      <c r="L7" s="74">
        <f>'Am20-10yr'!N$20</f>
        <v>930.07469216740481</v>
      </c>
      <c r="M7" s="74">
        <f>'Am20-10yr'!O$20</f>
        <v>968.60708458875285</v>
      </c>
      <c r="N7" s="74">
        <f>'Am20-10yr'!P$20</f>
        <v>992.08205128052782</v>
      </c>
      <c r="O7" s="74">
        <f>'Am20-10yr'!Q$20</f>
        <v>1014.4244437281384</v>
      </c>
      <c r="P7" s="74">
        <f>'Am20-10yr'!R$20</f>
        <v>1035.9833104467011</v>
      </c>
      <c r="Q7" s="74">
        <f>'Am20-10yr'!S$20</f>
        <v>1057.1332659216353</v>
      </c>
      <c r="R7" s="74">
        <f>'Am20-10yr'!T$20</f>
        <v>1078.2759312400681</v>
      </c>
      <c r="S7" s="74">
        <f>'Am20-10yr'!U$20</f>
        <v>1099.8414498648694</v>
      </c>
      <c r="T7" s="74">
        <f>'Am20-10yr'!V$20</f>
        <v>1121.8382788621668</v>
      </c>
      <c r="U7" s="74">
        <f>'Am20-10yr'!W$20</f>
        <v>1144.2750444394103</v>
      </c>
      <c r="V7" s="74">
        <f>'Am20-10yr'!X$20</f>
        <v>1167.1605453281984</v>
      </c>
      <c r="W7" s="74">
        <f>'Am20-10yr'!Y$20</f>
        <v>1190.5037562347625</v>
      </c>
      <c r="X7" s="74">
        <f>'Am20-10yr'!Z$20</f>
        <v>980.28862757556124</v>
      </c>
      <c r="Y7" s="74">
        <f>'Am20-10yr'!AA$20</f>
        <v>789.27171672156555</v>
      </c>
      <c r="Z7" s="74">
        <f>'Am20-10yr'!AB$20</f>
        <v>617.83698802887966</v>
      </c>
      <c r="AA7" s="74">
        <f>'Am20-10yr'!AC$20</f>
        <v>466.37608514072974</v>
      </c>
      <c r="AB7" s="74">
        <f>'Am20-10yr'!AD$20</f>
        <v>335.2884845732064</v>
      </c>
      <c r="AC7" s="74">
        <f>'Am20-10yr'!AE$20</f>
        <v>224.98165237272227</v>
      </c>
      <c r="AD7" s="74">
        <f>'Am20-10yr'!AF$20</f>
        <v>135.87120390661809</v>
      </c>
      <c r="AE7" s="74">
        <f>'Am20-10yr'!AG$20</f>
        <v>68.381066849581487</v>
      </c>
      <c r="AF7" s="74">
        <f>'Am20-10yr'!AH$20</f>
        <v>22.943647429793813</v>
      </c>
      <c r="AG7" s="75">
        <f>'Am20-10yr'!AI$20</f>
        <v>3.5527136788005009E-14</v>
      </c>
    </row>
    <row r="8" spans="1:33" x14ac:dyDescent="0.25">
      <c r="C8" s="79" t="s">
        <v>67</v>
      </c>
      <c r="D8" s="80">
        <f>'Xp20'!F$20</f>
        <v>0</v>
      </c>
      <c r="E8" s="80">
        <f>'Xp20'!G$20</f>
        <v>0</v>
      </c>
      <c r="F8" s="80">
        <f>'Xp20'!H$20</f>
        <v>0</v>
      </c>
      <c r="G8" s="80">
        <f>'Xp20'!I$20</f>
        <v>0</v>
      </c>
      <c r="H8" s="80">
        <f>'Xp20'!J$20</f>
        <v>0</v>
      </c>
      <c r="I8" s="80">
        <f>'Xp20'!K$20</f>
        <v>0</v>
      </c>
      <c r="J8" s="80">
        <f>'Xp20'!L$20</f>
        <v>0</v>
      </c>
      <c r="K8" s="80">
        <f>'Xp20'!M$20</f>
        <v>0</v>
      </c>
      <c r="L8" s="80">
        <f>'Xp20'!N$20</f>
        <v>0</v>
      </c>
      <c r="M8" s="80">
        <f>'Xp20'!O$20</f>
        <v>0</v>
      </c>
      <c r="N8" s="80">
        <f>'Xp20'!P$20</f>
        <v>0</v>
      </c>
      <c r="O8" s="80">
        <f>'Xp20'!Q$20</f>
        <v>0</v>
      </c>
      <c r="P8" s="80">
        <f>'Xp20'!R$20</f>
        <v>0</v>
      </c>
      <c r="Q8" s="80">
        <f>'Xp20'!S$20</f>
        <v>0</v>
      </c>
      <c r="R8" s="80">
        <f>'Xp20'!T$20</f>
        <v>0</v>
      </c>
      <c r="S8" s="80">
        <f>'Xp20'!U$20</f>
        <v>0</v>
      </c>
      <c r="T8" s="80">
        <f>'Xp20'!V$20</f>
        <v>0</v>
      </c>
      <c r="U8" s="80">
        <f>'Xp20'!W$20</f>
        <v>0</v>
      </c>
      <c r="V8" s="80">
        <f>'Xp20'!X$20</f>
        <v>0</v>
      </c>
      <c r="W8" s="80">
        <f>'Xp20'!Y$20</f>
        <v>0</v>
      </c>
      <c r="X8" s="80">
        <f>'Xp20'!Z$20</f>
        <v>0</v>
      </c>
      <c r="Y8" s="80">
        <f>'Xp20'!AA$20</f>
        <v>0</v>
      </c>
      <c r="Z8" s="80">
        <f>'Xp20'!AB$20</f>
        <v>0</v>
      </c>
      <c r="AA8" s="80">
        <f>'Xp20'!AC$20</f>
        <v>0</v>
      </c>
      <c r="AB8" s="80">
        <f>'Xp20'!AD$20</f>
        <v>0</v>
      </c>
      <c r="AC8" s="80">
        <f>'Xp20'!AE$20</f>
        <v>0</v>
      </c>
      <c r="AD8" s="80">
        <f>'Xp20'!AF$20</f>
        <v>0</v>
      </c>
      <c r="AE8" s="80">
        <f>'Xp20'!AG$20</f>
        <v>0</v>
      </c>
      <c r="AF8" s="80">
        <f>'Xp20'!AH$20</f>
        <v>0</v>
      </c>
      <c r="AG8" s="81">
        <f>'Xp20'!AI$20</f>
        <v>0</v>
      </c>
    </row>
    <row r="9" spans="1:33" x14ac:dyDescent="0.25">
      <c r="A9" s="1" t="s">
        <v>93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3" x14ac:dyDescent="0.25">
      <c r="D10" s="36" t="s">
        <v>94</v>
      </c>
      <c r="L10" s="36" t="s">
        <v>95</v>
      </c>
      <c r="T10" s="3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CF9A-8445-49C8-82AE-87A60DEE3CFF}">
  <dimension ref="A1:AM65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1" width="7.77734375" style="1" customWidth="1"/>
    <col min="32" max="35" width="6.33203125" style="1" bestFit="1" customWidth="1"/>
    <col min="36" max="39" width="6.77734375" style="1" customWidth="1"/>
    <col min="40" max="16384" width="8.88671875" style="1"/>
  </cols>
  <sheetData>
    <row r="1" spans="1:39" x14ac:dyDescent="0.25">
      <c r="A1" s="64" t="s">
        <v>106</v>
      </c>
    </row>
    <row r="3" spans="1:39" x14ac:dyDescent="0.25">
      <c r="B3" s="65" t="s">
        <v>50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48</v>
      </c>
      <c r="D4" s="74">
        <f>'Am20-5yr'!F$50</f>
        <v>0</v>
      </c>
      <c r="E4" s="74">
        <f>'Am20-5yr'!G$50</f>
        <v>36.70308</v>
      </c>
      <c r="F4" s="74">
        <f>'Am20-5yr'!H$50</f>
        <v>73.448991599999999</v>
      </c>
      <c r="G4" s="74">
        <f>'Am20-5yr'!I$50</f>
        <v>110.24342353200001</v>
      </c>
      <c r="H4" s="74">
        <f>'Am20-5yr'!J$50</f>
        <v>147.09242006760002</v>
      </c>
      <c r="I4" s="74">
        <f>'Am20-5yr'!K$50</f>
        <v>184.00239986</v>
      </c>
      <c r="J4" s="74">
        <f>'Am20-5yr'!L$50</f>
        <v>191.36252271320001</v>
      </c>
      <c r="K4" s="74">
        <f>'Am20-5yr'!M$50</f>
        <v>197.94060748841599</v>
      </c>
      <c r="L4" s="74">
        <f>'Am20-5yr'!N$50</f>
        <v>203.72696062408835</v>
      </c>
      <c r="M4" s="74">
        <f>'Am20-5yr'!O$50</f>
        <v>208.7119919234261</v>
      </c>
      <c r="N4" s="74">
        <f>'Am20-5yr'!P$50</f>
        <v>212.88623176189463</v>
      </c>
      <c r="O4" s="74">
        <f>'Am20-5yr'!Q$50</f>
        <v>217.14395639713257</v>
      </c>
      <c r="P4" s="74">
        <f>'Am20-5yr'!R$50</f>
        <v>221.48683552507521</v>
      </c>
      <c r="Q4" s="74">
        <f>'Am20-5yr'!S$50</f>
        <v>225.91657223557669</v>
      </c>
      <c r="R4" s="74">
        <f>'Am20-5yr'!T$50</f>
        <v>230.43490368028822</v>
      </c>
      <c r="S4" s="74">
        <f>'Am20-5yr'!U$50</f>
        <v>235.043601753894</v>
      </c>
      <c r="T4" s="74">
        <f>'Am20-5yr'!V$50</f>
        <v>239.7444737889719</v>
      </c>
      <c r="U4" s="74">
        <f>'Am20-5yr'!W$50</f>
        <v>244.53936326475133</v>
      </c>
      <c r="V4" s="74">
        <f>'Am20-5yr'!X$50</f>
        <v>249.43015053004632</v>
      </c>
      <c r="W4" s="74">
        <f>'Am20-5yr'!Y$50</f>
        <v>254.41875354064729</v>
      </c>
      <c r="X4" s="74">
        <f>'Am20-5yr'!Z$50</f>
        <v>259.50712861146025</v>
      </c>
      <c r="Y4" s="74">
        <f>'Am20-5yr'!AA$50</f>
        <v>204.31876860744413</v>
      </c>
      <c r="Z4" s="74">
        <f>'Am20-5yr'!AB$50</f>
        <v>150.74133376724092</v>
      </c>
      <c r="AA4" s="74">
        <f>'Am20-5yr'!AC$50</f>
        <v>98.807042594126813</v>
      </c>
      <c r="AB4" s="74">
        <f>'Am20-5yr'!AD$50</f>
        <v>48.548757961443641</v>
      </c>
      <c r="AC4" s="74">
        <f>'Am20-5yr'!AE$50</f>
        <v>1.0714984455262311E-14</v>
      </c>
      <c r="AD4" s="74">
        <f>'Am20-5yr'!AF$50</f>
        <v>1.0714984455262311E-14</v>
      </c>
      <c r="AE4" s="74">
        <f>'Am20-5yr'!AG$50</f>
        <v>1.0714984455262311E-14</v>
      </c>
      <c r="AF4" s="74">
        <f>'Am20-5yr'!AH$50</f>
        <v>1.0714984455262311E-14</v>
      </c>
      <c r="AG4" s="74">
        <f>'Am20-5yr'!AI$50</f>
        <v>1.0714984455262311E-14</v>
      </c>
      <c r="AH4" s="74">
        <f>'Am20-5yr'!AJ$50</f>
        <v>1.0714984455262311E-14</v>
      </c>
      <c r="AI4" s="74">
        <f>'Am20-5yr'!AK$50</f>
        <v>1.0714984455262311E-14</v>
      </c>
      <c r="AJ4" s="74">
        <f>'Am20-5yr'!AL$50</f>
        <v>1.0714984455262311E-14</v>
      </c>
      <c r="AK4" s="74">
        <f>'Am20-5yr'!AM$50</f>
        <v>1.0714984455262311E-14</v>
      </c>
      <c r="AL4" s="74">
        <f>'Am20-5yr'!AN$50</f>
        <v>1.0714984455262311E-14</v>
      </c>
      <c r="AM4" s="75">
        <f>'Am20-5yr'!AO$50</f>
        <v>1.0714984455262311E-14</v>
      </c>
    </row>
    <row r="5" spans="1:39" x14ac:dyDescent="0.25">
      <c r="C5" s="76" t="s">
        <v>49</v>
      </c>
      <c r="D5" s="77">
        <f>'Am20-10yr'!F$50</f>
        <v>0</v>
      </c>
      <c r="E5" s="77">
        <f>'Am20-10yr'!G$50</f>
        <v>22.477079999999997</v>
      </c>
      <c r="F5" s="77">
        <f>'Am20-10yr'!H$50</f>
        <v>45.165879599999997</v>
      </c>
      <c r="G5" s="77">
        <f>'Am20-10yr'!I$50</f>
        <v>68.078438891999994</v>
      </c>
      <c r="H5" s="77">
        <f>'Am20-10yr'!J$50</f>
        <v>91.227429152799999</v>
      </c>
      <c r="I5" s="77">
        <f>'Am20-10yr'!K$50</f>
        <v>114.62618476899999</v>
      </c>
      <c r="J5" s="77">
        <f>'Am20-10yr'!L$50</f>
        <v>137.57488723</v>
      </c>
      <c r="K5" s="77">
        <f>'Am20-10yr'!M$50</f>
        <v>160.06453547269604</v>
      </c>
      <c r="L5" s="77">
        <f>'Am20-10yr'!N$50</f>
        <v>182.08594841272196</v>
      </c>
      <c r="M5" s="77">
        <f>'Am20-10yr'!O$50</f>
        <v>203.62976134402436</v>
      </c>
      <c r="N5" s="77">
        <f>'Am20-10yr'!P$50</f>
        <v>224.68642226642885</v>
      </c>
      <c r="O5" s="77">
        <f>'Am20-10yr'!Q$50</f>
        <v>231.02018813975741</v>
      </c>
      <c r="P5" s="77">
        <f>'Am20-10yr'!R$50</f>
        <v>237.01600906302855</v>
      </c>
      <c r="Q5" s="77">
        <f>'Am20-10yr'!S$50</f>
        <v>242.67009973724112</v>
      </c>
      <c r="R5" s="77">
        <f>'Am20-10yr'!T$50</f>
        <v>247.97874777541401</v>
      </c>
      <c r="S5" s="77">
        <f>'Am20-10yr'!U$50</f>
        <v>252.93832273092227</v>
      </c>
      <c r="T5" s="77">
        <f>'Am20-10yr'!V$50</f>
        <v>257.99708918554074</v>
      </c>
      <c r="U5" s="77">
        <f>'Am20-10yr'!W$50</f>
        <v>263.15703096925154</v>
      </c>
      <c r="V5" s="77">
        <f>'Am20-10yr'!X$50</f>
        <v>268.42017158863655</v>
      </c>
      <c r="W5" s="77">
        <f>'Am20-10yr'!Y$50</f>
        <v>273.78857502040927</v>
      </c>
      <c r="X5" s="77">
        <f>'Am20-10yr'!Z$50</f>
        <v>279.26434652081747</v>
      </c>
      <c r="Y5" s="77">
        <f>'Am20-10yr'!AA$50</f>
        <v>247.87365125337817</v>
      </c>
      <c r="Z5" s="77">
        <f>'Am20-10yr'!AB$50</f>
        <v>217.21248826253668</v>
      </c>
      <c r="AA5" s="77">
        <f>'Am20-10yr'!AC$50</f>
        <v>187.29544819382497</v>
      </c>
      <c r="AB5" s="77">
        <f>'Am20-10yr'!AD$50</f>
        <v>158.13741350568566</v>
      </c>
      <c r="AC5" s="77">
        <f>'Am20-10yr'!AE$50</f>
        <v>129.75356430573009</v>
      </c>
      <c r="AD5" s="77">
        <f>'Am20-10yr'!AF$50</f>
        <v>102.15938430372206</v>
      </c>
      <c r="AE5" s="77">
        <f>'Am20-10yr'!AG$50</f>
        <v>75.370666883620459</v>
      </c>
      <c r="AF5" s="77">
        <f>'Am20-10yr'!AH$50</f>
        <v>49.403521297063399</v>
      </c>
      <c r="AG5" s="77">
        <f>'Am20-10yr'!AI$50</f>
        <v>24.274378980721821</v>
      </c>
      <c r="AH5" s="77">
        <f>'Am20-10yr'!AJ$50</f>
        <v>2.0605739337042904E-15</v>
      </c>
      <c r="AI5" s="77">
        <f>'Am20-10yr'!AK$50</f>
        <v>2.0605739337042904E-15</v>
      </c>
      <c r="AJ5" s="77">
        <f>'Am20-10yr'!AL$50</f>
        <v>2.0605739337042904E-15</v>
      </c>
      <c r="AK5" s="77">
        <f>'Am20-10yr'!AM$50</f>
        <v>2.0605739337042904E-15</v>
      </c>
      <c r="AL5" s="77">
        <f>'Am20-10yr'!AN$50</f>
        <v>2.0605739337042904E-15</v>
      </c>
      <c r="AM5" s="78">
        <f>'Am20-10yr'!AO$50</f>
        <v>2.0605739337042904E-15</v>
      </c>
    </row>
    <row r="6" spans="1:39" x14ac:dyDescent="0.25">
      <c r="C6" s="76" t="s">
        <v>65</v>
      </c>
      <c r="D6" s="77">
        <f>'Am20-16yr'!F$50</f>
        <v>0</v>
      </c>
      <c r="E6" s="77">
        <f>'Am20-16yr'!G$50</f>
        <v>17.142329999999998</v>
      </c>
      <c r="F6" s="77">
        <f>'Am20-16yr'!H$50</f>
        <v>34.559712599999997</v>
      </c>
      <c r="G6" s="77">
        <f>'Am20-16yr'!I$50</f>
        <v>52.266569651999994</v>
      </c>
      <c r="H6" s="77">
        <f>'Am20-16yr'!J$50</f>
        <v>70.278057559749996</v>
      </c>
      <c r="I6" s="77">
        <f>'Am20-16yr'!K$50</f>
        <v>88.610104109874996</v>
      </c>
      <c r="J6" s="77">
        <f>'Am20-16yr'!L$50</f>
        <v>106.73502392379999</v>
      </c>
      <c r="K6" s="77">
        <f>'Am20-16yr'!M$50</f>
        <v>124.648674466801</v>
      </c>
      <c r="L6" s="77">
        <f>'Am20-16yr'!N$50</f>
        <v>142.34683035345952</v>
      </c>
      <c r="M6" s="77">
        <f>'Am20-16yr'!O$50</f>
        <v>159.82518169064872</v>
      </c>
      <c r="N6" s="77">
        <f>'Am20-16yr'!P$50</f>
        <v>177.0793323873792</v>
      </c>
      <c r="O6" s="77">
        <f>'Am20-16yr'!Q$50</f>
        <v>194.10479843084181</v>
      </c>
      <c r="P6" s="77">
        <f>'Am20-16yr'!R$50</f>
        <v>210.89700612797114</v>
      </c>
      <c r="Q6" s="77">
        <f>'Am20-16yr'!S$50</f>
        <v>227.45129031184058</v>
      </c>
      <c r="R6" s="77">
        <f>'Am20-16yr'!T$50</f>
        <v>243.76289251218486</v>
      </c>
      <c r="S6" s="77">
        <f>'Am20-16yr'!U$50</f>
        <v>259.82695908933357</v>
      </c>
      <c r="T6" s="77">
        <f>'Am20-16yr'!V$50</f>
        <v>275.63853933082277</v>
      </c>
      <c r="U6" s="77">
        <f>'Am20-16yr'!W$50</f>
        <v>282.30133350993918</v>
      </c>
      <c r="V6" s="77">
        <f>'Am20-16yr'!X$50</f>
        <v>288.80699590543549</v>
      </c>
      <c r="W6" s="77">
        <f>'Am20-16yr'!Y$50</f>
        <v>295.15424238163916</v>
      </c>
      <c r="X6" s="77">
        <f>'Am20-16yr'!Z$50</f>
        <v>301.3418560064145</v>
      </c>
      <c r="Y6" s="77">
        <f>'Am20-16yr'!AA$50</f>
        <v>279.16865607058327</v>
      </c>
      <c r="Z6" s="77">
        <f>'Am20-16yr'!AB$50</f>
        <v>257.40033349975204</v>
      </c>
      <c r="AA6" s="77">
        <f>'Am20-16yr'!AC$50</f>
        <v>236.04498584122081</v>
      </c>
      <c r="AB6" s="77">
        <f>'Am20-16yr'!AD$50</f>
        <v>215.11087259323554</v>
      </c>
      <c r="AC6" s="77">
        <f>'Am20-16yr'!AE$50</f>
        <v>194.60641844400723</v>
      </c>
      <c r="AD6" s="77">
        <f>'Am20-16yr'!AF$50</f>
        <v>174.54021657551095</v>
      </c>
      <c r="AE6" s="77">
        <f>'Am20-16yr'!AG$50</f>
        <v>154.9210320333614</v>
      </c>
      <c r="AF6" s="77">
        <f>'Am20-16yr'!AH$50</f>
        <v>135.75780516408548</v>
      </c>
      <c r="AG6" s="77">
        <f>'Am20-16yr'!AI$50</f>
        <v>117.05965512114064</v>
      </c>
      <c r="AH6" s="77">
        <f>'Am20-16yr'!AJ$50</f>
        <v>98.835883441053539</v>
      </c>
      <c r="AI6" s="77">
        <f>'Am20-16yr'!AK$50</f>
        <v>81.095977691081316</v>
      </c>
      <c r="AJ6" s="77">
        <f>'Am20-16yr'!AL$50</f>
        <v>63.849615189826302</v>
      </c>
      <c r="AK6" s="77">
        <f>'Am20-16yr'!AM$50</f>
        <v>47.106666802262794</v>
      </c>
      <c r="AL6" s="77">
        <f>'Am20-16yr'!AN$50</f>
        <v>30.87720081066464</v>
      </c>
      <c r="AM6" s="78">
        <f>'Am20-16yr'!AO$50</f>
        <v>15.171486862951147</v>
      </c>
    </row>
    <row r="7" spans="1:39" x14ac:dyDescent="0.25">
      <c r="C7" s="79" t="s">
        <v>54</v>
      </c>
      <c r="D7" s="80">
        <f>'Xp20'!F$50</f>
        <v>142.26</v>
      </c>
      <c r="E7" s="80">
        <f>'Xp20'!G$50</f>
        <v>148.82220000000001</v>
      </c>
      <c r="F7" s="80">
        <f>'Xp20'!H$50</f>
        <v>155.701494</v>
      </c>
      <c r="G7" s="80">
        <f>'Xp20'!I$50</f>
        <v>162.91351700000001</v>
      </c>
      <c r="H7" s="80">
        <f>'Xp20'!J$50</f>
        <v>170.47468000000001</v>
      </c>
      <c r="I7" s="80">
        <f>'Xp20'!K$50</f>
        <v>173.8841736</v>
      </c>
      <c r="J7" s="80">
        <f>'Xp20'!L$50</f>
        <v>177.36185707199999</v>
      </c>
      <c r="K7" s="80">
        <f>'Xp20'!M$50</f>
        <v>180.90909421344</v>
      </c>
      <c r="L7" s="80">
        <f>'Xp20'!N$50</f>
        <v>184.52727609770881</v>
      </c>
      <c r="M7" s="80">
        <f>'Xp20'!O$50</f>
        <v>188.217821619663</v>
      </c>
      <c r="N7" s="80">
        <f>'Xp20'!P$50</f>
        <v>191.98217805205627</v>
      </c>
      <c r="O7" s="80">
        <f>'Xp20'!Q$50</f>
        <v>195.8218216130974</v>
      </c>
      <c r="P7" s="80">
        <f>'Xp20'!R$50</f>
        <v>199.73825804535934</v>
      </c>
      <c r="Q7" s="80">
        <f>'Xp20'!S$50</f>
        <v>203.73302320626652</v>
      </c>
      <c r="R7" s="80">
        <f>'Xp20'!T$50</f>
        <v>207.80768367039187</v>
      </c>
      <c r="S7" s="80">
        <f>'Xp20'!U$50</f>
        <v>211.9638373437997</v>
      </c>
      <c r="T7" s="80">
        <f>'Xp20'!V$50</f>
        <v>216.20311409067568</v>
      </c>
      <c r="U7" s="80">
        <f>'Xp20'!W$50</f>
        <v>220.52717637248921</v>
      </c>
      <c r="V7" s="80">
        <f>'Xp20'!X$50</f>
        <v>224.937719899939</v>
      </c>
      <c r="W7" s="80">
        <f>'Xp20'!Y$50</f>
        <v>229.43647429793779</v>
      </c>
      <c r="X7" s="80">
        <f>'Xp20'!Z$50</f>
        <v>0</v>
      </c>
      <c r="Y7" s="80">
        <f>'Xp20'!AA$50</f>
        <v>0</v>
      </c>
      <c r="Z7" s="80">
        <f>'Xp20'!AB$50</f>
        <v>0</v>
      </c>
      <c r="AA7" s="80">
        <f>'Xp20'!AC$50</f>
        <v>0</v>
      </c>
      <c r="AB7" s="80">
        <f>'Xp20'!AD$50</f>
        <v>0</v>
      </c>
      <c r="AC7" s="80">
        <f>'Xp20'!AE$50</f>
        <v>0</v>
      </c>
      <c r="AD7" s="80">
        <f>'Xp20'!AF$50</f>
        <v>0</v>
      </c>
      <c r="AE7" s="80">
        <f>'Xp20'!AG$50</f>
        <v>0</v>
      </c>
      <c r="AF7" s="80">
        <f>'Xp20'!AH$50</f>
        <v>0</v>
      </c>
      <c r="AG7" s="80">
        <f>'Xp20'!AI$50</f>
        <v>0</v>
      </c>
      <c r="AH7" s="80">
        <f>'Xp20'!AJ$50</f>
        <v>0</v>
      </c>
      <c r="AI7" s="80">
        <f>'Xp20'!AK$50</f>
        <v>0</v>
      </c>
      <c r="AJ7" s="80">
        <f>'Xp20'!AL$50</f>
        <v>0</v>
      </c>
      <c r="AK7" s="80">
        <f>'Xp20'!AM$50</f>
        <v>0</v>
      </c>
      <c r="AL7" s="80">
        <f>'Xp20'!AN$50</f>
        <v>0</v>
      </c>
      <c r="AM7" s="81">
        <f>'Xp20'!AO$50</f>
        <v>0</v>
      </c>
    </row>
    <row r="8" spans="1:39" x14ac:dyDescent="0.25">
      <c r="C8" s="1" t="s">
        <v>100</v>
      </c>
      <c r="D8" s="68"/>
      <c r="E8" s="67">
        <f t="shared" ref="E8:AG8" si="0">E4/E$6</f>
        <v>2.1410788381742742</v>
      </c>
      <c r="F8" s="67">
        <f t="shared" si="0"/>
        <v>2.1252778473626543</v>
      </c>
      <c r="G8" s="67">
        <f t="shared" si="0"/>
        <v>2.1092530898052062</v>
      </c>
      <c r="H8" s="67">
        <f t="shared" si="0"/>
        <v>2.0930063404575874</v>
      </c>
      <c r="I8" s="67">
        <f t="shared" si="0"/>
        <v>2.0765397096457554</v>
      </c>
      <c r="J8" s="67">
        <f t="shared" si="0"/>
        <v>1.7928746879732476</v>
      </c>
      <c r="K8" s="67">
        <f t="shared" si="0"/>
        <v>1.5879880659391659</v>
      </c>
      <c r="L8" s="67">
        <f t="shared" si="0"/>
        <v>1.4312012435978845</v>
      </c>
      <c r="M8" s="67">
        <f t="shared" si="0"/>
        <v>1.3058767693278819</v>
      </c>
      <c r="N8" s="67">
        <f t="shared" si="0"/>
        <v>1.2022082356634605</v>
      </c>
      <c r="O8" s="67">
        <f t="shared" si="0"/>
        <v>1.1186944277140034</v>
      </c>
      <c r="P8" s="67">
        <f t="shared" si="0"/>
        <v>1.0502132751504221</v>
      </c>
      <c r="Q8" s="67">
        <f t="shared" si="0"/>
        <v>0.99325254178967393</v>
      </c>
      <c r="R8" s="67">
        <f t="shared" si="0"/>
        <v>0.94532396340336977</v>
      </c>
      <c r="S8" s="67">
        <f t="shared" si="0"/>
        <v>0.90461591275092212</v>
      </c>
      <c r="T8" s="67">
        <f t="shared" si="0"/>
        <v>0.86977849458572765</v>
      </c>
      <c r="U8" s="67">
        <f t="shared" si="0"/>
        <v>0.86623523957297088</v>
      </c>
      <c r="V8" s="67">
        <f t="shared" si="0"/>
        <v>0.86365688527752149</v>
      </c>
      <c r="W8" s="67">
        <f t="shared" si="0"/>
        <v>0.86198575865861948</v>
      </c>
      <c r="X8" s="67">
        <f t="shared" si="0"/>
        <v>0.86117186656584555</v>
      </c>
      <c r="Y8" s="67">
        <f t="shared" si="0"/>
        <v>0.73188291079420265</v>
      </c>
      <c r="Z8" s="67">
        <f t="shared" si="0"/>
        <v>0.58562990854627672</v>
      </c>
      <c r="AA8" s="67">
        <f t="shared" si="0"/>
        <v>0.41859411773563726</v>
      </c>
      <c r="AB8" s="67">
        <f t="shared" si="0"/>
        <v>0.22569179035988124</v>
      </c>
      <c r="AC8" s="67">
        <f t="shared" si="0"/>
        <v>5.5059769050450205E-17</v>
      </c>
      <c r="AD8" s="67">
        <f t="shared" si="0"/>
        <v>6.1389774033119247E-17</v>
      </c>
      <c r="AE8" s="67">
        <f t="shared" si="0"/>
        <v>6.9164169090707435E-17</v>
      </c>
      <c r="AF8" s="67">
        <f t="shared" si="0"/>
        <v>7.8927207480347089E-17</v>
      </c>
      <c r="AG8" s="67">
        <f t="shared" si="0"/>
        <v>9.1534392820257131E-17</v>
      </c>
      <c r="AH8" s="67">
        <f t="shared" ref="AH8:AM8" si="1">AH4/AH$6</f>
        <v>1.0841188526081024E-16</v>
      </c>
      <c r="AI8" s="67">
        <f t="shared" si="1"/>
        <v>1.3212719989737186E-16</v>
      </c>
      <c r="AJ8" s="67">
        <f t="shared" si="1"/>
        <v>1.6781595978936487E-16</v>
      </c>
      <c r="AK8" s="67">
        <f t="shared" si="1"/>
        <v>2.2746216581699667E-16</v>
      </c>
      <c r="AL8" s="67">
        <f t="shared" si="1"/>
        <v>3.4701929494727628E-16</v>
      </c>
      <c r="AM8" s="67">
        <f t="shared" si="1"/>
        <v>7.0625803206067835E-16</v>
      </c>
    </row>
    <row r="9" spans="1:39" x14ac:dyDescent="0.25">
      <c r="C9" s="1" t="s">
        <v>101</v>
      </c>
      <c r="D9" s="68"/>
      <c r="E9" s="67">
        <f t="shared" ref="E9:AG9" si="2">E5/E$6</f>
        <v>1.3112033195020747</v>
      </c>
      <c r="F9" s="67">
        <f t="shared" si="2"/>
        <v>1.306893958371633</v>
      </c>
      <c r="G9" s="67">
        <f t="shared" si="2"/>
        <v>1.3025235699468742</v>
      </c>
      <c r="H9" s="67">
        <f t="shared" si="2"/>
        <v>1.2980926383066147</v>
      </c>
      <c r="I9" s="67">
        <f t="shared" si="2"/>
        <v>1.2936017389942969</v>
      </c>
      <c r="J9" s="67">
        <f t="shared" si="2"/>
        <v>1.2889385524307104</v>
      </c>
      <c r="K9" s="67">
        <f t="shared" si="2"/>
        <v>1.2841254522552321</v>
      </c>
      <c r="L9" s="67">
        <f t="shared" si="2"/>
        <v>1.2791710778567162</v>
      </c>
      <c r="M9" s="67">
        <f t="shared" si="2"/>
        <v>1.2740780845046187</v>
      </c>
      <c r="N9" s="67">
        <f t="shared" si="2"/>
        <v>1.2688461111593998</v>
      </c>
      <c r="O9" s="67">
        <f t="shared" si="2"/>
        <v>1.1901827775889233</v>
      </c>
      <c r="P9" s="67">
        <f t="shared" si="2"/>
        <v>1.1238471963855596</v>
      </c>
      <c r="Q9" s="67">
        <f t="shared" si="2"/>
        <v>1.0669101916482215</v>
      </c>
      <c r="R9" s="67">
        <f t="shared" si="2"/>
        <v>1.0172949016964032</v>
      </c>
      <c r="S9" s="67">
        <f t="shared" si="2"/>
        <v>0.97348759966034604</v>
      </c>
      <c r="T9" s="67">
        <f t="shared" si="2"/>
        <v>0.93599788263241135</v>
      </c>
      <c r="U9" s="67">
        <f t="shared" si="2"/>
        <v>0.9321848667781315</v>
      </c>
      <c r="V9" s="67">
        <f t="shared" si="2"/>
        <v>0.92941021302865456</v>
      </c>
      <c r="W9" s="67">
        <f t="shared" si="2"/>
        <v>0.92761185748567443</v>
      </c>
      <c r="X9" s="67">
        <f t="shared" si="2"/>
        <v>0.92673600083910324</v>
      </c>
      <c r="Y9" s="67">
        <f t="shared" si="2"/>
        <v>0.88789928906168947</v>
      </c>
      <c r="Z9" s="67">
        <f t="shared" si="2"/>
        <v>0.84387026741263305</v>
      </c>
      <c r="AA9" s="67">
        <f t="shared" si="2"/>
        <v>0.79347353016772848</v>
      </c>
      <c r="AB9" s="67">
        <f t="shared" si="2"/>
        <v>0.73514374982205577</v>
      </c>
      <c r="AC9" s="67">
        <f t="shared" si="2"/>
        <v>0.66674863729154543</v>
      </c>
      <c r="AD9" s="67">
        <f t="shared" si="2"/>
        <v>0.58530570379764069</v>
      </c>
      <c r="AE9" s="67">
        <f t="shared" si="2"/>
        <v>0.48651022972393959</v>
      </c>
      <c r="AF9" s="67">
        <f t="shared" si="2"/>
        <v>0.3639092517542632</v>
      </c>
      <c r="AG9" s="67">
        <f t="shared" si="2"/>
        <v>0.20736759351974152</v>
      </c>
      <c r="AH9" s="67">
        <f t="shared" ref="AH9:AM9" si="3">AH5/AH$6</f>
        <v>2.0848439473232738E-17</v>
      </c>
      <c r="AI9" s="67">
        <f t="shared" si="3"/>
        <v>2.5409076903340743E-17</v>
      </c>
      <c r="AJ9" s="67">
        <f t="shared" si="3"/>
        <v>3.2272299959493241E-17</v>
      </c>
      <c r="AK9" s="67">
        <f t="shared" si="3"/>
        <v>4.3742724195576274E-17</v>
      </c>
      <c r="AL9" s="67">
        <f t="shared" si="3"/>
        <v>6.6734479797553131E-17</v>
      </c>
      <c r="AM9" s="67">
        <f t="shared" si="3"/>
        <v>1.358188523193612E-16</v>
      </c>
    </row>
    <row r="10" spans="1:39" x14ac:dyDescent="0.25">
      <c r="B10" s="65" t="s">
        <v>66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x14ac:dyDescent="0.25">
      <c r="C11" s="73" t="s">
        <v>48</v>
      </c>
      <c r="D11" s="74">
        <f>'Am20-5yr'!F$53</f>
        <v>142.26</v>
      </c>
      <c r="E11" s="74">
        <f>'Am20-5yr'!G$53</f>
        <v>262.6302</v>
      </c>
      <c r="F11" s="74">
        <f>'Am20-5yr'!H$53</f>
        <v>360.11525399999999</v>
      </c>
      <c r="G11" s="74">
        <f>'Am20-5yr'!I$53</f>
        <v>433.67203219999999</v>
      </c>
      <c r="H11" s="74">
        <f>'Am20-5yr'!J$53</f>
        <v>482.20726999999999</v>
      </c>
      <c r="I11" s="74">
        <f>'Am20-5yr'!K$53</f>
        <v>500.05706540000006</v>
      </c>
      <c r="J11" s="74">
        <f>'Am20-5yr'!L$53</f>
        <v>515.05970955200007</v>
      </c>
      <c r="K11" s="74">
        <f>'Am20-5yr'!M$53</f>
        <v>527.90165943104012</v>
      </c>
      <c r="L11" s="74">
        <f>'Am20-5yr'!N$53</f>
        <v>539.32027115166102</v>
      </c>
      <c r="M11" s="74">
        <f>'Am20-5yr'!O$53</f>
        <v>550.10667657469435</v>
      </c>
      <c r="N11" s="74">
        <f>'Am20-5yr'!P$53</f>
        <v>561.10881010618823</v>
      </c>
      <c r="O11" s="74">
        <f>'Am20-5yr'!Q$53</f>
        <v>572.33098630831205</v>
      </c>
      <c r="P11" s="74">
        <f>'Am20-5yr'!R$53</f>
        <v>583.77760603447825</v>
      </c>
      <c r="Q11" s="74">
        <f>'Am20-5yr'!S$53</f>
        <v>595.45315815516778</v>
      </c>
      <c r="R11" s="74">
        <f>'Am20-5yr'!T$53</f>
        <v>607.36222131827117</v>
      </c>
      <c r="S11" s="74">
        <f>'Am20-5yr'!U$53</f>
        <v>619.5094657446366</v>
      </c>
      <c r="T11" s="74">
        <f>'Am20-5yr'!V$53</f>
        <v>631.89965505952932</v>
      </c>
      <c r="U11" s="74">
        <f>'Am20-5yr'!W$53</f>
        <v>644.53764816071987</v>
      </c>
      <c r="V11" s="74">
        <f>'Am20-5yr'!X$53</f>
        <v>657.42840112393424</v>
      </c>
      <c r="W11" s="74">
        <f>'Am20-5yr'!Y$53</f>
        <v>670.57696914641292</v>
      </c>
      <c r="X11" s="74">
        <f>'Am20-5yr'!Z$53</f>
        <v>449.96330474544465</v>
      </c>
      <c r="Y11" s="74">
        <f>'Am20-5yr'!AA$53</f>
        <v>271.7424078132363</v>
      </c>
      <c r="Z11" s="74">
        <f>'Am20-5yr'!AB$53</f>
        <v>136.76213369916309</v>
      </c>
      <c r="AA11" s="74">
        <f>'Am20-5yr'!AC$53</f>
        <v>45.88729485958774</v>
      </c>
      <c r="AB11" s="74">
        <f>'Am20-5yr'!AD$53</f>
        <v>1.8474111129762605E-13</v>
      </c>
      <c r="AC11" s="74">
        <f>'Am20-5yr'!AE$53</f>
        <v>1.8474111129762605E-13</v>
      </c>
      <c r="AD11" s="74">
        <f>'Am20-5yr'!AF$53</f>
        <v>1.8474111129762605E-13</v>
      </c>
      <c r="AE11" s="74">
        <f>'Am20-5yr'!AG$53</f>
        <v>1.8474111129762605E-13</v>
      </c>
      <c r="AF11" s="74">
        <f>'Am20-5yr'!AH$53</f>
        <v>1.8474111129762605E-13</v>
      </c>
      <c r="AG11" s="74">
        <f>'Am20-5yr'!AI$53</f>
        <v>1.8474111129762605E-13</v>
      </c>
      <c r="AH11" s="74">
        <f>'Am20-5yr'!AJ$53</f>
        <v>1.8474111129762605E-13</v>
      </c>
      <c r="AI11" s="74">
        <f>'Am20-5yr'!AK$53</f>
        <v>1.8474111129762605E-13</v>
      </c>
      <c r="AJ11" s="74">
        <f>'Am20-5yr'!AL$53</f>
        <v>1.8474111129762605E-13</v>
      </c>
      <c r="AK11" s="74">
        <f>'Am20-5yr'!AM$53</f>
        <v>1.8474111129762605E-13</v>
      </c>
      <c r="AL11" s="74">
        <f>'Am20-5yr'!AN$53</f>
        <v>1.8474111129762605E-13</v>
      </c>
      <c r="AM11" s="75">
        <f>'Am20-5yr'!AO$53</f>
        <v>1.8474111129762605E-13</v>
      </c>
    </row>
    <row r="12" spans="1:39" x14ac:dyDescent="0.25">
      <c r="C12" s="76" t="s">
        <v>49</v>
      </c>
      <c r="D12" s="77">
        <f>'Am20-10yr'!F$53</f>
        <v>142.26</v>
      </c>
      <c r="E12" s="77">
        <f>'Am20-10yr'!G$53</f>
        <v>276.8562</v>
      </c>
      <c r="F12" s="77">
        <f>'Am20-10yr'!H$53</f>
        <v>403.44947399999995</v>
      </c>
      <c r="G12" s="77">
        <f>'Am20-10yr'!I$53</f>
        <v>521.68462160000001</v>
      </c>
      <c r="H12" s="77">
        <f>'Am20-10yr'!J$53</f>
        <v>631.18958050000003</v>
      </c>
      <c r="I12" s="77">
        <f>'Am20-10yr'!K$53</f>
        <v>727.05656500000009</v>
      </c>
      <c r="J12" s="77">
        <f>'Am20-10yr'!L$53</f>
        <v>809.01281561200017</v>
      </c>
      <c r="K12" s="77">
        <f>'Am20-10yr'!M$53</f>
        <v>876.7801176582401</v>
      </c>
      <c r="L12" s="77">
        <f>'Am20-10yr'!N$53</f>
        <v>930.07469216740481</v>
      </c>
      <c r="M12" s="77">
        <f>'Am20-10yr'!O$53</f>
        <v>968.60708458875285</v>
      </c>
      <c r="N12" s="77">
        <f>'Am20-10yr'!P$53</f>
        <v>992.08205128052782</v>
      </c>
      <c r="O12" s="77">
        <f>'Am20-10yr'!Q$53</f>
        <v>1014.4244437281384</v>
      </c>
      <c r="P12" s="77">
        <f>'Am20-10yr'!R$53</f>
        <v>1035.9833104467011</v>
      </c>
      <c r="Q12" s="77">
        <f>'Am20-10yr'!S$53</f>
        <v>1057.1332659216353</v>
      </c>
      <c r="R12" s="77">
        <f>'Am20-10yr'!T$53</f>
        <v>1078.2759312400681</v>
      </c>
      <c r="S12" s="77">
        <f>'Am20-10yr'!U$53</f>
        <v>1099.8414498648694</v>
      </c>
      <c r="T12" s="77">
        <f>'Am20-10yr'!V$53</f>
        <v>1121.8382788621668</v>
      </c>
      <c r="U12" s="77">
        <f>'Am20-10yr'!W$53</f>
        <v>1144.2750444394103</v>
      </c>
      <c r="V12" s="77">
        <f>'Am20-10yr'!X$53</f>
        <v>1167.1605453281984</v>
      </c>
      <c r="W12" s="77">
        <f>'Am20-10yr'!Y$53</f>
        <v>1190.5037562347625</v>
      </c>
      <c r="X12" s="77">
        <f>'Am20-10yr'!Z$53</f>
        <v>980.28862757556124</v>
      </c>
      <c r="Y12" s="77">
        <f>'Am20-10yr'!AA$53</f>
        <v>789.27171672156555</v>
      </c>
      <c r="Z12" s="77">
        <f>'Am20-10yr'!AB$53</f>
        <v>617.83698802887966</v>
      </c>
      <c r="AA12" s="77">
        <f>'Am20-10yr'!AC$53</f>
        <v>466.37608514072974</v>
      </c>
      <c r="AB12" s="77">
        <f>'Am20-10yr'!AD$53</f>
        <v>335.2884845732064</v>
      </c>
      <c r="AC12" s="77">
        <f>'Am20-10yr'!AE$53</f>
        <v>224.98165237272227</v>
      </c>
      <c r="AD12" s="77">
        <f>'Am20-10yr'!AF$53</f>
        <v>135.87120390661809</v>
      </c>
      <c r="AE12" s="77">
        <f>'Am20-10yr'!AG$53</f>
        <v>68.381066849581487</v>
      </c>
      <c r="AF12" s="77">
        <f>'Am20-10yr'!AH$53</f>
        <v>22.943647429793813</v>
      </c>
      <c r="AG12" s="77">
        <f>'Am20-10yr'!AI$53</f>
        <v>3.5527136788005009E-14</v>
      </c>
      <c r="AH12" s="77">
        <f>'Am20-10yr'!AJ$53</f>
        <v>3.5527136788005009E-14</v>
      </c>
      <c r="AI12" s="77">
        <f>'Am20-10yr'!AK$53</f>
        <v>3.5527136788005009E-14</v>
      </c>
      <c r="AJ12" s="77">
        <f>'Am20-10yr'!AL$53</f>
        <v>3.5527136788005009E-14</v>
      </c>
      <c r="AK12" s="77">
        <f>'Am20-10yr'!AM$53</f>
        <v>3.5527136788005009E-14</v>
      </c>
      <c r="AL12" s="77">
        <f>'Am20-10yr'!AN$53</f>
        <v>3.5527136788005009E-14</v>
      </c>
      <c r="AM12" s="78">
        <f>'Am20-10yr'!AO$53</f>
        <v>3.5527136788005009E-14</v>
      </c>
    </row>
    <row r="13" spans="1:39" x14ac:dyDescent="0.25">
      <c r="C13" s="76" t="s">
        <v>65</v>
      </c>
      <c r="D13" s="77">
        <f>'Am20-16yr'!F$53</f>
        <v>142.26</v>
      </c>
      <c r="E13" s="77">
        <f>'Am20-16yr'!G$53</f>
        <v>282.19094999999999</v>
      </c>
      <c r="F13" s="77">
        <f>'Am20-16yr'!H$53</f>
        <v>419.69980649999997</v>
      </c>
      <c r="G13" s="77">
        <f>'Am20-16yr'!I$53</f>
        <v>554.68934262499999</v>
      </c>
      <c r="H13" s="77">
        <f>'Am20-16yr'!J$53</f>
        <v>687.05794693749999</v>
      </c>
      <c r="I13" s="77">
        <f>'Am20-16yr'!K$53</f>
        <v>812.18137734999993</v>
      </c>
      <c r="J13" s="77">
        <f>'Am20-16yr'!L$53</f>
        <v>929.91473038449999</v>
      </c>
      <c r="K13" s="77">
        <f>'Am20-16yr'!M$53</f>
        <v>1040.1102044934401</v>
      </c>
      <c r="L13" s="77">
        <f>'Am20-16yr'!N$53</f>
        <v>1142.617042098309</v>
      </c>
      <c r="M13" s="77">
        <f>'Am20-16yr'!O$53</f>
        <v>1237.2814704690252</v>
      </c>
      <c r="N13" s="77">
        <f>'Am20-16yr'!P$53</f>
        <v>1323.9466414209057</v>
      </c>
      <c r="O13" s="77">
        <f>'Am20-16yr'!Q$53</f>
        <v>1402.4525698055738</v>
      </c>
      <c r="P13" s="77">
        <f>'Am20-16yr'!R$53</f>
        <v>1472.6360707716854</v>
      </c>
      <c r="Q13" s="77">
        <f>'Am20-16yr'!S$53</f>
        <v>1534.3306957708692</v>
      </c>
      <c r="R13" s="77">
        <f>'Am20-16yr'!T$53</f>
        <v>1587.3666672837867</v>
      </c>
      <c r="S13" s="77">
        <f>'Am20-16yr'!U$53</f>
        <v>1631.5708122407125</v>
      </c>
      <c r="T13" s="77">
        <f>'Am20-16yr'!V$53</f>
        <v>1666.7664941105268</v>
      </c>
      <c r="U13" s="77">
        <f>'Am20-16yr'!W$53</f>
        <v>1701.6647936314873</v>
      </c>
      <c r="V13" s="77">
        <f>'Am20-16yr'!X$53</f>
        <v>1736.4920756566171</v>
      </c>
      <c r="W13" s="77">
        <f>'Am20-16yr'!Y$53</f>
        <v>1771.4908479609994</v>
      </c>
      <c r="X13" s="77">
        <f>'Am20-16yr'!Z$53</f>
        <v>1572.8954611363229</v>
      </c>
      <c r="Y13" s="77">
        <f>'Am20-16yr'!AA$53</f>
        <v>1384.9547418116463</v>
      </c>
      <c r="Z13" s="77">
        <f>'Am20-16yr'!AB$53</f>
        <v>1207.8817833369696</v>
      </c>
      <c r="AA13" s="77">
        <f>'Am20-16yr'!AC$53</f>
        <v>1041.893940929293</v>
      </c>
      <c r="AB13" s="77">
        <f>'Am20-16yr'!AD$53</f>
        <v>887.21291690995645</v>
      </c>
      <c r="AC13" s="77">
        <f>'Am20-16yr'!AE$53</f>
        <v>744.06484764672666</v>
      </c>
      <c r="AD13" s="77">
        <f>'Am20-16yr'!AF$53</f>
        <v>612.6803922347259</v>
      </c>
      <c r="AE13" s="77">
        <f>'Am20-16yr'!AG$53</f>
        <v>493.29482295097864</v>
      </c>
      <c r="AF13" s="77">
        <f>'Am20-16yr'!AH$53</f>
        <v>386.14811751804996</v>
      </c>
      <c r="AG13" s="77">
        <f>'Am20-16yr'!AI$53</f>
        <v>291.48505321295625</v>
      </c>
      <c r="AH13" s="77">
        <f>'Am20-16yr'!AJ$53</f>
        <v>209.55530285825415</v>
      </c>
      <c r="AI13" s="77">
        <f>'Am20-16yr'!AK$53</f>
        <v>140.61353273295157</v>
      </c>
      <c r="AJ13" s="77">
        <f>'Am20-16yr'!AL$53</f>
        <v>84.919502441636467</v>
      </c>
      <c r="AK13" s="77">
        <f>'Am20-16yr'!AM$53</f>
        <v>42.738166780988593</v>
      </c>
      <c r="AL13" s="77">
        <f>'Am20-16yr'!AN$53</f>
        <v>14.339779643621291</v>
      </c>
      <c r="AM13" s="78">
        <f>'Am20-16yr'!AO$53</f>
        <v>1.794120407794253E-13</v>
      </c>
    </row>
    <row r="14" spans="1:39" x14ac:dyDescent="0.25">
      <c r="C14" s="79" t="s">
        <v>54</v>
      </c>
      <c r="D14" s="80">
        <f>'Xp20'!F$53</f>
        <v>0</v>
      </c>
      <c r="E14" s="80">
        <f>'Xp20'!G$53</f>
        <v>0</v>
      </c>
      <c r="F14" s="80">
        <f>'Xp20'!H$53</f>
        <v>0</v>
      </c>
      <c r="G14" s="80">
        <f>'Xp20'!I$53</f>
        <v>0</v>
      </c>
      <c r="H14" s="80">
        <f>'Xp20'!J$53</f>
        <v>0</v>
      </c>
      <c r="I14" s="80">
        <f>'Xp20'!K$53</f>
        <v>0</v>
      </c>
      <c r="J14" s="80">
        <f>'Xp20'!L$53</f>
        <v>0</v>
      </c>
      <c r="K14" s="80">
        <f>'Xp20'!M$53</f>
        <v>0</v>
      </c>
      <c r="L14" s="80">
        <f>'Xp20'!N$53</f>
        <v>0</v>
      </c>
      <c r="M14" s="80">
        <f>'Xp20'!O$53</f>
        <v>0</v>
      </c>
      <c r="N14" s="80">
        <f>'Xp20'!P$53</f>
        <v>0</v>
      </c>
      <c r="O14" s="80">
        <f>'Xp20'!Q$53</f>
        <v>0</v>
      </c>
      <c r="P14" s="80">
        <f>'Xp20'!R$53</f>
        <v>0</v>
      </c>
      <c r="Q14" s="80">
        <f>'Xp20'!S$53</f>
        <v>0</v>
      </c>
      <c r="R14" s="80">
        <f>'Xp20'!T$53</f>
        <v>0</v>
      </c>
      <c r="S14" s="80">
        <f>'Xp20'!U$53</f>
        <v>0</v>
      </c>
      <c r="T14" s="80">
        <f>'Xp20'!V$53</f>
        <v>0</v>
      </c>
      <c r="U14" s="80">
        <f>'Xp20'!W$53</f>
        <v>0</v>
      </c>
      <c r="V14" s="80">
        <f>'Xp20'!X$53</f>
        <v>0</v>
      </c>
      <c r="W14" s="80">
        <f>'Xp20'!Y$53</f>
        <v>0</v>
      </c>
      <c r="X14" s="80">
        <f>'Xp20'!Z$53</f>
        <v>0</v>
      </c>
      <c r="Y14" s="80">
        <f>'Xp20'!AA$53</f>
        <v>0</v>
      </c>
      <c r="Z14" s="80">
        <f>'Xp20'!AB$53</f>
        <v>0</v>
      </c>
      <c r="AA14" s="80">
        <f>'Xp20'!AC$53</f>
        <v>0</v>
      </c>
      <c r="AB14" s="80">
        <f>'Xp20'!AD$53</f>
        <v>0</v>
      </c>
      <c r="AC14" s="80">
        <f>'Xp20'!AE$53</f>
        <v>0</v>
      </c>
      <c r="AD14" s="80">
        <f>'Xp20'!AF$53</f>
        <v>0</v>
      </c>
      <c r="AE14" s="80">
        <f>'Xp20'!AG$53</f>
        <v>0</v>
      </c>
      <c r="AF14" s="80">
        <f>'Xp20'!AH$53</f>
        <v>0</v>
      </c>
      <c r="AG14" s="80">
        <f>'Xp20'!AI$53</f>
        <v>0</v>
      </c>
      <c r="AH14" s="80">
        <f>'Xp20'!AJ$53</f>
        <v>0</v>
      </c>
      <c r="AI14" s="80">
        <f>'Xp20'!AK$53</f>
        <v>0</v>
      </c>
      <c r="AJ14" s="80">
        <f>'Xp20'!AL$53</f>
        <v>0</v>
      </c>
      <c r="AK14" s="80">
        <f>'Xp20'!AM$53</f>
        <v>0</v>
      </c>
      <c r="AL14" s="80">
        <f>'Xp20'!AN$53</f>
        <v>0</v>
      </c>
      <c r="AM14" s="81">
        <f>'Xp20'!AO$53</f>
        <v>0</v>
      </c>
    </row>
    <row r="15" spans="1:39" x14ac:dyDescent="0.25">
      <c r="C15" s="1" t="s">
        <v>102</v>
      </c>
      <c r="D15" s="67">
        <f t="shared" ref="D15:AA15" si="4">D12/D$11</f>
        <v>1</v>
      </c>
      <c r="E15" s="67">
        <f t="shared" si="4"/>
        <v>1.054167418674623</v>
      </c>
      <c r="F15" s="67">
        <f t="shared" si="4"/>
        <v>1.1203343083045296</v>
      </c>
      <c r="G15" s="67">
        <f t="shared" si="4"/>
        <v>1.2029473492987681</v>
      </c>
      <c r="H15" s="67">
        <f t="shared" si="4"/>
        <v>1.3089590716871606</v>
      </c>
      <c r="I15" s="67">
        <f t="shared" si="4"/>
        <v>1.4539471898440655</v>
      </c>
      <c r="J15" s="67">
        <f t="shared" si="4"/>
        <v>1.5707165608346285</v>
      </c>
      <c r="K15" s="67">
        <f t="shared" si="4"/>
        <v>1.6608777449254715</v>
      </c>
      <c r="L15" s="67">
        <f t="shared" si="4"/>
        <v>1.7245313071235564</v>
      </c>
      <c r="M15" s="67">
        <f t="shared" si="4"/>
        <v>1.7607622772730225</v>
      </c>
      <c r="N15" s="67">
        <f t="shared" si="4"/>
        <v>1.7680742726045937</v>
      </c>
      <c r="O15" s="67">
        <f t="shared" si="4"/>
        <v>1.7724436872996294</v>
      </c>
      <c r="P15" s="67">
        <f t="shared" si="4"/>
        <v>1.7746198205237687</v>
      </c>
      <c r="Q15" s="67">
        <f t="shared" si="4"/>
        <v>1.7753424454021609</v>
      </c>
      <c r="R15" s="67">
        <f t="shared" si="4"/>
        <v>1.7753424454021611</v>
      </c>
      <c r="S15" s="67">
        <f t="shared" si="4"/>
        <v>1.7753424454021611</v>
      </c>
      <c r="T15" s="67">
        <f t="shared" si="4"/>
        <v>1.7753424454021609</v>
      </c>
      <c r="U15" s="67">
        <f t="shared" si="4"/>
        <v>1.7753424454021614</v>
      </c>
      <c r="V15" s="67">
        <f t="shared" si="4"/>
        <v>1.7753424454021614</v>
      </c>
      <c r="W15" s="67">
        <f t="shared" si="4"/>
        <v>1.7753424454021614</v>
      </c>
      <c r="X15" s="67">
        <f t="shared" si="4"/>
        <v>2.1785968260903736</v>
      </c>
      <c r="Y15" s="67">
        <f t="shared" si="4"/>
        <v>2.9044848872613871</v>
      </c>
      <c r="Z15" s="67">
        <f t="shared" si="4"/>
        <v>4.5176027261167286</v>
      </c>
      <c r="AA15" s="67">
        <f t="shared" si="4"/>
        <v>10.163512287394832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</row>
    <row r="16" spans="1:39" x14ac:dyDescent="0.25">
      <c r="C16" s="1" t="s">
        <v>99</v>
      </c>
      <c r="D16" s="67">
        <f t="shared" ref="D16:AA16" si="5">D13/D$11</f>
        <v>1</v>
      </c>
      <c r="E16" s="67">
        <f t="shared" si="5"/>
        <v>1.0744802006776066</v>
      </c>
      <c r="F16" s="67">
        <f t="shared" si="5"/>
        <v>1.1654596739187282</v>
      </c>
      <c r="G16" s="67">
        <f t="shared" si="5"/>
        <v>1.2790526052858062</v>
      </c>
      <c r="H16" s="67">
        <f t="shared" si="5"/>
        <v>1.4248187235698457</v>
      </c>
      <c r="I16" s="67">
        <f t="shared" si="5"/>
        <v>1.6241773860355895</v>
      </c>
      <c r="J16" s="67">
        <f t="shared" si="5"/>
        <v>1.8054503451519079</v>
      </c>
      <c r="K16" s="67">
        <f t="shared" si="5"/>
        <v>1.9702726557337329</v>
      </c>
      <c r="L16" s="67">
        <f t="shared" si="5"/>
        <v>2.1186243188270524</v>
      </c>
      <c r="M16" s="67">
        <f t="shared" si="5"/>
        <v>2.2491664310877075</v>
      </c>
      <c r="N16" s="67">
        <f t="shared" si="5"/>
        <v>2.3595185418142921</v>
      </c>
      <c r="O16" s="67">
        <f t="shared" si="5"/>
        <v>2.4504222265716695</v>
      </c>
      <c r="P16" s="67">
        <f t="shared" si="5"/>
        <v>2.5225977419296735</v>
      </c>
      <c r="Q16" s="67">
        <f t="shared" si="5"/>
        <v>2.5767445763904093</v>
      </c>
      <c r="R16" s="67">
        <f t="shared" si="5"/>
        <v>2.6135419879070345</v>
      </c>
      <c r="S16" s="67">
        <f t="shared" si="5"/>
        <v>2.6336495283080148</v>
      </c>
      <c r="T16" s="67">
        <f t="shared" si="5"/>
        <v>2.6377075549337117</v>
      </c>
      <c r="U16" s="67">
        <f t="shared" si="5"/>
        <v>2.6401325019375217</v>
      </c>
      <c r="V16" s="67">
        <f t="shared" si="5"/>
        <v>2.6413402169543092</v>
      </c>
      <c r="W16" s="67">
        <f t="shared" si="5"/>
        <v>2.6417412608368518</v>
      </c>
      <c r="X16" s="67">
        <f t="shared" si="5"/>
        <v>3.4956082963835211</v>
      </c>
      <c r="Y16" s="67">
        <f t="shared" si="5"/>
        <v>5.0965719813725245</v>
      </c>
      <c r="Z16" s="67">
        <f t="shared" si="5"/>
        <v>8.8319898985632843</v>
      </c>
      <c r="AA16" s="67">
        <f t="shared" si="5"/>
        <v>22.705499291632322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</row>
    <row r="17" spans="2:39" x14ac:dyDescent="0.25">
      <c r="B17" s="65" t="s">
        <v>53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2:39" x14ac:dyDescent="0.25">
      <c r="C18" s="73" t="s">
        <v>48</v>
      </c>
      <c r="D18" s="74">
        <f>'Am20-5yr'!F$48</f>
        <v>0</v>
      </c>
      <c r="E18" s="74">
        <f>'Am20-5yr'!G$48</f>
        <v>8.2510799999999982</v>
      </c>
      <c r="F18" s="74">
        <f>'Am20-5yr'!H$48</f>
        <v>15.232551600000001</v>
      </c>
      <c r="G18" s="74">
        <f>'Am20-5yr'!I$48</f>
        <v>20.886684731999999</v>
      </c>
      <c r="H18" s="74">
        <f>'Am20-5yr'!J$48</f>
        <v>25.152977867600001</v>
      </c>
      <c r="I18" s="74">
        <f>'Am20-5yr'!K$48</f>
        <v>27.968021659999998</v>
      </c>
      <c r="J18" s="74">
        <f>'Am20-5yr'!L$48</f>
        <v>29.003309793200003</v>
      </c>
      <c r="K18" s="74">
        <f>'Am20-5yr'!M$48</f>
        <v>29.873463154016001</v>
      </c>
      <c r="L18" s="74">
        <f>'Am20-5yr'!N$48</f>
        <v>30.618296247000327</v>
      </c>
      <c r="M18" s="74">
        <f>'Am20-5yr'!O$48</f>
        <v>31.280575726796339</v>
      </c>
      <c r="N18" s="74">
        <f>'Am20-5yr'!P$48</f>
        <v>31.906187241332272</v>
      </c>
      <c r="O18" s="74">
        <f>'Am20-5yr'!Q$48</f>
        <v>32.544310986158919</v>
      </c>
      <c r="P18" s="74">
        <f>'Am20-5yr'!R$48</f>
        <v>33.195197205882096</v>
      </c>
      <c r="Q18" s="74">
        <f>'Am20-5yr'!S$48</f>
        <v>33.859101149999738</v>
      </c>
      <c r="R18" s="74">
        <f>'Am20-5yr'!T$48</f>
        <v>34.536283172999731</v>
      </c>
      <c r="S18" s="74">
        <f>'Am20-5yr'!U$48</f>
        <v>35.227008836459724</v>
      </c>
      <c r="T18" s="74">
        <f>'Am20-5yr'!V$48</f>
        <v>35.931549013188928</v>
      </c>
      <c r="U18" s="74">
        <f>'Am20-5yr'!W$48</f>
        <v>36.650179993452696</v>
      </c>
      <c r="V18" s="74">
        <f>'Am20-5yr'!X$48</f>
        <v>37.383183593321746</v>
      </c>
      <c r="W18" s="74">
        <f>'Am20-5yr'!Y$48</f>
        <v>38.13084726518818</v>
      </c>
      <c r="X18" s="74">
        <f>'Am20-5yr'!Z$48</f>
        <v>38.893464210491949</v>
      </c>
      <c r="Y18" s="74">
        <f>'Am20-5yr'!AA$48</f>
        <v>26.097871675235787</v>
      </c>
      <c r="Z18" s="74">
        <f>'Am20-5yr'!AB$48</f>
        <v>15.761059653167706</v>
      </c>
      <c r="AA18" s="74">
        <f>'Am20-5yr'!AC$48</f>
        <v>7.932203754551459</v>
      </c>
      <c r="AB18" s="74">
        <f>'Am20-5yr'!AD$48</f>
        <v>2.6614631018560893</v>
      </c>
      <c r="AC18" s="74">
        <f>'Am20-5yr'!AE$48</f>
        <v>1.0714984455262311E-14</v>
      </c>
      <c r="AD18" s="74">
        <f>'Am20-5yr'!AF$48</f>
        <v>1.0714984455262311E-14</v>
      </c>
      <c r="AE18" s="74">
        <f>'Am20-5yr'!AG$48</f>
        <v>1.0714984455262311E-14</v>
      </c>
      <c r="AF18" s="74">
        <f>'Am20-5yr'!AH$48</f>
        <v>1.0714984455262311E-14</v>
      </c>
      <c r="AG18" s="74">
        <f>'Am20-5yr'!AI$48</f>
        <v>1.0714984455262311E-14</v>
      </c>
      <c r="AH18" s="74">
        <f>'Am20-5yr'!AJ$48</f>
        <v>1.0714984455262311E-14</v>
      </c>
      <c r="AI18" s="74">
        <f>'Am20-5yr'!AK$48</f>
        <v>1.0714984455262311E-14</v>
      </c>
      <c r="AJ18" s="74">
        <f>'Am20-5yr'!AL$48</f>
        <v>1.0714984455262311E-14</v>
      </c>
      <c r="AK18" s="74">
        <f>'Am20-5yr'!AM$48</f>
        <v>1.0714984455262311E-14</v>
      </c>
      <c r="AL18" s="74">
        <f>'Am20-5yr'!AN$48</f>
        <v>1.0714984455262311E-14</v>
      </c>
      <c r="AM18" s="75">
        <f>'Am20-5yr'!AO$48</f>
        <v>1.0714984455262311E-14</v>
      </c>
    </row>
    <row r="19" spans="2:39" x14ac:dyDescent="0.25">
      <c r="C19" s="76" t="s">
        <v>49</v>
      </c>
      <c r="D19" s="77">
        <f>'Am20-10yr'!F$48</f>
        <v>0</v>
      </c>
      <c r="E19" s="77">
        <f>'Am20-10yr'!G$48</f>
        <v>8.2510799999999982</v>
      </c>
      <c r="F19" s="77">
        <f>'Am20-10yr'!H$48</f>
        <v>16.057659600000001</v>
      </c>
      <c r="G19" s="77">
        <f>'Am20-10yr'!I$48</f>
        <v>23.400069491999997</v>
      </c>
      <c r="H19" s="77">
        <f>'Am20-10yr'!J$48</f>
        <v>30.257708052799998</v>
      </c>
      <c r="I19" s="77">
        <f>'Am20-10yr'!K$48</f>
        <v>36.608995669000002</v>
      </c>
      <c r="J19" s="77">
        <f>'Am20-10yr'!L$48</f>
        <v>42.16928077</v>
      </c>
      <c r="K19" s="77">
        <f>'Am20-10yr'!M$48</f>
        <v>46.922743305496013</v>
      </c>
      <c r="L19" s="77">
        <f>'Am20-10yr'!N$48</f>
        <v>50.85324682417793</v>
      </c>
      <c r="M19" s="77">
        <f>'Am20-10yr'!O$48</f>
        <v>53.944332145709481</v>
      </c>
      <c r="N19" s="77">
        <f>'Am20-10yr'!P$48</f>
        <v>56.179210906147659</v>
      </c>
      <c r="O19" s="77">
        <f>'Am20-10yr'!Q$48</f>
        <v>57.540758974270609</v>
      </c>
      <c r="P19" s="77">
        <f>'Am20-10yr'!R$48</f>
        <v>58.836617736232029</v>
      </c>
      <c r="Q19" s="77">
        <f>'Am20-10yr'!S$48</f>
        <v>60.087032005908668</v>
      </c>
      <c r="R19" s="77">
        <f>'Am20-10yr'!T$48</f>
        <v>61.313729423454845</v>
      </c>
      <c r="S19" s="77">
        <f>'Am20-10yr'!U$48</f>
        <v>62.540004011923955</v>
      </c>
      <c r="T19" s="77">
        <f>'Am20-10yr'!V$48</f>
        <v>63.790804092162425</v>
      </c>
      <c r="U19" s="77">
        <f>'Am20-10yr'!W$48</f>
        <v>65.066620174005678</v>
      </c>
      <c r="V19" s="77">
        <f>'Am20-10yr'!X$48</f>
        <v>66.367952577485795</v>
      </c>
      <c r="W19" s="77">
        <f>'Am20-10yr'!Y$48</f>
        <v>67.695311629035501</v>
      </c>
      <c r="X19" s="77">
        <f>'Am20-10yr'!Z$48</f>
        <v>69.049217861616228</v>
      </c>
      <c r="Y19" s="77">
        <f>'Am20-10yr'!AA$48</f>
        <v>56.856740399382545</v>
      </c>
      <c r="Z19" s="77">
        <f>'Am20-10yr'!AB$48</f>
        <v>45.777759569850801</v>
      </c>
      <c r="AA19" s="77">
        <f>'Am20-10yr'!AC$48</f>
        <v>35.834545305675022</v>
      </c>
      <c r="AB19" s="77">
        <f>'Am20-10yr'!AD$48</f>
        <v>27.049812938162326</v>
      </c>
      <c r="AC19" s="77">
        <f>'Am20-10yr'!AE$48</f>
        <v>19.446732105245971</v>
      </c>
      <c r="AD19" s="77">
        <f>'Am20-10yr'!AF$48</f>
        <v>13.04893583761789</v>
      </c>
      <c r="AE19" s="77">
        <f>'Am20-10yr'!AG$48</f>
        <v>7.8805298265838495</v>
      </c>
      <c r="AF19" s="77">
        <f>'Am20-10yr'!AH$48</f>
        <v>3.9661018772757264</v>
      </c>
      <c r="AG19" s="77">
        <f>'Am20-10yr'!AI$48</f>
        <v>1.3307315509280411</v>
      </c>
      <c r="AH19" s="77">
        <f>'Am20-10yr'!AJ$48</f>
        <v>2.0605739337042904E-15</v>
      </c>
      <c r="AI19" s="77">
        <f>'Am20-10yr'!AK$48</f>
        <v>2.0605739337042904E-15</v>
      </c>
      <c r="AJ19" s="77">
        <f>'Am20-10yr'!AL$48</f>
        <v>2.0605739337042904E-15</v>
      </c>
      <c r="AK19" s="77">
        <f>'Am20-10yr'!AM$48</f>
        <v>2.0605739337042904E-15</v>
      </c>
      <c r="AL19" s="77">
        <f>'Am20-10yr'!AN$48</f>
        <v>2.0605739337042904E-15</v>
      </c>
      <c r="AM19" s="78">
        <f>'Am20-10yr'!AO$48</f>
        <v>2.0605739337042904E-15</v>
      </c>
    </row>
    <row r="20" spans="2:39" x14ac:dyDescent="0.25">
      <c r="C20" s="76" t="s">
        <v>65</v>
      </c>
      <c r="D20" s="77">
        <f>'Am20-16yr'!F$48</f>
        <v>0</v>
      </c>
      <c r="E20" s="77">
        <f>'Am20-16yr'!G$48</f>
        <v>8.2510799999999982</v>
      </c>
      <c r="F20" s="77">
        <f>'Am20-16yr'!H$48</f>
        <v>16.367075100000001</v>
      </c>
      <c r="G20" s="77">
        <f>'Am20-16yr'!I$48</f>
        <v>24.342588776999996</v>
      </c>
      <c r="H20" s="77">
        <f>'Am20-16yr'!J$48</f>
        <v>32.171981872250001</v>
      </c>
      <c r="I20" s="77">
        <f>'Am20-16yr'!K$48</f>
        <v>39.849360922374998</v>
      </c>
      <c r="J20" s="77">
        <f>'Am20-16yr'!L$48</f>
        <v>47.106519886299992</v>
      </c>
      <c r="K20" s="77">
        <f>'Am20-16yr'!M$48</f>
        <v>53.935054362301003</v>
      </c>
      <c r="L20" s="77">
        <f>'Am20-16yr'!N$48</f>
        <v>60.326391860619523</v>
      </c>
      <c r="M20" s="77">
        <f>'Am20-16yr'!O$48</f>
        <v>66.271788441701915</v>
      </c>
      <c r="N20" s="77">
        <f>'Am20-16yr'!P$48</f>
        <v>71.762325287203453</v>
      </c>
      <c r="O20" s="77">
        <f>'Am20-16yr'!Q$48</f>
        <v>76.788905202412536</v>
      </c>
      <c r="P20" s="77">
        <f>'Am20-16yr'!R$48</f>
        <v>81.342249048723289</v>
      </c>
      <c r="Q20" s="77">
        <f>'Am20-16yr'!S$48</f>
        <v>85.412892104757759</v>
      </c>
      <c r="R20" s="77">
        <f>'Am20-16yr'!T$48</f>
        <v>88.991180354710409</v>
      </c>
      <c r="S20" s="77">
        <f>'Am20-16yr'!U$48</f>
        <v>92.067266702459634</v>
      </c>
      <c r="T20" s="77">
        <f>'Am20-16yr'!V$48</f>
        <v>94.63110710996132</v>
      </c>
      <c r="U20" s="77">
        <f>'Am20-16yr'!W$48</f>
        <v>96.672456658410539</v>
      </c>
      <c r="V20" s="77">
        <f>'Am20-16yr'!X$48</f>
        <v>98.696558030626264</v>
      </c>
      <c r="W20" s="77">
        <f>'Am20-16yr'!Y$48</f>
        <v>100.71654038808379</v>
      </c>
      <c r="X20" s="77">
        <f>'Am20-16yr'!Z$48</f>
        <v>102.74646918173796</v>
      </c>
      <c r="Y20" s="77">
        <f>'Am20-16yr'!AA$48</f>
        <v>91.227936745906732</v>
      </c>
      <c r="Z20" s="77">
        <f>'Am20-16yr'!AB$48</f>
        <v>80.327375025075483</v>
      </c>
      <c r="AA20" s="77">
        <f>'Am20-16yr'!AC$48</f>
        <v>70.05714343354424</v>
      </c>
      <c r="AB20" s="77">
        <f>'Am20-16yr'!AD$48</f>
        <v>60.429848573898994</v>
      </c>
      <c r="AC20" s="77">
        <f>'Am20-16yr'!AE$48</f>
        <v>51.458349180777475</v>
      </c>
      <c r="AD20" s="77">
        <f>'Am20-16yr'!AF$48</f>
        <v>43.155761163510149</v>
      </c>
      <c r="AE20" s="77">
        <f>'Am20-16yr'!AG$48</f>
        <v>35.535462749614105</v>
      </c>
      <c r="AF20" s="77">
        <f>'Am20-16yr'!AH$48</f>
        <v>28.611099731156759</v>
      </c>
      <c r="AG20" s="77">
        <f>'Am20-16yr'!AI$48</f>
        <v>22.396590816046896</v>
      </c>
      <c r="AH20" s="77">
        <f>'Am20-16yr'!AJ$48</f>
        <v>16.90613308635146</v>
      </c>
      <c r="AI20" s="77">
        <f>'Am20-16yr'!AK$48</f>
        <v>12.154207565778741</v>
      </c>
      <c r="AJ20" s="77">
        <f>'Am20-16yr'!AL$48</f>
        <v>8.1555848985111918</v>
      </c>
      <c r="AK20" s="77">
        <f>'Am20-16yr'!AM$48</f>
        <v>4.9253311416149153</v>
      </c>
      <c r="AL20" s="77">
        <f>'Am20-16yr'!AN$48</f>
        <v>2.4788136732973385</v>
      </c>
      <c r="AM20" s="78">
        <f>'Am20-16yr'!AO$48</f>
        <v>0.83170721933003489</v>
      </c>
    </row>
    <row r="21" spans="2:39" x14ac:dyDescent="0.25">
      <c r="C21" s="79" t="s">
        <v>54</v>
      </c>
      <c r="D21" s="80">
        <f>'Xp20'!F$48</f>
        <v>0</v>
      </c>
      <c r="E21" s="80">
        <f>'Xp20'!G$48</f>
        <v>0</v>
      </c>
      <c r="F21" s="80">
        <f>'Xp20'!H$48</f>
        <v>0</v>
      </c>
      <c r="G21" s="80">
        <f>'Xp20'!I$48</f>
        <v>0</v>
      </c>
      <c r="H21" s="80">
        <f>'Xp20'!J$48</f>
        <v>0</v>
      </c>
      <c r="I21" s="80">
        <f>'Xp20'!K$48</f>
        <v>0</v>
      </c>
      <c r="J21" s="80">
        <f>'Xp20'!L$48</f>
        <v>0</v>
      </c>
      <c r="K21" s="80">
        <f>'Xp20'!M$48</f>
        <v>0</v>
      </c>
      <c r="L21" s="80">
        <f>'Xp20'!N$48</f>
        <v>0</v>
      </c>
      <c r="M21" s="80">
        <f>'Xp20'!O$48</f>
        <v>0</v>
      </c>
      <c r="N21" s="80">
        <f>'Xp20'!P$48</f>
        <v>0</v>
      </c>
      <c r="O21" s="80">
        <f>'Xp20'!Q$48</f>
        <v>0</v>
      </c>
      <c r="P21" s="80">
        <f>'Xp20'!R$48</f>
        <v>0</v>
      </c>
      <c r="Q21" s="80">
        <f>'Xp20'!S$48</f>
        <v>0</v>
      </c>
      <c r="R21" s="80">
        <f>'Xp20'!T$48</f>
        <v>0</v>
      </c>
      <c r="S21" s="80">
        <f>'Xp20'!U$48</f>
        <v>0</v>
      </c>
      <c r="T21" s="80">
        <f>'Xp20'!V$48</f>
        <v>0</v>
      </c>
      <c r="U21" s="80">
        <f>'Xp20'!W$48</f>
        <v>0</v>
      </c>
      <c r="V21" s="80">
        <f>'Xp20'!X$48</f>
        <v>0</v>
      </c>
      <c r="W21" s="80">
        <f>'Xp20'!Y$48</f>
        <v>0</v>
      </c>
      <c r="X21" s="80">
        <f>'Xp20'!Z$48</f>
        <v>0</v>
      </c>
      <c r="Y21" s="80">
        <f>'Xp20'!AA$48</f>
        <v>0</v>
      </c>
      <c r="Z21" s="80">
        <f>'Xp20'!AB$48</f>
        <v>0</v>
      </c>
      <c r="AA21" s="80">
        <f>'Xp20'!AC$48</f>
        <v>0</v>
      </c>
      <c r="AB21" s="80">
        <f>'Xp20'!AD$48</f>
        <v>0</v>
      </c>
      <c r="AC21" s="80">
        <f>'Xp20'!AE$48</f>
        <v>0</v>
      </c>
      <c r="AD21" s="80">
        <f>'Xp20'!AF$48</f>
        <v>0</v>
      </c>
      <c r="AE21" s="80">
        <f>'Xp20'!AG$48</f>
        <v>0</v>
      </c>
      <c r="AF21" s="80">
        <f>'Xp20'!AH$48</f>
        <v>0</v>
      </c>
      <c r="AG21" s="80">
        <f>'Xp20'!AI$48</f>
        <v>0</v>
      </c>
      <c r="AH21" s="80">
        <f>'Xp20'!AJ$48</f>
        <v>0</v>
      </c>
      <c r="AI21" s="80">
        <f>'Xp20'!AK$48</f>
        <v>0</v>
      </c>
      <c r="AJ21" s="80">
        <f>'Xp20'!AL$48</f>
        <v>0</v>
      </c>
      <c r="AK21" s="80">
        <f>'Xp20'!AM$48</f>
        <v>0</v>
      </c>
      <c r="AL21" s="80">
        <f>'Xp20'!AN$48</f>
        <v>0</v>
      </c>
      <c r="AM21" s="81">
        <f>'Xp20'!AO$48</f>
        <v>0</v>
      </c>
    </row>
    <row r="22" spans="2:39" x14ac:dyDescent="0.25">
      <c r="C22" s="1" t="s">
        <v>102</v>
      </c>
      <c r="D22" s="67"/>
      <c r="E22" s="67">
        <f t="shared" ref="E22:AB22" si="6">E19/E$18</f>
        <v>1</v>
      </c>
      <c r="F22" s="67">
        <f t="shared" si="6"/>
        <v>1.054167418674623</v>
      </c>
      <c r="G22" s="67">
        <f t="shared" si="6"/>
        <v>1.1203343083045296</v>
      </c>
      <c r="H22" s="67">
        <f t="shared" si="6"/>
        <v>1.2029473492987679</v>
      </c>
      <c r="I22" s="67">
        <f t="shared" si="6"/>
        <v>1.3089590716871609</v>
      </c>
      <c r="J22" s="67">
        <f t="shared" si="6"/>
        <v>1.4539471898440652</v>
      </c>
      <c r="K22" s="67">
        <f t="shared" si="6"/>
        <v>1.5707165608346287</v>
      </c>
      <c r="L22" s="67">
        <f t="shared" si="6"/>
        <v>1.6608777449254715</v>
      </c>
      <c r="M22" s="67">
        <f t="shared" si="6"/>
        <v>1.7245313071235564</v>
      </c>
      <c r="N22" s="67">
        <f t="shared" si="6"/>
        <v>1.7607622772730223</v>
      </c>
      <c r="O22" s="67">
        <f t="shared" si="6"/>
        <v>1.7680742726045935</v>
      </c>
      <c r="P22" s="67">
        <f t="shared" si="6"/>
        <v>1.7724436872996299</v>
      </c>
      <c r="Q22" s="67">
        <f t="shared" si="6"/>
        <v>1.7746198205237689</v>
      </c>
      <c r="R22" s="67">
        <f t="shared" si="6"/>
        <v>1.7753424454021609</v>
      </c>
      <c r="S22" s="67">
        <f t="shared" si="6"/>
        <v>1.7753424454021614</v>
      </c>
      <c r="T22" s="67">
        <f t="shared" si="6"/>
        <v>1.7753424454021607</v>
      </c>
      <c r="U22" s="67">
        <f t="shared" si="6"/>
        <v>1.7753424454021614</v>
      </c>
      <c r="V22" s="67">
        <f t="shared" si="6"/>
        <v>1.7753424454021616</v>
      </c>
      <c r="W22" s="67">
        <f t="shared" si="6"/>
        <v>1.7753424454021614</v>
      </c>
      <c r="X22" s="67">
        <f t="shared" si="6"/>
        <v>1.7753424454021616</v>
      </c>
      <c r="Y22" s="67">
        <f t="shared" si="6"/>
        <v>2.1785968260903736</v>
      </c>
      <c r="Z22" s="67">
        <f t="shared" si="6"/>
        <v>2.9044848872613871</v>
      </c>
      <c r="AA22" s="67">
        <f t="shared" si="6"/>
        <v>4.5176027261167286</v>
      </c>
      <c r="AB22" s="67">
        <f t="shared" si="6"/>
        <v>10.163512287394832</v>
      </c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spans="2:39" x14ac:dyDescent="0.25">
      <c r="C23" s="1" t="s">
        <v>99</v>
      </c>
      <c r="D23" s="67"/>
      <c r="E23" s="67">
        <f t="shared" ref="E23:AB23" si="7">E20/E$18</f>
        <v>1</v>
      </c>
      <c r="F23" s="67">
        <f t="shared" si="7"/>
        <v>1.0744802006776069</v>
      </c>
      <c r="G23" s="67">
        <f t="shared" si="7"/>
        <v>1.1654596739187282</v>
      </c>
      <c r="H23" s="67">
        <f t="shared" si="7"/>
        <v>1.2790526052858062</v>
      </c>
      <c r="I23" s="67">
        <f t="shared" si="7"/>
        <v>1.424818723569846</v>
      </c>
      <c r="J23" s="67">
        <f t="shared" si="7"/>
        <v>1.6241773860355895</v>
      </c>
      <c r="K23" s="67">
        <f t="shared" si="7"/>
        <v>1.8054503451519082</v>
      </c>
      <c r="L23" s="67">
        <f t="shared" si="7"/>
        <v>1.9702726557337329</v>
      </c>
      <c r="M23" s="67">
        <f t="shared" si="7"/>
        <v>2.1186243188270519</v>
      </c>
      <c r="N23" s="67">
        <f t="shared" si="7"/>
        <v>2.2491664310877075</v>
      </c>
      <c r="O23" s="67">
        <f t="shared" si="7"/>
        <v>2.3595185418142921</v>
      </c>
      <c r="P23" s="67">
        <f t="shared" si="7"/>
        <v>2.45042222657167</v>
      </c>
      <c r="Q23" s="67">
        <f t="shared" si="7"/>
        <v>2.5225977419296739</v>
      </c>
      <c r="R23" s="67">
        <f t="shared" si="7"/>
        <v>2.5767445763904093</v>
      </c>
      <c r="S23" s="67">
        <f t="shared" si="7"/>
        <v>2.613541987907035</v>
      </c>
      <c r="T23" s="67">
        <f t="shared" si="7"/>
        <v>2.6336495283080144</v>
      </c>
      <c r="U23" s="67">
        <f t="shared" si="7"/>
        <v>2.6377075549337117</v>
      </c>
      <c r="V23" s="67">
        <f t="shared" si="7"/>
        <v>2.6401325019375221</v>
      </c>
      <c r="W23" s="67">
        <f t="shared" si="7"/>
        <v>2.6413402169543096</v>
      </c>
      <c r="X23" s="67">
        <f t="shared" si="7"/>
        <v>2.6417412608368518</v>
      </c>
      <c r="Y23" s="67">
        <f t="shared" si="7"/>
        <v>3.4956082963835216</v>
      </c>
      <c r="Z23" s="67">
        <f t="shared" si="7"/>
        <v>5.0965719813725237</v>
      </c>
      <c r="AA23" s="67">
        <f t="shared" si="7"/>
        <v>8.8319898985632843</v>
      </c>
      <c r="AB23" s="67">
        <f t="shared" si="7"/>
        <v>22.705499291632322</v>
      </c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spans="2:39" x14ac:dyDescent="0.25">
      <c r="B24" s="65" t="s">
        <v>105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2:39" x14ac:dyDescent="0.25">
      <c r="C25" s="73" t="s">
        <v>56</v>
      </c>
      <c r="D25" s="89"/>
      <c r="E25" s="89">
        <f t="shared" ref="E25:AB25" si="8">E18/E4</f>
        <v>0.22480620155038755</v>
      </c>
      <c r="F25" s="89">
        <f t="shared" si="8"/>
        <v>0.2073895266385114</v>
      </c>
      <c r="G25" s="89">
        <f t="shared" si="8"/>
        <v>0.1894596889576573</v>
      </c>
      <c r="H25" s="89">
        <f t="shared" si="8"/>
        <v>0.17100118317477078</v>
      </c>
      <c r="I25" s="89">
        <f t="shared" si="8"/>
        <v>0.15199813524866923</v>
      </c>
      <c r="J25" s="89">
        <f t="shared" si="8"/>
        <v>0.15156212084781104</v>
      </c>
      <c r="K25" s="89">
        <f t="shared" si="8"/>
        <v>0.15092134723171582</v>
      </c>
      <c r="L25" s="89">
        <f t="shared" si="8"/>
        <v>0.15029084100212148</v>
      </c>
      <c r="M25" s="89">
        <f t="shared" si="8"/>
        <v>0.14987435766639037</v>
      </c>
      <c r="N25" s="89">
        <f t="shared" si="8"/>
        <v>0.14987435766639037</v>
      </c>
      <c r="O25" s="89">
        <f t="shared" si="8"/>
        <v>0.14987435766639035</v>
      </c>
      <c r="P25" s="89">
        <f t="shared" si="8"/>
        <v>0.14987435766639035</v>
      </c>
      <c r="Q25" s="89">
        <f t="shared" si="8"/>
        <v>0.14987435766639037</v>
      </c>
      <c r="R25" s="89">
        <f t="shared" si="8"/>
        <v>0.14987435766639037</v>
      </c>
      <c r="S25" s="89">
        <f t="shared" si="8"/>
        <v>0.14987435766639035</v>
      </c>
      <c r="T25" s="89">
        <f t="shared" si="8"/>
        <v>0.14987435766639037</v>
      </c>
      <c r="U25" s="89">
        <f t="shared" si="8"/>
        <v>0.14987435766639035</v>
      </c>
      <c r="V25" s="89">
        <f t="shared" si="8"/>
        <v>0.14987435766639035</v>
      </c>
      <c r="W25" s="89">
        <f t="shared" si="8"/>
        <v>0.14987435766639032</v>
      </c>
      <c r="X25" s="89">
        <f t="shared" si="8"/>
        <v>0.14987435766639035</v>
      </c>
      <c r="Y25" s="89">
        <f t="shared" si="8"/>
        <v>0.12773115193042986</v>
      </c>
      <c r="Z25" s="89">
        <f t="shared" si="8"/>
        <v>0.10455698685474214</v>
      </c>
      <c r="AA25" s="89">
        <f t="shared" si="8"/>
        <v>8.0279740657099238E-2</v>
      </c>
      <c r="AB25" s="89">
        <f t="shared" si="8"/>
        <v>5.4820415879017231E-2</v>
      </c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0"/>
    </row>
    <row r="26" spans="2:39" x14ac:dyDescent="0.25">
      <c r="C26" s="76" t="s">
        <v>57</v>
      </c>
      <c r="D26" s="83"/>
      <c r="E26" s="83">
        <f t="shared" ref="E26:AB26" si="9">E19/E5</f>
        <v>0.36708860759493667</v>
      </c>
      <c r="F26" s="83">
        <f t="shared" si="9"/>
        <v>0.35552633408693768</v>
      </c>
      <c r="G26" s="83">
        <f t="shared" si="9"/>
        <v>0.3437221809554416</v>
      </c>
      <c r="H26" s="83">
        <f t="shared" si="9"/>
        <v>0.33167336111292045</v>
      </c>
      <c r="I26" s="83">
        <f t="shared" si="9"/>
        <v>0.31937724999550626</v>
      </c>
      <c r="J26" s="83">
        <f t="shared" si="9"/>
        <v>0.30651873767848842</v>
      </c>
      <c r="K26" s="83">
        <f t="shared" si="9"/>
        <v>0.29314890501462854</v>
      </c>
      <c r="L26" s="83">
        <f t="shared" si="9"/>
        <v>0.27928155504296409</v>
      </c>
      <c r="M26" s="83">
        <f t="shared" si="9"/>
        <v>0.26491379152860023</v>
      </c>
      <c r="N26" s="83">
        <f t="shared" si="9"/>
        <v>0.25003384868326145</v>
      </c>
      <c r="O26" s="83">
        <f t="shared" si="9"/>
        <v>0.24907242712252009</v>
      </c>
      <c r="P26" s="83">
        <f t="shared" si="9"/>
        <v>0.24823900279489511</v>
      </c>
      <c r="Q26" s="83">
        <f t="shared" si="9"/>
        <v>0.24760789265331756</v>
      </c>
      <c r="R26" s="83">
        <f t="shared" si="9"/>
        <v>0.24725396822708623</v>
      </c>
      <c r="S26" s="83">
        <f t="shared" si="9"/>
        <v>0.24725396822708631</v>
      </c>
      <c r="T26" s="83">
        <f t="shared" si="9"/>
        <v>0.24725396822708623</v>
      </c>
      <c r="U26" s="83">
        <f t="shared" si="9"/>
        <v>0.24725396822708628</v>
      </c>
      <c r="V26" s="83">
        <f t="shared" si="9"/>
        <v>0.24725396822708631</v>
      </c>
      <c r="W26" s="83">
        <f t="shared" si="9"/>
        <v>0.24725396822708628</v>
      </c>
      <c r="X26" s="83">
        <f t="shared" si="9"/>
        <v>0.24725396822708631</v>
      </c>
      <c r="Y26" s="83">
        <f t="shared" si="9"/>
        <v>0.22937791133460647</v>
      </c>
      <c r="Z26" s="83">
        <f t="shared" si="9"/>
        <v>0.21075104813734705</v>
      </c>
      <c r="AA26" s="83">
        <f t="shared" si="9"/>
        <v>0.19132630104598808</v>
      </c>
      <c r="AB26" s="83">
        <f t="shared" si="9"/>
        <v>0.17105258229855758</v>
      </c>
      <c r="AC26" s="83">
        <f t="shared" ref="AC26:AG27" si="10">AC19/AC5</f>
        <v>0.14987435766639035</v>
      </c>
      <c r="AD26" s="83">
        <f t="shared" si="10"/>
        <v>0.1277311519304298</v>
      </c>
      <c r="AE26" s="83">
        <f t="shared" si="10"/>
        <v>0.10455698685474209</v>
      </c>
      <c r="AF26" s="83">
        <f t="shared" si="10"/>
        <v>8.0279740657099197E-2</v>
      </c>
      <c r="AG26" s="83">
        <f t="shared" si="10"/>
        <v>5.4820415879017086E-2</v>
      </c>
      <c r="AH26" s="83"/>
      <c r="AI26" s="83"/>
      <c r="AJ26" s="83"/>
      <c r="AK26" s="83"/>
      <c r="AL26" s="83"/>
      <c r="AM26" s="91"/>
    </row>
    <row r="27" spans="2:39" x14ac:dyDescent="0.25">
      <c r="C27" s="79" t="s">
        <v>58</v>
      </c>
      <c r="D27" s="92"/>
      <c r="E27" s="92">
        <f t="shared" ref="E27:AB27" si="11">E20/E6</f>
        <v>0.48132780082987547</v>
      </c>
      <c r="F27" s="92">
        <f t="shared" si="11"/>
        <v>0.47358828730537539</v>
      </c>
      <c r="G27" s="92">
        <f t="shared" si="11"/>
        <v>0.46573917016320815</v>
      </c>
      <c r="H27" s="92">
        <f t="shared" si="11"/>
        <v>0.45778131879779926</v>
      </c>
      <c r="I27" s="92">
        <f t="shared" si="11"/>
        <v>0.44971576687194137</v>
      </c>
      <c r="J27" s="92">
        <f t="shared" si="11"/>
        <v>0.44134079100343077</v>
      </c>
      <c r="K27" s="92">
        <f t="shared" si="11"/>
        <v>0.43269657373425258</v>
      </c>
      <c r="L27" s="92">
        <f t="shared" si="11"/>
        <v>0.42379863120818256</v>
      </c>
      <c r="M27" s="92">
        <f t="shared" si="11"/>
        <v>0.41465173222812257</v>
      </c>
      <c r="N27" s="92">
        <f t="shared" si="11"/>
        <v>0.40525522837535893</v>
      </c>
      <c r="O27" s="92">
        <f t="shared" si="11"/>
        <v>0.39560539370061937</v>
      </c>
      <c r="P27" s="92">
        <f t="shared" si="11"/>
        <v>0.38569655654270057</v>
      </c>
      <c r="Q27" s="92">
        <f t="shared" si="11"/>
        <v>0.37552168636922156</v>
      </c>
      <c r="R27" s="92">
        <f t="shared" si="11"/>
        <v>0.36507271241155809</v>
      </c>
      <c r="S27" s="92">
        <f t="shared" si="11"/>
        <v>0.3543407005383345</v>
      </c>
      <c r="T27" s="92">
        <f t="shared" si="11"/>
        <v>0.3433159504461914</v>
      </c>
      <c r="U27" s="92">
        <f t="shared" si="11"/>
        <v>0.34244420830908656</v>
      </c>
      <c r="V27" s="92">
        <f t="shared" si="11"/>
        <v>0.34173880629589259</v>
      </c>
      <c r="W27" s="92">
        <f t="shared" si="11"/>
        <v>0.34123358544803056</v>
      </c>
      <c r="X27" s="92">
        <f t="shared" si="11"/>
        <v>0.34096315242563202</v>
      </c>
      <c r="Y27" s="92">
        <f t="shared" si="11"/>
        <v>0.32678431035195166</v>
      </c>
      <c r="Z27" s="92">
        <f t="shared" si="11"/>
        <v>0.31207175970948331</v>
      </c>
      <c r="AA27" s="92">
        <f t="shared" si="11"/>
        <v>0.29679572808493898</v>
      </c>
      <c r="AB27" s="92">
        <f t="shared" si="11"/>
        <v>0.28092419432544896</v>
      </c>
      <c r="AC27" s="92">
        <f t="shared" si="10"/>
        <v>0.26442267214112075</v>
      </c>
      <c r="AD27" s="92">
        <f t="shared" si="10"/>
        <v>0.24725396822708631</v>
      </c>
      <c r="AE27" s="92">
        <f t="shared" si="10"/>
        <v>0.2293779113346065</v>
      </c>
      <c r="AF27" s="92">
        <f t="shared" si="10"/>
        <v>0.21075104813734705</v>
      </c>
      <c r="AG27" s="92">
        <f t="shared" si="10"/>
        <v>0.19132630104598811</v>
      </c>
      <c r="AH27" s="92">
        <f t="shared" ref="AH27:AM27" si="12">AH20/AH6</f>
        <v>0.17105258229855763</v>
      </c>
      <c r="AI27" s="92">
        <f t="shared" si="12"/>
        <v>0.14987435766639043</v>
      </c>
      <c r="AJ27" s="92">
        <f t="shared" si="12"/>
        <v>0.12773115193042997</v>
      </c>
      <c r="AK27" s="92">
        <f t="shared" si="12"/>
        <v>0.10455698685474228</v>
      </c>
      <c r="AL27" s="92">
        <f t="shared" si="12"/>
        <v>8.027974065709946E-2</v>
      </c>
      <c r="AM27" s="93">
        <f t="shared" si="12"/>
        <v>5.4820415879017662E-2</v>
      </c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88" t="s">
        <v>103</v>
      </c>
      <c r="E29" s="66"/>
      <c r="F29" s="66"/>
      <c r="G29" s="66"/>
      <c r="H29" s="66"/>
      <c r="I29" s="66"/>
      <c r="J29" s="66"/>
      <c r="K29" s="66"/>
      <c r="L29" s="88" t="s">
        <v>104</v>
      </c>
      <c r="M29" s="66"/>
      <c r="N29" s="66"/>
      <c r="O29" s="66"/>
      <c r="P29" s="66"/>
      <c r="Q29" s="66"/>
      <c r="R29" s="66"/>
      <c r="S29" s="66"/>
      <c r="T29" s="88" t="s">
        <v>113</v>
      </c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4:33" x14ac:dyDescent="0.25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4:33" x14ac:dyDescent="0.25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4:33" x14ac:dyDescent="0.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4:33" x14ac:dyDescent="0.25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4:33" x14ac:dyDescent="0.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3B18-2D6E-4A8F-B1EE-6E4D566A8AE1}">
  <dimension ref="A1:AM6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9" width="7.77734375" style="1" customWidth="1"/>
    <col min="40" max="16384" width="8.88671875" style="1"/>
  </cols>
  <sheetData>
    <row r="1" spans="1:39" x14ac:dyDescent="0.25">
      <c r="A1" s="64" t="s">
        <v>107</v>
      </c>
    </row>
    <row r="3" spans="1:39" x14ac:dyDescent="0.25">
      <c r="B3" s="65" t="s">
        <v>50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59</v>
      </c>
      <c r="D4" s="77">
        <f>'Am20-10yr'!F$50</f>
        <v>0</v>
      </c>
      <c r="E4" s="77">
        <f>'Am20-10yr'!G$50</f>
        <v>22.477079999999997</v>
      </c>
      <c r="F4" s="77">
        <f>'Am20-10yr'!H$50</f>
        <v>45.165879599999997</v>
      </c>
      <c r="G4" s="77">
        <f>'Am20-10yr'!I$50</f>
        <v>68.078438891999994</v>
      </c>
      <c r="H4" s="77">
        <f>'Am20-10yr'!J$50</f>
        <v>91.227429152799999</v>
      </c>
      <c r="I4" s="77">
        <f>'Am20-10yr'!K$50</f>
        <v>114.62618476899999</v>
      </c>
      <c r="J4" s="77">
        <f>'Am20-10yr'!L$50</f>
        <v>137.57488723</v>
      </c>
      <c r="K4" s="77">
        <f>'Am20-10yr'!M$50</f>
        <v>160.06453547269604</v>
      </c>
      <c r="L4" s="77">
        <f>'Am20-10yr'!N$50</f>
        <v>182.08594841272196</v>
      </c>
      <c r="M4" s="77">
        <f>'Am20-10yr'!O$50</f>
        <v>203.62976134402436</v>
      </c>
      <c r="N4" s="77">
        <f>'Am20-10yr'!P$50</f>
        <v>224.68642226642885</v>
      </c>
      <c r="O4" s="77">
        <f>'Am20-10yr'!Q$50</f>
        <v>231.02018813975741</v>
      </c>
      <c r="P4" s="77">
        <f>'Am20-10yr'!R$50</f>
        <v>237.01600906302855</v>
      </c>
      <c r="Q4" s="77">
        <f>'Am20-10yr'!S$50</f>
        <v>242.67009973724112</v>
      </c>
      <c r="R4" s="77">
        <f>'Am20-10yr'!T$50</f>
        <v>247.97874777541401</v>
      </c>
      <c r="S4" s="77">
        <f>'Am20-10yr'!U$50</f>
        <v>252.93832273092227</v>
      </c>
      <c r="T4" s="77">
        <f>'Am20-10yr'!V$50</f>
        <v>257.99708918554074</v>
      </c>
      <c r="U4" s="77">
        <f>'Am20-10yr'!W$50</f>
        <v>263.15703096925154</v>
      </c>
      <c r="V4" s="77">
        <f>'Am20-10yr'!X$50</f>
        <v>268.42017158863655</v>
      </c>
      <c r="W4" s="77">
        <f>'Am20-10yr'!Y$50</f>
        <v>273.78857502040927</v>
      </c>
      <c r="X4" s="77">
        <f>'Am20-10yr'!Z$50</f>
        <v>279.26434652081747</v>
      </c>
      <c r="Y4" s="77">
        <f>'Am20-10yr'!AA$50</f>
        <v>247.87365125337817</v>
      </c>
      <c r="Z4" s="77">
        <f>'Am20-10yr'!AB$50</f>
        <v>217.21248826253668</v>
      </c>
      <c r="AA4" s="77">
        <f>'Am20-10yr'!AC$50</f>
        <v>187.29544819382497</v>
      </c>
      <c r="AB4" s="77">
        <f>'Am20-10yr'!AD$50</f>
        <v>158.13741350568566</v>
      </c>
      <c r="AC4" s="77">
        <f>'Am20-10yr'!AE$50</f>
        <v>129.75356430573009</v>
      </c>
      <c r="AD4" s="77">
        <f>'Am20-10yr'!AF$50</f>
        <v>102.15938430372206</v>
      </c>
      <c r="AE4" s="77">
        <f>'Am20-10yr'!AG$50</f>
        <v>75.370666883620459</v>
      </c>
      <c r="AF4" s="77">
        <f>'Am20-10yr'!AH$50</f>
        <v>49.403521297063399</v>
      </c>
      <c r="AG4" s="77">
        <f>'Am20-10yr'!AI$50</f>
        <v>24.274378980721821</v>
      </c>
      <c r="AH4" s="77">
        <f>'Am20-10yr'!AJ$50</f>
        <v>2.0605739337042904E-15</v>
      </c>
      <c r="AI4" s="77">
        <f>'Am20-10yr'!AK$50</f>
        <v>2.0605739337042904E-15</v>
      </c>
      <c r="AJ4" s="77">
        <f>'Am20-10yr'!AL$50</f>
        <v>2.0605739337042904E-15</v>
      </c>
      <c r="AK4" s="77">
        <f>'Am20-10yr'!AM$50</f>
        <v>2.0605739337042904E-15</v>
      </c>
      <c r="AL4" s="77">
        <f>'Am20-10yr'!AN$50</f>
        <v>2.0605739337042904E-15</v>
      </c>
      <c r="AM4" s="78">
        <f>'Am20-10yr'!AO$50</f>
        <v>2.0605739337042904E-15</v>
      </c>
    </row>
    <row r="5" spans="1:39" x14ac:dyDescent="0.25">
      <c r="C5" s="76" t="s">
        <v>71</v>
      </c>
      <c r="D5" s="77">
        <f>'Am20-10yr-4%'!F$50</f>
        <v>0</v>
      </c>
      <c r="E5" s="77">
        <f>'Am20-10yr-4%'!G$50</f>
        <v>19.916399999999999</v>
      </c>
      <c r="F5" s="77">
        <f>'Am20-10yr-4%'!H$50</f>
        <v>40.182468</v>
      </c>
      <c r="G5" s="77">
        <f>'Am20-10yr-4%'!I$50</f>
        <v>60.816348359999999</v>
      </c>
      <c r="H5" s="77">
        <f>'Am20-10yr-4%'!J$50</f>
        <v>81.837105964000003</v>
      </c>
      <c r="I5" s="77">
        <f>'Am20-10yr-4%'!K$50</f>
        <v>103.26477231999999</v>
      </c>
      <c r="J5" s="77">
        <f>'Am20-10yr-4%'!L$50</f>
        <v>124.48786906000001</v>
      </c>
      <c r="K5" s="77">
        <f>'Am20-10yr-4%'!M$50</f>
        <v>145.50230479168002</v>
      </c>
      <c r="L5" s="77">
        <f>'Am20-10yr-4%'!N$50</f>
        <v>166.30390629487363</v>
      </c>
      <c r="M5" s="77">
        <f>'Am20-10yr-4%'!O$50</f>
        <v>186.88841688501108</v>
      </c>
      <c r="N5" s="77">
        <f>'Am20-10yr-4%'!P$50</f>
        <v>207.2514947438313</v>
      </c>
      <c r="O5" s="77">
        <f>'Am20-10yr-4%'!Q$50</f>
        <v>213.16271121670792</v>
      </c>
      <c r="P5" s="77">
        <f>'Am20-10yr-4%'!R$50</f>
        <v>218.75636907592207</v>
      </c>
      <c r="Q5" s="77">
        <f>'Am20-10yr-4%'!S$50</f>
        <v>224.02240014920051</v>
      </c>
      <c r="R5" s="77">
        <f>'Am20-10yr-4%'!T$50</f>
        <v>228.95034898882457</v>
      </c>
      <c r="S5" s="77">
        <f>'Am20-10yr-4%'!U$50</f>
        <v>233.52935596860107</v>
      </c>
      <c r="T5" s="77">
        <f>'Am20-10yr-4%'!V$50</f>
        <v>238.19994308797311</v>
      </c>
      <c r="U5" s="77">
        <f>'Am20-10yr-4%'!W$50</f>
        <v>242.96394194973254</v>
      </c>
      <c r="V5" s="77">
        <f>'Am20-10yr-4%'!X$50</f>
        <v>247.82322078872721</v>
      </c>
      <c r="W5" s="77">
        <f>'Am20-10yr-4%'!Y$50</f>
        <v>252.7796852045017</v>
      </c>
      <c r="X5" s="77">
        <f>'Am20-10yr-4%'!Z$50</f>
        <v>257.83527890859176</v>
      </c>
      <c r="Y5" s="77">
        <f>'Am20-10yr-4%'!AA$50</f>
        <v>230.22845595701807</v>
      </c>
      <c r="Z5" s="77">
        <f>'Am20-10yr-4%'!AB$50</f>
        <v>203.00559736154852</v>
      </c>
      <c r="AA5" s="77">
        <f>'Am20-10yr-4%'!AC$50</f>
        <v>176.17438240930514</v>
      </c>
      <c r="AB5" s="77">
        <f>'Am20-10yr-4%'!AD$50</f>
        <v>149.74264397315252</v>
      </c>
      <c r="AC5" s="77">
        <f>'Am20-10yr-4%'!AE$50</f>
        <v>123.71837158341239</v>
      </c>
      <c r="AD5" s="77">
        <f>'Am20-10yr-4%'!AF$50</f>
        <v>98.109714561013064</v>
      </c>
      <c r="AE5" s="77">
        <f>'Am20-10yr-4%'!AG$50</f>
        <v>72.924985213301326</v>
      </c>
      <c r="AF5" s="77">
        <f>'Am20-10yr-4%'!AH$50</f>
        <v>48.172662093770931</v>
      </c>
      <c r="AG5" s="77">
        <f>'Am20-10yr-4%'!AI$50</f>
        <v>23.861393326985532</v>
      </c>
      <c r="AH5" s="77">
        <f>'Am20-10yr-4%'!AJ$50</f>
        <v>1.4210854715202005E-15</v>
      </c>
      <c r="AI5" s="77">
        <f>'Am20-10yr-4%'!AK$50</f>
        <v>1.4210854715202005E-15</v>
      </c>
      <c r="AJ5" s="77">
        <f>'Am20-10yr-4%'!AL$50</f>
        <v>1.4210854715202005E-15</v>
      </c>
      <c r="AK5" s="77">
        <f>'Am20-10yr-4%'!AM$50</f>
        <v>1.4210854715202005E-15</v>
      </c>
      <c r="AL5" s="77">
        <f>'Am20-10yr-4%'!AN$50</f>
        <v>1.4210854715202005E-15</v>
      </c>
      <c r="AM5" s="78">
        <f>'Am20-10yr-4%'!AO$50</f>
        <v>1.4210854715202005E-15</v>
      </c>
    </row>
    <row r="6" spans="1:39" x14ac:dyDescent="0.25">
      <c r="C6" s="79" t="s">
        <v>54</v>
      </c>
      <c r="D6" s="80">
        <f>'Xp20'!F$50</f>
        <v>142.26</v>
      </c>
      <c r="E6" s="80">
        <f>'Xp20'!G$50</f>
        <v>148.82220000000001</v>
      </c>
      <c r="F6" s="80">
        <f>'Xp20'!H$50</f>
        <v>155.701494</v>
      </c>
      <c r="G6" s="80">
        <f>'Xp20'!I$50</f>
        <v>162.91351700000001</v>
      </c>
      <c r="H6" s="80">
        <f>'Xp20'!J$50</f>
        <v>170.47468000000001</v>
      </c>
      <c r="I6" s="80">
        <f>'Xp20'!K$50</f>
        <v>173.8841736</v>
      </c>
      <c r="J6" s="80">
        <f>'Xp20'!L$50</f>
        <v>177.36185707199999</v>
      </c>
      <c r="K6" s="80">
        <f>'Xp20'!M$50</f>
        <v>180.90909421344</v>
      </c>
      <c r="L6" s="80">
        <f>'Xp20'!N$50</f>
        <v>184.52727609770881</v>
      </c>
      <c r="M6" s="80">
        <f>'Xp20'!O$50</f>
        <v>188.217821619663</v>
      </c>
      <c r="N6" s="80">
        <f>'Xp20'!P$50</f>
        <v>191.98217805205627</v>
      </c>
      <c r="O6" s="80">
        <f>'Xp20'!Q$50</f>
        <v>195.8218216130974</v>
      </c>
      <c r="P6" s="80">
        <f>'Xp20'!R$50</f>
        <v>199.73825804535934</v>
      </c>
      <c r="Q6" s="80">
        <f>'Xp20'!S$50</f>
        <v>203.73302320626652</v>
      </c>
      <c r="R6" s="80">
        <f>'Xp20'!T$50</f>
        <v>207.80768367039187</v>
      </c>
      <c r="S6" s="80">
        <f>'Xp20'!U$50</f>
        <v>211.9638373437997</v>
      </c>
      <c r="T6" s="80">
        <f>'Xp20'!V$50</f>
        <v>216.20311409067568</v>
      </c>
      <c r="U6" s="80">
        <f>'Xp20'!W$50</f>
        <v>220.52717637248921</v>
      </c>
      <c r="V6" s="80">
        <f>'Xp20'!X$50</f>
        <v>224.937719899939</v>
      </c>
      <c r="W6" s="80">
        <f>'Xp20'!Y$50</f>
        <v>229.43647429793779</v>
      </c>
      <c r="X6" s="80">
        <f>'Xp20'!Z$50</f>
        <v>0</v>
      </c>
      <c r="Y6" s="80">
        <f>'Xp20'!AA$50</f>
        <v>0</v>
      </c>
      <c r="Z6" s="80">
        <f>'Xp20'!AB$50</f>
        <v>0</v>
      </c>
      <c r="AA6" s="80">
        <f>'Xp20'!AC$50</f>
        <v>0</v>
      </c>
      <c r="AB6" s="80">
        <f>'Xp20'!AD$50</f>
        <v>0</v>
      </c>
      <c r="AC6" s="80">
        <f>'Xp20'!AE$50</f>
        <v>0</v>
      </c>
      <c r="AD6" s="80">
        <f>'Xp20'!AF$50</f>
        <v>0</v>
      </c>
      <c r="AE6" s="80">
        <f>'Xp20'!AG$50</f>
        <v>0</v>
      </c>
      <c r="AF6" s="80">
        <f>'Xp20'!AH$50</f>
        <v>0</v>
      </c>
      <c r="AG6" s="80">
        <f>'Xp20'!AI$50</f>
        <v>0</v>
      </c>
      <c r="AH6" s="80">
        <f>'Xp20'!AJ$50</f>
        <v>0</v>
      </c>
      <c r="AI6" s="80">
        <f>'Xp20'!AK$50</f>
        <v>0</v>
      </c>
      <c r="AJ6" s="80">
        <f>'Xp20'!AL$50</f>
        <v>0</v>
      </c>
      <c r="AK6" s="80">
        <f>'Xp20'!AM$50</f>
        <v>0</v>
      </c>
      <c r="AL6" s="80">
        <f>'Xp20'!AN$50</f>
        <v>0</v>
      </c>
      <c r="AM6" s="81">
        <f>'Xp20'!AO$50</f>
        <v>0</v>
      </c>
    </row>
    <row r="7" spans="1:39" x14ac:dyDescent="0.25">
      <c r="C7" s="1" t="s">
        <v>108</v>
      </c>
      <c r="D7" s="68"/>
      <c r="E7" s="67">
        <f t="shared" ref="E7:AM7" si="0">E5/E$4</f>
        <v>0.88607594936708867</v>
      </c>
      <c r="F7" s="67">
        <f t="shared" si="0"/>
        <v>0.88966424114543319</v>
      </c>
      <c r="G7" s="67">
        <f t="shared" si="0"/>
        <v>0.89332759901382852</v>
      </c>
      <c r="H7" s="67">
        <f t="shared" si="0"/>
        <v>0.89706688793047296</v>
      </c>
      <c r="I7" s="67">
        <f t="shared" si="0"/>
        <v>0.90088292241518775</v>
      </c>
      <c r="J7" s="67">
        <f t="shared" si="0"/>
        <v>0.9048734952032278</v>
      </c>
      <c r="K7" s="67">
        <f t="shared" si="0"/>
        <v>0.9090227536161497</v>
      </c>
      <c r="L7" s="67">
        <f t="shared" si="0"/>
        <v>0.9133264139521835</v>
      </c>
      <c r="M7" s="67">
        <f t="shared" si="0"/>
        <v>0.91778537504284829</v>
      </c>
      <c r="N7" s="67">
        <f t="shared" si="0"/>
        <v>0.92240328833967744</v>
      </c>
      <c r="O7" s="67">
        <f t="shared" si="0"/>
        <v>0.92270166054818348</v>
      </c>
      <c r="P7" s="67">
        <f t="shared" si="0"/>
        <v>0.92296030947744634</v>
      </c>
      <c r="Q7" s="67">
        <f t="shared" si="0"/>
        <v>0.92315617124552218</v>
      </c>
      <c r="R7" s="67">
        <f t="shared" si="0"/>
        <v>0.9232660098605594</v>
      </c>
      <c r="S7" s="67">
        <f t="shared" si="0"/>
        <v>0.92326600986055951</v>
      </c>
      <c r="T7" s="67">
        <f t="shared" si="0"/>
        <v>0.92326600986055951</v>
      </c>
      <c r="U7" s="67">
        <f t="shared" si="0"/>
        <v>0.92326600986055951</v>
      </c>
      <c r="V7" s="67">
        <f t="shared" si="0"/>
        <v>0.92326600986055962</v>
      </c>
      <c r="W7" s="67">
        <f t="shared" si="0"/>
        <v>0.9232660098605594</v>
      </c>
      <c r="X7" s="67">
        <f t="shared" si="0"/>
        <v>0.92326600986055951</v>
      </c>
      <c r="Y7" s="67">
        <f t="shared" si="0"/>
        <v>0.92881375165477731</v>
      </c>
      <c r="Z7" s="67">
        <f t="shared" si="0"/>
        <v>0.93459450230220276</v>
      </c>
      <c r="AA7" s="67">
        <f t="shared" si="0"/>
        <v>0.94062287208917617</v>
      </c>
      <c r="AB7" s="67">
        <f t="shared" si="0"/>
        <v>0.94691471583837872</v>
      </c>
      <c r="AC7" s="67">
        <f t="shared" si="0"/>
        <v>0.95348726831043062</v>
      </c>
      <c r="AD7" s="67">
        <f t="shared" si="0"/>
        <v>0.9603592976767632</v>
      </c>
      <c r="AE7" s="67">
        <f t="shared" si="0"/>
        <v>0.9675512799416317</v>
      </c>
      <c r="AF7" s="67">
        <f t="shared" si="0"/>
        <v>0.97508559772710712</v>
      </c>
      <c r="AG7" s="67">
        <f t="shared" si="0"/>
        <v>0.98298676748582225</v>
      </c>
      <c r="AH7" s="67">
        <f t="shared" si="0"/>
        <v>0.68965517241379315</v>
      </c>
      <c r="AI7" s="67">
        <f t="shared" si="0"/>
        <v>0.68965517241379315</v>
      </c>
      <c r="AJ7" s="67">
        <f t="shared" si="0"/>
        <v>0.68965517241379315</v>
      </c>
      <c r="AK7" s="67">
        <f t="shared" si="0"/>
        <v>0.68965517241379315</v>
      </c>
      <c r="AL7" s="67">
        <f t="shared" si="0"/>
        <v>0.68965517241379315</v>
      </c>
      <c r="AM7" s="89">
        <f t="shared" si="0"/>
        <v>0.68965517241379315</v>
      </c>
    </row>
    <row r="8" spans="1:39" x14ac:dyDescent="0.25">
      <c r="B8" s="65" t="s">
        <v>45</v>
      </c>
      <c r="AH8" s="68"/>
      <c r="AI8" s="68"/>
      <c r="AJ8" s="68"/>
      <c r="AK8" s="68"/>
      <c r="AL8" s="68"/>
      <c r="AM8" s="68"/>
    </row>
    <row r="9" spans="1:39" x14ac:dyDescent="0.25">
      <c r="C9" s="73" t="s">
        <v>59</v>
      </c>
      <c r="D9" s="74">
        <f>'Am20-10yr'!F$53</f>
        <v>142.26</v>
      </c>
      <c r="E9" s="74">
        <f>'Am20-10yr'!G$53</f>
        <v>276.8562</v>
      </c>
      <c r="F9" s="74">
        <f>'Am20-10yr'!H$53</f>
        <v>403.44947399999995</v>
      </c>
      <c r="G9" s="74">
        <f>'Am20-10yr'!I$53</f>
        <v>521.68462160000001</v>
      </c>
      <c r="H9" s="74">
        <f>'Am20-10yr'!J$53</f>
        <v>631.18958050000003</v>
      </c>
      <c r="I9" s="74">
        <f>'Am20-10yr'!K$53</f>
        <v>727.05656500000009</v>
      </c>
      <c r="J9" s="74">
        <f>'Am20-10yr'!L$53</f>
        <v>809.01281561200017</v>
      </c>
      <c r="K9" s="74">
        <f>'Am20-10yr'!M$53</f>
        <v>876.7801176582401</v>
      </c>
      <c r="L9" s="74">
        <f>'Am20-10yr'!N$53</f>
        <v>930.07469216740481</v>
      </c>
      <c r="M9" s="74">
        <f>'Am20-10yr'!O$53</f>
        <v>968.60708458875285</v>
      </c>
      <c r="N9" s="74">
        <f>'Am20-10yr'!P$53</f>
        <v>992.08205128052782</v>
      </c>
      <c r="O9" s="74">
        <f>'Am20-10yr'!Q$53</f>
        <v>1014.4244437281384</v>
      </c>
      <c r="P9" s="74">
        <f>'Am20-10yr'!R$53</f>
        <v>1035.9833104467011</v>
      </c>
      <c r="Q9" s="74">
        <f>'Am20-10yr'!S$53</f>
        <v>1057.1332659216353</v>
      </c>
      <c r="R9" s="74">
        <f>'Am20-10yr'!T$53</f>
        <v>1078.2759312400681</v>
      </c>
      <c r="S9" s="74">
        <f>'Am20-10yr'!U$53</f>
        <v>1099.8414498648694</v>
      </c>
      <c r="T9" s="74">
        <f>'Am20-10yr'!V$53</f>
        <v>1121.8382788621668</v>
      </c>
      <c r="U9" s="74">
        <f>'Am20-10yr'!W$53</f>
        <v>1144.2750444394103</v>
      </c>
      <c r="V9" s="74">
        <f>'Am20-10yr'!X$53</f>
        <v>1167.1605453281984</v>
      </c>
      <c r="W9" s="74">
        <f>'Am20-10yr'!Y$53</f>
        <v>1190.5037562347625</v>
      </c>
      <c r="X9" s="74">
        <f>'Am20-10yr'!Z$53</f>
        <v>980.28862757556124</v>
      </c>
      <c r="Y9" s="74">
        <f>'Am20-10yr'!AA$53</f>
        <v>789.27171672156555</v>
      </c>
      <c r="Z9" s="74">
        <f>'Am20-10yr'!AB$53</f>
        <v>617.83698802887966</v>
      </c>
      <c r="AA9" s="74">
        <f>'Am20-10yr'!AC$53</f>
        <v>466.37608514072974</v>
      </c>
      <c r="AB9" s="74">
        <f>'Am20-10yr'!AD$53</f>
        <v>335.2884845732064</v>
      </c>
      <c r="AC9" s="74">
        <f>'Am20-10yr'!AE$53</f>
        <v>224.98165237272227</v>
      </c>
      <c r="AD9" s="74">
        <f>'Am20-10yr'!AF$53</f>
        <v>135.87120390661809</v>
      </c>
      <c r="AE9" s="74">
        <f>'Am20-10yr'!AG$53</f>
        <v>68.381066849581487</v>
      </c>
      <c r="AF9" s="74">
        <f>'Am20-10yr'!AH$53</f>
        <v>22.943647429793813</v>
      </c>
      <c r="AG9" s="74">
        <f>'Am20-10yr'!AI$53</f>
        <v>3.5527136788005009E-14</v>
      </c>
      <c r="AH9" s="74">
        <f>'Am20-10yr'!AJ$53</f>
        <v>3.5527136788005009E-14</v>
      </c>
      <c r="AI9" s="74">
        <f>'Am20-10yr'!AK$53</f>
        <v>3.5527136788005009E-14</v>
      </c>
      <c r="AJ9" s="74">
        <f>'Am20-10yr'!AL$53</f>
        <v>3.5527136788005009E-14</v>
      </c>
      <c r="AK9" s="74">
        <f>'Am20-10yr'!AM$53</f>
        <v>3.5527136788005009E-14</v>
      </c>
      <c r="AL9" s="74">
        <f>'Am20-10yr'!AN$53</f>
        <v>3.5527136788005009E-14</v>
      </c>
      <c r="AM9" s="75">
        <f>'Am20-10yr'!AO$53</f>
        <v>3.5527136788005009E-14</v>
      </c>
    </row>
    <row r="10" spans="1:39" x14ac:dyDescent="0.25">
      <c r="C10" s="76" t="s">
        <v>71</v>
      </c>
      <c r="D10" s="77">
        <f>'Am20-10yr-4%'!F$53</f>
        <v>142.26</v>
      </c>
      <c r="E10" s="77">
        <f>'Am20-10yr-4%'!G$53</f>
        <v>276.8562</v>
      </c>
      <c r="F10" s="77">
        <f>'Am20-10yr-4%'!H$53</f>
        <v>403.44947399999995</v>
      </c>
      <c r="G10" s="77">
        <f>'Am20-10yr-4%'!I$53</f>
        <v>521.68462160000001</v>
      </c>
      <c r="H10" s="77">
        <f>'Am20-10yr-4%'!J$53</f>
        <v>631.18958050000003</v>
      </c>
      <c r="I10" s="77">
        <f>'Am20-10yr-4%'!K$53</f>
        <v>727.05656500000009</v>
      </c>
      <c r="J10" s="77">
        <f>'Am20-10yr-4%'!L$53</f>
        <v>809.01281561200017</v>
      </c>
      <c r="K10" s="77">
        <f>'Am20-10yr-4%'!M$53</f>
        <v>876.7801176582401</v>
      </c>
      <c r="L10" s="77">
        <f>'Am20-10yr-4%'!N$53</f>
        <v>930.07469216740481</v>
      </c>
      <c r="M10" s="77">
        <f>'Am20-10yr-4%'!O$53</f>
        <v>968.60708458875285</v>
      </c>
      <c r="N10" s="77">
        <f>'Am20-10yr-4%'!P$53</f>
        <v>992.08205128052782</v>
      </c>
      <c r="O10" s="77">
        <f>'Am20-10yr-4%'!Q$53</f>
        <v>1014.4244437281384</v>
      </c>
      <c r="P10" s="77">
        <f>'Am20-10yr-4%'!R$53</f>
        <v>1035.9833104467011</v>
      </c>
      <c r="Q10" s="77">
        <f>'Am20-10yr-4%'!S$53</f>
        <v>1057.1332659216353</v>
      </c>
      <c r="R10" s="77">
        <f>'Am20-10yr-4%'!T$53</f>
        <v>1078.2759312400681</v>
      </c>
      <c r="S10" s="77">
        <f>'Am20-10yr-4%'!U$53</f>
        <v>1099.8414498648694</v>
      </c>
      <c r="T10" s="77">
        <f>'Am20-10yr-4%'!V$53</f>
        <v>1121.8382788621668</v>
      </c>
      <c r="U10" s="77">
        <f>'Am20-10yr-4%'!W$53</f>
        <v>1144.2750444394103</v>
      </c>
      <c r="V10" s="77">
        <f>'Am20-10yr-4%'!X$53</f>
        <v>1167.1605453281984</v>
      </c>
      <c r="W10" s="77">
        <f>'Am20-10yr-4%'!Y$53</f>
        <v>1190.5037562347625</v>
      </c>
      <c r="X10" s="77">
        <f>'Am20-10yr-4%'!Z$53</f>
        <v>980.28862757556124</v>
      </c>
      <c r="Y10" s="77">
        <f>'Am20-10yr-4%'!AA$53</f>
        <v>789.27171672156555</v>
      </c>
      <c r="Z10" s="77">
        <f>'Am20-10yr-4%'!AB$53</f>
        <v>617.83698802887966</v>
      </c>
      <c r="AA10" s="77">
        <f>'Am20-10yr-4%'!AC$53</f>
        <v>466.37608514072974</v>
      </c>
      <c r="AB10" s="77">
        <f>'Am20-10yr-4%'!AD$53</f>
        <v>335.2884845732064</v>
      </c>
      <c r="AC10" s="77">
        <f>'Am20-10yr-4%'!AE$53</f>
        <v>224.98165237272227</v>
      </c>
      <c r="AD10" s="77">
        <f>'Am20-10yr-4%'!AF$53</f>
        <v>135.87120390661809</v>
      </c>
      <c r="AE10" s="77">
        <f>'Am20-10yr-4%'!AG$53</f>
        <v>68.381066849581487</v>
      </c>
      <c r="AF10" s="77">
        <f>'Am20-10yr-4%'!AH$53</f>
        <v>22.943647429793813</v>
      </c>
      <c r="AG10" s="77">
        <f>'Am20-10yr-4%'!AI$53</f>
        <v>3.5527136788005009E-14</v>
      </c>
      <c r="AH10" s="77">
        <f>'Am20-10yr-4%'!AJ$53</f>
        <v>3.5527136788005009E-14</v>
      </c>
      <c r="AI10" s="77">
        <f>'Am20-10yr-4%'!AK$53</f>
        <v>3.5527136788005009E-14</v>
      </c>
      <c r="AJ10" s="77">
        <f>'Am20-10yr-4%'!AL$53</f>
        <v>3.5527136788005009E-14</v>
      </c>
      <c r="AK10" s="77">
        <f>'Am20-10yr-4%'!AM$53</f>
        <v>3.5527136788005009E-14</v>
      </c>
      <c r="AL10" s="77">
        <f>'Am20-10yr-4%'!AN$53</f>
        <v>3.5527136788005009E-14</v>
      </c>
      <c r="AM10" s="78">
        <f>'Am20-10yr-4%'!AO$53</f>
        <v>3.5527136788005009E-14</v>
      </c>
    </row>
    <row r="11" spans="1:39" x14ac:dyDescent="0.25">
      <c r="C11" s="79" t="s">
        <v>54</v>
      </c>
      <c r="D11" s="80">
        <f>'Xp20'!F$53</f>
        <v>0</v>
      </c>
      <c r="E11" s="80">
        <f>'Xp20'!G$53</f>
        <v>0</v>
      </c>
      <c r="F11" s="80">
        <f>'Xp20'!H$53</f>
        <v>0</v>
      </c>
      <c r="G11" s="80">
        <f>'Xp20'!I$53</f>
        <v>0</v>
      </c>
      <c r="H11" s="80">
        <f>'Xp20'!J$53</f>
        <v>0</v>
      </c>
      <c r="I11" s="80">
        <f>'Xp20'!K$53</f>
        <v>0</v>
      </c>
      <c r="J11" s="80">
        <f>'Xp20'!L$53</f>
        <v>0</v>
      </c>
      <c r="K11" s="80">
        <f>'Xp20'!M$53</f>
        <v>0</v>
      </c>
      <c r="L11" s="80">
        <f>'Xp20'!N$53</f>
        <v>0</v>
      </c>
      <c r="M11" s="80">
        <f>'Xp20'!O$53</f>
        <v>0</v>
      </c>
      <c r="N11" s="80">
        <f>'Xp20'!P$53</f>
        <v>0</v>
      </c>
      <c r="O11" s="80">
        <f>'Xp20'!Q$53</f>
        <v>0</v>
      </c>
      <c r="P11" s="80">
        <f>'Xp20'!R$53</f>
        <v>0</v>
      </c>
      <c r="Q11" s="80">
        <f>'Xp20'!S$53</f>
        <v>0</v>
      </c>
      <c r="R11" s="80">
        <f>'Xp20'!T$53</f>
        <v>0</v>
      </c>
      <c r="S11" s="80">
        <f>'Xp20'!U$53</f>
        <v>0</v>
      </c>
      <c r="T11" s="80">
        <f>'Xp20'!V$53</f>
        <v>0</v>
      </c>
      <c r="U11" s="80">
        <f>'Xp20'!W$53</f>
        <v>0</v>
      </c>
      <c r="V11" s="80">
        <f>'Xp20'!X$53</f>
        <v>0</v>
      </c>
      <c r="W11" s="80">
        <f>'Xp20'!Y$53</f>
        <v>0</v>
      </c>
      <c r="X11" s="80">
        <f>'Xp20'!Z$53</f>
        <v>0</v>
      </c>
      <c r="Y11" s="80">
        <f>'Xp20'!AA$53</f>
        <v>0</v>
      </c>
      <c r="Z11" s="80">
        <f>'Xp20'!AB$53</f>
        <v>0</v>
      </c>
      <c r="AA11" s="80">
        <f>'Xp20'!AC$53</f>
        <v>0</v>
      </c>
      <c r="AB11" s="80">
        <f>'Xp20'!AD$53</f>
        <v>0</v>
      </c>
      <c r="AC11" s="80">
        <f>'Xp20'!AE$53</f>
        <v>0</v>
      </c>
      <c r="AD11" s="80">
        <f>'Xp20'!AF$53</f>
        <v>0</v>
      </c>
      <c r="AE11" s="80">
        <f>'Xp20'!AG$53</f>
        <v>0</v>
      </c>
      <c r="AF11" s="80">
        <f>'Xp20'!AH$53</f>
        <v>0</v>
      </c>
      <c r="AG11" s="80">
        <f>'Xp20'!AI$53</f>
        <v>0</v>
      </c>
      <c r="AH11" s="80">
        <f>'Xp20'!AJ$53</f>
        <v>0</v>
      </c>
      <c r="AI11" s="80">
        <f>'Xp20'!AK$53</f>
        <v>0</v>
      </c>
      <c r="AJ11" s="80">
        <f>'Xp20'!AL$53</f>
        <v>0</v>
      </c>
      <c r="AK11" s="80">
        <f>'Xp20'!AM$53</f>
        <v>0</v>
      </c>
      <c r="AL11" s="80">
        <f>'Xp20'!AN$53</f>
        <v>0</v>
      </c>
      <c r="AM11" s="81">
        <f>'Xp20'!AO$53</f>
        <v>0</v>
      </c>
    </row>
    <row r="12" spans="1:39" x14ac:dyDescent="0.25">
      <c r="C12" s="1" t="s">
        <v>108</v>
      </c>
      <c r="D12" s="67">
        <f t="shared" ref="D12:AM12" si="1">D10/D$9</f>
        <v>1</v>
      </c>
      <c r="E12" s="67">
        <f t="shared" si="1"/>
        <v>1</v>
      </c>
      <c r="F12" s="67">
        <f t="shared" si="1"/>
        <v>1</v>
      </c>
      <c r="G12" s="67">
        <f t="shared" si="1"/>
        <v>1</v>
      </c>
      <c r="H12" s="67">
        <f t="shared" si="1"/>
        <v>1</v>
      </c>
      <c r="I12" s="67">
        <f t="shared" si="1"/>
        <v>1</v>
      </c>
      <c r="J12" s="67">
        <f t="shared" si="1"/>
        <v>1</v>
      </c>
      <c r="K12" s="67">
        <f t="shared" si="1"/>
        <v>1</v>
      </c>
      <c r="L12" s="67">
        <f t="shared" si="1"/>
        <v>1</v>
      </c>
      <c r="M12" s="67">
        <f t="shared" si="1"/>
        <v>1</v>
      </c>
      <c r="N12" s="67">
        <f t="shared" si="1"/>
        <v>1</v>
      </c>
      <c r="O12" s="67">
        <f t="shared" si="1"/>
        <v>1</v>
      </c>
      <c r="P12" s="67">
        <f t="shared" si="1"/>
        <v>1</v>
      </c>
      <c r="Q12" s="67">
        <f t="shared" si="1"/>
        <v>1</v>
      </c>
      <c r="R12" s="67">
        <f t="shared" si="1"/>
        <v>1</v>
      </c>
      <c r="S12" s="67">
        <f t="shared" si="1"/>
        <v>1</v>
      </c>
      <c r="T12" s="67">
        <f t="shared" si="1"/>
        <v>1</v>
      </c>
      <c r="U12" s="67">
        <f t="shared" si="1"/>
        <v>1</v>
      </c>
      <c r="V12" s="67">
        <f t="shared" si="1"/>
        <v>1</v>
      </c>
      <c r="W12" s="67">
        <f t="shared" si="1"/>
        <v>1</v>
      </c>
      <c r="X12" s="67">
        <f t="shared" si="1"/>
        <v>1</v>
      </c>
      <c r="Y12" s="67">
        <f t="shared" si="1"/>
        <v>1</v>
      </c>
      <c r="Z12" s="67">
        <f t="shared" si="1"/>
        <v>1</v>
      </c>
      <c r="AA12" s="67">
        <f t="shared" si="1"/>
        <v>1</v>
      </c>
      <c r="AB12" s="67">
        <f t="shared" si="1"/>
        <v>1</v>
      </c>
      <c r="AC12" s="67">
        <f t="shared" si="1"/>
        <v>1</v>
      </c>
      <c r="AD12" s="67">
        <f t="shared" si="1"/>
        <v>1</v>
      </c>
      <c r="AE12" s="67">
        <f t="shared" si="1"/>
        <v>1</v>
      </c>
      <c r="AF12" s="67">
        <f t="shared" si="1"/>
        <v>1</v>
      </c>
      <c r="AG12" s="67">
        <f t="shared" si="1"/>
        <v>1</v>
      </c>
      <c r="AH12" s="67">
        <f t="shared" si="1"/>
        <v>1</v>
      </c>
      <c r="AI12" s="67">
        <f t="shared" si="1"/>
        <v>1</v>
      </c>
      <c r="AJ12" s="67">
        <f t="shared" si="1"/>
        <v>1</v>
      </c>
      <c r="AK12" s="67">
        <f t="shared" si="1"/>
        <v>1</v>
      </c>
      <c r="AL12" s="67">
        <f t="shared" si="1"/>
        <v>1</v>
      </c>
      <c r="AM12" s="89">
        <f t="shared" si="1"/>
        <v>1</v>
      </c>
    </row>
    <row r="13" spans="1:39" x14ac:dyDescent="0.25">
      <c r="B13" s="65" t="s">
        <v>53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x14ac:dyDescent="0.25">
      <c r="C14" s="73" t="s">
        <v>59</v>
      </c>
      <c r="D14" s="74">
        <f>'Am20-10yr'!F$48</f>
        <v>0</v>
      </c>
      <c r="E14" s="74">
        <f>'Am20-10yr'!G$48</f>
        <v>8.2510799999999982</v>
      </c>
      <c r="F14" s="74">
        <f>'Am20-10yr'!H$48</f>
        <v>16.057659600000001</v>
      </c>
      <c r="G14" s="74">
        <f>'Am20-10yr'!I$48</f>
        <v>23.400069491999997</v>
      </c>
      <c r="H14" s="74">
        <f>'Am20-10yr'!J$48</f>
        <v>30.257708052799998</v>
      </c>
      <c r="I14" s="74">
        <f>'Am20-10yr'!K$48</f>
        <v>36.608995669000002</v>
      </c>
      <c r="J14" s="74">
        <f>'Am20-10yr'!L$48</f>
        <v>42.16928077</v>
      </c>
      <c r="K14" s="74">
        <f>'Am20-10yr'!M$48</f>
        <v>46.922743305496013</v>
      </c>
      <c r="L14" s="74">
        <f>'Am20-10yr'!N$48</f>
        <v>50.85324682417793</v>
      </c>
      <c r="M14" s="74">
        <f>'Am20-10yr'!O$48</f>
        <v>53.944332145709481</v>
      </c>
      <c r="N14" s="74">
        <f>'Am20-10yr'!P$48</f>
        <v>56.179210906147659</v>
      </c>
      <c r="O14" s="74">
        <f>'Am20-10yr'!Q$48</f>
        <v>57.540758974270609</v>
      </c>
      <c r="P14" s="74">
        <f>'Am20-10yr'!R$48</f>
        <v>58.836617736232029</v>
      </c>
      <c r="Q14" s="74">
        <f>'Am20-10yr'!S$48</f>
        <v>60.087032005908668</v>
      </c>
      <c r="R14" s="74">
        <f>'Am20-10yr'!T$48</f>
        <v>61.313729423454845</v>
      </c>
      <c r="S14" s="74">
        <f>'Am20-10yr'!U$48</f>
        <v>62.540004011923955</v>
      </c>
      <c r="T14" s="74">
        <f>'Am20-10yr'!V$48</f>
        <v>63.790804092162425</v>
      </c>
      <c r="U14" s="74">
        <f>'Am20-10yr'!W$48</f>
        <v>65.066620174005678</v>
      </c>
      <c r="V14" s="74">
        <f>'Am20-10yr'!X$48</f>
        <v>66.367952577485795</v>
      </c>
      <c r="W14" s="74">
        <f>'Am20-10yr'!Y$48</f>
        <v>67.695311629035501</v>
      </c>
      <c r="X14" s="74">
        <f>'Am20-10yr'!Z$48</f>
        <v>69.049217861616228</v>
      </c>
      <c r="Y14" s="74">
        <f>'Am20-10yr'!AA$48</f>
        <v>56.856740399382545</v>
      </c>
      <c r="Z14" s="74">
        <f>'Am20-10yr'!AB$48</f>
        <v>45.777759569850801</v>
      </c>
      <c r="AA14" s="74">
        <f>'Am20-10yr'!AC$48</f>
        <v>35.834545305675022</v>
      </c>
      <c r="AB14" s="74">
        <f>'Am20-10yr'!AD$48</f>
        <v>27.049812938162326</v>
      </c>
      <c r="AC14" s="74">
        <f>'Am20-10yr'!AE$48</f>
        <v>19.446732105245971</v>
      </c>
      <c r="AD14" s="74">
        <f>'Am20-10yr'!AF$48</f>
        <v>13.04893583761789</v>
      </c>
      <c r="AE14" s="74">
        <f>'Am20-10yr'!AG$48</f>
        <v>7.8805298265838495</v>
      </c>
      <c r="AF14" s="74">
        <f>'Am20-10yr'!AH$48</f>
        <v>3.9661018772757264</v>
      </c>
      <c r="AG14" s="74">
        <f>'Am20-10yr'!AI$48</f>
        <v>1.3307315509280411</v>
      </c>
      <c r="AH14" s="74">
        <f>'Am20-10yr'!AJ$48</f>
        <v>2.0605739337042904E-15</v>
      </c>
      <c r="AI14" s="74">
        <f>'Am20-10yr'!AK$48</f>
        <v>2.0605739337042904E-15</v>
      </c>
      <c r="AJ14" s="74">
        <f>'Am20-10yr'!AL$48</f>
        <v>2.0605739337042904E-15</v>
      </c>
      <c r="AK14" s="74">
        <f>'Am20-10yr'!AM$48</f>
        <v>2.0605739337042904E-15</v>
      </c>
      <c r="AL14" s="74">
        <f>'Am20-10yr'!AN$48</f>
        <v>2.0605739337042904E-15</v>
      </c>
      <c r="AM14" s="75">
        <f>'Am20-10yr'!AO$48</f>
        <v>2.0605739337042904E-15</v>
      </c>
    </row>
    <row r="15" spans="1:39" x14ac:dyDescent="0.25">
      <c r="C15" s="76" t="s">
        <v>71</v>
      </c>
      <c r="D15" s="77">
        <f>'Am20-10yr-4%'!F$48</f>
        <v>0</v>
      </c>
      <c r="E15" s="77">
        <f>'Am20-10yr-4%'!G$48</f>
        <v>5.6903999999999995</v>
      </c>
      <c r="F15" s="77">
        <f>'Am20-10yr-4%'!H$48</f>
        <v>11.074248000000001</v>
      </c>
      <c r="G15" s="77">
        <f>'Am20-10yr-4%'!I$48</f>
        <v>16.137978959999998</v>
      </c>
      <c r="H15" s="77">
        <f>'Am20-10yr-4%'!J$48</f>
        <v>20.867384864000002</v>
      </c>
      <c r="I15" s="77">
        <f>'Am20-10yr-4%'!K$48</f>
        <v>25.247583220000003</v>
      </c>
      <c r="J15" s="77">
        <f>'Am20-10yr-4%'!L$48</f>
        <v>29.082262600000004</v>
      </c>
      <c r="K15" s="77">
        <f>'Am20-10yr-4%'!M$48</f>
        <v>32.360512624480009</v>
      </c>
      <c r="L15" s="77">
        <f>'Am20-10yr-4%'!N$48</f>
        <v>35.071204706329603</v>
      </c>
      <c r="M15" s="77">
        <f>'Am20-10yr-4%'!O$48</f>
        <v>37.20298768669619</v>
      </c>
      <c r="N15" s="77">
        <f>'Am20-10yr-4%'!P$48</f>
        <v>38.744283383550112</v>
      </c>
      <c r="O15" s="77">
        <f>'Am20-10yr-4%'!Q$48</f>
        <v>39.683282051221113</v>
      </c>
      <c r="P15" s="77">
        <f>'Am20-10yr-4%'!R$48</f>
        <v>40.57697774912554</v>
      </c>
      <c r="Q15" s="77">
        <f>'Am20-10yr-4%'!S$48</f>
        <v>41.439332417868044</v>
      </c>
      <c r="R15" s="77">
        <f>'Am20-10yr-4%'!T$48</f>
        <v>42.28533063686541</v>
      </c>
      <c r="S15" s="77">
        <f>'Am20-10yr-4%'!U$48</f>
        <v>43.131037249602727</v>
      </c>
      <c r="T15" s="77">
        <f>'Am20-10yr-4%'!V$48</f>
        <v>43.993657994594777</v>
      </c>
      <c r="U15" s="77">
        <f>'Am20-10yr-4%'!W$48</f>
        <v>44.87353115448667</v>
      </c>
      <c r="V15" s="77">
        <f>'Am20-10yr-4%'!X$48</f>
        <v>45.771001777576416</v>
      </c>
      <c r="W15" s="77">
        <f>'Am20-10yr-4%'!Y$48</f>
        <v>46.686421813127936</v>
      </c>
      <c r="X15" s="77">
        <f>'Am20-10yr-4%'!Z$48</f>
        <v>47.620150249390498</v>
      </c>
      <c r="Y15" s="77">
        <f>'Am20-10yr-4%'!AA$48</f>
        <v>39.211545103022452</v>
      </c>
      <c r="Z15" s="77">
        <f>'Am20-10yr-4%'!AB$48</f>
        <v>31.570868668862623</v>
      </c>
      <c r="AA15" s="77">
        <f>'Am20-10yr-4%'!AC$48</f>
        <v>24.713479521155186</v>
      </c>
      <c r="AB15" s="77">
        <f>'Am20-10yr-4%'!AD$48</f>
        <v>18.65504340562919</v>
      </c>
      <c r="AC15" s="77">
        <f>'Am20-10yr-4%'!AE$48</f>
        <v>13.411539382928256</v>
      </c>
      <c r="AD15" s="77">
        <f>'Am20-10yr-4%'!AF$48</f>
        <v>8.9992660949088901</v>
      </c>
      <c r="AE15" s="77">
        <f>'Am20-10yr-4%'!AG$48</f>
        <v>5.4348481562647235</v>
      </c>
      <c r="AF15" s="77">
        <f>'Am20-10yr-4%'!AH$48</f>
        <v>2.7352426739832594</v>
      </c>
      <c r="AG15" s="77">
        <f>'Am20-10yr-4%'!AI$48</f>
        <v>0.91774589719175259</v>
      </c>
      <c r="AH15" s="77">
        <f>'Am20-10yr-4%'!AJ$48</f>
        <v>1.4210854715202005E-15</v>
      </c>
      <c r="AI15" s="77">
        <f>'Am20-10yr-4%'!AK$48</f>
        <v>1.4210854715202005E-15</v>
      </c>
      <c r="AJ15" s="77">
        <f>'Am20-10yr-4%'!AL$48</f>
        <v>1.4210854715202005E-15</v>
      </c>
      <c r="AK15" s="77">
        <f>'Am20-10yr-4%'!AM$48</f>
        <v>1.4210854715202005E-15</v>
      </c>
      <c r="AL15" s="77">
        <f>'Am20-10yr-4%'!AN$48</f>
        <v>1.4210854715202005E-15</v>
      </c>
      <c r="AM15" s="78">
        <f>'Am20-10yr-4%'!AO$48</f>
        <v>1.4210854715202005E-15</v>
      </c>
    </row>
    <row r="16" spans="1:39" x14ac:dyDescent="0.25">
      <c r="C16" s="79" t="s">
        <v>54</v>
      </c>
      <c r="D16" s="80">
        <f>'Xp20'!F$48</f>
        <v>0</v>
      </c>
      <c r="E16" s="80">
        <f>'Xp20'!G$48</f>
        <v>0</v>
      </c>
      <c r="F16" s="80">
        <f>'Xp20'!H$48</f>
        <v>0</v>
      </c>
      <c r="G16" s="80">
        <f>'Xp20'!I$48</f>
        <v>0</v>
      </c>
      <c r="H16" s="80">
        <f>'Xp20'!J$48</f>
        <v>0</v>
      </c>
      <c r="I16" s="80">
        <f>'Xp20'!K$48</f>
        <v>0</v>
      </c>
      <c r="J16" s="80">
        <f>'Xp20'!L$48</f>
        <v>0</v>
      </c>
      <c r="K16" s="80">
        <f>'Xp20'!M$48</f>
        <v>0</v>
      </c>
      <c r="L16" s="80">
        <f>'Xp20'!N$48</f>
        <v>0</v>
      </c>
      <c r="M16" s="80">
        <f>'Xp20'!O$48</f>
        <v>0</v>
      </c>
      <c r="N16" s="80">
        <f>'Xp20'!P$48</f>
        <v>0</v>
      </c>
      <c r="O16" s="80">
        <f>'Xp20'!Q$48</f>
        <v>0</v>
      </c>
      <c r="P16" s="80">
        <f>'Xp20'!R$48</f>
        <v>0</v>
      </c>
      <c r="Q16" s="80">
        <f>'Xp20'!S$48</f>
        <v>0</v>
      </c>
      <c r="R16" s="80">
        <f>'Xp20'!T$48</f>
        <v>0</v>
      </c>
      <c r="S16" s="80">
        <f>'Xp20'!U$48</f>
        <v>0</v>
      </c>
      <c r="T16" s="80">
        <f>'Xp20'!V$48</f>
        <v>0</v>
      </c>
      <c r="U16" s="80">
        <f>'Xp20'!W$48</f>
        <v>0</v>
      </c>
      <c r="V16" s="80">
        <f>'Xp20'!X$48</f>
        <v>0</v>
      </c>
      <c r="W16" s="80">
        <f>'Xp20'!Y$48</f>
        <v>0</v>
      </c>
      <c r="X16" s="80">
        <f>'Xp20'!Z$48</f>
        <v>0</v>
      </c>
      <c r="Y16" s="80">
        <f>'Xp20'!AA$48</f>
        <v>0</v>
      </c>
      <c r="Z16" s="80">
        <f>'Xp20'!AB$48</f>
        <v>0</v>
      </c>
      <c r="AA16" s="80">
        <f>'Xp20'!AC$48</f>
        <v>0</v>
      </c>
      <c r="AB16" s="80">
        <f>'Xp20'!AD$48</f>
        <v>0</v>
      </c>
      <c r="AC16" s="80">
        <f>'Xp20'!AE$48</f>
        <v>0</v>
      </c>
      <c r="AD16" s="80">
        <f>'Xp20'!AF$48</f>
        <v>0</v>
      </c>
      <c r="AE16" s="80">
        <f>'Xp20'!AG$48</f>
        <v>0</v>
      </c>
      <c r="AF16" s="80">
        <f>'Xp20'!AH$48</f>
        <v>0</v>
      </c>
      <c r="AG16" s="80">
        <f>'Xp20'!AI$48</f>
        <v>0</v>
      </c>
      <c r="AH16" s="80">
        <f>'Xp20'!AJ$48</f>
        <v>0</v>
      </c>
      <c r="AI16" s="80">
        <f>'Xp20'!AK$48</f>
        <v>0</v>
      </c>
      <c r="AJ16" s="80">
        <f>'Xp20'!AL$48</f>
        <v>0</v>
      </c>
      <c r="AK16" s="80">
        <f>'Xp20'!AM$48</f>
        <v>0</v>
      </c>
      <c r="AL16" s="80">
        <f>'Xp20'!AN$48</f>
        <v>0</v>
      </c>
      <c r="AM16" s="81">
        <f>'Xp20'!AO$48</f>
        <v>0</v>
      </c>
    </row>
    <row r="17" spans="2:39" x14ac:dyDescent="0.25">
      <c r="C17" s="1" t="s">
        <v>108</v>
      </c>
      <c r="D17" s="67"/>
      <c r="E17" s="67">
        <f>E15/E14</f>
        <v>0.68965517241379315</v>
      </c>
      <c r="F17" s="67">
        <f t="shared" ref="F17:AM17" si="2">F15/F14</f>
        <v>0.68965517241379315</v>
      </c>
      <c r="G17" s="67">
        <f t="shared" si="2"/>
        <v>0.68965517241379315</v>
      </c>
      <c r="H17" s="67">
        <f t="shared" si="2"/>
        <v>0.68965517241379315</v>
      </c>
      <c r="I17" s="67">
        <f t="shared" si="2"/>
        <v>0.68965517241379315</v>
      </c>
      <c r="J17" s="67">
        <f t="shared" si="2"/>
        <v>0.68965517241379315</v>
      </c>
      <c r="K17" s="67">
        <f t="shared" si="2"/>
        <v>0.68965517241379315</v>
      </c>
      <c r="L17" s="67">
        <f t="shared" si="2"/>
        <v>0.68965517241379304</v>
      </c>
      <c r="M17" s="67">
        <f t="shared" si="2"/>
        <v>0.68965517241379304</v>
      </c>
      <c r="N17" s="67">
        <f t="shared" si="2"/>
        <v>0.68965517241379315</v>
      </c>
      <c r="O17" s="67">
        <f t="shared" si="2"/>
        <v>0.68965517241379315</v>
      </c>
      <c r="P17" s="67">
        <f t="shared" si="2"/>
        <v>0.68965517241379315</v>
      </c>
      <c r="Q17" s="67">
        <f t="shared" si="2"/>
        <v>0.68965517241379304</v>
      </c>
      <c r="R17" s="67">
        <f t="shared" si="2"/>
        <v>0.68965517241379315</v>
      </c>
      <c r="S17" s="67">
        <f t="shared" si="2"/>
        <v>0.68965517241379315</v>
      </c>
      <c r="T17" s="67">
        <f t="shared" si="2"/>
        <v>0.68965517241379315</v>
      </c>
      <c r="U17" s="67">
        <f t="shared" si="2"/>
        <v>0.68965517241379304</v>
      </c>
      <c r="V17" s="67">
        <f t="shared" si="2"/>
        <v>0.68965517241379315</v>
      </c>
      <c r="W17" s="67">
        <f t="shared" si="2"/>
        <v>0.68965517241379315</v>
      </c>
      <c r="X17" s="67">
        <f t="shared" si="2"/>
        <v>0.68965517241379304</v>
      </c>
      <c r="Y17" s="67">
        <f t="shared" si="2"/>
        <v>0.68965517241379326</v>
      </c>
      <c r="Z17" s="67">
        <f t="shared" si="2"/>
        <v>0.68965517241379315</v>
      </c>
      <c r="AA17" s="67">
        <f t="shared" si="2"/>
        <v>0.68965517241379304</v>
      </c>
      <c r="AB17" s="67">
        <f t="shared" si="2"/>
        <v>0.68965517241379304</v>
      </c>
      <c r="AC17" s="67">
        <f t="shared" si="2"/>
        <v>0.68965517241379315</v>
      </c>
      <c r="AD17" s="67">
        <f t="shared" si="2"/>
        <v>0.68965517241379315</v>
      </c>
      <c r="AE17" s="67">
        <f t="shared" si="2"/>
        <v>0.68965517241379304</v>
      </c>
      <c r="AF17" s="67">
        <f t="shared" si="2"/>
        <v>0.68965517241379304</v>
      </c>
      <c r="AG17" s="67">
        <f t="shared" si="2"/>
        <v>0.68965517241379315</v>
      </c>
      <c r="AH17" s="67">
        <f t="shared" si="2"/>
        <v>0.68965517241379315</v>
      </c>
      <c r="AI17" s="67">
        <f t="shared" si="2"/>
        <v>0.68965517241379315</v>
      </c>
      <c r="AJ17" s="67">
        <f t="shared" si="2"/>
        <v>0.68965517241379315</v>
      </c>
      <c r="AK17" s="67">
        <f t="shared" si="2"/>
        <v>0.68965517241379315</v>
      </c>
      <c r="AL17" s="67">
        <f t="shared" si="2"/>
        <v>0.68965517241379315</v>
      </c>
      <c r="AM17" s="89">
        <f t="shared" si="2"/>
        <v>0.68965517241379315</v>
      </c>
    </row>
    <row r="18" spans="2:39" x14ac:dyDescent="0.25">
      <c r="B18" s="65" t="s">
        <v>55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8"/>
    </row>
    <row r="19" spans="2:39" x14ac:dyDescent="0.25">
      <c r="C19" s="73" t="s">
        <v>56</v>
      </c>
      <c r="D19" s="89"/>
      <c r="E19" s="89">
        <f t="shared" ref="E19:AM19" si="3">E14/E4</f>
        <v>0.36708860759493667</v>
      </c>
      <c r="F19" s="89">
        <f t="shared" si="3"/>
        <v>0.35552633408693768</v>
      </c>
      <c r="G19" s="89">
        <f t="shared" si="3"/>
        <v>0.3437221809554416</v>
      </c>
      <c r="H19" s="89">
        <f t="shared" si="3"/>
        <v>0.33167336111292045</v>
      </c>
      <c r="I19" s="89">
        <f t="shared" si="3"/>
        <v>0.31937724999550626</v>
      </c>
      <c r="J19" s="89">
        <f t="shared" si="3"/>
        <v>0.30651873767848842</v>
      </c>
      <c r="K19" s="89">
        <f t="shared" si="3"/>
        <v>0.29314890501462854</v>
      </c>
      <c r="L19" s="89">
        <f t="shared" si="3"/>
        <v>0.27928155504296409</v>
      </c>
      <c r="M19" s="89">
        <f t="shared" si="3"/>
        <v>0.26491379152860023</v>
      </c>
      <c r="N19" s="89">
        <f t="shared" si="3"/>
        <v>0.25003384868326145</v>
      </c>
      <c r="O19" s="89">
        <f t="shared" si="3"/>
        <v>0.24907242712252009</v>
      </c>
      <c r="P19" s="89">
        <f t="shared" si="3"/>
        <v>0.24823900279489511</v>
      </c>
      <c r="Q19" s="89">
        <f t="shared" si="3"/>
        <v>0.24760789265331756</v>
      </c>
      <c r="R19" s="89">
        <f t="shared" si="3"/>
        <v>0.24725396822708623</v>
      </c>
      <c r="S19" s="89">
        <f t="shared" si="3"/>
        <v>0.24725396822708631</v>
      </c>
      <c r="T19" s="89">
        <f t="shared" si="3"/>
        <v>0.24725396822708623</v>
      </c>
      <c r="U19" s="89">
        <f t="shared" si="3"/>
        <v>0.24725396822708628</v>
      </c>
      <c r="V19" s="89">
        <f t="shared" si="3"/>
        <v>0.24725396822708631</v>
      </c>
      <c r="W19" s="89">
        <f t="shared" si="3"/>
        <v>0.24725396822708628</v>
      </c>
      <c r="X19" s="89">
        <f t="shared" si="3"/>
        <v>0.24725396822708631</v>
      </c>
      <c r="Y19" s="89">
        <f t="shared" si="3"/>
        <v>0.22937791133460647</v>
      </c>
      <c r="Z19" s="89">
        <f t="shared" si="3"/>
        <v>0.21075104813734705</v>
      </c>
      <c r="AA19" s="89">
        <f t="shared" si="3"/>
        <v>0.19132630104598808</v>
      </c>
      <c r="AB19" s="89">
        <f t="shared" si="3"/>
        <v>0.17105258229855758</v>
      </c>
      <c r="AC19" s="89">
        <f t="shared" si="3"/>
        <v>0.14987435766639035</v>
      </c>
      <c r="AD19" s="89">
        <f t="shared" si="3"/>
        <v>0.1277311519304298</v>
      </c>
      <c r="AE19" s="89">
        <f t="shared" si="3"/>
        <v>0.10455698685474209</v>
      </c>
      <c r="AF19" s="89">
        <f t="shared" si="3"/>
        <v>8.0279740657099197E-2</v>
      </c>
      <c r="AG19" s="89">
        <f t="shared" si="3"/>
        <v>5.4820415879017086E-2</v>
      </c>
      <c r="AH19" s="89">
        <f t="shared" si="3"/>
        <v>1</v>
      </c>
      <c r="AI19" s="89">
        <f t="shared" si="3"/>
        <v>1</v>
      </c>
      <c r="AJ19" s="89">
        <f t="shared" si="3"/>
        <v>1</v>
      </c>
      <c r="AK19" s="89">
        <f t="shared" si="3"/>
        <v>1</v>
      </c>
      <c r="AL19" s="89">
        <f t="shared" si="3"/>
        <v>1</v>
      </c>
      <c r="AM19" s="90">
        <f t="shared" si="3"/>
        <v>1</v>
      </c>
    </row>
    <row r="20" spans="2:39" x14ac:dyDescent="0.25">
      <c r="C20" s="76" t="s">
        <v>57</v>
      </c>
      <c r="D20" s="83"/>
      <c r="E20" s="83">
        <f t="shared" ref="E20:AM20" si="4">E15/E5</f>
        <v>0.2857142857142857</v>
      </c>
      <c r="F20" s="83">
        <f t="shared" si="4"/>
        <v>0.27559900004151067</v>
      </c>
      <c r="G20" s="83">
        <f t="shared" si="4"/>
        <v>0.26535593463244228</v>
      </c>
      <c r="H20" s="83">
        <f t="shared" si="4"/>
        <v>0.25498683779433168</v>
      </c>
      <c r="I20" s="83">
        <f t="shared" si="4"/>
        <v>0.2444936705206886</v>
      </c>
      <c r="J20" s="83">
        <f t="shared" si="4"/>
        <v>0.23361523351309907</v>
      </c>
      <c r="K20" s="83">
        <f t="shared" si="4"/>
        <v>0.22240549846142657</v>
      </c>
      <c r="L20" s="83">
        <f t="shared" si="4"/>
        <v>0.21088623525261527</v>
      </c>
      <c r="M20" s="83">
        <f t="shared" si="4"/>
        <v>0.1990652406755978</v>
      </c>
      <c r="N20" s="83">
        <f t="shared" si="4"/>
        <v>0.186943324251722</v>
      </c>
      <c r="O20" s="83">
        <f t="shared" si="4"/>
        <v>0.18616427716045439</v>
      </c>
      <c r="P20" s="83">
        <f t="shared" si="4"/>
        <v>0.18548935475813647</v>
      </c>
      <c r="Q20" s="83">
        <f t="shared" si="4"/>
        <v>0.18497852174724114</v>
      </c>
      <c r="R20" s="83">
        <f t="shared" si="4"/>
        <v>0.18469214318135599</v>
      </c>
      <c r="S20" s="83">
        <f t="shared" si="4"/>
        <v>0.18469214318135602</v>
      </c>
      <c r="T20" s="83">
        <f t="shared" si="4"/>
        <v>0.18469214318135599</v>
      </c>
      <c r="U20" s="83">
        <f t="shared" si="4"/>
        <v>0.18469214318135599</v>
      </c>
      <c r="V20" s="83">
        <f t="shared" si="4"/>
        <v>0.18469214318135604</v>
      </c>
      <c r="W20" s="83">
        <f t="shared" si="4"/>
        <v>0.18469214318135604</v>
      </c>
      <c r="X20" s="83">
        <f t="shared" si="4"/>
        <v>0.18469214318135604</v>
      </c>
      <c r="Y20" s="83">
        <f t="shared" si="4"/>
        <v>0.17031580627176232</v>
      </c>
      <c r="Z20" s="83">
        <f t="shared" si="4"/>
        <v>0.15551723242702317</v>
      </c>
      <c r="AA20" s="83">
        <f t="shared" si="4"/>
        <v>0.14027850805083836</v>
      </c>
      <c r="AB20" s="83">
        <f t="shared" si="4"/>
        <v>0.12458069999734923</v>
      </c>
      <c r="AC20" s="83">
        <f t="shared" si="4"/>
        <v>0.10840378200327376</v>
      </c>
      <c r="AD20" s="83">
        <f t="shared" si="4"/>
        <v>9.1726554655424786E-2</v>
      </c>
      <c r="AE20" s="83">
        <f t="shared" si="4"/>
        <v>7.4526558221000794E-2</v>
      </c>
      <c r="AF20" s="83">
        <f t="shared" si="4"/>
        <v>5.677997758685098E-2</v>
      </c>
      <c r="AG20" s="83">
        <f t="shared" si="4"/>
        <v>3.8461538461538519E-2</v>
      </c>
      <c r="AH20" s="83">
        <f t="shared" si="4"/>
        <v>1</v>
      </c>
      <c r="AI20" s="83">
        <f t="shared" si="4"/>
        <v>1</v>
      </c>
      <c r="AJ20" s="83">
        <f t="shared" si="4"/>
        <v>1</v>
      </c>
      <c r="AK20" s="83">
        <f t="shared" si="4"/>
        <v>1</v>
      </c>
      <c r="AL20" s="83">
        <f t="shared" si="4"/>
        <v>1</v>
      </c>
      <c r="AM20" s="91">
        <f t="shared" si="4"/>
        <v>1</v>
      </c>
    </row>
    <row r="21" spans="2:39" x14ac:dyDescent="0.25">
      <c r="C21" s="79" t="s">
        <v>58</v>
      </c>
      <c r="D21" s="92"/>
      <c r="E21" s="92">
        <f t="shared" ref="E21:W21" si="5">E16/E6</f>
        <v>0</v>
      </c>
      <c r="F21" s="92">
        <f t="shared" si="5"/>
        <v>0</v>
      </c>
      <c r="G21" s="92">
        <f t="shared" si="5"/>
        <v>0</v>
      </c>
      <c r="H21" s="92">
        <f t="shared" si="5"/>
        <v>0</v>
      </c>
      <c r="I21" s="92">
        <f t="shared" si="5"/>
        <v>0</v>
      </c>
      <c r="J21" s="92">
        <f t="shared" si="5"/>
        <v>0</v>
      </c>
      <c r="K21" s="92">
        <f t="shared" si="5"/>
        <v>0</v>
      </c>
      <c r="L21" s="92">
        <f t="shared" si="5"/>
        <v>0</v>
      </c>
      <c r="M21" s="92">
        <f t="shared" si="5"/>
        <v>0</v>
      </c>
      <c r="N21" s="92">
        <f t="shared" si="5"/>
        <v>0</v>
      </c>
      <c r="O21" s="92">
        <f t="shared" si="5"/>
        <v>0</v>
      </c>
      <c r="P21" s="92">
        <f t="shared" si="5"/>
        <v>0</v>
      </c>
      <c r="Q21" s="92">
        <f t="shared" si="5"/>
        <v>0</v>
      </c>
      <c r="R21" s="92">
        <f t="shared" si="5"/>
        <v>0</v>
      </c>
      <c r="S21" s="92">
        <f t="shared" si="5"/>
        <v>0</v>
      </c>
      <c r="T21" s="92">
        <f t="shared" si="5"/>
        <v>0</v>
      </c>
      <c r="U21" s="92">
        <f t="shared" si="5"/>
        <v>0</v>
      </c>
      <c r="V21" s="92">
        <f t="shared" si="5"/>
        <v>0</v>
      </c>
      <c r="W21" s="92">
        <f t="shared" si="5"/>
        <v>0</v>
      </c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3"/>
    </row>
    <row r="22" spans="2:39" x14ac:dyDescent="0.25"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2:39" x14ac:dyDescent="0.25">
      <c r="D23" s="88" t="s">
        <v>109</v>
      </c>
      <c r="E23" s="66"/>
      <c r="F23" s="66"/>
      <c r="G23" s="66"/>
      <c r="H23" s="66"/>
      <c r="I23" s="66"/>
      <c r="J23" s="66"/>
      <c r="K23" s="66"/>
      <c r="L23" s="88"/>
      <c r="M23" s="66"/>
      <c r="N23" s="66"/>
      <c r="O23" s="66"/>
      <c r="P23" s="66"/>
      <c r="Q23" s="66"/>
      <c r="R23" s="66"/>
      <c r="S23" s="66"/>
      <c r="T23" s="88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9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2:39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2:39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9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118</v>
      </c>
    </row>
    <row r="3" spans="1:39" x14ac:dyDescent="0.25">
      <c r="B3" s="65" t="s">
        <v>50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73</v>
      </c>
      <c r="D4" s="74">
        <f>'Am20-10yr-2X$'!F$50</f>
        <v>0</v>
      </c>
      <c r="E4" s="74">
        <f>'Am20-10yr-2X$'!G$50</f>
        <v>44.954159999999995</v>
      </c>
      <c r="F4" s="74">
        <f>'Am20-10yr-2X$'!H$50</f>
        <v>90.331759199999993</v>
      </c>
      <c r="G4" s="74">
        <f>'Am20-10yr-2X$'!I$50</f>
        <v>136.15687778399999</v>
      </c>
      <c r="H4" s="74">
        <f>'Am20-10yr-2X$'!J$50</f>
        <v>182.4548583056</v>
      </c>
      <c r="I4" s="74">
        <f>'Am20-10yr-2X$'!K$50</f>
        <v>229.25236953799998</v>
      </c>
      <c r="J4" s="74">
        <f>'Am20-10yr-2X$'!L$50</f>
        <v>275.14977446</v>
      </c>
      <c r="K4" s="74">
        <f>'Am20-10yr-2X$'!M$50</f>
        <v>320.12907094539207</v>
      </c>
      <c r="L4" s="74">
        <f>'Am20-10yr-2X$'!N$50</f>
        <v>364.17189682544392</v>
      </c>
      <c r="M4" s="74">
        <f>'Am20-10yr-2X$'!O$50</f>
        <v>407.25952268804872</v>
      </c>
      <c r="N4" s="74">
        <f>'Am20-10yr-2X$'!P$50</f>
        <v>449.3728445328577</v>
      </c>
      <c r="O4" s="74">
        <f>'Am20-10yr-2X$'!Q$50</f>
        <v>462.04037627951482</v>
      </c>
      <c r="P4" s="74">
        <f>'Am20-10yr-2X$'!R$50</f>
        <v>474.0320181260571</v>
      </c>
      <c r="Q4" s="74">
        <f>'Am20-10yr-2X$'!S$50</f>
        <v>485.34019947448223</v>
      </c>
      <c r="R4" s="74">
        <f>'Am20-10yr-2X$'!T$50</f>
        <v>495.95749555082801</v>
      </c>
      <c r="S4" s="74">
        <f>'Am20-10yr-2X$'!U$50</f>
        <v>505.87664546184453</v>
      </c>
      <c r="T4" s="74">
        <f>'Am20-10yr-2X$'!V$50</f>
        <v>515.99417837108149</v>
      </c>
      <c r="U4" s="74">
        <f>'Am20-10yr-2X$'!W$50</f>
        <v>526.31406193850307</v>
      </c>
      <c r="V4" s="74">
        <f>'Am20-10yr-2X$'!X$50</f>
        <v>536.8403431772731</v>
      </c>
      <c r="W4" s="74">
        <f>'Am20-10yr-2X$'!Y$50</f>
        <v>547.57715004081854</v>
      </c>
      <c r="X4" s="74">
        <f>'Am20-10yr-2X$'!Z$50</f>
        <v>558.52869304163494</v>
      </c>
      <c r="Y4" s="74">
        <f>'Am20-10yr-2X$'!AA$50</f>
        <v>495.74730250675634</v>
      </c>
      <c r="Z4" s="74">
        <f>'Am20-10yr-2X$'!AB$50</f>
        <v>434.42497652507336</v>
      </c>
      <c r="AA4" s="74">
        <f>'Am20-10yr-2X$'!AC$50</f>
        <v>374.59089638764993</v>
      </c>
      <c r="AB4" s="74">
        <f>'Am20-10yr-2X$'!AD$50</f>
        <v>316.27482701137131</v>
      </c>
      <c r="AC4" s="74">
        <f>'Am20-10yr-2X$'!AE$50</f>
        <v>259.50712861146019</v>
      </c>
      <c r="AD4" s="74">
        <f>'Am20-10yr-2X$'!AF$50</f>
        <v>204.31876860744413</v>
      </c>
      <c r="AE4" s="74">
        <f>'Am20-10yr-2X$'!AG$50</f>
        <v>150.74133376724092</v>
      </c>
      <c r="AF4" s="74">
        <f>'Am20-10yr-2X$'!AH$50</f>
        <v>98.807042594126798</v>
      </c>
      <c r="AG4" s="74">
        <f>'Am20-10yr-2X$'!AI$50</f>
        <v>48.548757961443641</v>
      </c>
      <c r="AH4" s="74">
        <f>'Am20-10yr-2X$'!AJ$50</f>
        <v>4.1211478674085808E-15</v>
      </c>
      <c r="AI4" s="74">
        <f>'Am20-10yr-2X$'!AK$50</f>
        <v>4.1211478674085808E-15</v>
      </c>
      <c r="AJ4" s="74">
        <f>'Am20-10yr-2X$'!AL$50</f>
        <v>4.1211478674085808E-15</v>
      </c>
      <c r="AK4" s="74">
        <f>'Am20-10yr-2X$'!AM$50</f>
        <v>4.1211478674085808E-15</v>
      </c>
      <c r="AL4" s="74">
        <f>'Am20-10yr-2X$'!AN$50</f>
        <v>4.1211478674085808E-15</v>
      </c>
      <c r="AM4" s="75">
        <f>'Am20-10yr-2X$'!AO$50</f>
        <v>4.1211478674085808E-15</v>
      </c>
    </row>
    <row r="5" spans="1:39" x14ac:dyDescent="0.25">
      <c r="C5" s="76" t="s">
        <v>74</v>
      </c>
      <c r="D5" s="77">
        <f>'Am20-10yr-1.2X$10'!F$50</f>
        <v>0</v>
      </c>
      <c r="E5" s="77">
        <f>'Am20-10yr-1.2X$10'!G$50</f>
        <v>26.972495999999996</v>
      </c>
      <c r="F5" s="77">
        <f>'Am20-10yr-1.2X$10'!H$50</f>
        <v>54.199055519999995</v>
      </c>
      <c r="G5" s="77">
        <f>'Am20-10yr-1.2X$10'!I$50</f>
        <v>81.694126670399982</v>
      </c>
      <c r="H5" s="77">
        <f>'Am20-10yr-1.2X$10'!J$50</f>
        <v>109.47291498336</v>
      </c>
      <c r="I5" s="77">
        <f>'Am20-10yr-1.2X$10'!K$50</f>
        <v>137.5514217228</v>
      </c>
      <c r="J5" s="77">
        <f>'Am20-10yr-1.2X$10'!L$50</f>
        <v>165.08986467599999</v>
      </c>
      <c r="K5" s="77">
        <f>'Am20-10yr-1.2X$10'!M$50</f>
        <v>192.07744256723521</v>
      </c>
      <c r="L5" s="77">
        <f>'Am20-10yr-1.2X$10'!N$50</f>
        <v>218.50313809526631</v>
      </c>
      <c r="M5" s="77">
        <f>'Am20-10yr-1.2X$10'!O$50</f>
        <v>244.35571361282922</v>
      </c>
      <c r="N5" s="77">
        <f>'Am20-10yr-1.2X$10'!P$50</f>
        <v>269.62370671971462</v>
      </c>
      <c r="O5" s="77">
        <f>'Am20-10yr-1.2X$10'!Q$50</f>
        <v>277.22422576770896</v>
      </c>
      <c r="P5" s="77">
        <f>'Am20-10yr-1.2X$10'!R$50</f>
        <v>284.41921087563429</v>
      </c>
      <c r="Q5" s="77">
        <f>'Am20-10yr-1.2X$10'!S$50</f>
        <v>291.20411968468937</v>
      </c>
      <c r="R5" s="77">
        <f>'Am20-10yr-1.2X$10'!T$50</f>
        <v>297.5744973304968</v>
      </c>
      <c r="S5" s="77">
        <f>'Am20-10yr-1.2X$10'!U$50</f>
        <v>303.52598727710676</v>
      </c>
      <c r="T5" s="77">
        <f>'Am20-10yr-1.2X$10'!V$50</f>
        <v>309.59650702264889</v>
      </c>
      <c r="U5" s="77">
        <f>'Am20-10yr-1.2X$10'!W$50</f>
        <v>315.78843716310189</v>
      </c>
      <c r="V5" s="77">
        <f>'Am20-10yr-1.2X$10'!X$50</f>
        <v>322.10420590636397</v>
      </c>
      <c r="W5" s="77">
        <f>'Am20-10yr-1.2X$10'!Y$50</f>
        <v>328.54629002449121</v>
      </c>
      <c r="X5" s="77">
        <f>'Am20-10yr-1.2X$10'!Z$50</f>
        <v>335.11721582498103</v>
      </c>
      <c r="Y5" s="77">
        <f>'Am20-10yr-1.2X$10'!AA$50</f>
        <v>297.44838150405394</v>
      </c>
      <c r="Z5" s="77">
        <f>'Am20-10yr-1.2X$10'!AB$50</f>
        <v>260.65498591504411</v>
      </c>
      <c r="AA5" s="77">
        <f>'Am20-10yr-1.2X$10'!AC$50</f>
        <v>224.75453783259007</v>
      </c>
      <c r="AB5" s="77">
        <f>'Am20-10yr-1.2X$10'!AD$50</f>
        <v>189.76489620682281</v>
      </c>
      <c r="AC5" s="77">
        <f>'Am20-10yr-1.2X$10'!AE$50</f>
        <v>155.70427716687618</v>
      </c>
      <c r="AD5" s="77">
        <f>'Am20-10yr-1.2X$10'!AF$50</f>
        <v>122.59126116446652</v>
      </c>
      <c r="AE5" s="77">
        <f>'Am20-10yr-1.2X$10'!AG$50</f>
        <v>90.444800260344579</v>
      </c>
      <c r="AF5" s="77">
        <f>'Am20-10yr-1.2X$10'!AH$50</f>
        <v>59.284225556476137</v>
      </c>
      <c r="AG5" s="77">
        <f>'Am20-10yr-1.2X$10'!AI$50</f>
        <v>29.12925477686624</v>
      </c>
      <c r="AH5" s="77">
        <f>'Am20-10yr-1.2X$10'!AJ$50</f>
        <v>5.7283955356979273E-14</v>
      </c>
      <c r="AI5" s="77">
        <f>'Am20-10yr-1.2X$10'!AK$50</f>
        <v>5.7283955356979273E-14</v>
      </c>
      <c r="AJ5" s="77">
        <f>'Am20-10yr-1.2X$10'!AL$50</f>
        <v>5.7283955356979273E-14</v>
      </c>
      <c r="AK5" s="77">
        <f>'Am20-10yr-1.2X$10'!AM$50</f>
        <v>5.7283955356979273E-14</v>
      </c>
      <c r="AL5" s="77">
        <f>'Am20-10yr-1.2X$10'!AN$50</f>
        <v>5.7283955356979273E-14</v>
      </c>
      <c r="AM5" s="78">
        <f>'Am20-10yr-1.2X$10'!AO$50</f>
        <v>5.7283955356979273E-14</v>
      </c>
    </row>
    <row r="6" spans="1:39" x14ac:dyDescent="0.25">
      <c r="C6" s="76" t="s">
        <v>75</v>
      </c>
      <c r="D6" s="77">
        <f>'Am20-10yr-1.2X$5'!F$50</f>
        <v>0</v>
      </c>
      <c r="E6" s="77">
        <f>'Am20-10yr-1.2X$5'!G$50</f>
        <v>44.043695999999997</v>
      </c>
      <c r="F6" s="77">
        <f>'Am20-10yr-1.2X$5'!H$50</f>
        <v>88.138789919999994</v>
      </c>
      <c r="G6" s="77">
        <f>'Am20-10yr-1.2X$5'!I$50</f>
        <v>132.29210823839998</v>
      </c>
      <c r="H6" s="77">
        <f>'Am20-10yr-1.2X$5'!J$50</f>
        <v>176.51090408111997</v>
      </c>
      <c r="I6" s="77">
        <f>'Am20-10yr-1.2X$5'!K$50</f>
        <v>220.80287983199997</v>
      </c>
      <c r="J6" s="77">
        <f>'Am20-10yr-1.2X$5'!L$50</f>
        <v>229.63502725583999</v>
      </c>
      <c r="K6" s="77">
        <f>'Am20-10yr-1.2X$5'!M$50</f>
        <v>237.5287289860992</v>
      </c>
      <c r="L6" s="77">
        <f>'Am20-10yr-1.2X$5'!N$50</f>
        <v>244.47235274890596</v>
      </c>
      <c r="M6" s="77">
        <f>'Am20-10yr-1.2X$5'!O$50</f>
        <v>250.45439030811127</v>
      </c>
      <c r="N6" s="77">
        <f>'Am20-10yr-1.2X$5'!P$50</f>
        <v>255.46347811427353</v>
      </c>
      <c r="O6" s="77">
        <f>'Am20-10yr-1.2X$5'!Q$50</f>
        <v>260.57274767655895</v>
      </c>
      <c r="P6" s="77">
        <f>'Am20-10yr-1.2X$5'!R$50</f>
        <v>265.78420263009019</v>
      </c>
      <c r="Q6" s="77">
        <f>'Am20-10yr-1.2X$5'!S$50</f>
        <v>271.09988668269204</v>
      </c>
      <c r="R6" s="77">
        <f>'Am20-10yr-1.2X$5'!T$50</f>
        <v>276.52188441634587</v>
      </c>
      <c r="S6" s="77">
        <f>'Am20-10yr-1.2X$5'!U$50</f>
        <v>282.05232210467278</v>
      </c>
      <c r="T6" s="77">
        <f>'Am20-10yr-1.2X$5'!V$50</f>
        <v>287.69336854676624</v>
      </c>
      <c r="U6" s="77">
        <f>'Am20-10yr-1.2X$5'!W$50</f>
        <v>293.44723591770156</v>
      </c>
      <c r="V6" s="77">
        <f>'Am20-10yr-1.2X$5'!X$50</f>
        <v>299.31618063605561</v>
      </c>
      <c r="W6" s="77">
        <f>'Am20-10yr-1.2X$5'!Y$50</f>
        <v>305.3025042487767</v>
      </c>
      <c r="X6" s="77">
        <f>'Am20-10yr-1.2X$5'!Z$50</f>
        <v>311.40855433375225</v>
      </c>
      <c r="Y6" s="77">
        <f>'Am20-10yr-1.2X$5'!AA$50</f>
        <v>245.18252232893292</v>
      </c>
      <c r="Z6" s="77">
        <f>'Am20-10yr-1.2X$5'!AB$50</f>
        <v>180.88960052068904</v>
      </c>
      <c r="AA6" s="77">
        <f>'Am20-10yr-1.2X$5'!AC$50</f>
        <v>118.56845111295216</v>
      </c>
      <c r="AB6" s="77">
        <f>'Am20-10yr-1.2X$5'!AD$50</f>
        <v>58.25850955373236</v>
      </c>
      <c r="AC6" s="77">
        <f>'Am20-10yr-1.2X$5'!AE$50</f>
        <v>-4.1211478674085808E-15</v>
      </c>
      <c r="AD6" s="77">
        <f>'Am20-10yr-1.2X$5'!AF$50</f>
        <v>-4.1211478674085808E-15</v>
      </c>
      <c r="AE6" s="77">
        <f>'Am20-10yr-1.2X$5'!AG$50</f>
        <v>-4.1211478674085808E-15</v>
      </c>
      <c r="AF6" s="77">
        <f>'Am20-10yr-1.2X$5'!AH$50</f>
        <v>-4.1211478674085808E-15</v>
      </c>
      <c r="AG6" s="77">
        <f>'Am20-10yr-1.2X$5'!AI$50</f>
        <v>-4.1211478674085808E-15</v>
      </c>
      <c r="AH6" s="77">
        <f>'Am20-10yr-1.2X$5'!AJ$50</f>
        <v>-4.1211478674085808E-15</v>
      </c>
      <c r="AI6" s="77">
        <f>'Am20-10yr-1.2X$5'!AK$50</f>
        <v>-4.1211478674085808E-15</v>
      </c>
      <c r="AJ6" s="77">
        <f>'Am20-10yr-1.2X$5'!AL$50</f>
        <v>-4.1211478674085808E-15</v>
      </c>
      <c r="AK6" s="77">
        <f>'Am20-10yr-1.2X$5'!AM$50</f>
        <v>-4.1211478674085808E-15</v>
      </c>
      <c r="AL6" s="77">
        <f>'Am20-10yr-1.2X$5'!AN$50</f>
        <v>-4.1211478674085808E-15</v>
      </c>
      <c r="AM6" s="78">
        <f>'Am20-10yr-1.2X$5'!AO$50</f>
        <v>-4.1211478674085808E-15</v>
      </c>
    </row>
    <row r="7" spans="1:39" x14ac:dyDescent="0.25">
      <c r="C7" s="76" t="s">
        <v>76</v>
      </c>
      <c r="D7" s="77">
        <f>'Am20-10yr-1.2X$16'!F$50</f>
        <v>0</v>
      </c>
      <c r="E7" s="77">
        <f>'Am20-10yr-1.2X$16'!G$50</f>
        <v>20.570795999999998</v>
      </c>
      <c r="F7" s="77">
        <f>'Am20-10yr-1.2X$16'!H$50</f>
        <v>41.471655119999994</v>
      </c>
      <c r="G7" s="77">
        <f>'Am20-10yr-1.2X$16'!I$50</f>
        <v>62.719883582400001</v>
      </c>
      <c r="H7" s="77">
        <f>'Am20-10yr-1.2X$16'!J$50</f>
        <v>84.333669071700001</v>
      </c>
      <c r="I7" s="77">
        <f>'Am20-10yr-1.2X$16'!K$50</f>
        <v>106.33212493185</v>
      </c>
      <c r="J7" s="77">
        <f>'Am20-10yr-1.2X$16'!L$50</f>
        <v>128.08202870856002</v>
      </c>
      <c r="K7" s="77">
        <f>'Am20-10yr-1.2X$16'!M$50</f>
        <v>149.5784093601612</v>
      </c>
      <c r="L7" s="77">
        <f>'Am20-10yr-1.2X$16'!N$50</f>
        <v>170.81619642415143</v>
      </c>
      <c r="M7" s="77">
        <f>'Am20-10yr-1.2X$16'!O$50</f>
        <v>191.79021802877844</v>
      </c>
      <c r="N7" s="77">
        <f>'Am20-10yr-1.2X$16'!P$50</f>
        <v>212.49519886485504</v>
      </c>
      <c r="O7" s="77">
        <f>'Am20-10yr-1.2X$16'!Q$50</f>
        <v>232.92575811701013</v>
      </c>
      <c r="P7" s="77">
        <f>'Am20-10yr-1.2X$16'!R$50</f>
        <v>253.07640735356534</v>
      </c>
      <c r="Q7" s="77">
        <f>'Am20-10yr-1.2X$16'!S$50</f>
        <v>272.94154837420865</v>
      </c>
      <c r="R7" s="77">
        <f>'Am20-10yr-1.2X$16'!T$50</f>
        <v>292.51547101462182</v>
      </c>
      <c r="S7" s="77">
        <f>'Am20-10yr-1.2X$16'!U$50</f>
        <v>311.79235090720022</v>
      </c>
      <c r="T7" s="77">
        <f>'Am20-10yr-1.2X$16'!V$50</f>
        <v>330.76624719698725</v>
      </c>
      <c r="U7" s="77">
        <f>'Am20-10yr-1.2X$16'!W$50</f>
        <v>338.76160021192698</v>
      </c>
      <c r="V7" s="77">
        <f>'Am20-10yr-1.2X$16'!X$50</f>
        <v>346.56839508652251</v>
      </c>
      <c r="W7" s="77">
        <f>'Am20-10yr-1.2X$16'!Y$50</f>
        <v>354.18509085796694</v>
      </c>
      <c r="X7" s="77">
        <f>'Am20-10yr-1.2X$16'!Z$50</f>
        <v>361.61022720769733</v>
      </c>
      <c r="Y7" s="77">
        <f>'Am20-10yr-1.2X$16'!AA$50</f>
        <v>335.00238728469981</v>
      </c>
      <c r="Z7" s="77">
        <f>'Am20-10yr-1.2X$16'!AB$50</f>
        <v>308.88040019970236</v>
      </c>
      <c r="AA7" s="77">
        <f>'Am20-10yr-1.2X$16'!AC$50</f>
        <v>283.25398300946483</v>
      </c>
      <c r="AB7" s="77">
        <f>'Am20-10yr-1.2X$16'!AD$50</f>
        <v>258.1330471118826</v>
      </c>
      <c r="AC7" s="77">
        <f>'Am20-10yr-1.2X$16'!AE$50</f>
        <v>233.5277021328086</v>
      </c>
      <c r="AD7" s="77">
        <f>'Am20-10yr-1.2X$16'!AF$50</f>
        <v>209.44825989061312</v>
      </c>
      <c r="AE7" s="77">
        <f>'Am20-10yr-1.2X$16'!AG$50</f>
        <v>185.90523844003363</v>
      </c>
      <c r="AF7" s="77">
        <f>'Am20-10yr-1.2X$16'!AH$50</f>
        <v>162.90936619690251</v>
      </c>
      <c r="AG7" s="77">
        <f>'Am20-10yr-1.2X$16'!AI$50</f>
        <v>140.47158614536869</v>
      </c>
      <c r="AH7" s="77">
        <f>'Am20-10yr-1.2X$16'!AJ$50</f>
        <v>118.60306012926418</v>
      </c>
      <c r="AI7" s="77">
        <f>'Am20-10yr-1.2X$16'!AK$50</f>
        <v>97.315173229297542</v>
      </c>
      <c r="AJ7" s="77">
        <f>'Am20-10yr-1.2X$16'!AL$50</f>
        <v>76.61953822779148</v>
      </c>
      <c r="AK7" s="77">
        <f>'Am20-10yr-1.2X$16'!AM$50</f>
        <v>56.528000162715287</v>
      </c>
      <c r="AL7" s="77">
        <f>'Am20-10yr-1.2X$16'!AN$50</f>
        <v>37.052640972797505</v>
      </c>
      <c r="AM7" s="78">
        <f>'Am20-10yr-1.2X$16'!AO$50</f>
        <v>18.205784235541319</v>
      </c>
    </row>
    <row r="8" spans="1:39" x14ac:dyDescent="0.25">
      <c r="C8" s="79" t="s">
        <v>72</v>
      </c>
      <c r="D8" s="80">
        <f>'Xp20'!F$50</f>
        <v>142.26</v>
      </c>
      <c r="E8" s="80">
        <f>'Xp20'!G$50</f>
        <v>148.82220000000001</v>
      </c>
      <c r="F8" s="80">
        <f>'Xp20'!H$50</f>
        <v>155.701494</v>
      </c>
      <c r="G8" s="80">
        <f>'Xp20'!I$50</f>
        <v>162.91351700000001</v>
      </c>
      <c r="H8" s="80">
        <f>'Xp20'!J$50</f>
        <v>170.47468000000001</v>
      </c>
      <c r="I8" s="80">
        <f>'Xp20'!K$50</f>
        <v>173.8841736</v>
      </c>
      <c r="J8" s="80">
        <f>'Xp20'!L$50</f>
        <v>177.36185707199999</v>
      </c>
      <c r="K8" s="80">
        <f>'Xp20'!M$50</f>
        <v>180.90909421344</v>
      </c>
      <c r="L8" s="80">
        <f>'Xp20'!N$50</f>
        <v>184.52727609770881</v>
      </c>
      <c r="M8" s="80">
        <f>'Xp20'!O$50</f>
        <v>188.217821619663</v>
      </c>
      <c r="N8" s="80">
        <f>'Xp20'!P$50</f>
        <v>191.98217805205627</v>
      </c>
      <c r="O8" s="80">
        <f>'Xp20'!Q$50</f>
        <v>195.8218216130974</v>
      </c>
      <c r="P8" s="80">
        <f>'Xp20'!R$50</f>
        <v>199.73825804535934</v>
      </c>
      <c r="Q8" s="80">
        <f>'Xp20'!S$50</f>
        <v>203.73302320626652</v>
      </c>
      <c r="R8" s="80">
        <f>'Xp20'!T$50</f>
        <v>207.80768367039187</v>
      </c>
      <c r="S8" s="80">
        <f>'Xp20'!U$50</f>
        <v>211.9638373437997</v>
      </c>
      <c r="T8" s="80">
        <f>'Xp20'!V$50</f>
        <v>216.20311409067568</v>
      </c>
      <c r="U8" s="80">
        <f>'Xp20'!W$50</f>
        <v>220.52717637248921</v>
      </c>
      <c r="V8" s="80">
        <f>'Xp20'!X$50</f>
        <v>224.937719899939</v>
      </c>
      <c r="W8" s="80">
        <f>'Xp20'!Y$50</f>
        <v>229.43647429793779</v>
      </c>
      <c r="X8" s="80">
        <f>'Xp20'!Z$50</f>
        <v>0</v>
      </c>
      <c r="Y8" s="80">
        <f>'Xp20'!AA$50</f>
        <v>0</v>
      </c>
      <c r="Z8" s="80">
        <f>'Xp20'!AB$50</f>
        <v>0</v>
      </c>
      <c r="AA8" s="80">
        <f>'Xp20'!AC$50</f>
        <v>0</v>
      </c>
      <c r="AB8" s="80">
        <f>'Xp20'!AD$50</f>
        <v>0</v>
      </c>
      <c r="AC8" s="80">
        <f>'Xp20'!AE$50</f>
        <v>0</v>
      </c>
      <c r="AD8" s="80">
        <f>'Xp20'!AF$50</f>
        <v>0</v>
      </c>
      <c r="AE8" s="80">
        <f>'Xp20'!AG$50</f>
        <v>0</v>
      </c>
      <c r="AF8" s="80">
        <f>'Xp20'!AH$50</f>
        <v>0</v>
      </c>
      <c r="AG8" s="80">
        <f>'Xp20'!AI$50</f>
        <v>0</v>
      </c>
      <c r="AH8" s="80">
        <f>'Xp20'!AJ$50</f>
        <v>0</v>
      </c>
      <c r="AI8" s="80">
        <f>'Xp20'!AK$50</f>
        <v>0</v>
      </c>
      <c r="AJ8" s="80">
        <f>'Xp20'!AL$50</f>
        <v>0</v>
      </c>
      <c r="AK8" s="80">
        <f>'Xp20'!AM$50</f>
        <v>0</v>
      </c>
      <c r="AL8" s="80">
        <f>'Xp20'!AN$50</f>
        <v>0</v>
      </c>
      <c r="AM8" s="81">
        <f>'Xp20'!AO$50</f>
        <v>0</v>
      </c>
    </row>
    <row r="9" spans="1:39" x14ac:dyDescent="0.25">
      <c r="C9" s="6" t="s">
        <v>119</v>
      </c>
      <c r="D9" s="83">
        <f t="shared" ref="D9:W9" si="0">D4/D$8</f>
        <v>0</v>
      </c>
      <c r="E9" s="83">
        <f t="shared" si="0"/>
        <v>0.30206622399077554</v>
      </c>
      <c r="F9" s="83">
        <f t="shared" si="0"/>
        <v>0.58015987438116678</v>
      </c>
      <c r="G9" s="83">
        <f t="shared" si="0"/>
        <v>0.83576169915968346</v>
      </c>
      <c r="H9" s="83">
        <f t="shared" si="0"/>
        <v>1.0702754116071664</v>
      </c>
      <c r="I9" s="83">
        <f t="shared" si="0"/>
        <v>1.3184199849341549</v>
      </c>
      <c r="J9" s="83">
        <f t="shared" si="0"/>
        <v>1.5513469412327083</v>
      </c>
      <c r="K9" s="83">
        <f t="shared" si="0"/>
        <v>1.7695576462712135</v>
      </c>
      <c r="L9" s="83">
        <f t="shared" si="0"/>
        <v>1.9735396550947391</v>
      </c>
      <c r="M9" s="83">
        <f t="shared" si="0"/>
        <v>2.1637670608631812</v>
      </c>
      <c r="N9" s="83">
        <f t="shared" si="0"/>
        <v>2.3407008353192533</v>
      </c>
      <c r="O9" s="83">
        <f t="shared" si="0"/>
        <v>2.3594938116366269</v>
      </c>
      <c r="P9" s="83">
        <f t="shared" si="0"/>
        <v>2.3732660070481204</v>
      </c>
      <c r="Q9" s="83">
        <f t="shared" si="0"/>
        <v>2.3822362807776463</v>
      </c>
      <c r="R9" s="83">
        <f t="shared" si="0"/>
        <v>2.3866176976279503</v>
      </c>
      <c r="S9" s="83">
        <f t="shared" si="0"/>
        <v>2.3866176976279498</v>
      </c>
      <c r="T9" s="83">
        <f t="shared" si="0"/>
        <v>2.3866176976279503</v>
      </c>
      <c r="U9" s="83">
        <f t="shared" si="0"/>
        <v>2.3866176976279503</v>
      </c>
      <c r="V9" s="83">
        <f t="shared" si="0"/>
        <v>2.3866176976279498</v>
      </c>
      <c r="W9" s="83">
        <f t="shared" si="0"/>
        <v>2.3866176976279498</v>
      </c>
      <c r="X9" s="83"/>
      <c r="Y9" s="83"/>
      <c r="Z9" s="83"/>
      <c r="AA9" s="83"/>
      <c r="AB9" s="83"/>
      <c r="AC9" s="83"/>
      <c r="AD9" s="83"/>
      <c r="AE9" s="83"/>
      <c r="AF9" s="83"/>
      <c r="AG9" s="83"/>
      <c r="AK9" s="6"/>
      <c r="AL9" s="6"/>
      <c r="AM9" s="6"/>
    </row>
    <row r="10" spans="1:39" x14ac:dyDescent="0.25">
      <c r="C10" s="6" t="s">
        <v>120</v>
      </c>
      <c r="D10" s="83">
        <f t="shared" ref="D10:W10" si="1">D5/D$8</f>
        <v>0</v>
      </c>
      <c r="E10" s="83">
        <f t="shared" si="1"/>
        <v>0.18123973439446531</v>
      </c>
      <c r="F10" s="83">
        <f t="shared" si="1"/>
        <v>0.34809592462870009</v>
      </c>
      <c r="G10" s="83">
        <f t="shared" si="1"/>
        <v>0.50145701949581001</v>
      </c>
      <c r="H10" s="83">
        <f t="shared" si="1"/>
        <v>0.64216524696429989</v>
      </c>
      <c r="I10" s="83">
        <f t="shared" si="1"/>
        <v>0.79105199096049306</v>
      </c>
      <c r="J10" s="83">
        <f t="shared" si="1"/>
        <v>0.93080816473962502</v>
      </c>
      <c r="K10" s="83">
        <f t="shared" si="1"/>
        <v>1.0617345877627278</v>
      </c>
      <c r="L10" s="83">
        <f t="shared" si="1"/>
        <v>1.1841237930568431</v>
      </c>
      <c r="M10" s="83">
        <f t="shared" si="1"/>
        <v>1.2982602365179086</v>
      </c>
      <c r="N10" s="83">
        <f t="shared" si="1"/>
        <v>1.4044205011915518</v>
      </c>
      <c r="O10" s="83">
        <f t="shared" si="1"/>
        <v>1.4156962869819765</v>
      </c>
      <c r="P10" s="83">
        <f t="shared" si="1"/>
        <v>1.4239596042288725</v>
      </c>
      <c r="Q10" s="83">
        <f t="shared" si="1"/>
        <v>1.4293417684665879</v>
      </c>
      <c r="R10" s="83">
        <f t="shared" si="1"/>
        <v>1.43197061857677</v>
      </c>
      <c r="S10" s="83">
        <f t="shared" si="1"/>
        <v>1.4319706185767702</v>
      </c>
      <c r="T10" s="83">
        <f t="shared" si="1"/>
        <v>1.4319706185767702</v>
      </c>
      <c r="U10" s="83">
        <f t="shared" si="1"/>
        <v>1.4319706185767702</v>
      </c>
      <c r="V10" s="83">
        <f t="shared" si="1"/>
        <v>1.4319706185767704</v>
      </c>
      <c r="W10" s="83">
        <f t="shared" si="1"/>
        <v>1.4319706185767702</v>
      </c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K10" s="6"/>
      <c r="AL10" s="6"/>
      <c r="AM10" s="6"/>
    </row>
    <row r="11" spans="1:39" x14ac:dyDescent="0.25">
      <c r="C11" s="6" t="s">
        <v>121</v>
      </c>
      <c r="D11" s="83">
        <f t="shared" ref="D11:W11" si="2">D6/D$8</f>
        <v>0</v>
      </c>
      <c r="E11" s="83">
        <f t="shared" si="2"/>
        <v>0.29594842704919022</v>
      </c>
      <c r="F11" s="83">
        <f t="shared" si="2"/>
        <v>0.56607542840918401</v>
      </c>
      <c r="G11" s="83">
        <f t="shared" si="2"/>
        <v>0.81203886991402907</v>
      </c>
      <c r="H11" s="83">
        <f t="shared" si="2"/>
        <v>1.0354083320826293</v>
      </c>
      <c r="I11" s="83">
        <f t="shared" si="2"/>
        <v>1.2698273526602306</v>
      </c>
      <c r="J11" s="83">
        <f t="shared" si="2"/>
        <v>1.2947261099246368</v>
      </c>
      <c r="K11" s="83">
        <f t="shared" si="2"/>
        <v>1.3129728498107358</v>
      </c>
      <c r="L11" s="83">
        <f t="shared" si="2"/>
        <v>1.3248575382397978</v>
      </c>
      <c r="M11" s="83">
        <f t="shared" si="2"/>
        <v>1.3306624641220821</v>
      </c>
      <c r="N11" s="83">
        <f t="shared" si="2"/>
        <v>1.3306624641220823</v>
      </c>
      <c r="O11" s="83">
        <f t="shared" si="2"/>
        <v>1.3306624641220819</v>
      </c>
      <c r="P11" s="83">
        <f t="shared" si="2"/>
        <v>1.3306624641220823</v>
      </c>
      <c r="Q11" s="83">
        <f t="shared" si="2"/>
        <v>1.3306624641220826</v>
      </c>
      <c r="R11" s="83">
        <f t="shared" si="2"/>
        <v>1.3306624641220823</v>
      </c>
      <c r="S11" s="83">
        <f t="shared" si="2"/>
        <v>1.3306624641220826</v>
      </c>
      <c r="T11" s="83">
        <f t="shared" si="2"/>
        <v>1.3306624641220826</v>
      </c>
      <c r="U11" s="83">
        <f t="shared" si="2"/>
        <v>1.3306624641220823</v>
      </c>
      <c r="V11" s="83">
        <f t="shared" si="2"/>
        <v>1.3306624641220823</v>
      </c>
      <c r="W11" s="83">
        <f t="shared" si="2"/>
        <v>1.3306624641220823</v>
      </c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K11" s="6"/>
      <c r="AL11" s="6"/>
      <c r="AM11" s="6"/>
    </row>
    <row r="12" spans="1:39" x14ac:dyDescent="0.25">
      <c r="C12" s="6" t="s">
        <v>122</v>
      </c>
      <c r="D12" s="83">
        <f t="shared" ref="D12:W12" si="3">D7/D$8</f>
        <v>0</v>
      </c>
      <c r="E12" s="83">
        <f t="shared" si="3"/>
        <v>0.13822397464894348</v>
      </c>
      <c r="F12" s="83">
        <f t="shared" si="3"/>
        <v>0.2663536107110186</v>
      </c>
      <c r="G12" s="83">
        <f t="shared" si="3"/>
        <v>0.38498882558897796</v>
      </c>
      <c r="H12" s="83">
        <f t="shared" si="3"/>
        <v>0.49469909004492629</v>
      </c>
      <c r="I12" s="83">
        <f t="shared" si="3"/>
        <v>0.6115112303230914</v>
      </c>
      <c r="J12" s="83">
        <f t="shared" si="3"/>
        <v>0.72215092254342572</v>
      </c>
      <c r="K12" s="83">
        <f t="shared" si="3"/>
        <v>0.82681531301950884</v>
      </c>
      <c r="L12" s="83">
        <f t="shared" si="3"/>
        <v>0.92569618994268765</v>
      </c>
      <c r="M12" s="83">
        <f t="shared" si="3"/>
        <v>1.0189801177081641</v>
      </c>
      <c r="N12" s="83">
        <f t="shared" si="3"/>
        <v>1.1068485680334172</v>
      </c>
      <c r="O12" s="83">
        <f t="shared" si="3"/>
        <v>1.1894780479431055</v>
      </c>
      <c r="P12" s="83">
        <f t="shared" si="3"/>
        <v>1.267040224692924</v>
      </c>
      <c r="Q12" s="83">
        <f t="shared" si="3"/>
        <v>1.3397020477032482</v>
      </c>
      <c r="R12" s="83">
        <f t="shared" si="3"/>
        <v>1.4076258675718014</v>
      </c>
      <c r="S12" s="83">
        <f t="shared" si="3"/>
        <v>1.4709695522330128</v>
      </c>
      <c r="T12" s="83">
        <f t="shared" si="3"/>
        <v>1.529886600330205</v>
      </c>
      <c r="U12" s="83">
        <f t="shared" si="3"/>
        <v>1.5361444597636789</v>
      </c>
      <c r="V12" s="83">
        <f t="shared" si="3"/>
        <v>1.5407304530369097</v>
      </c>
      <c r="W12" s="83">
        <f t="shared" si="3"/>
        <v>1.5437174579227328</v>
      </c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K12" s="6"/>
      <c r="AL12" s="6"/>
      <c r="AM12" s="6"/>
    </row>
    <row r="13" spans="1:39" x14ac:dyDescent="0.25">
      <c r="B13" s="65" t="s">
        <v>66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K13" s="6"/>
      <c r="AL13" s="6"/>
      <c r="AM13" s="6"/>
    </row>
    <row r="14" spans="1:39" x14ac:dyDescent="0.25">
      <c r="C14" s="73" t="s">
        <v>63</v>
      </c>
      <c r="D14" s="74">
        <f>'Am20-10yr-2X$'!F$53</f>
        <v>284.52</v>
      </c>
      <c r="E14" s="74">
        <f>'Am20-10yr-2X$'!G$53</f>
        <v>553.7124</v>
      </c>
      <c r="F14" s="74">
        <f>'Am20-10yr-2X$'!H$53</f>
        <v>806.8989479999999</v>
      </c>
      <c r="G14" s="74">
        <f>'Am20-10yr-2X$'!I$53</f>
        <v>1043.3692432</v>
      </c>
      <c r="H14" s="74">
        <f>'Am20-10yr-2X$'!J$53</f>
        <v>1262.3791610000001</v>
      </c>
      <c r="I14" s="74">
        <f>'Am20-10yr-2X$'!K$53</f>
        <v>1454.1131300000002</v>
      </c>
      <c r="J14" s="74">
        <f>'Am20-10yr-2X$'!L$53</f>
        <v>1618.0256312240003</v>
      </c>
      <c r="K14" s="74">
        <f>'Am20-10yr-2X$'!M$53</f>
        <v>1753.5602353164802</v>
      </c>
      <c r="L14" s="74">
        <f>'Am20-10yr-2X$'!N$53</f>
        <v>1860.1493843348096</v>
      </c>
      <c r="M14" s="74">
        <f>'Am20-10yr-2X$'!O$53</f>
        <v>1937.2141691775057</v>
      </c>
      <c r="N14" s="74">
        <f>'Am20-10yr-2X$'!P$53</f>
        <v>1984.1641025610556</v>
      </c>
      <c r="O14" s="74">
        <f>'Am20-10yr-2X$'!Q$53</f>
        <v>2028.8488874562768</v>
      </c>
      <c r="P14" s="74">
        <f>'Am20-10yr-2X$'!R$53</f>
        <v>2071.9666208934023</v>
      </c>
      <c r="Q14" s="74">
        <f>'Am20-10yr-2X$'!S$53</f>
        <v>2114.2665318432705</v>
      </c>
      <c r="R14" s="74">
        <f>'Am20-10yr-2X$'!T$53</f>
        <v>2156.5518624801362</v>
      </c>
      <c r="S14" s="74">
        <f>'Am20-10yr-2X$'!U$53</f>
        <v>2199.6828997297389</v>
      </c>
      <c r="T14" s="74">
        <f>'Am20-10yr-2X$'!V$53</f>
        <v>2243.6765577243336</v>
      </c>
      <c r="U14" s="74">
        <f>'Am20-10yr-2X$'!W$53</f>
        <v>2288.5500888788206</v>
      </c>
      <c r="V14" s="74">
        <f>'Am20-10yr-2X$'!X$53</f>
        <v>2334.3210906563968</v>
      </c>
      <c r="W14" s="74">
        <f>'Am20-10yr-2X$'!Y$53</f>
        <v>2381.007512469525</v>
      </c>
      <c r="X14" s="74">
        <f>'Am20-10yr-2X$'!Z$53</f>
        <v>1960.5772551511225</v>
      </c>
      <c r="Y14" s="74">
        <f>'Am20-10yr-2X$'!AA$53</f>
        <v>1578.5434334431311</v>
      </c>
      <c r="Z14" s="74">
        <f>'Am20-10yr-2X$'!AB$53</f>
        <v>1235.6739760577593</v>
      </c>
      <c r="AA14" s="74">
        <f>'Am20-10yr-2X$'!AC$53</f>
        <v>932.75217028145948</v>
      </c>
      <c r="AB14" s="74">
        <f>'Am20-10yr-2X$'!AD$53</f>
        <v>670.57696914641281</v>
      </c>
      <c r="AC14" s="74">
        <f>'Am20-10yr-2X$'!AE$53</f>
        <v>449.96330474544453</v>
      </c>
      <c r="AD14" s="74">
        <f>'Am20-10yr-2X$'!AF$53</f>
        <v>271.74240781323618</v>
      </c>
      <c r="AE14" s="74">
        <f>'Am20-10yr-2X$'!AG$53</f>
        <v>136.76213369916297</v>
      </c>
      <c r="AF14" s="74">
        <f>'Am20-10yr-2X$'!AH$53</f>
        <v>45.887294859587627</v>
      </c>
      <c r="AG14" s="74">
        <f>'Am20-10yr-2X$'!AI$53</f>
        <v>7.1054273576010019E-14</v>
      </c>
      <c r="AH14" s="74">
        <f>'Am20-10yr-2X$'!AJ$53</f>
        <v>7.1054273576010019E-14</v>
      </c>
      <c r="AI14" s="74">
        <f>'Am20-10yr-2X$'!AK$53</f>
        <v>7.1054273576010019E-14</v>
      </c>
      <c r="AJ14" s="74">
        <f>'Am20-10yr-2X$'!AL$53</f>
        <v>7.1054273576010019E-14</v>
      </c>
      <c r="AK14" s="74">
        <f>'Am20-10yr-2X$'!AM$53</f>
        <v>7.1054273576010019E-14</v>
      </c>
      <c r="AL14" s="74">
        <f>'Am20-10yr-2X$'!AN$53</f>
        <v>7.1054273576010019E-14</v>
      </c>
      <c r="AM14" s="75">
        <f>'Am20-10yr-2X$'!AO$53</f>
        <v>7.1054273576010019E-14</v>
      </c>
    </row>
    <row r="15" spans="1:39" x14ac:dyDescent="0.25">
      <c r="C15" s="76" t="s">
        <v>60</v>
      </c>
      <c r="D15" s="77">
        <f>'Am20-10yr-1.2X$10'!F$53</f>
        <v>170.71199999999999</v>
      </c>
      <c r="E15" s="77">
        <f>'Am20-10yr-1.2X$10'!G$53</f>
        <v>332.22744</v>
      </c>
      <c r="F15" s="77">
        <f>'Am20-10yr-1.2X$10'!H$53</f>
        <v>484.1393688</v>
      </c>
      <c r="G15" s="77">
        <f>'Am20-10yr-1.2X$10'!I$53</f>
        <v>626.02154591999999</v>
      </c>
      <c r="H15" s="77">
        <f>'Am20-10yr-1.2X$10'!J$53</f>
        <v>757.42749660000004</v>
      </c>
      <c r="I15" s="77">
        <f>'Am20-10yr-1.2X$10'!K$53</f>
        <v>872.46787800000004</v>
      </c>
      <c r="J15" s="77">
        <f>'Am20-10yr-1.2X$10'!L$53</f>
        <v>970.81537873440016</v>
      </c>
      <c r="K15" s="77">
        <f>'Am20-10yr-1.2X$10'!M$53</f>
        <v>1052.1361411898881</v>
      </c>
      <c r="L15" s="77">
        <f>'Am20-10yr-1.2X$10'!N$53</f>
        <v>1116.0896306008858</v>
      </c>
      <c r="M15" s="77">
        <f>'Am20-10yr-1.2X$10'!O$53</f>
        <v>1162.3285015065037</v>
      </c>
      <c r="N15" s="77">
        <f>'Am20-10yr-1.2X$10'!P$53</f>
        <v>1190.4984615366336</v>
      </c>
      <c r="O15" s="77">
        <f>'Am20-10yr-1.2X$10'!Q$53</f>
        <v>1217.3093324737663</v>
      </c>
      <c r="P15" s="77">
        <f>'Am20-10yr-1.2X$10'!R$53</f>
        <v>1243.1799725360418</v>
      </c>
      <c r="Q15" s="77">
        <f>'Am20-10yr-1.2X$10'!S$53</f>
        <v>1268.5599191059628</v>
      </c>
      <c r="R15" s="77">
        <f>'Am20-10yr-1.2X$10'!T$53</f>
        <v>1293.9311174880822</v>
      </c>
      <c r="S15" s="77">
        <f>'Am20-10yr-1.2X$10'!U$53</f>
        <v>1319.8097398378441</v>
      </c>
      <c r="T15" s="77">
        <f>'Am20-10yr-1.2X$10'!V$53</f>
        <v>1346.2059346346011</v>
      </c>
      <c r="U15" s="77">
        <f>'Am20-10yr-1.2X$10'!W$53</f>
        <v>1373.1300533272931</v>
      </c>
      <c r="V15" s="77">
        <f>'Am20-10yr-1.2X$10'!X$53</f>
        <v>1400.592654393839</v>
      </c>
      <c r="W15" s="77">
        <f>'Am20-10yr-1.2X$10'!Y$53</f>
        <v>1428.6045074817159</v>
      </c>
      <c r="X15" s="77">
        <f>'Am20-10yr-1.2X$10'!Z$53</f>
        <v>1176.3463530906745</v>
      </c>
      <c r="Y15" s="77">
        <f>'Am20-10yr-1.2X$10'!AA$53</f>
        <v>947.12606006587976</v>
      </c>
      <c r="Z15" s="77">
        <f>'Am20-10yr-1.2X$10'!AB$53</f>
        <v>741.40438563465659</v>
      </c>
      <c r="AA15" s="77">
        <f>'Am20-10yr-1.2X$10'!AC$53</f>
        <v>559.65130216887655</v>
      </c>
      <c r="AB15" s="77">
        <f>'Am20-10yr-1.2X$10'!AD$53</f>
        <v>402.34618148784858</v>
      </c>
      <c r="AC15" s="77">
        <f>'Am20-10yr-1.2X$10'!AE$53</f>
        <v>269.97798284726764</v>
      </c>
      <c r="AD15" s="77">
        <f>'Am20-10yr-1.2X$10'!AF$53</f>
        <v>163.04544468794265</v>
      </c>
      <c r="AE15" s="77">
        <f>'Am20-10yr-1.2X$10'!AG$53</f>
        <v>82.057280219498736</v>
      </c>
      <c r="AF15" s="77">
        <f>'Am20-10yr-1.2X$10'!AH$53</f>
        <v>27.532376915753524</v>
      </c>
      <c r="AG15" s="77">
        <f>'Am20-10yr-1.2X$10'!AI$53</f>
        <v>9.8765440270653926E-13</v>
      </c>
      <c r="AH15" s="77">
        <f>'Am20-10yr-1.2X$10'!AJ$53</f>
        <v>9.8765440270653926E-13</v>
      </c>
      <c r="AI15" s="77">
        <f>'Am20-10yr-1.2X$10'!AK$53</f>
        <v>9.8765440270653926E-13</v>
      </c>
      <c r="AJ15" s="77">
        <f>'Am20-10yr-1.2X$10'!AL$53</f>
        <v>9.8765440270653926E-13</v>
      </c>
      <c r="AK15" s="77">
        <f>'Am20-10yr-1.2X$10'!AM$53</f>
        <v>9.8765440270653926E-13</v>
      </c>
      <c r="AL15" s="77">
        <f>'Am20-10yr-1.2X$10'!AN$53</f>
        <v>9.8765440270653926E-13</v>
      </c>
      <c r="AM15" s="78">
        <f>'Am20-10yr-1.2X$10'!AO$53</f>
        <v>9.8765440270653926E-13</v>
      </c>
    </row>
    <row r="16" spans="1:39" x14ac:dyDescent="0.25">
      <c r="C16" s="76" t="s">
        <v>61</v>
      </c>
      <c r="D16" s="77">
        <f>'Am20-10yr-1.2X$5'!F$53</f>
        <v>170.71199999999999</v>
      </c>
      <c r="E16" s="77">
        <f>'Am20-10yr-1.2X$5'!G$53</f>
        <v>315.15623999999997</v>
      </c>
      <c r="F16" s="77">
        <f>'Am20-10yr-1.2X$5'!H$53</f>
        <v>432.1383047999999</v>
      </c>
      <c r="G16" s="77">
        <f>'Am20-10yr-1.2X$5'!I$53</f>
        <v>520.40643863999992</v>
      </c>
      <c r="H16" s="77">
        <f>'Am20-10yr-1.2X$5'!J$53</f>
        <v>578.6487239999999</v>
      </c>
      <c r="I16" s="77">
        <f>'Am20-10yr-1.2X$5'!K$53</f>
        <v>600.06847847999984</v>
      </c>
      <c r="J16" s="77">
        <f>'Am20-10yr-1.2X$5'!L$53</f>
        <v>618.07165146239981</v>
      </c>
      <c r="K16" s="77">
        <f>'Am20-10yr-1.2X$5'!M$53</f>
        <v>633.48199131724778</v>
      </c>
      <c r="L16" s="77">
        <f>'Am20-10yr-1.2X$5'!N$53</f>
        <v>647.18432538199272</v>
      </c>
      <c r="M16" s="77">
        <f>'Am20-10yr-1.2X$5'!O$53</f>
        <v>660.1280118896326</v>
      </c>
      <c r="N16" s="77">
        <f>'Am20-10yr-1.2X$5'!P$53</f>
        <v>673.33057212742528</v>
      </c>
      <c r="O16" s="77">
        <f>'Am20-10yr-1.2X$5'!Q$53</f>
        <v>686.79718356997387</v>
      </c>
      <c r="P16" s="77">
        <f>'Am20-10yr-1.2X$5'!R$53</f>
        <v>700.53312724137345</v>
      </c>
      <c r="Q16" s="77">
        <f>'Am20-10yr-1.2X$5'!S$53</f>
        <v>714.54378978620093</v>
      </c>
      <c r="R16" s="77">
        <f>'Am20-10yr-1.2X$5'!T$53</f>
        <v>728.83466558192504</v>
      </c>
      <c r="S16" s="77">
        <f>'Am20-10yr-1.2X$5'!U$53</f>
        <v>743.4113588935636</v>
      </c>
      <c r="T16" s="77">
        <f>'Am20-10yr-1.2X$5'!V$53</f>
        <v>758.27958607143489</v>
      </c>
      <c r="U16" s="77">
        <f>'Am20-10yr-1.2X$5'!W$53</f>
        <v>773.44517779286355</v>
      </c>
      <c r="V16" s="77">
        <f>'Am20-10yr-1.2X$5'!X$53</f>
        <v>788.91408134872086</v>
      </c>
      <c r="W16" s="77">
        <f>'Am20-10yr-1.2X$5'!Y$53</f>
        <v>804.69236297569523</v>
      </c>
      <c r="X16" s="77">
        <f>'Am20-10yr-1.2X$5'!Z$53</f>
        <v>539.95596569453323</v>
      </c>
      <c r="Y16" s="77">
        <f>'Am20-10yr-1.2X$5'!AA$53</f>
        <v>326.09088937588325</v>
      </c>
      <c r="Z16" s="77">
        <f>'Am20-10yr-1.2X$5'!AB$53</f>
        <v>164.11456043899543</v>
      </c>
      <c r="AA16" s="77">
        <f>'Am20-10yr-1.2X$5'!AC$53</f>
        <v>55.064753831505001</v>
      </c>
      <c r="AB16" s="77">
        <f>'Am20-10yr-1.2X$5'!AD$53</f>
        <v>-7.1054273576010019E-14</v>
      </c>
      <c r="AC16" s="77">
        <f>'Am20-10yr-1.2X$5'!AE$53</f>
        <v>-7.1054273576010019E-14</v>
      </c>
      <c r="AD16" s="77">
        <f>'Am20-10yr-1.2X$5'!AF$53</f>
        <v>-7.1054273576010019E-14</v>
      </c>
      <c r="AE16" s="77">
        <f>'Am20-10yr-1.2X$5'!AG$53</f>
        <v>-7.1054273576010019E-14</v>
      </c>
      <c r="AF16" s="77">
        <f>'Am20-10yr-1.2X$5'!AH$53</f>
        <v>-7.1054273576010019E-14</v>
      </c>
      <c r="AG16" s="77">
        <f>'Am20-10yr-1.2X$5'!AI$53</f>
        <v>-7.1054273576010019E-14</v>
      </c>
      <c r="AH16" s="77">
        <f>'Am20-10yr-1.2X$5'!AJ$53</f>
        <v>-7.1054273576010019E-14</v>
      </c>
      <c r="AI16" s="77">
        <f>'Am20-10yr-1.2X$5'!AK$53</f>
        <v>-7.1054273576010019E-14</v>
      </c>
      <c r="AJ16" s="77">
        <f>'Am20-10yr-1.2X$5'!AL$53</f>
        <v>-7.1054273576010019E-14</v>
      </c>
      <c r="AK16" s="77">
        <f>'Am20-10yr-1.2X$5'!AM$53</f>
        <v>-7.1054273576010019E-14</v>
      </c>
      <c r="AL16" s="77">
        <f>'Am20-10yr-1.2X$5'!AN$53</f>
        <v>-7.1054273576010019E-14</v>
      </c>
      <c r="AM16" s="78">
        <f>'Am20-10yr-1.2X$5'!AO$53</f>
        <v>-7.1054273576010019E-14</v>
      </c>
    </row>
    <row r="17" spans="2:39" x14ac:dyDescent="0.25">
      <c r="C17" s="76" t="s">
        <v>62</v>
      </c>
      <c r="D17" s="77">
        <f>'Am20-10yr-1.2X$16'!F$53</f>
        <v>170.71199999999999</v>
      </c>
      <c r="E17" s="77">
        <f>'Am20-10yr-1.2X$16'!G$53</f>
        <v>338.62914000000001</v>
      </c>
      <c r="F17" s="77">
        <f>'Am20-10yr-1.2X$16'!H$53</f>
        <v>503.63976780000002</v>
      </c>
      <c r="G17" s="77">
        <f>'Am20-10yr-1.2X$16'!I$53</f>
        <v>665.62721114999999</v>
      </c>
      <c r="H17" s="77">
        <f>'Am20-10yr-1.2X$16'!J$53</f>
        <v>824.46953632500004</v>
      </c>
      <c r="I17" s="77">
        <f>'Am20-10yr-1.2X$16'!K$53</f>
        <v>974.6176528200001</v>
      </c>
      <c r="J17" s="77">
        <f>'Am20-10yr-1.2X$16'!L$53</f>
        <v>1115.8976764614001</v>
      </c>
      <c r="K17" s="77">
        <f>'Am20-10yr-1.2X$16'!M$53</f>
        <v>1248.132245392128</v>
      </c>
      <c r="L17" s="77">
        <f>'Am20-10yr-1.2X$16'!N$53</f>
        <v>1371.1404505179705</v>
      </c>
      <c r="M17" s="77">
        <f>'Am20-10yr-1.2X$16'!O$53</f>
        <v>1484.7377645628301</v>
      </c>
      <c r="N17" s="77">
        <f>'Am20-10yr-1.2X$16'!P$53</f>
        <v>1588.7359697050865</v>
      </c>
      <c r="O17" s="77">
        <f>'Am20-10yr-1.2X$16'!Q$53</f>
        <v>1682.9430837666882</v>
      </c>
      <c r="P17" s="77">
        <f>'Am20-10yr-1.2X$16'!R$53</f>
        <v>1767.163284926022</v>
      </c>
      <c r="Q17" s="77">
        <f>'Am20-10yr-1.2X$16'!S$53</f>
        <v>1841.1968349250424</v>
      </c>
      <c r="R17" s="77">
        <f>'Am20-10yr-1.2X$16'!T$53</f>
        <v>1904.840000740543</v>
      </c>
      <c r="S17" s="77">
        <f>'Am20-10yr-1.2X$16'!U$53</f>
        <v>1957.8849746888536</v>
      </c>
      <c r="T17" s="77">
        <f>'Am20-10yr-1.2X$16'!V$53</f>
        <v>2000.1197929326308</v>
      </c>
      <c r="U17" s="77">
        <f>'Am20-10yr-1.2X$16'!W$53</f>
        <v>2041.9977523577836</v>
      </c>
      <c r="V17" s="77">
        <f>'Am20-10yr-1.2X$16'!X$53</f>
        <v>2083.7904907879392</v>
      </c>
      <c r="W17" s="77">
        <f>'Am20-10yr-1.2X$16'!Y$53</f>
        <v>2125.7890175531984</v>
      </c>
      <c r="X17" s="77">
        <f>'Am20-10yr-1.2X$16'!Z$53</f>
        <v>1887.4745533635864</v>
      </c>
      <c r="Y17" s="77">
        <f>'Am20-10yr-1.2X$16'!AA$53</f>
        <v>1661.9456901739745</v>
      </c>
      <c r="Z17" s="77">
        <f>'Am20-10yr-1.2X$16'!AB$53</f>
        <v>1449.4581400043626</v>
      </c>
      <c r="AA17" s="77">
        <f>'Am20-10yr-1.2X$16'!AC$53</f>
        <v>1250.2727291151507</v>
      </c>
      <c r="AB17" s="77">
        <f>'Am20-10yr-1.2X$16'!AD$53</f>
        <v>1064.6555002919467</v>
      </c>
      <c r="AC17" s="77">
        <f>'Am20-10yr-1.2X$16'!AE$53</f>
        <v>892.87781717607106</v>
      </c>
      <c r="AD17" s="77">
        <f>'Am20-10yr-1.2X$16'!AF$53</f>
        <v>735.2164706816701</v>
      </c>
      <c r="AE17" s="77">
        <f>'Am20-10yr-1.2X$16'!AG$53</f>
        <v>591.95378754117337</v>
      </c>
      <c r="AF17" s="77">
        <f>'Am20-10yr-1.2X$16'!AH$53</f>
        <v>463.37774102165895</v>
      </c>
      <c r="AG17" s="77">
        <f>'Am20-10yr-1.2X$16'!AI$53</f>
        <v>349.78206385554648</v>
      </c>
      <c r="AH17" s="77">
        <f>'Am20-10yr-1.2X$16'!AJ$53</f>
        <v>251.46636342990399</v>
      </c>
      <c r="AI17" s="77">
        <f>'Am20-10yr-1.2X$16'!AK$53</f>
        <v>168.73623927954088</v>
      </c>
      <c r="AJ17" s="77">
        <f>'Am20-10yr-1.2X$16'!AL$53</f>
        <v>101.90340292996277</v>
      </c>
      <c r="AK17" s="77">
        <f>'Am20-10yr-1.2X$16'!AM$53</f>
        <v>51.285800137185319</v>
      </c>
      <c r="AL17" s="77">
        <f>'Am20-10yr-1.2X$16'!AN$53</f>
        <v>17.207735572344561</v>
      </c>
      <c r="AM17" s="78">
        <f>'Am20-10yr-1.2X$16'!AO$53</f>
        <v>-7.744915819785092E-13</v>
      </c>
    </row>
    <row r="18" spans="2:39" x14ac:dyDescent="0.25">
      <c r="C18" s="79" t="s">
        <v>64</v>
      </c>
      <c r="D18" s="80">
        <f>'Xp20'!F$53</f>
        <v>0</v>
      </c>
      <c r="E18" s="80">
        <f>'Xp20'!G$53</f>
        <v>0</v>
      </c>
      <c r="F18" s="80">
        <f>'Xp20'!H$53</f>
        <v>0</v>
      </c>
      <c r="G18" s="80">
        <f>'Xp20'!I$53</f>
        <v>0</v>
      </c>
      <c r="H18" s="80">
        <f>'Xp20'!J$53</f>
        <v>0</v>
      </c>
      <c r="I18" s="80">
        <f>'Xp20'!K$53</f>
        <v>0</v>
      </c>
      <c r="J18" s="80">
        <f>'Xp20'!L$53</f>
        <v>0</v>
      </c>
      <c r="K18" s="80">
        <f>'Xp20'!M$53</f>
        <v>0</v>
      </c>
      <c r="L18" s="80">
        <f>'Xp20'!N$53</f>
        <v>0</v>
      </c>
      <c r="M18" s="80">
        <f>'Xp20'!O$53</f>
        <v>0</v>
      </c>
      <c r="N18" s="80">
        <f>'Xp20'!P$53</f>
        <v>0</v>
      </c>
      <c r="O18" s="80">
        <f>'Xp20'!Q$53</f>
        <v>0</v>
      </c>
      <c r="P18" s="80">
        <f>'Xp20'!R$53</f>
        <v>0</v>
      </c>
      <c r="Q18" s="80">
        <f>'Xp20'!S$53</f>
        <v>0</v>
      </c>
      <c r="R18" s="80">
        <f>'Xp20'!T$53</f>
        <v>0</v>
      </c>
      <c r="S18" s="80">
        <f>'Xp20'!U$53</f>
        <v>0</v>
      </c>
      <c r="T18" s="80">
        <f>'Xp20'!V$53</f>
        <v>0</v>
      </c>
      <c r="U18" s="80">
        <f>'Xp20'!W$53</f>
        <v>0</v>
      </c>
      <c r="V18" s="80">
        <f>'Xp20'!X$53</f>
        <v>0</v>
      </c>
      <c r="W18" s="80">
        <f>'Xp20'!Y$53</f>
        <v>0</v>
      </c>
      <c r="X18" s="80">
        <f>'Xp20'!Z$53</f>
        <v>0</v>
      </c>
      <c r="Y18" s="80">
        <f>'Xp20'!AA$53</f>
        <v>0</v>
      </c>
      <c r="Z18" s="80">
        <f>'Xp20'!AB$53</f>
        <v>0</v>
      </c>
      <c r="AA18" s="80">
        <f>'Xp20'!AC$53</f>
        <v>0</v>
      </c>
      <c r="AB18" s="80">
        <f>'Xp20'!AD$53</f>
        <v>0</v>
      </c>
      <c r="AC18" s="80">
        <f>'Xp20'!AE$53</f>
        <v>0</v>
      </c>
      <c r="AD18" s="80">
        <f>'Xp20'!AF$53</f>
        <v>0</v>
      </c>
      <c r="AE18" s="80">
        <f>'Xp20'!AG$53</f>
        <v>0</v>
      </c>
      <c r="AF18" s="80">
        <f>'Xp20'!AH$53</f>
        <v>0</v>
      </c>
      <c r="AG18" s="80">
        <f>'Xp20'!AI$53</f>
        <v>0</v>
      </c>
      <c r="AH18" s="80">
        <f>'Xp20'!AJ$53</f>
        <v>0</v>
      </c>
      <c r="AI18" s="80">
        <f>'Xp20'!AK$53</f>
        <v>0</v>
      </c>
      <c r="AJ18" s="80">
        <f>'Xp20'!AL$53</f>
        <v>0</v>
      </c>
      <c r="AK18" s="80">
        <f>'Xp20'!AM$53</f>
        <v>0</v>
      </c>
      <c r="AL18" s="80">
        <f>'Xp20'!AN$53</f>
        <v>0</v>
      </c>
      <c r="AM18" s="81">
        <f>'Xp20'!AO$53</f>
        <v>0</v>
      </c>
    </row>
    <row r="19" spans="2:39" x14ac:dyDescent="0.25">
      <c r="B19" s="65" t="s">
        <v>53</v>
      </c>
      <c r="D19" s="6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103"/>
      <c r="AL19" s="103"/>
      <c r="AM19" s="103"/>
    </row>
    <row r="20" spans="2:39" x14ac:dyDescent="0.25">
      <c r="C20" s="73" t="s">
        <v>63</v>
      </c>
      <c r="D20" s="74">
        <f>'Am20-10yr-2X$'!F$48</f>
        <v>0</v>
      </c>
      <c r="E20" s="74">
        <f>'Am20-10yr-2X$'!G$48</f>
        <v>16.502159999999996</v>
      </c>
      <c r="F20" s="74">
        <f>'Am20-10yr-2X$'!H$48</f>
        <v>32.115319200000002</v>
      </c>
      <c r="G20" s="74">
        <f>'Am20-10yr-2X$'!I$48</f>
        <v>46.800138983999993</v>
      </c>
      <c r="H20" s="74">
        <f>'Am20-10yr-2X$'!J$48</f>
        <v>60.515416105599996</v>
      </c>
      <c r="I20" s="74">
        <f>'Am20-10yr-2X$'!K$48</f>
        <v>73.217991338000004</v>
      </c>
      <c r="J20" s="74">
        <f>'Am20-10yr-2X$'!L$48</f>
        <v>84.338561540000001</v>
      </c>
      <c r="K20" s="74">
        <f>'Am20-10yr-2X$'!M$48</f>
        <v>93.845486610992026</v>
      </c>
      <c r="L20" s="74">
        <f>'Am20-10yr-2X$'!N$48</f>
        <v>101.70649364835586</v>
      </c>
      <c r="M20" s="74">
        <f>'Am20-10yr-2X$'!O$48</f>
        <v>107.88866429141896</v>
      </c>
      <c r="N20" s="74">
        <f>'Am20-10yr-2X$'!P$48</f>
        <v>112.35842181229532</v>
      </c>
      <c r="O20" s="74">
        <f>'Am20-10yr-2X$'!Q$48</f>
        <v>115.08151794854122</v>
      </c>
      <c r="P20" s="74">
        <f>'Am20-10yr-2X$'!R$48</f>
        <v>117.67323547246406</v>
      </c>
      <c r="Q20" s="74">
        <f>'Am20-10yr-2X$'!S$48</f>
        <v>120.17406401181734</v>
      </c>
      <c r="R20" s="74">
        <f>'Am20-10yr-2X$'!T$48</f>
        <v>122.62745884690969</v>
      </c>
      <c r="S20" s="74">
        <f>'Am20-10yr-2X$'!U$48</f>
        <v>125.08000802384791</v>
      </c>
      <c r="T20" s="74">
        <f>'Am20-10yr-2X$'!V$48</f>
        <v>127.58160818432485</v>
      </c>
      <c r="U20" s="74">
        <f>'Am20-10yr-2X$'!W$48</f>
        <v>130.13324034801136</v>
      </c>
      <c r="V20" s="74">
        <f>'Am20-10yr-2X$'!X$48</f>
        <v>132.73590515497159</v>
      </c>
      <c r="W20" s="74">
        <f>'Am20-10yr-2X$'!Y$48</f>
        <v>135.390623258071</v>
      </c>
      <c r="X20" s="74">
        <f>'Am20-10yr-2X$'!Z$48</f>
        <v>138.09843572323246</v>
      </c>
      <c r="Y20" s="74">
        <f>'Am20-10yr-2X$'!AA$48</f>
        <v>113.71348079876509</v>
      </c>
      <c r="Z20" s="74">
        <f>'Am20-10yr-2X$'!AB$48</f>
        <v>91.555519139701602</v>
      </c>
      <c r="AA20" s="74">
        <f>'Am20-10yr-2X$'!AC$48</f>
        <v>71.669090611350043</v>
      </c>
      <c r="AB20" s="74">
        <f>'Am20-10yr-2X$'!AD$48</f>
        <v>54.099625876324652</v>
      </c>
      <c r="AC20" s="74">
        <f>'Am20-10yr-2X$'!AE$48</f>
        <v>38.893464210491942</v>
      </c>
      <c r="AD20" s="74">
        <f>'Am20-10yr-2X$'!AF$48</f>
        <v>26.09787167523578</v>
      </c>
      <c r="AE20" s="74">
        <f>'Am20-10yr-2X$'!AG$48</f>
        <v>15.761059653167699</v>
      </c>
      <c r="AF20" s="74">
        <f>'Am20-10yr-2X$'!AH$48</f>
        <v>7.9322037545514528</v>
      </c>
      <c r="AG20" s="74">
        <f>'Am20-10yr-2X$'!AI$48</f>
        <v>2.6614631018560821</v>
      </c>
      <c r="AH20" s="74">
        <f>'Am20-10yr-2X$'!AJ$48</f>
        <v>4.1211478674085808E-15</v>
      </c>
      <c r="AI20" s="74">
        <f>'Am20-10yr-2X$'!AK$48</f>
        <v>4.1211478674085808E-15</v>
      </c>
      <c r="AJ20" s="74">
        <f>'Am20-10yr-2X$'!AL$48</f>
        <v>4.1211478674085808E-15</v>
      </c>
      <c r="AK20" s="74">
        <f>'Am20-10yr-2X$'!AM$48</f>
        <v>4.1211478674085808E-15</v>
      </c>
      <c r="AL20" s="74">
        <f>'Am20-10yr-2X$'!AN$48</f>
        <v>4.1211478674085808E-15</v>
      </c>
      <c r="AM20" s="75">
        <f>'Am20-10yr-2X$'!AO$48</f>
        <v>4.1211478674085808E-15</v>
      </c>
    </row>
    <row r="21" spans="2:39" x14ac:dyDescent="0.25">
      <c r="C21" s="76" t="s">
        <v>60</v>
      </c>
      <c r="D21" s="77">
        <f>'Am20-10yr-1.2X$10'!F$48</f>
        <v>0</v>
      </c>
      <c r="E21" s="77">
        <f>'Am20-10yr-1.2X$10'!G$48</f>
        <v>9.9012959999999985</v>
      </c>
      <c r="F21" s="77">
        <f>'Am20-10yr-1.2X$10'!H$48</f>
        <v>19.26919152</v>
      </c>
      <c r="G21" s="77">
        <f>'Am20-10yr-1.2X$10'!I$48</f>
        <v>28.080083390399999</v>
      </c>
      <c r="H21" s="77">
        <f>'Am20-10yr-1.2X$10'!J$48</f>
        <v>36.309249663359999</v>
      </c>
      <c r="I21" s="77">
        <f>'Am20-10yr-1.2X$10'!K$48</f>
        <v>43.930794802800001</v>
      </c>
      <c r="J21" s="77">
        <f>'Am20-10yr-1.2X$10'!L$48</f>
        <v>50.603136923999998</v>
      </c>
      <c r="K21" s="77">
        <f>'Am20-10yr-1.2X$10'!M$48</f>
        <v>56.307291966595209</v>
      </c>
      <c r="L21" s="77">
        <f>'Am20-10yr-1.2X$10'!N$48</f>
        <v>61.023896189013513</v>
      </c>
      <c r="M21" s="77">
        <f>'Am20-10yr-1.2X$10'!O$48</f>
        <v>64.733198574851372</v>
      </c>
      <c r="N21" s="77">
        <f>'Am20-10yr-1.2X$10'!P$48</f>
        <v>67.415053087377217</v>
      </c>
      <c r="O21" s="77">
        <f>'Am20-10yr-1.2X$10'!Q$48</f>
        <v>69.048910769124745</v>
      </c>
      <c r="P21" s="77">
        <f>'Am20-10yr-1.2X$10'!R$48</f>
        <v>70.603941283478434</v>
      </c>
      <c r="Q21" s="77">
        <f>'Am20-10yr-1.2X$10'!S$48</f>
        <v>72.104438407090413</v>
      </c>
      <c r="R21" s="77">
        <f>'Am20-10yr-1.2X$10'!T$48</f>
        <v>73.576475308145845</v>
      </c>
      <c r="S21" s="77">
        <f>'Am20-10yr-1.2X$10'!U$48</f>
        <v>75.048004814308769</v>
      </c>
      <c r="T21" s="77">
        <f>'Am20-10yr-1.2X$10'!V$48</f>
        <v>76.548964910594947</v>
      </c>
      <c r="U21" s="77">
        <f>'Am20-10yr-1.2X$10'!W$48</f>
        <v>78.079944208806864</v>
      </c>
      <c r="V21" s="77">
        <f>'Am20-10yr-1.2X$10'!X$48</f>
        <v>79.641543092982999</v>
      </c>
      <c r="W21" s="77">
        <f>'Am20-10yr-1.2X$10'!Y$48</f>
        <v>81.234373954842653</v>
      </c>
      <c r="X21" s="77">
        <f>'Am20-10yr-1.2X$10'!Z$48</f>
        <v>82.85906143393953</v>
      </c>
      <c r="Y21" s="77">
        <f>'Am20-10yr-1.2X$10'!AA$48</f>
        <v>68.228088479259128</v>
      </c>
      <c r="Z21" s="77">
        <f>'Am20-10yr-1.2X$10'!AB$48</f>
        <v>54.933311483821029</v>
      </c>
      <c r="AA21" s="77">
        <f>'Am20-10yr-1.2X$10'!AC$48</f>
        <v>43.00145436681008</v>
      </c>
      <c r="AB21" s="77">
        <f>'Am20-10yr-1.2X$10'!AD$48</f>
        <v>32.459775525794839</v>
      </c>
      <c r="AC21" s="77">
        <f>'Am20-10yr-1.2X$10'!AE$48</f>
        <v>23.336078526295218</v>
      </c>
      <c r="AD21" s="77">
        <f>'Am20-10yr-1.2X$10'!AF$48</f>
        <v>15.658723005141523</v>
      </c>
      <c r="AE21" s="77">
        <f>'Am20-10yr-1.2X$10'!AG$48</f>
        <v>9.4566357919006734</v>
      </c>
      <c r="AF21" s="77">
        <f>'Am20-10yr-1.2X$10'!AH$48</f>
        <v>4.7593222527309269</v>
      </c>
      <c r="AG21" s="77">
        <f>'Am20-10yr-1.2X$10'!AI$48</f>
        <v>1.5968778611137044</v>
      </c>
      <c r="AH21" s="77">
        <f>'Am20-10yr-1.2X$10'!AJ$48</f>
        <v>5.7283955356979273E-14</v>
      </c>
      <c r="AI21" s="77">
        <f>'Am20-10yr-1.2X$10'!AK$48</f>
        <v>5.7283955356979273E-14</v>
      </c>
      <c r="AJ21" s="77">
        <f>'Am20-10yr-1.2X$10'!AL$48</f>
        <v>5.7283955356979273E-14</v>
      </c>
      <c r="AK21" s="77">
        <f>'Am20-10yr-1.2X$10'!AM$48</f>
        <v>5.7283955356979273E-14</v>
      </c>
      <c r="AL21" s="77">
        <f>'Am20-10yr-1.2X$10'!AN$48</f>
        <v>5.7283955356979273E-14</v>
      </c>
      <c r="AM21" s="78">
        <f>'Am20-10yr-1.2X$10'!AO$48</f>
        <v>5.7283955356979273E-14</v>
      </c>
    </row>
    <row r="22" spans="2:39" x14ac:dyDescent="0.25">
      <c r="C22" s="76" t="s">
        <v>61</v>
      </c>
      <c r="D22" s="77">
        <f>'Am20-10yr-1.2X$5'!F$48</f>
        <v>0</v>
      </c>
      <c r="E22" s="77">
        <f>'Am20-10yr-1.2X$5'!G$48</f>
        <v>9.9012959999999985</v>
      </c>
      <c r="F22" s="77">
        <f>'Am20-10yr-1.2X$5'!H$48</f>
        <v>18.279061919999997</v>
      </c>
      <c r="G22" s="77">
        <f>'Am20-10yr-1.2X$5'!I$48</f>
        <v>25.064021678399996</v>
      </c>
      <c r="H22" s="77">
        <f>'Am20-10yr-1.2X$5'!J$48</f>
        <v>30.183573441119997</v>
      </c>
      <c r="I22" s="77">
        <f>'Am20-10yr-1.2X$5'!K$48</f>
        <v>33.561625991999996</v>
      </c>
      <c r="J22" s="77">
        <f>'Am20-10yr-1.2X$5'!L$48</f>
        <v>34.803971751839988</v>
      </c>
      <c r="K22" s="77">
        <f>'Am20-10yr-1.2X$5'!M$48</f>
        <v>35.848155784819191</v>
      </c>
      <c r="L22" s="77">
        <f>'Am20-10yr-1.2X$5'!N$48</f>
        <v>36.741955496400365</v>
      </c>
      <c r="M22" s="77">
        <f>'Am20-10yr-1.2X$5'!O$48</f>
        <v>37.536690872155575</v>
      </c>
      <c r="N22" s="77">
        <f>'Am20-10yr-1.2X$5'!P$48</f>
        <v>38.287424689598694</v>
      </c>
      <c r="O22" s="77">
        <f>'Am20-10yr-1.2X$5'!Q$48</f>
        <v>39.053173183390669</v>
      </c>
      <c r="P22" s="77">
        <f>'Am20-10yr-1.2X$5'!R$48</f>
        <v>39.834236647058489</v>
      </c>
      <c r="Q22" s="77">
        <f>'Am20-10yr-1.2X$5'!S$48</f>
        <v>40.630921379999663</v>
      </c>
      <c r="R22" s="77">
        <f>'Am20-10yr-1.2X$5'!T$48</f>
        <v>41.443539807599656</v>
      </c>
      <c r="S22" s="77">
        <f>'Am20-10yr-1.2X$5'!U$48</f>
        <v>42.272410603751652</v>
      </c>
      <c r="T22" s="77">
        <f>'Am20-10yr-1.2X$5'!V$48</f>
        <v>43.117858815826693</v>
      </c>
      <c r="U22" s="77">
        <f>'Am20-10yr-1.2X$5'!W$48</f>
        <v>43.980215992143222</v>
      </c>
      <c r="V22" s="77">
        <f>'Am20-10yr-1.2X$5'!X$48</f>
        <v>44.859820311986084</v>
      </c>
      <c r="W22" s="77">
        <f>'Am20-10yr-1.2X$5'!Y$48</f>
        <v>45.757016718225813</v>
      </c>
      <c r="X22" s="77">
        <f>'Am20-10yr-1.2X$5'!Z$48</f>
        <v>46.672157052590322</v>
      </c>
      <c r="Y22" s="77">
        <f>'Am20-10yr-1.2X$5'!AA$48</f>
        <v>31.317446010282929</v>
      </c>
      <c r="Z22" s="77">
        <f>'Am20-10yr-1.2X$5'!AB$48</f>
        <v>18.91327158380123</v>
      </c>
      <c r="AA22" s="77">
        <f>'Am20-10yr-1.2X$5'!AC$48</f>
        <v>9.5186445054617348</v>
      </c>
      <c r="AB22" s="77">
        <f>'Am20-10yr-1.2X$5'!AD$48</f>
        <v>3.1937557222272899</v>
      </c>
      <c r="AC22" s="77">
        <f>'Am20-10yr-1.2X$5'!AE$48</f>
        <v>-4.1211478674085808E-15</v>
      </c>
      <c r="AD22" s="77">
        <f>'Am20-10yr-1.2X$5'!AF$48</f>
        <v>-4.1211478674085808E-15</v>
      </c>
      <c r="AE22" s="77">
        <f>'Am20-10yr-1.2X$5'!AG$48</f>
        <v>-4.1211478674085808E-15</v>
      </c>
      <c r="AF22" s="77">
        <f>'Am20-10yr-1.2X$5'!AH$48</f>
        <v>-4.1211478674085808E-15</v>
      </c>
      <c r="AG22" s="77">
        <f>'Am20-10yr-1.2X$5'!AI$48</f>
        <v>-4.1211478674085808E-15</v>
      </c>
      <c r="AH22" s="77">
        <f>'Am20-10yr-1.2X$5'!AJ$48</f>
        <v>-4.1211478674085808E-15</v>
      </c>
      <c r="AI22" s="77">
        <f>'Am20-10yr-1.2X$5'!AK$48</f>
        <v>-4.1211478674085808E-15</v>
      </c>
      <c r="AJ22" s="77">
        <f>'Am20-10yr-1.2X$5'!AL$48</f>
        <v>-4.1211478674085808E-15</v>
      </c>
      <c r="AK22" s="77">
        <f>'Am20-10yr-1.2X$5'!AM$48</f>
        <v>-4.1211478674085808E-15</v>
      </c>
      <c r="AL22" s="77">
        <f>'Am20-10yr-1.2X$5'!AN$48</f>
        <v>-4.1211478674085808E-15</v>
      </c>
      <c r="AM22" s="78">
        <f>'Am20-10yr-1.2X$5'!AO$48</f>
        <v>-4.1211478674085808E-15</v>
      </c>
    </row>
    <row r="23" spans="2:39" x14ac:dyDescent="0.25">
      <c r="C23" s="76" t="s">
        <v>62</v>
      </c>
      <c r="D23" s="77">
        <f>'Am20-10yr-1.2X$16'!F$48</f>
        <v>0</v>
      </c>
      <c r="E23" s="77">
        <f>'Am20-10yr-1.2X$16'!G$48</f>
        <v>9.9012959999999985</v>
      </c>
      <c r="F23" s="77">
        <f>'Am20-10yr-1.2X$16'!H$48</f>
        <v>19.640490119999999</v>
      </c>
      <c r="G23" s="77">
        <f>'Am20-10yr-1.2X$16'!I$48</f>
        <v>29.211106532400002</v>
      </c>
      <c r="H23" s="77">
        <f>'Am20-10yr-1.2X$16'!J$48</f>
        <v>38.606378246700004</v>
      </c>
      <c r="I23" s="77">
        <f>'Am20-10yr-1.2X$16'!K$48</f>
        <v>47.819233106850007</v>
      </c>
      <c r="J23" s="77">
        <f>'Am20-10yr-1.2X$16'!L$48</f>
        <v>56.527823863560002</v>
      </c>
      <c r="K23" s="77">
        <f>'Am20-10yr-1.2X$16'!M$48</f>
        <v>64.722065234761203</v>
      </c>
      <c r="L23" s="77">
        <f>'Am20-10yr-1.2X$16'!N$48</f>
        <v>72.391670232743422</v>
      </c>
      <c r="M23" s="77">
        <f>'Am20-10yr-1.2X$16'!O$48</f>
        <v>79.526146130042292</v>
      </c>
      <c r="N23" s="77">
        <f>'Am20-10yr-1.2X$16'!P$48</f>
        <v>86.114790344644149</v>
      </c>
      <c r="O23" s="77">
        <f>'Am20-10yr-1.2X$16'!Q$48</f>
        <v>92.146686242895015</v>
      </c>
      <c r="P23" s="77">
        <f>'Am20-10yr-1.2X$16'!R$48</f>
        <v>97.610698858467913</v>
      </c>
      <c r="Q23" s="77">
        <f>'Am20-10yr-1.2X$16'!S$48</f>
        <v>102.49547052570928</v>
      </c>
      <c r="R23" s="77">
        <f>'Am20-10yr-1.2X$16'!T$48</f>
        <v>106.78941642565246</v>
      </c>
      <c r="S23" s="77">
        <f>'Am20-10yr-1.2X$16'!U$48</f>
        <v>110.48072004295149</v>
      </c>
      <c r="T23" s="77">
        <f>'Am20-10yr-1.2X$16'!V$48</f>
        <v>113.55732853195352</v>
      </c>
      <c r="U23" s="77">
        <f>'Am20-10yr-1.2X$16'!W$48</f>
        <v>116.00694799009258</v>
      </c>
      <c r="V23" s="77">
        <f>'Am20-10yr-1.2X$16'!X$48</f>
        <v>118.43586963675145</v>
      </c>
      <c r="W23" s="77">
        <f>'Am20-10yr-1.2X$16'!Y$48</f>
        <v>120.85984846570048</v>
      </c>
      <c r="X23" s="77">
        <f>'Am20-10yr-1.2X$16'!Z$48</f>
        <v>123.29576301808551</v>
      </c>
      <c r="Y23" s="77">
        <f>'Am20-10yr-1.2X$16'!AA$48</f>
        <v>109.47352409508801</v>
      </c>
      <c r="Z23" s="77">
        <f>'Am20-10yr-1.2X$16'!AB$48</f>
        <v>96.392850030090528</v>
      </c>
      <c r="AA23" s="77">
        <f>'Am20-10yr-1.2X$16'!AC$48</f>
        <v>84.068572120253037</v>
      </c>
      <c r="AB23" s="77">
        <f>'Am20-10yr-1.2X$16'!AD$48</f>
        <v>72.515818288678744</v>
      </c>
      <c r="AC23" s="77">
        <f>'Am20-10yr-1.2X$16'!AE$48</f>
        <v>61.75001901693291</v>
      </c>
      <c r="AD23" s="77">
        <f>'Am20-10yr-1.2X$16'!AF$48</f>
        <v>51.786913396212121</v>
      </c>
      <c r="AE23" s="77">
        <f>'Am20-10yr-1.2X$16'!AG$48</f>
        <v>42.642555299536866</v>
      </c>
      <c r="AF23" s="77">
        <f>'Am20-10yr-1.2X$16'!AH$48</f>
        <v>34.333319677388054</v>
      </c>
      <c r="AG23" s="77">
        <f>'Am20-10yr-1.2X$16'!AI$48</f>
        <v>26.87590897925622</v>
      </c>
      <c r="AH23" s="77">
        <f>'Am20-10yr-1.2X$16'!AJ$48</f>
        <v>20.287359703621696</v>
      </c>
      <c r="AI23" s="77">
        <f>'Am20-10yr-1.2X$16'!AK$48</f>
        <v>14.585049078934432</v>
      </c>
      <c r="AJ23" s="77">
        <f>'Am20-10yr-1.2X$16'!AL$48</f>
        <v>9.7867018782133712</v>
      </c>
      <c r="AK23" s="77">
        <f>'Am20-10yr-1.2X$16'!AM$48</f>
        <v>5.91039736993784</v>
      </c>
      <c r="AL23" s="77">
        <f>'Am20-10yr-1.2X$16'!AN$48</f>
        <v>2.9745764079567483</v>
      </c>
      <c r="AM23" s="78">
        <f>'Am20-10yr-1.2X$16'!AO$48</f>
        <v>0.99804866319598451</v>
      </c>
    </row>
    <row r="24" spans="2:39" x14ac:dyDescent="0.25">
      <c r="C24" s="79" t="s">
        <v>64</v>
      </c>
      <c r="D24" s="80">
        <f>'Xp20'!F$48</f>
        <v>0</v>
      </c>
      <c r="E24" s="80">
        <f>'Xp20'!G$48</f>
        <v>0</v>
      </c>
      <c r="F24" s="80">
        <f>'Xp20'!H$48</f>
        <v>0</v>
      </c>
      <c r="G24" s="80">
        <f>'Xp20'!I$48</f>
        <v>0</v>
      </c>
      <c r="H24" s="80">
        <f>'Xp20'!J$48</f>
        <v>0</v>
      </c>
      <c r="I24" s="80">
        <f>'Xp20'!K$48</f>
        <v>0</v>
      </c>
      <c r="J24" s="80">
        <f>'Xp20'!L$48</f>
        <v>0</v>
      </c>
      <c r="K24" s="80">
        <f>'Xp20'!M$48</f>
        <v>0</v>
      </c>
      <c r="L24" s="80">
        <f>'Xp20'!N$48</f>
        <v>0</v>
      </c>
      <c r="M24" s="80">
        <f>'Xp20'!O$48</f>
        <v>0</v>
      </c>
      <c r="N24" s="80">
        <f>'Xp20'!P$48</f>
        <v>0</v>
      </c>
      <c r="O24" s="80">
        <f>'Xp20'!Q$48</f>
        <v>0</v>
      </c>
      <c r="P24" s="80">
        <f>'Xp20'!R$48</f>
        <v>0</v>
      </c>
      <c r="Q24" s="80">
        <f>'Xp20'!S$48</f>
        <v>0</v>
      </c>
      <c r="R24" s="80">
        <f>'Xp20'!T$48</f>
        <v>0</v>
      </c>
      <c r="S24" s="80">
        <f>'Xp20'!U$48</f>
        <v>0</v>
      </c>
      <c r="T24" s="80">
        <f>'Xp20'!V$48</f>
        <v>0</v>
      </c>
      <c r="U24" s="80">
        <f>'Xp20'!W$48</f>
        <v>0</v>
      </c>
      <c r="V24" s="80">
        <f>'Xp20'!X$48</f>
        <v>0</v>
      </c>
      <c r="W24" s="80">
        <f>'Xp20'!Y$48</f>
        <v>0</v>
      </c>
      <c r="X24" s="80">
        <f>'Xp20'!Z$48</f>
        <v>0</v>
      </c>
      <c r="Y24" s="80">
        <f>'Xp20'!AA$48</f>
        <v>0</v>
      </c>
      <c r="Z24" s="80">
        <f>'Xp20'!AB$48</f>
        <v>0</v>
      </c>
      <c r="AA24" s="80">
        <f>'Xp20'!AC$48</f>
        <v>0</v>
      </c>
      <c r="AB24" s="80">
        <f>'Xp20'!AD$48</f>
        <v>0</v>
      </c>
      <c r="AC24" s="80">
        <f>'Xp20'!AE$48</f>
        <v>0</v>
      </c>
      <c r="AD24" s="80">
        <f>'Xp20'!AF$48</f>
        <v>0</v>
      </c>
      <c r="AE24" s="80">
        <f>'Xp20'!AG$48</f>
        <v>0</v>
      </c>
      <c r="AF24" s="80">
        <f>'Xp20'!AH$48</f>
        <v>0</v>
      </c>
      <c r="AG24" s="80">
        <f>'Xp20'!AI$48</f>
        <v>0</v>
      </c>
      <c r="AH24" s="80">
        <f>'Xp20'!AJ$48</f>
        <v>0</v>
      </c>
      <c r="AI24" s="80">
        <f>'Xp20'!AK$48</f>
        <v>0</v>
      </c>
      <c r="AJ24" s="80">
        <f>'Xp20'!AL$48</f>
        <v>0</v>
      </c>
      <c r="AK24" s="80">
        <f>'Xp20'!AM$48</f>
        <v>0</v>
      </c>
      <c r="AL24" s="80">
        <f>'Xp20'!AN$48</f>
        <v>0</v>
      </c>
      <c r="AM24" s="81">
        <f>'Xp20'!AO$48</f>
        <v>0</v>
      </c>
    </row>
    <row r="26" spans="2:39" x14ac:dyDescent="0.25">
      <c r="D26" s="36" t="s">
        <v>116</v>
      </c>
      <c r="L26" s="36" t="s">
        <v>117</v>
      </c>
    </row>
    <row r="46" spans="4:37" x14ac:dyDescent="0.25"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</row>
    <row r="47" spans="4:37" x14ac:dyDescent="0.25"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</row>
    <row r="48" spans="4:37" x14ac:dyDescent="0.25"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  <row r="49" spans="4:37" x14ac:dyDescent="0.25"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</row>
    <row r="50" spans="4:37" x14ac:dyDescent="0.25"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</row>
    <row r="51" spans="4:37" x14ac:dyDescent="0.25"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</row>
    <row r="52" spans="4:37" x14ac:dyDescent="0.25"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</row>
    <row r="53" spans="4:37" x14ac:dyDescent="0.25"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</row>
    <row r="54" spans="4:37" x14ac:dyDescent="0.25"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</row>
    <row r="55" spans="4:37" x14ac:dyDescent="0.25"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4:37" x14ac:dyDescent="0.25"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</row>
    <row r="57" spans="4:37" x14ac:dyDescent="0.25"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</row>
    <row r="58" spans="4:37" x14ac:dyDescent="0.25"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</row>
    <row r="59" spans="4:37" x14ac:dyDescent="0.25"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</row>
    <row r="60" spans="4:37" x14ac:dyDescent="0.25"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</row>
    <row r="61" spans="4:37" x14ac:dyDescent="0.25"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</row>
    <row r="62" spans="4:37" x14ac:dyDescent="0.25"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</row>
    <row r="63" spans="4:37" x14ac:dyDescent="0.25"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</row>
    <row r="64" spans="4:37" x14ac:dyDescent="0.25"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</row>
    <row r="65" spans="4:37" x14ac:dyDescent="0.25"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</row>
    <row r="66" spans="4:37" x14ac:dyDescent="0.25"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</row>
    <row r="67" spans="4:37" x14ac:dyDescent="0.25"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</row>
    <row r="68" spans="4:37" x14ac:dyDescent="0.25"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</row>
    <row r="69" spans="4:37" x14ac:dyDescent="0.25"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</row>
    <row r="70" spans="4:37" x14ac:dyDescent="0.25"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</row>
    <row r="71" spans="4:37" x14ac:dyDescent="0.25"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2" spans="4:37" x14ac:dyDescent="0.25"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</row>
    <row r="73" spans="4:37" x14ac:dyDescent="0.25"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</row>
    <row r="74" spans="4:37" x14ac:dyDescent="0.25"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</row>
    <row r="75" spans="4:37" x14ac:dyDescent="0.25"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</row>
    <row r="76" spans="4:37" x14ac:dyDescent="0.25"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</row>
    <row r="77" spans="4:37" x14ac:dyDescent="0.25"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</row>
    <row r="78" spans="4:37" x14ac:dyDescent="0.25"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</row>
    <row r="79" spans="4:37" x14ac:dyDescent="0.25"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</row>
    <row r="80" spans="4:37" x14ac:dyDescent="0.25"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</row>
    <row r="81" spans="4:37" x14ac:dyDescent="0.25"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</row>
    <row r="82" spans="4:37" x14ac:dyDescent="0.25"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</row>
    <row r="83" spans="4:37" x14ac:dyDescent="0.25"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</row>
    <row r="84" spans="4:37" x14ac:dyDescent="0.25"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6"/>
  <sheetViews>
    <sheetView workbookViewId="0">
      <selection activeCell="A2" sqref="A2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9" width="12.109375" style="1" bestFit="1" customWidth="1"/>
    <col min="10" max="10" width="12.109375" style="1" customWidth="1"/>
    <col min="11" max="11" width="14.33203125" style="1" bestFit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123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5</v>
      </c>
      <c r="K2" s="17" t="s">
        <v>7</v>
      </c>
      <c r="L2" s="17" t="s">
        <v>10</v>
      </c>
    </row>
    <row r="3" spans="1:12" s="4" customFormat="1" x14ac:dyDescent="0.25">
      <c r="B3" s="15" t="s">
        <v>4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1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8</v>
      </c>
    </row>
    <row r="5" spans="1:12" s="3" customFormat="1" x14ac:dyDescent="0.25">
      <c r="B5" s="19"/>
      <c r="C5" s="24"/>
      <c r="D5" s="13" t="s">
        <v>2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9</v>
      </c>
    </row>
    <row r="6" spans="1:12" s="3" customFormat="1" x14ac:dyDescent="0.25">
      <c r="B6" s="12"/>
      <c r="C6" s="25"/>
      <c r="D6" s="14" t="s">
        <v>3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54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2237.8167622272272</v>
      </c>
      <c r="F17" s="53">
        <f t="shared" ref="F17:Y17" si="4">IF($G$3="Expense",F8,0)</f>
        <v>142.26</v>
      </c>
      <c r="G17" s="53">
        <f t="shared" si="4"/>
        <v>148.82220000000001</v>
      </c>
      <c r="H17" s="53">
        <f t="shared" si="4"/>
        <v>155.701494</v>
      </c>
      <c r="I17" s="53">
        <f t="shared" si="4"/>
        <v>162.91351700000001</v>
      </c>
      <c r="J17" s="53">
        <f t="shared" si="4"/>
        <v>170.47468000000001</v>
      </c>
      <c r="K17" s="53">
        <f t="shared" si="4"/>
        <v>173.8841736</v>
      </c>
      <c r="L17" s="53">
        <f t="shared" si="4"/>
        <v>177.36185707199999</v>
      </c>
      <c r="M17" s="53">
        <f t="shared" si="4"/>
        <v>180.90909421344</v>
      </c>
      <c r="N17" s="53">
        <f t="shared" si="4"/>
        <v>184.52727609770881</v>
      </c>
      <c r="O17" s="53">
        <f t="shared" si="4"/>
        <v>188.217821619663</v>
      </c>
      <c r="P17" s="53">
        <f t="shared" si="4"/>
        <v>191.98217805205627</v>
      </c>
      <c r="Q17" s="53">
        <f t="shared" si="4"/>
        <v>195.8218216130974</v>
      </c>
      <c r="R17" s="53">
        <f t="shared" si="4"/>
        <v>199.73825804535934</v>
      </c>
      <c r="S17" s="53">
        <f t="shared" si="4"/>
        <v>203.73302320626652</v>
      </c>
      <c r="T17" s="53">
        <f t="shared" si="4"/>
        <v>207.80768367039187</v>
      </c>
      <c r="U17" s="53">
        <f t="shared" si="4"/>
        <v>211.9638373437997</v>
      </c>
      <c r="V17" s="53">
        <f t="shared" si="4"/>
        <v>216.20311409067568</v>
      </c>
      <c r="W17" s="53">
        <f t="shared" si="4"/>
        <v>220.52717637248921</v>
      </c>
      <c r="X17" s="53">
        <f t="shared" si="4"/>
        <v>224.937719899939</v>
      </c>
      <c r="Y17" s="53">
        <f t="shared" si="4"/>
        <v>229.43647429793779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0</v>
      </c>
      <c r="F19" s="49">
        <f t="shared" ref="F19:Y19" si="5">F8-F17</f>
        <v>0</v>
      </c>
      <c r="G19" s="49">
        <f t="shared" si="5"/>
        <v>0</v>
      </c>
      <c r="H19" s="49">
        <f t="shared" si="5"/>
        <v>0</v>
      </c>
      <c r="I19" s="49">
        <f t="shared" si="5"/>
        <v>0</v>
      </c>
      <c r="J19" s="49">
        <f t="shared" si="5"/>
        <v>0</v>
      </c>
      <c r="K19" s="49">
        <f t="shared" si="5"/>
        <v>0</v>
      </c>
      <c r="L19" s="49">
        <f t="shared" si="5"/>
        <v>0</v>
      </c>
      <c r="M19" s="49">
        <f t="shared" si="5"/>
        <v>0</v>
      </c>
      <c r="N19" s="49">
        <f t="shared" si="5"/>
        <v>0</v>
      </c>
      <c r="O19" s="49">
        <f t="shared" si="5"/>
        <v>0</v>
      </c>
      <c r="P19" s="49">
        <f t="shared" si="5"/>
        <v>0</v>
      </c>
      <c r="Q19" s="49">
        <f t="shared" si="5"/>
        <v>0</v>
      </c>
      <c r="R19" s="49">
        <f t="shared" si="5"/>
        <v>0</v>
      </c>
      <c r="S19" s="49">
        <f t="shared" si="5"/>
        <v>0</v>
      </c>
      <c r="T19" s="49">
        <f t="shared" si="5"/>
        <v>0</v>
      </c>
      <c r="U19" s="49">
        <f t="shared" si="5"/>
        <v>0</v>
      </c>
      <c r="V19" s="49">
        <f t="shared" si="5"/>
        <v>0</v>
      </c>
      <c r="W19" s="49">
        <f t="shared" si="5"/>
        <v>0</v>
      </c>
      <c r="X19" s="49">
        <f t="shared" si="5"/>
        <v>0</v>
      </c>
      <c r="Y19" s="49">
        <f t="shared" si="5"/>
        <v>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0</v>
      </c>
      <c r="G20" s="49">
        <f t="shared" si="6"/>
        <v>0</v>
      </c>
      <c r="H20" s="49">
        <f t="shared" si="6"/>
        <v>0</v>
      </c>
      <c r="I20" s="49">
        <f t="shared" si="6"/>
        <v>0</v>
      </c>
      <c r="J20" s="49">
        <f t="shared" si="6"/>
        <v>0</v>
      </c>
      <c r="K20" s="49">
        <f t="shared" si="6"/>
        <v>0</v>
      </c>
      <c r="L20" s="49">
        <f t="shared" si="6"/>
        <v>0</v>
      </c>
      <c r="M20" s="49">
        <f t="shared" si="6"/>
        <v>0</v>
      </c>
      <c r="N20" s="49">
        <f t="shared" si="6"/>
        <v>0</v>
      </c>
      <c r="O20" s="49">
        <f t="shared" si="6"/>
        <v>0</v>
      </c>
      <c r="P20" s="49">
        <f t="shared" si="6"/>
        <v>0</v>
      </c>
      <c r="Q20" s="49">
        <f t="shared" si="6"/>
        <v>0</v>
      </c>
      <c r="R20" s="49">
        <f t="shared" si="6"/>
        <v>0</v>
      </c>
      <c r="S20" s="49">
        <f t="shared" si="6"/>
        <v>0</v>
      </c>
      <c r="T20" s="49">
        <f t="shared" si="6"/>
        <v>0</v>
      </c>
      <c r="U20" s="49">
        <f t="shared" si="6"/>
        <v>0</v>
      </c>
      <c r="V20" s="49">
        <f t="shared" si="6"/>
        <v>0</v>
      </c>
      <c r="W20" s="49">
        <f t="shared" si="6"/>
        <v>0</v>
      </c>
      <c r="X20" s="49">
        <f t="shared" si="6"/>
        <v>0</v>
      </c>
      <c r="Y20" s="49">
        <f t="shared" si="6"/>
        <v>0</v>
      </c>
      <c r="Z20" s="49">
        <f t="shared" si="6"/>
        <v>0</v>
      </c>
      <c r="AA20" s="49">
        <f t="shared" si="6"/>
        <v>0</v>
      </c>
      <c r="AB20" s="49">
        <f t="shared" si="6"/>
        <v>0</v>
      </c>
      <c r="AC20" s="49">
        <f t="shared" si="6"/>
        <v>0</v>
      </c>
      <c r="AD20" s="49">
        <f t="shared" si="6"/>
        <v>0</v>
      </c>
      <c r="AE20" s="49">
        <f t="shared" si="6"/>
        <v>0</v>
      </c>
      <c r="AF20" s="49">
        <f t="shared" si="6"/>
        <v>0</v>
      </c>
      <c r="AG20" s="49">
        <f t="shared" si="6"/>
        <v>0</v>
      </c>
      <c r="AH20" s="49">
        <f t="shared" si="6"/>
        <v>0</v>
      </c>
      <c r="AI20" s="49">
        <f t="shared" si="6"/>
        <v>0</v>
      </c>
      <c r="AJ20" s="49">
        <f t="shared" si="6"/>
        <v>0</v>
      </c>
      <c r="AK20" s="49">
        <f t="shared" si="6"/>
        <v>0</v>
      </c>
      <c r="AL20" s="49">
        <f t="shared" si="6"/>
        <v>0</v>
      </c>
      <c r="AM20" s="49">
        <f t="shared" si="6"/>
        <v>0</v>
      </c>
      <c r="AN20" s="49">
        <f t="shared" si="6"/>
        <v>0</v>
      </c>
      <c r="AO20" s="49">
        <f t="shared" si="6"/>
        <v>0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0</v>
      </c>
      <c r="F22" s="49"/>
      <c r="G22" s="49">
        <f>IF(G$16-F$16&lt;=$E$14,F$19/$E$14,0)</f>
        <v>0</v>
      </c>
      <c r="H22" s="49">
        <f>IF(H$16-F$16&lt;=$E$14,F$19/$E$14,0)</f>
        <v>0</v>
      </c>
      <c r="I22" s="49">
        <f>IF(I$16-F$16&lt;=$E$14,F$19/$E$14,0)</f>
        <v>0</v>
      </c>
      <c r="J22" s="49">
        <f>IF(J$16-F$16&lt;=$E$14,F$19/$E$14,0)</f>
        <v>0</v>
      </c>
      <c r="K22" s="49">
        <f>IF(K$16-F$16&lt;=$E$14,F$19/$E$14,0)</f>
        <v>0</v>
      </c>
      <c r="L22" s="49">
        <f>IF(L$16-F$16&lt;=$E$14,F$19/$E$14,0)</f>
        <v>0</v>
      </c>
      <c r="M22" s="49">
        <f>IF(M$16-F$16&lt;=$E$14,F$19/$E$14,0)</f>
        <v>0</v>
      </c>
      <c r="N22" s="49">
        <f>IF(N$16-F$16&lt;=$E$14,F$19/$E$14,0)</f>
        <v>0</v>
      </c>
      <c r="O22" s="49">
        <f>IF(O$16-F$16&lt;=$E$14,F$19/$E$14,0)</f>
        <v>0</v>
      </c>
      <c r="P22" s="49">
        <f>IF(P$16-F$16&lt;=$E$14,F$19/$E$14,0)</f>
        <v>0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0</v>
      </c>
      <c r="F23" s="49"/>
      <c r="G23" s="49"/>
      <c r="H23" s="49">
        <f>IF(H$16-G$16&lt;=$E$14,G$19/$E$14,0)</f>
        <v>0</v>
      </c>
      <c r="I23" s="49">
        <f>IF(I$16-G$16&lt;=$E$14,G$19/$E$14,0)</f>
        <v>0</v>
      </c>
      <c r="J23" s="49">
        <f>IF(J$16-G$16&lt;=$E$14,G$19/$E$14,0)</f>
        <v>0</v>
      </c>
      <c r="K23" s="49">
        <f>IF(K$16-G$16&lt;=$E$14,G$19/$E$14,0)</f>
        <v>0</v>
      </c>
      <c r="L23" s="49">
        <f>IF(L$16-G$16&lt;=$E$14,G$19/$E$14,0)</f>
        <v>0</v>
      </c>
      <c r="M23" s="49">
        <f>IF(M$16-G$16&lt;=$E$14,G$19/$E$14,0)</f>
        <v>0</v>
      </c>
      <c r="N23" s="49">
        <f>IF(N$16-G$16&lt;=$E$14,G$19/$E$14,0)</f>
        <v>0</v>
      </c>
      <c r="O23" s="49">
        <f>IF(O$16-G$16&lt;=$E$14,G$19/$E$14,0)</f>
        <v>0</v>
      </c>
      <c r="P23" s="49">
        <f>IF(P$16-G$16&lt;=$E$14,G$19/$E$14,0)</f>
        <v>0</v>
      </c>
      <c r="Q23" s="49">
        <f>IF(Q$16-G$16&lt;=$E$14,G$19/$E$14,0)</f>
        <v>0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0</v>
      </c>
      <c r="F24" s="49"/>
      <c r="G24" s="49"/>
      <c r="H24" s="49"/>
      <c r="I24" s="49">
        <f>IF(I$16-H$16&lt;=$E$14,H$19/$E$14,0)</f>
        <v>0</v>
      </c>
      <c r="J24" s="49">
        <f>IF(J$16-H$16&lt;=$E$14,H$19/$E$14,0)</f>
        <v>0</v>
      </c>
      <c r="K24" s="49">
        <f>IF(K$16-H$16&lt;=$E$14,H$19/$E$14,0)</f>
        <v>0</v>
      </c>
      <c r="L24" s="49">
        <f>IF(L$16-H$16&lt;=$E$14,H$19/$E$14,0)</f>
        <v>0</v>
      </c>
      <c r="M24" s="49">
        <f>IF(M$16-H$16&lt;=$E$14,H$19/$E$14,0)</f>
        <v>0</v>
      </c>
      <c r="N24" s="49">
        <f>IF(N$16-H$16&lt;=$E$14,H$19/$E$14,0)</f>
        <v>0</v>
      </c>
      <c r="O24" s="49">
        <f>IF(O$16-H$16&lt;=$E$14,H$19/$E$14,0)</f>
        <v>0</v>
      </c>
      <c r="P24" s="49">
        <f>IF(P$16-H$16&lt;=$E$14,H$19/$E$14,0)</f>
        <v>0</v>
      </c>
      <c r="Q24" s="49">
        <f>IF(Q$16-H$16&lt;=$E$14,H$19/$E$14,0)</f>
        <v>0</v>
      </c>
      <c r="R24" s="49">
        <f>IF(R$16-H$16&lt;=$E$14,H$19/$E$14,0)</f>
        <v>0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0</v>
      </c>
      <c r="F25" s="49"/>
      <c r="G25" s="49"/>
      <c r="H25" s="49"/>
      <c r="I25" s="49"/>
      <c r="J25" s="49">
        <f>IF(J$16-I$16&lt;=$E$14,I$19/$E$14,0)</f>
        <v>0</v>
      </c>
      <c r="K25" s="49">
        <f>IF(K$16-I$16&lt;=$E$14,I$19/$E$14,0)</f>
        <v>0</v>
      </c>
      <c r="L25" s="49">
        <f>IF(L$16-I$16&lt;=$E$14,I$19/$E$14,0)</f>
        <v>0</v>
      </c>
      <c r="M25" s="49">
        <f>IF(M$16-I$16&lt;=$E$14,I$19/$E$14,0)</f>
        <v>0</v>
      </c>
      <c r="N25" s="49">
        <f>IF(N$16-I$16&lt;=$E$14,I$19/$E$14,0)</f>
        <v>0</v>
      </c>
      <c r="O25" s="49">
        <f>IF(O$16-I$16&lt;=$E$14,I$19/$E$14,0)</f>
        <v>0</v>
      </c>
      <c r="P25" s="49">
        <f>IF(P$16-I$16&lt;=$E$14,I$19/$E$14,0)</f>
        <v>0</v>
      </c>
      <c r="Q25" s="49">
        <f>IF(Q$16-I$16&lt;=$E$14,I$19/$E$14,0)</f>
        <v>0</v>
      </c>
      <c r="R25" s="49">
        <f>IF(R$16-I$16&lt;=$E$14,I$19/$E$14,0)</f>
        <v>0</v>
      </c>
      <c r="S25" s="49">
        <f>IF(S$16-I$16&lt;=$E$14,I$19/$E$14,0)</f>
        <v>0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0</v>
      </c>
      <c r="F26" s="53"/>
      <c r="G26" s="53"/>
      <c r="H26" s="53"/>
      <c r="I26" s="53"/>
      <c r="J26" s="53"/>
      <c r="K26" s="49">
        <f>IF(K$16-J$16&lt;=$E$14,J$19/$E$14,0)</f>
        <v>0</v>
      </c>
      <c r="L26" s="49">
        <f>IF(L$16-J$16&lt;=$E$14,J$19/$E$14,0)</f>
        <v>0</v>
      </c>
      <c r="M26" s="49">
        <f>IF(M$16-J$16&lt;=$E$14,J$19/$E$14,0)</f>
        <v>0</v>
      </c>
      <c r="N26" s="49">
        <f>IF(N$16-J$16&lt;=$E$14,J$19/$E$14,0)</f>
        <v>0</v>
      </c>
      <c r="O26" s="49">
        <f>IF(O$16-J$16&lt;=$E$14,J$19/$E$14,0)</f>
        <v>0</v>
      </c>
      <c r="P26" s="49">
        <f>IF(P$16-J$16&lt;=$E$14,J$19/$E$14,0)</f>
        <v>0</v>
      </c>
      <c r="Q26" s="49">
        <f>IF(Q$16-J$16&lt;=$E$14,J$19/$E$14,0)</f>
        <v>0</v>
      </c>
      <c r="R26" s="49">
        <f>IF(R$16-J$16&lt;=$E$14,J$19/$E$14,0)</f>
        <v>0</v>
      </c>
      <c r="S26" s="49">
        <f>IF(S$16-J$16&lt;=$E$14,J$19/$E$14,0)</f>
        <v>0</v>
      </c>
      <c r="T26" s="49">
        <f>IF(T$16-J$16&lt;=$E$14,J$19/$E$14,0)</f>
        <v>0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0</v>
      </c>
      <c r="F27" s="53"/>
      <c r="G27" s="53"/>
      <c r="H27" s="53"/>
      <c r="I27" s="53"/>
      <c r="J27" s="53"/>
      <c r="K27" s="42"/>
      <c r="L27" s="49">
        <f>IF(L$16-K$16&lt;=$E$14,K$19/$E$14,0)</f>
        <v>0</v>
      </c>
      <c r="M27" s="49">
        <f>IF(M$16-K$16&lt;=$E$14,K$19/$E$14,0)</f>
        <v>0</v>
      </c>
      <c r="N27" s="49">
        <f>IF(N$16-K$16&lt;=$E$14,K$19/$E$14,0)</f>
        <v>0</v>
      </c>
      <c r="O27" s="49">
        <f>IF(O$16-K$16&lt;=$E$14,K$19/$E$14,0)</f>
        <v>0</v>
      </c>
      <c r="P27" s="49">
        <f>IF(P$16-K$16&lt;=$E$14,K$19/$E$14,0)</f>
        <v>0</v>
      </c>
      <c r="Q27" s="49">
        <f>IF(Q$16-K$16&lt;=$E$14,K$19/$E$14,0)</f>
        <v>0</v>
      </c>
      <c r="R27" s="49">
        <f>IF(R$16-K$16&lt;=$E$14,K$19/$E$14,0)</f>
        <v>0</v>
      </c>
      <c r="S27" s="49">
        <f>IF(S$16-K$16&lt;=$E$14,K$19/$E$14,0)</f>
        <v>0</v>
      </c>
      <c r="T27" s="49">
        <f>IF(T$16-K$16&lt;=$E$14,K$19/$E$14,0)</f>
        <v>0</v>
      </c>
      <c r="U27" s="49">
        <f>IF(U$16-K$16&lt;=$E$14,K$19/$E$14,0)</f>
        <v>0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0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0</v>
      </c>
      <c r="N28" s="49">
        <f>IF(N$16-L$16&lt;=$E$14,L$19/$E$14,0)</f>
        <v>0</v>
      </c>
      <c r="O28" s="49">
        <f>IF(O$16-L$16&lt;=$E$14,L$19/$E$14,0)</f>
        <v>0</v>
      </c>
      <c r="P28" s="49">
        <f>IF(P$16-L$16&lt;=$E$14,L$19/$E$14,0)</f>
        <v>0</v>
      </c>
      <c r="Q28" s="49">
        <f>IF(Q$16-L$16&lt;=$E$14,L$19/$E$14,0)</f>
        <v>0</v>
      </c>
      <c r="R28" s="49">
        <f>IF(R$16-L$16&lt;=$E$14,L$19/$E$14,0)</f>
        <v>0</v>
      </c>
      <c r="S28" s="49">
        <f>IF(S$16-L$16&lt;=$E$14,L$19/$E$14,0)</f>
        <v>0</v>
      </c>
      <c r="T28" s="49">
        <f>IF(T$16-L$16&lt;=$E$14,L$19/$E$14,0)</f>
        <v>0</v>
      </c>
      <c r="U28" s="49">
        <f>IF(U$16-L$16&lt;=$E$14,L$19/$E$14,0)</f>
        <v>0</v>
      </c>
      <c r="V28" s="49">
        <f>IF(V$16-L$16&lt;=$E$14,L$19/$E$14,0)</f>
        <v>0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0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0</v>
      </c>
      <c r="O29" s="49">
        <f>IF(O$16-M$16&lt;=$E$14,M$19/$E$14,0)</f>
        <v>0</v>
      </c>
      <c r="P29" s="49">
        <f>IF(P$16-M$16&lt;=$E$14,M$19/$E$14,0)</f>
        <v>0</v>
      </c>
      <c r="Q29" s="49">
        <f>IF(Q$16-M$16&lt;=$E$14,M$19/$E$14,0)</f>
        <v>0</v>
      </c>
      <c r="R29" s="49">
        <f>IF(R$16-M$16&lt;=$E$14,M$19/$E$14,0)</f>
        <v>0</v>
      </c>
      <c r="S29" s="49">
        <f>IF(S$16-M$16&lt;=$E$14,M$19/$E$14,0)</f>
        <v>0</v>
      </c>
      <c r="T29" s="49">
        <f>IF(T$16-M$16&lt;=$E$14,M$19/$E$14,0)</f>
        <v>0</v>
      </c>
      <c r="U29" s="49">
        <f>IF(U$16-M$16&lt;=$E$14,M$19/$E$14,0)</f>
        <v>0</v>
      </c>
      <c r="V29" s="49">
        <f>IF(V$16-M$16&lt;=$E$14,M$19/$E$14,0)</f>
        <v>0</v>
      </c>
      <c r="W29" s="49">
        <f>IF(W$16-M$16&lt;=$E$14,M$19/$E$14,0)</f>
        <v>0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0</v>
      </c>
      <c r="P30" s="49">
        <f>IF(P$16-N$16&lt;=$E$14,N$19/$E$14,0)</f>
        <v>0</v>
      </c>
      <c r="Q30" s="49">
        <f>IF(Q$16-N$16&lt;=$E$14,N$19/$E$14,0)</f>
        <v>0</v>
      </c>
      <c r="R30" s="49">
        <f>IF(R$16-N$16&lt;=$E$14,N$19/$E$14,0)</f>
        <v>0</v>
      </c>
      <c r="S30" s="49">
        <f>IF(S$16-N$16&lt;=$E$14,N$19/$E$14,0)</f>
        <v>0</v>
      </c>
      <c r="T30" s="49">
        <f>IF(T$16-N$16&lt;=$E$14,N$19/$E$14,0)</f>
        <v>0</v>
      </c>
      <c r="U30" s="49">
        <f>IF(U$16-N$16&lt;=$E$14,N$19/$E$14,0)</f>
        <v>0</v>
      </c>
      <c r="V30" s="49">
        <f>IF(V$16-N$16&lt;=$E$14,N$19/$E$14,0)</f>
        <v>0</v>
      </c>
      <c r="W30" s="49">
        <f>IF(W$16-N$16&lt;=$E$14,N$19/$E$14,0)</f>
        <v>0</v>
      </c>
      <c r="X30" s="49">
        <f>IF(X$16-N$16&lt;=$E$14,N$19/$E$14,0)</f>
        <v>0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0</v>
      </c>
      <c r="Q31" s="49">
        <f>IF(Q$16-O$16&lt;=$E$14,O$19/$E$14,0)</f>
        <v>0</v>
      </c>
      <c r="R31" s="49">
        <f>IF(R$16-O$16&lt;=$E$14,O$19/$E$14,0)</f>
        <v>0</v>
      </c>
      <c r="S31" s="49">
        <f>IF(S$16-O$16&lt;=$E$14,O$19/$E$14,0)</f>
        <v>0</v>
      </c>
      <c r="T31" s="49">
        <f>IF(T$16-O$16&lt;=$E$14,O$19/$E$14,0)</f>
        <v>0</v>
      </c>
      <c r="U31" s="49">
        <f>IF(U$16-O$16&lt;=$E$14,O$19/$E$14,0)</f>
        <v>0</v>
      </c>
      <c r="V31" s="49">
        <f>IF(V$16-O$16&lt;=$E$14,O$19/$E$14,0)</f>
        <v>0</v>
      </c>
      <c r="W31" s="49">
        <f>IF(W$16-O$16&lt;=$E$14,O$19/$E$14,0)</f>
        <v>0</v>
      </c>
      <c r="X31" s="49">
        <f>IF(X$16-O$16&lt;=$E$14,O$19/$E$14,0)</f>
        <v>0</v>
      </c>
      <c r="Y31" s="49">
        <f>IF(Y$16-O$16&lt;=$E$14,O$19/$E$14,0)</f>
        <v>0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0</v>
      </c>
      <c r="R32" s="49">
        <f>IF(R$16-P$16&lt;=$E$14,P$19/$E$14,0)</f>
        <v>0</v>
      </c>
      <c r="S32" s="49">
        <f>IF(S$16-P$16&lt;=$E$14,P$19/$E$14,0)</f>
        <v>0</v>
      </c>
      <c r="T32" s="49">
        <f>IF(T$16-P$16&lt;=$E$14,P$19/$E$14,0)</f>
        <v>0</v>
      </c>
      <c r="U32" s="49">
        <f>IF(U$16-P$16&lt;=$E$14,P$19/$E$14,0)</f>
        <v>0</v>
      </c>
      <c r="V32" s="49">
        <f>IF(V$16-P$16&lt;=$E$14,P$19/$E$14,0)</f>
        <v>0</v>
      </c>
      <c r="W32" s="49">
        <f>IF(W$16-P$16&lt;=$E$14,P$19/$E$14,0)</f>
        <v>0</v>
      </c>
      <c r="X32" s="49">
        <f>IF(X$16-P$16&lt;=$E$14,P$19/$E$14,0)</f>
        <v>0</v>
      </c>
      <c r="Y32" s="49">
        <f>IF(Y$16-P$16&lt;=$E$14,P$19/$E$14,0)</f>
        <v>0</v>
      </c>
      <c r="Z32" s="49">
        <f>IF(Z$16-P$16&lt;=$E$14,P$19/$E$14,0)</f>
        <v>0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0</v>
      </c>
      <c r="S33" s="49">
        <f>IF(S$16-Q$16&lt;=$E$14,Q$19/$E$14,0)</f>
        <v>0</v>
      </c>
      <c r="T33" s="49">
        <f>IF(T$16-Q$16&lt;=$E$14,Q$19/$E$14,0)</f>
        <v>0</v>
      </c>
      <c r="U33" s="49">
        <f>IF(U$16-Q$16&lt;=$E$14,Q$19/$E$14,0)</f>
        <v>0</v>
      </c>
      <c r="V33" s="49">
        <f>IF(V$16-Q$16&lt;=$E$14,Q$19/$E$14,0)</f>
        <v>0</v>
      </c>
      <c r="W33" s="49">
        <f>IF(W$16-Q$16&lt;=$E$14,Q$19/$E$14,0)</f>
        <v>0</v>
      </c>
      <c r="X33" s="49">
        <f>IF(X$16-Q$16&lt;=$E$14,Q$19/$E$14,0)</f>
        <v>0</v>
      </c>
      <c r="Y33" s="49">
        <f>IF(Y$16-Q$16&lt;=$E$14,Q$19/$E$14,0)</f>
        <v>0</v>
      </c>
      <c r="Z33" s="49">
        <f>IF(Z$16-Q$16&lt;=$E$14,Q$19/$E$14,0)</f>
        <v>0</v>
      </c>
      <c r="AA33" s="49">
        <f>IF(AA$16-Q$16&lt;=$E$14,Q$19/$E$14,0)</f>
        <v>0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0</v>
      </c>
      <c r="T34" s="49">
        <f>IF(T$16-R$16&lt;=$E$14,R$19/$E$14,0)</f>
        <v>0</v>
      </c>
      <c r="U34" s="49">
        <f>IF(U$16-R$16&lt;=$E$14,R$19/$E$14,0)</f>
        <v>0</v>
      </c>
      <c r="V34" s="49">
        <f>IF(V$16-R$16&lt;=$E$14,R$19/$E$14,0)</f>
        <v>0</v>
      </c>
      <c r="W34" s="49">
        <f>IF(W$16-R$16&lt;=$E$14,R$19/$E$14,0)</f>
        <v>0</v>
      </c>
      <c r="X34" s="49">
        <f>IF(X$16-R$16&lt;=$E$14,R$19/$E$14,0)</f>
        <v>0</v>
      </c>
      <c r="Y34" s="49">
        <f>IF(Y$16-R$16&lt;=$E$14,R$19/$E$14,0)</f>
        <v>0</v>
      </c>
      <c r="Z34" s="49">
        <f>IF(Z$16-R$16&lt;=$E$14,R$19/$E$14,0)</f>
        <v>0</v>
      </c>
      <c r="AA34" s="49">
        <f>IF(AA$16-R$16&lt;=$E$14,R$19/$E$14,0)</f>
        <v>0</v>
      </c>
      <c r="AB34" s="49">
        <f>IF(AB$16-R$16&lt;=$E$14,R$19/$E$14,0)</f>
        <v>0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0</v>
      </c>
      <c r="U35" s="49">
        <f>IF(U$16-S$16&lt;=$E$14,S$19/$E$14,0)</f>
        <v>0</v>
      </c>
      <c r="V35" s="49">
        <f>IF(V$16-S$16&lt;=$E$14,S$19/$E$14,0)</f>
        <v>0</v>
      </c>
      <c r="W35" s="49">
        <f>IF(W$16-S$16&lt;=$E$14,S$19/$E$14,0)</f>
        <v>0</v>
      </c>
      <c r="X35" s="49">
        <f>IF(X$16-S$16&lt;=$E$14,S$19/$E$14,0)</f>
        <v>0</v>
      </c>
      <c r="Y35" s="49">
        <f>IF(Y$16-S$16&lt;=$E$14,S$19/$E$14,0)</f>
        <v>0</v>
      </c>
      <c r="Z35" s="49">
        <f>IF(Z$16-S$16&lt;=$E$14,S$19/$E$14,0)</f>
        <v>0</v>
      </c>
      <c r="AA35" s="49">
        <f>IF(AA$16-S$16&lt;=$E$14,S$19/$E$14,0)</f>
        <v>0</v>
      </c>
      <c r="AB35" s="49">
        <f>IF(AB$16-S$16&lt;=$E$14,S$19/$E$14,0)</f>
        <v>0</v>
      </c>
      <c r="AC35" s="49">
        <f>IF(AC$16-S$16&lt;=$E$14,S$19/$E$14,0)</f>
        <v>0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0</v>
      </c>
      <c r="V36" s="49">
        <f>IF(V$16-T$16&lt;=$E$14,T$19/$E$14,0)</f>
        <v>0</v>
      </c>
      <c r="W36" s="49">
        <f>IF(W$16-T$16&lt;=$E$14,T$19/$E$14,0)</f>
        <v>0</v>
      </c>
      <c r="X36" s="49">
        <f>IF(X$16-T$16&lt;=$E$14,T$19/$E$14,0)</f>
        <v>0</v>
      </c>
      <c r="Y36" s="49">
        <f>IF(Y$16-T$16&lt;=$E$14,T$19/$E$14,0)</f>
        <v>0</v>
      </c>
      <c r="Z36" s="49">
        <f>IF(Z$16-T$16&lt;=$E$14,T$19/$E$14,0)</f>
        <v>0</v>
      </c>
      <c r="AA36" s="49">
        <f>IF(AA$16-T$16&lt;=$E$14,T$19/$E$14,0)</f>
        <v>0</v>
      </c>
      <c r="AB36" s="49">
        <f>IF(AB$16-T$16&lt;=$E$14,T$19/$E$14,0)</f>
        <v>0</v>
      </c>
      <c r="AC36" s="49">
        <f>IF(AC$16-T$16&lt;=$E$14,T$19/$E$14,0)</f>
        <v>0</v>
      </c>
      <c r="AD36" s="49">
        <f>IF(AD$16-T$16&lt;=$E$14,T$19/$E$14,0)</f>
        <v>0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0</v>
      </c>
      <c r="W37" s="49">
        <f>IF(W$16-U$16&lt;=$E$14,U$19/$E$14,0)</f>
        <v>0</v>
      </c>
      <c r="X37" s="49">
        <f>IF(X$16-U$16&lt;=$E$14,U$19/$E$14,0)</f>
        <v>0</v>
      </c>
      <c r="Y37" s="49">
        <f>IF(Y$16-U$16&lt;=$E$14,U$19/$E$14,0)</f>
        <v>0</v>
      </c>
      <c r="Z37" s="49">
        <f>IF(Z$16-U$16&lt;=$E$14,U$19/$E$14,0)</f>
        <v>0</v>
      </c>
      <c r="AA37" s="49">
        <f>IF(AA$16-U$16&lt;=$E$14,U$19/$E$14,0)</f>
        <v>0</v>
      </c>
      <c r="AB37" s="49">
        <f>IF(AB$16-U$16&lt;=$E$14,U$19/$E$14,0)</f>
        <v>0</v>
      </c>
      <c r="AC37" s="49">
        <f>IF(AC$16-U$16&lt;=$E$14,U$19/$E$14,0)</f>
        <v>0</v>
      </c>
      <c r="AD37" s="49">
        <f>IF(AD$16-U$16&lt;=$E$14,U$19/$E$14,0)</f>
        <v>0</v>
      </c>
      <c r="AE37" s="49">
        <f>IF(AE$16-U$16&lt;=$E$14,U$19/$E$14,0)</f>
        <v>0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0</v>
      </c>
      <c r="X38" s="49">
        <f>IF(X$16-V$16&lt;=$E$14,V$19/$E$14,0)</f>
        <v>0</v>
      </c>
      <c r="Y38" s="49">
        <f>IF(Y$16-V$16&lt;=$E$14,V$19/$E$14,0)</f>
        <v>0</v>
      </c>
      <c r="Z38" s="49">
        <f>IF(Z$16-V$16&lt;=$E$14,V$19/$E$14,0)</f>
        <v>0</v>
      </c>
      <c r="AA38" s="49">
        <f>IF(AA$16-V$16&lt;=$E$14,V$19/$E$14,0)</f>
        <v>0</v>
      </c>
      <c r="AB38" s="49">
        <f>IF(AB$16-V$16&lt;=$E$14,V$19/$E$14,0)</f>
        <v>0</v>
      </c>
      <c r="AC38" s="49">
        <f>IF(AC$16-V$16&lt;=$E$14,V$19/$E$14,0)</f>
        <v>0</v>
      </c>
      <c r="AD38" s="49">
        <f>IF(AD$16-V$16&lt;=$E$14,V$19/$E$14,0)</f>
        <v>0</v>
      </c>
      <c r="AE38" s="49">
        <f>IF(AE$16-V$16&lt;=$E$14,V$19/$E$14,0)</f>
        <v>0</v>
      </c>
      <c r="AF38" s="49">
        <f>IF(AF$16-V$16&lt;=$E$14,V$19/$E$14,0)</f>
        <v>0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0</v>
      </c>
      <c r="Y39" s="49">
        <f>IF(Y$16-W$16&lt;=$E$14,W$19/$E$14,0)</f>
        <v>0</v>
      </c>
      <c r="Z39" s="49">
        <f>IF(Z$16-W$16&lt;=$E$14,W$19/$E$14,0)</f>
        <v>0</v>
      </c>
      <c r="AA39" s="49">
        <f>IF(AA$16-W$16&lt;=$E$14,W$19/$E$14,0)</f>
        <v>0</v>
      </c>
      <c r="AB39" s="49">
        <f>IF(AB$16-W$16&lt;=$E$14,W$19/$E$14,0)</f>
        <v>0</v>
      </c>
      <c r="AC39" s="49">
        <f>IF(AC$16-W$16&lt;=$E$14,W$19/$E$14,0)</f>
        <v>0</v>
      </c>
      <c r="AD39" s="49">
        <f>IF(AD$16-W$16&lt;=$E$14,W$19/$E$14,0)</f>
        <v>0</v>
      </c>
      <c r="AE39" s="49">
        <f>IF(AE$16-W$16&lt;=$E$14,W$19/$E$14,0)</f>
        <v>0</v>
      </c>
      <c r="AF39" s="49">
        <f>IF(AF$16-W$16&lt;=$E$14,W$19/$E$14,0)</f>
        <v>0</v>
      </c>
      <c r="AG39" s="49">
        <f>IF(AG$16-W$16&lt;=$E$14,W$19/$E$14,0)</f>
        <v>0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0</v>
      </c>
      <c r="Z40" s="49">
        <f>IF(Z$16-X$16&lt;=$E$14,X$19/$E$14,0)</f>
        <v>0</v>
      </c>
      <c r="AA40" s="49">
        <f>IF(AA$16-X$16&lt;=$E$14,X$19/$E$14,0)</f>
        <v>0</v>
      </c>
      <c r="AB40" s="49">
        <f>IF(AB$16-X$16&lt;=$E$14,X$19/$E$14,0)</f>
        <v>0</v>
      </c>
      <c r="AC40" s="49">
        <f>IF(AC$16-X$16&lt;=$E$14,X$19/$E$14,0)</f>
        <v>0</v>
      </c>
      <c r="AD40" s="49">
        <f>IF(AD$16-X$16&lt;=$E$14,X$19/$E$14,0)</f>
        <v>0</v>
      </c>
      <c r="AE40" s="49">
        <f>IF(AE$16-X$16&lt;=$E$14,X$19/$E$14,0)</f>
        <v>0</v>
      </c>
      <c r="AF40" s="49">
        <f>IF(AF$16-X$16&lt;=$E$14,X$19/$E$14,0)</f>
        <v>0</v>
      </c>
      <c r="AG40" s="49">
        <f>IF(AG$16-X$16&lt;=$E$14,X$19/$E$14,0)</f>
        <v>0</v>
      </c>
      <c r="AH40" s="49">
        <f>IF(AH$16-X$16&lt;=$E$14,X$19/$E$14,0)</f>
        <v>0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0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0</v>
      </c>
      <c r="AA41" s="54">
        <f>IF(AA$16-Y$16&lt;=$E$14,Y$19/$E$14,0)</f>
        <v>0</v>
      </c>
      <c r="AB41" s="54">
        <f>IF(AB$16-Y$16&lt;=$E$14,Y$19/$E$14,0)</f>
        <v>0</v>
      </c>
      <c r="AC41" s="54">
        <f>IF(AC$16-Y$16&lt;=$E$14,Y$19/$E$14,0)</f>
        <v>0</v>
      </c>
      <c r="AD41" s="54">
        <f>IF(AD$16-Y$16&lt;=$E$14,Y$19/$E$14,0)</f>
        <v>0</v>
      </c>
      <c r="AE41" s="54">
        <f>IF(AE$16-Y$16&lt;=$E$14,Y$19/$E$14,0)</f>
        <v>0</v>
      </c>
      <c r="AF41" s="54">
        <f>IF(AF$16-Y$16&lt;=$E$14,Y$19/$E$14,0)</f>
        <v>0</v>
      </c>
      <c r="AG41" s="54">
        <f>IF(AG$16-Y$16&lt;=$E$14,Y$19/$E$14,0)</f>
        <v>0</v>
      </c>
      <c r="AH41" s="54">
        <f>IF(AH$16-Y$16&lt;=$E$14,Y$19/$E$14,0)</f>
        <v>0</v>
      </c>
      <c r="AI41" s="54">
        <f>IF(AI$16-Y$16&lt;=$E$14,Y$19/$E$14,0)</f>
        <v>0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0</v>
      </c>
      <c r="F42" s="49">
        <f t="shared" ref="F42:S42" si="8">SUM(F22:F41)</f>
        <v>0</v>
      </c>
      <c r="G42" s="49">
        <f t="shared" si="8"/>
        <v>0</v>
      </c>
      <c r="H42" s="49">
        <f t="shared" si="8"/>
        <v>0</v>
      </c>
      <c r="I42" s="49">
        <f t="shared" si="8"/>
        <v>0</v>
      </c>
      <c r="J42" s="49">
        <f t="shared" si="8"/>
        <v>0</v>
      </c>
      <c r="K42" s="49">
        <f t="shared" si="8"/>
        <v>0</v>
      </c>
      <c r="L42" s="49">
        <f t="shared" si="8"/>
        <v>0</v>
      </c>
      <c r="M42" s="49">
        <f t="shared" si="8"/>
        <v>0</v>
      </c>
      <c r="N42" s="49">
        <f t="shared" si="8"/>
        <v>0</v>
      </c>
      <c r="O42" s="49">
        <f t="shared" si="8"/>
        <v>0</v>
      </c>
      <c r="P42" s="49">
        <f t="shared" si="8"/>
        <v>0</v>
      </c>
      <c r="Q42" s="49">
        <f t="shared" si="8"/>
        <v>0</v>
      </c>
      <c r="R42" s="49">
        <f t="shared" si="8"/>
        <v>0</v>
      </c>
      <c r="S42" s="49">
        <f t="shared" si="8"/>
        <v>0</v>
      </c>
      <c r="T42" s="49">
        <f>SUM(T22:T41)</f>
        <v>0</v>
      </c>
      <c r="U42" s="49">
        <f t="shared" ref="U42:AO42" si="9">SUM(U22:U41)</f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 t="shared" si="9"/>
        <v>0</v>
      </c>
      <c r="Z42" s="49">
        <f t="shared" si="9"/>
        <v>0</v>
      </c>
      <c r="AA42" s="49">
        <f t="shared" si="9"/>
        <v>0</v>
      </c>
      <c r="AB42" s="49">
        <f t="shared" si="9"/>
        <v>0</v>
      </c>
      <c r="AC42" s="49">
        <f t="shared" si="9"/>
        <v>0</v>
      </c>
      <c r="AD42" s="49">
        <f t="shared" si="9"/>
        <v>0</v>
      </c>
      <c r="AE42" s="49">
        <f t="shared" si="9"/>
        <v>0</v>
      </c>
      <c r="AF42" s="49">
        <f t="shared" si="9"/>
        <v>0</v>
      </c>
      <c r="AG42" s="49">
        <f t="shared" si="9"/>
        <v>0</v>
      </c>
      <c r="AH42" s="49">
        <f t="shared" si="9"/>
        <v>0</v>
      </c>
      <c r="AI42" s="49">
        <f t="shared" si="9"/>
        <v>0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0</v>
      </c>
      <c r="F45" s="53"/>
      <c r="G45" s="53">
        <f t="shared" ref="G45:AO45" si="11">G42</f>
        <v>0</v>
      </c>
      <c r="H45" s="53">
        <f t="shared" si="11"/>
        <v>0</v>
      </c>
      <c r="I45" s="53">
        <f t="shared" si="11"/>
        <v>0</v>
      </c>
      <c r="J45" s="53">
        <f t="shared" si="11"/>
        <v>0</v>
      </c>
      <c r="K45" s="53">
        <f t="shared" si="11"/>
        <v>0</v>
      </c>
      <c r="L45" s="53">
        <f t="shared" si="11"/>
        <v>0</v>
      </c>
      <c r="M45" s="53">
        <f t="shared" si="11"/>
        <v>0</v>
      </c>
      <c r="N45" s="53">
        <f t="shared" si="11"/>
        <v>0</v>
      </c>
      <c r="O45" s="53">
        <f t="shared" si="11"/>
        <v>0</v>
      </c>
      <c r="P45" s="53">
        <f t="shared" si="11"/>
        <v>0</v>
      </c>
      <c r="Q45" s="53">
        <f t="shared" si="11"/>
        <v>0</v>
      </c>
      <c r="R45" s="53">
        <f t="shared" si="11"/>
        <v>0</v>
      </c>
      <c r="S45" s="53">
        <f t="shared" si="11"/>
        <v>0</v>
      </c>
      <c r="T45" s="53">
        <f t="shared" si="11"/>
        <v>0</v>
      </c>
      <c r="U45" s="53">
        <f t="shared" si="11"/>
        <v>0</v>
      </c>
      <c r="V45" s="53">
        <f t="shared" si="11"/>
        <v>0</v>
      </c>
      <c r="W45" s="53">
        <f t="shared" si="11"/>
        <v>0</v>
      </c>
      <c r="X45" s="53">
        <f t="shared" si="11"/>
        <v>0</v>
      </c>
      <c r="Y45" s="53">
        <f t="shared" si="11"/>
        <v>0</v>
      </c>
      <c r="Z45" s="53">
        <f t="shared" si="11"/>
        <v>0</v>
      </c>
      <c r="AA45" s="53">
        <f t="shared" si="11"/>
        <v>0</v>
      </c>
      <c r="AB45" s="53">
        <f t="shared" si="11"/>
        <v>0</v>
      </c>
      <c r="AC45" s="53">
        <f t="shared" si="11"/>
        <v>0</v>
      </c>
      <c r="AD45" s="53">
        <f t="shared" si="11"/>
        <v>0</v>
      </c>
      <c r="AE45" s="53">
        <f t="shared" si="11"/>
        <v>0</v>
      </c>
      <c r="AF45" s="53">
        <f t="shared" si="11"/>
        <v>0</v>
      </c>
      <c r="AG45" s="53">
        <f t="shared" si="11"/>
        <v>0</v>
      </c>
      <c r="AH45" s="53">
        <f t="shared" si="11"/>
        <v>0</v>
      </c>
      <c r="AI45" s="53">
        <f t="shared" si="11"/>
        <v>0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0</v>
      </c>
      <c r="G46" s="84">
        <f t="shared" ref="G46:AO46" si="12">F$20*$H10</f>
        <v>0</v>
      </c>
      <c r="H46" s="84">
        <f t="shared" si="12"/>
        <v>0</v>
      </c>
      <c r="I46" s="84">
        <f t="shared" si="12"/>
        <v>0</v>
      </c>
      <c r="J46" s="84">
        <f t="shared" si="12"/>
        <v>0</v>
      </c>
      <c r="K46" s="84">
        <f t="shared" si="12"/>
        <v>0</v>
      </c>
      <c r="L46" s="84">
        <f t="shared" si="12"/>
        <v>0</v>
      </c>
      <c r="M46" s="84">
        <f t="shared" si="12"/>
        <v>0</v>
      </c>
      <c r="N46" s="84">
        <f t="shared" si="12"/>
        <v>0</v>
      </c>
      <c r="O46" s="84">
        <f t="shared" si="12"/>
        <v>0</v>
      </c>
      <c r="P46" s="84">
        <f t="shared" si="12"/>
        <v>0</v>
      </c>
      <c r="Q46" s="84">
        <f t="shared" si="12"/>
        <v>0</v>
      </c>
      <c r="R46" s="84">
        <f t="shared" si="12"/>
        <v>0</v>
      </c>
      <c r="S46" s="84">
        <f t="shared" si="12"/>
        <v>0</v>
      </c>
      <c r="T46" s="84">
        <f t="shared" si="12"/>
        <v>0</v>
      </c>
      <c r="U46" s="84">
        <f t="shared" si="12"/>
        <v>0</v>
      </c>
      <c r="V46" s="84">
        <f t="shared" si="12"/>
        <v>0</v>
      </c>
      <c r="W46" s="84">
        <f t="shared" si="12"/>
        <v>0</v>
      </c>
      <c r="X46" s="84">
        <f t="shared" si="12"/>
        <v>0</v>
      </c>
      <c r="Y46" s="84">
        <f t="shared" si="12"/>
        <v>0</v>
      </c>
      <c r="Z46" s="84">
        <f t="shared" si="12"/>
        <v>0</v>
      </c>
      <c r="AA46" s="84">
        <f t="shared" si="12"/>
        <v>0</v>
      </c>
      <c r="AB46" s="84">
        <f t="shared" si="12"/>
        <v>0</v>
      </c>
      <c r="AC46" s="84">
        <f t="shared" si="12"/>
        <v>0</v>
      </c>
      <c r="AD46" s="84">
        <f t="shared" si="12"/>
        <v>0</v>
      </c>
      <c r="AE46" s="84">
        <f t="shared" si="12"/>
        <v>0</v>
      </c>
      <c r="AF46" s="84">
        <f t="shared" si="12"/>
        <v>0</v>
      </c>
      <c r="AG46" s="84">
        <f t="shared" si="12"/>
        <v>0</v>
      </c>
      <c r="AH46" s="84">
        <f t="shared" si="12"/>
        <v>0</v>
      </c>
      <c r="AI46" s="84">
        <f t="shared" si="12"/>
        <v>0</v>
      </c>
      <c r="AJ46" s="84">
        <f t="shared" si="12"/>
        <v>0</v>
      </c>
      <c r="AK46" s="84">
        <f t="shared" si="12"/>
        <v>0</v>
      </c>
      <c r="AL46" s="84">
        <f t="shared" si="12"/>
        <v>0</v>
      </c>
      <c r="AM46" s="84">
        <f t="shared" si="12"/>
        <v>0</v>
      </c>
      <c r="AN46" s="84">
        <f t="shared" si="12"/>
        <v>0</v>
      </c>
      <c r="AO46" s="84">
        <f t="shared" si="12"/>
        <v>0</v>
      </c>
    </row>
    <row r="47" spans="2:41" x14ac:dyDescent="0.3">
      <c r="D47" s="34" t="s">
        <v>21</v>
      </c>
      <c r="E47" s="48">
        <f t="shared" si="10"/>
        <v>0</v>
      </c>
      <c r="F47" s="42"/>
      <c r="G47" s="84">
        <f t="shared" ref="G47:AO47" si="13">F$20*$H11</f>
        <v>0</v>
      </c>
      <c r="H47" s="84">
        <f t="shared" si="13"/>
        <v>0</v>
      </c>
      <c r="I47" s="84">
        <f t="shared" si="13"/>
        <v>0</v>
      </c>
      <c r="J47" s="84">
        <f t="shared" si="13"/>
        <v>0</v>
      </c>
      <c r="K47" s="84">
        <f t="shared" si="13"/>
        <v>0</v>
      </c>
      <c r="L47" s="84">
        <f t="shared" si="13"/>
        <v>0</v>
      </c>
      <c r="M47" s="84">
        <f t="shared" si="13"/>
        <v>0</v>
      </c>
      <c r="N47" s="84">
        <f t="shared" si="13"/>
        <v>0</v>
      </c>
      <c r="O47" s="84">
        <f t="shared" si="13"/>
        <v>0</v>
      </c>
      <c r="P47" s="84">
        <f t="shared" si="13"/>
        <v>0</v>
      </c>
      <c r="Q47" s="84">
        <f t="shared" si="13"/>
        <v>0</v>
      </c>
      <c r="R47" s="84">
        <f t="shared" si="13"/>
        <v>0</v>
      </c>
      <c r="S47" s="84">
        <f t="shared" si="13"/>
        <v>0</v>
      </c>
      <c r="T47" s="84">
        <f t="shared" si="13"/>
        <v>0</v>
      </c>
      <c r="U47" s="84">
        <f t="shared" si="13"/>
        <v>0</v>
      </c>
      <c r="V47" s="84">
        <f t="shared" si="13"/>
        <v>0</v>
      </c>
      <c r="W47" s="84">
        <f t="shared" si="13"/>
        <v>0</v>
      </c>
      <c r="X47" s="84">
        <f t="shared" si="13"/>
        <v>0</v>
      </c>
      <c r="Y47" s="84">
        <f t="shared" si="13"/>
        <v>0</v>
      </c>
      <c r="Z47" s="84">
        <f t="shared" si="13"/>
        <v>0</v>
      </c>
      <c r="AA47" s="84">
        <f t="shared" si="13"/>
        <v>0</v>
      </c>
      <c r="AB47" s="84">
        <f t="shared" si="13"/>
        <v>0</v>
      </c>
      <c r="AC47" s="84">
        <f t="shared" si="13"/>
        <v>0</v>
      </c>
      <c r="AD47" s="84">
        <f t="shared" si="13"/>
        <v>0</v>
      </c>
      <c r="AE47" s="84">
        <f t="shared" si="13"/>
        <v>0</v>
      </c>
      <c r="AF47" s="84">
        <f t="shared" si="13"/>
        <v>0</v>
      </c>
      <c r="AG47" s="84">
        <f t="shared" si="13"/>
        <v>0</v>
      </c>
      <c r="AH47" s="84">
        <f t="shared" si="13"/>
        <v>0</v>
      </c>
      <c r="AI47" s="84">
        <f t="shared" si="13"/>
        <v>0</v>
      </c>
      <c r="AJ47" s="84">
        <f t="shared" si="13"/>
        <v>0</v>
      </c>
      <c r="AK47" s="84">
        <f t="shared" si="13"/>
        <v>0</v>
      </c>
      <c r="AL47" s="84">
        <f t="shared" si="13"/>
        <v>0</v>
      </c>
      <c r="AM47" s="84">
        <f t="shared" si="13"/>
        <v>0</v>
      </c>
      <c r="AN47" s="84">
        <f t="shared" si="13"/>
        <v>0</v>
      </c>
      <c r="AO47" s="84">
        <f t="shared" si="13"/>
        <v>0</v>
      </c>
    </row>
    <row r="48" spans="2:41" x14ac:dyDescent="0.3">
      <c r="D48" s="34" t="s">
        <v>79</v>
      </c>
      <c r="E48" s="48">
        <f t="shared" si="10"/>
        <v>0</v>
      </c>
      <c r="F48" s="42"/>
      <c r="G48" s="42">
        <f t="shared" ref="G48:AO48" si="14">SUM(G46:G47)</f>
        <v>0</v>
      </c>
      <c r="H48" s="42">
        <f t="shared" si="14"/>
        <v>0</v>
      </c>
      <c r="I48" s="42">
        <f t="shared" si="14"/>
        <v>0</v>
      </c>
      <c r="J48" s="42">
        <f t="shared" si="14"/>
        <v>0</v>
      </c>
      <c r="K48" s="42">
        <f t="shared" si="14"/>
        <v>0</v>
      </c>
      <c r="L48" s="42">
        <f t="shared" si="14"/>
        <v>0</v>
      </c>
      <c r="M48" s="42">
        <f t="shared" si="14"/>
        <v>0</v>
      </c>
      <c r="N48" s="42">
        <f t="shared" si="14"/>
        <v>0</v>
      </c>
      <c r="O48" s="42">
        <f t="shared" si="14"/>
        <v>0</v>
      </c>
      <c r="P48" s="42">
        <f t="shared" si="14"/>
        <v>0</v>
      </c>
      <c r="Q48" s="42">
        <f t="shared" si="14"/>
        <v>0</v>
      </c>
      <c r="R48" s="42">
        <f t="shared" si="14"/>
        <v>0</v>
      </c>
      <c r="S48" s="42">
        <f t="shared" si="14"/>
        <v>0</v>
      </c>
      <c r="T48" s="42">
        <f t="shared" si="14"/>
        <v>0</v>
      </c>
      <c r="U48" s="42">
        <f t="shared" si="14"/>
        <v>0</v>
      </c>
      <c r="V48" s="42">
        <f t="shared" si="14"/>
        <v>0</v>
      </c>
      <c r="W48" s="42">
        <f t="shared" si="14"/>
        <v>0</v>
      </c>
      <c r="X48" s="42">
        <f t="shared" si="14"/>
        <v>0</v>
      </c>
      <c r="Y48" s="42">
        <f t="shared" si="14"/>
        <v>0</v>
      </c>
      <c r="Z48" s="42">
        <f t="shared" si="14"/>
        <v>0</v>
      </c>
      <c r="AA48" s="42">
        <f t="shared" si="14"/>
        <v>0</v>
      </c>
      <c r="AB48" s="42">
        <f t="shared" si="14"/>
        <v>0</v>
      </c>
      <c r="AC48" s="42">
        <f t="shared" si="14"/>
        <v>0</v>
      </c>
      <c r="AD48" s="42">
        <f t="shared" si="14"/>
        <v>0</v>
      </c>
      <c r="AE48" s="42">
        <f t="shared" si="14"/>
        <v>0</v>
      </c>
      <c r="AF48" s="42">
        <f t="shared" si="14"/>
        <v>0</v>
      </c>
      <c r="AG48" s="42">
        <f t="shared" si="14"/>
        <v>0</v>
      </c>
      <c r="AH48" s="42">
        <f t="shared" si="14"/>
        <v>0</v>
      </c>
      <c r="AI48" s="42">
        <f t="shared" si="14"/>
        <v>0</v>
      </c>
      <c r="AJ48" s="42">
        <f t="shared" si="14"/>
        <v>0</v>
      </c>
      <c r="AK48" s="42">
        <f t="shared" si="14"/>
        <v>0</v>
      </c>
      <c r="AL48" s="42">
        <f t="shared" si="14"/>
        <v>0</v>
      </c>
      <c r="AM48" s="42">
        <f t="shared" si="14"/>
        <v>0</v>
      </c>
      <c r="AN48" s="42">
        <f t="shared" si="14"/>
        <v>0</v>
      </c>
      <c r="AO48" s="42">
        <f t="shared" si="14"/>
        <v>0</v>
      </c>
    </row>
    <row r="49" spans="3:41" x14ac:dyDescent="0.3">
      <c r="D49" s="45" t="s">
        <v>80</v>
      </c>
      <c r="E49" s="50">
        <f t="shared" si="10"/>
        <v>2237.8167622272272</v>
      </c>
      <c r="F49" s="55">
        <f t="shared" ref="F49:AO49" si="15">F17</f>
        <v>142.26</v>
      </c>
      <c r="G49" s="55">
        <f t="shared" si="15"/>
        <v>148.82220000000001</v>
      </c>
      <c r="H49" s="55">
        <f t="shared" si="15"/>
        <v>155.701494</v>
      </c>
      <c r="I49" s="55">
        <f t="shared" si="15"/>
        <v>162.91351700000001</v>
      </c>
      <c r="J49" s="55">
        <f t="shared" si="15"/>
        <v>170.47468000000001</v>
      </c>
      <c r="K49" s="55">
        <f t="shared" si="15"/>
        <v>173.8841736</v>
      </c>
      <c r="L49" s="55">
        <f t="shared" si="15"/>
        <v>177.36185707199999</v>
      </c>
      <c r="M49" s="55">
        <f t="shared" si="15"/>
        <v>180.90909421344</v>
      </c>
      <c r="N49" s="55">
        <f t="shared" si="15"/>
        <v>184.52727609770881</v>
      </c>
      <c r="O49" s="55">
        <f t="shared" si="15"/>
        <v>188.217821619663</v>
      </c>
      <c r="P49" s="55">
        <f t="shared" si="15"/>
        <v>191.98217805205627</v>
      </c>
      <c r="Q49" s="55">
        <f t="shared" si="15"/>
        <v>195.8218216130974</v>
      </c>
      <c r="R49" s="55">
        <f t="shared" si="15"/>
        <v>199.73825804535934</v>
      </c>
      <c r="S49" s="55">
        <f t="shared" si="15"/>
        <v>203.73302320626652</v>
      </c>
      <c r="T49" s="55">
        <f t="shared" si="15"/>
        <v>207.80768367039187</v>
      </c>
      <c r="U49" s="55">
        <f t="shared" si="15"/>
        <v>211.9638373437997</v>
      </c>
      <c r="V49" s="55">
        <f t="shared" si="15"/>
        <v>216.20311409067568</v>
      </c>
      <c r="W49" s="55">
        <f t="shared" si="15"/>
        <v>220.52717637248921</v>
      </c>
      <c r="X49" s="55">
        <f t="shared" si="15"/>
        <v>224.937719899939</v>
      </c>
      <c r="Y49" s="55">
        <f t="shared" si="15"/>
        <v>229.43647429793779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2237.8167622272272</v>
      </c>
      <c r="F50" s="116">
        <f t="shared" ref="F50:AO50" si="16">SUM(F45,F48,F49)</f>
        <v>142.26</v>
      </c>
      <c r="G50" s="116">
        <f t="shared" si="16"/>
        <v>148.82220000000001</v>
      </c>
      <c r="H50" s="116">
        <f t="shared" si="16"/>
        <v>155.701494</v>
      </c>
      <c r="I50" s="116">
        <f t="shared" si="16"/>
        <v>162.91351700000001</v>
      </c>
      <c r="J50" s="116">
        <f t="shared" si="16"/>
        <v>170.47468000000001</v>
      </c>
      <c r="K50" s="116">
        <f t="shared" si="16"/>
        <v>173.8841736</v>
      </c>
      <c r="L50" s="116">
        <f t="shared" si="16"/>
        <v>177.36185707199999</v>
      </c>
      <c r="M50" s="116">
        <f t="shared" si="16"/>
        <v>180.90909421344</v>
      </c>
      <c r="N50" s="116">
        <f t="shared" si="16"/>
        <v>184.52727609770881</v>
      </c>
      <c r="O50" s="116">
        <f t="shared" si="16"/>
        <v>188.217821619663</v>
      </c>
      <c r="P50" s="116">
        <f t="shared" si="16"/>
        <v>191.98217805205627</v>
      </c>
      <c r="Q50" s="116">
        <f t="shared" si="16"/>
        <v>195.8218216130974</v>
      </c>
      <c r="R50" s="116">
        <f t="shared" si="16"/>
        <v>199.73825804535934</v>
      </c>
      <c r="S50" s="116">
        <f t="shared" si="16"/>
        <v>203.73302320626652</v>
      </c>
      <c r="T50" s="116">
        <f t="shared" si="16"/>
        <v>207.80768367039187</v>
      </c>
      <c r="U50" s="116">
        <f t="shared" si="16"/>
        <v>211.9638373437997</v>
      </c>
      <c r="V50" s="116">
        <f t="shared" si="16"/>
        <v>216.20311409067568</v>
      </c>
      <c r="W50" s="116">
        <f t="shared" si="16"/>
        <v>220.52717637248921</v>
      </c>
      <c r="X50" s="116">
        <f t="shared" si="16"/>
        <v>224.937719899939</v>
      </c>
      <c r="Y50" s="116">
        <f t="shared" si="16"/>
        <v>229.43647429793779</v>
      </c>
      <c r="Z50" s="116">
        <f t="shared" si="16"/>
        <v>0</v>
      </c>
      <c r="AA50" s="116">
        <f t="shared" si="16"/>
        <v>0</v>
      </c>
      <c r="AB50" s="116">
        <f t="shared" si="16"/>
        <v>0</v>
      </c>
      <c r="AC50" s="116">
        <f t="shared" si="16"/>
        <v>0</v>
      </c>
      <c r="AD50" s="116">
        <f t="shared" si="16"/>
        <v>0</v>
      </c>
      <c r="AE50" s="116">
        <f t="shared" si="16"/>
        <v>0</v>
      </c>
      <c r="AF50" s="116">
        <f t="shared" si="16"/>
        <v>0</v>
      </c>
      <c r="AG50" s="116">
        <f t="shared" si="16"/>
        <v>0</v>
      </c>
      <c r="AH50" s="116">
        <f t="shared" si="16"/>
        <v>0</v>
      </c>
      <c r="AI50" s="116">
        <f t="shared" si="16"/>
        <v>0</v>
      </c>
      <c r="AJ50" s="116">
        <f t="shared" si="16"/>
        <v>0</v>
      </c>
      <c r="AK50" s="116">
        <f t="shared" si="16"/>
        <v>0</v>
      </c>
      <c r="AL50" s="116">
        <f t="shared" si="16"/>
        <v>0</v>
      </c>
      <c r="AM50" s="116">
        <f t="shared" si="16"/>
        <v>0</v>
      </c>
      <c r="AN50" s="116">
        <f t="shared" si="16"/>
        <v>0</v>
      </c>
      <c r="AO50" s="116">
        <f t="shared" si="16"/>
        <v>0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44</v>
      </c>
      <c r="E52" s="48">
        <f>NPV($E$13,F52:AI52)*(1+$E$13)</f>
        <v>0</v>
      </c>
      <c r="F52" s="49">
        <f t="shared" ref="F52:AO52" si="17">-F8+F50</f>
        <v>0</v>
      </c>
      <c r="G52" s="49">
        <f t="shared" si="17"/>
        <v>0</v>
      </c>
      <c r="H52" s="49">
        <f t="shared" si="17"/>
        <v>0</v>
      </c>
      <c r="I52" s="49">
        <f t="shared" si="17"/>
        <v>0</v>
      </c>
      <c r="J52" s="49">
        <f t="shared" si="17"/>
        <v>0</v>
      </c>
      <c r="K52" s="49">
        <f t="shared" si="17"/>
        <v>0</v>
      </c>
      <c r="L52" s="49">
        <f t="shared" si="17"/>
        <v>0</v>
      </c>
      <c r="M52" s="49">
        <f t="shared" si="17"/>
        <v>0</v>
      </c>
      <c r="N52" s="49">
        <f t="shared" si="17"/>
        <v>0</v>
      </c>
      <c r="O52" s="49">
        <f t="shared" si="17"/>
        <v>0</v>
      </c>
      <c r="P52" s="49">
        <f t="shared" si="17"/>
        <v>0</v>
      </c>
      <c r="Q52" s="49">
        <f t="shared" si="17"/>
        <v>0</v>
      </c>
      <c r="R52" s="49">
        <f t="shared" si="17"/>
        <v>0</v>
      </c>
      <c r="S52" s="49">
        <f t="shared" si="17"/>
        <v>0</v>
      </c>
      <c r="T52" s="49">
        <f t="shared" si="17"/>
        <v>0</v>
      </c>
      <c r="U52" s="49">
        <f t="shared" si="17"/>
        <v>0</v>
      </c>
      <c r="V52" s="49">
        <f t="shared" si="17"/>
        <v>0</v>
      </c>
      <c r="W52" s="49">
        <f t="shared" si="17"/>
        <v>0</v>
      </c>
      <c r="X52" s="49">
        <f t="shared" si="17"/>
        <v>0</v>
      </c>
      <c r="Y52" s="49">
        <f t="shared" si="17"/>
        <v>0</v>
      </c>
      <c r="Z52" s="49">
        <f t="shared" si="17"/>
        <v>0</v>
      </c>
      <c r="AA52" s="49">
        <f t="shared" si="17"/>
        <v>0</v>
      </c>
      <c r="AB52" s="49">
        <f t="shared" si="17"/>
        <v>0</v>
      </c>
      <c r="AC52" s="49">
        <f t="shared" si="17"/>
        <v>0</v>
      </c>
      <c r="AD52" s="49">
        <f t="shared" si="17"/>
        <v>0</v>
      </c>
      <c r="AE52" s="49">
        <f t="shared" si="17"/>
        <v>0</v>
      </c>
      <c r="AF52" s="49">
        <f t="shared" si="17"/>
        <v>0</v>
      </c>
      <c r="AG52" s="49">
        <f t="shared" si="17"/>
        <v>0</v>
      </c>
      <c r="AH52" s="49">
        <f t="shared" si="17"/>
        <v>0</v>
      </c>
      <c r="AI52" s="49">
        <f t="shared" si="17"/>
        <v>0</v>
      </c>
      <c r="AJ52" s="49">
        <f t="shared" si="17"/>
        <v>0</v>
      </c>
      <c r="AK52" s="49">
        <f t="shared" si="17"/>
        <v>0</v>
      </c>
      <c r="AL52" s="49">
        <f t="shared" si="17"/>
        <v>0</v>
      </c>
      <c r="AM52" s="49">
        <f t="shared" si="17"/>
        <v>0</v>
      </c>
      <c r="AN52" s="49">
        <f t="shared" si="17"/>
        <v>0</v>
      </c>
      <c r="AO52" s="49">
        <f t="shared" si="17"/>
        <v>0</v>
      </c>
    </row>
    <row r="53" spans="3:41" x14ac:dyDescent="0.3">
      <c r="C53" s="34"/>
      <c r="D53" s="34" t="s">
        <v>52</v>
      </c>
      <c r="F53" s="49">
        <f>F20</f>
        <v>0</v>
      </c>
      <c r="G53" s="49">
        <f t="shared" ref="G53:AO53" si="18">G20</f>
        <v>0</v>
      </c>
      <c r="H53" s="49">
        <f t="shared" si="18"/>
        <v>0</v>
      </c>
      <c r="I53" s="49">
        <f t="shared" si="18"/>
        <v>0</v>
      </c>
      <c r="J53" s="49">
        <f t="shared" si="18"/>
        <v>0</v>
      </c>
      <c r="K53" s="49">
        <f t="shared" si="18"/>
        <v>0</v>
      </c>
      <c r="L53" s="49">
        <f t="shared" si="18"/>
        <v>0</v>
      </c>
      <c r="M53" s="49">
        <f t="shared" si="18"/>
        <v>0</v>
      </c>
      <c r="N53" s="49">
        <f t="shared" si="18"/>
        <v>0</v>
      </c>
      <c r="O53" s="49">
        <f t="shared" si="18"/>
        <v>0</v>
      </c>
      <c r="P53" s="49">
        <f t="shared" si="18"/>
        <v>0</v>
      </c>
      <c r="Q53" s="49">
        <f t="shared" si="18"/>
        <v>0</v>
      </c>
      <c r="R53" s="49">
        <f t="shared" si="18"/>
        <v>0</v>
      </c>
      <c r="S53" s="49">
        <f t="shared" si="18"/>
        <v>0</v>
      </c>
      <c r="T53" s="49">
        <f t="shared" si="18"/>
        <v>0</v>
      </c>
      <c r="U53" s="49">
        <f t="shared" si="18"/>
        <v>0</v>
      </c>
      <c r="V53" s="49">
        <f t="shared" si="18"/>
        <v>0</v>
      </c>
      <c r="W53" s="49">
        <f t="shared" si="18"/>
        <v>0</v>
      </c>
      <c r="X53" s="49">
        <f t="shared" si="18"/>
        <v>0</v>
      </c>
      <c r="Y53" s="49">
        <f t="shared" si="18"/>
        <v>0</v>
      </c>
      <c r="Z53" s="49">
        <f t="shared" si="18"/>
        <v>0</v>
      </c>
      <c r="AA53" s="49">
        <f t="shared" si="18"/>
        <v>0</v>
      </c>
      <c r="AB53" s="49">
        <f t="shared" si="18"/>
        <v>0</v>
      </c>
      <c r="AC53" s="49">
        <f t="shared" si="18"/>
        <v>0</v>
      </c>
      <c r="AD53" s="49">
        <f t="shared" si="18"/>
        <v>0</v>
      </c>
      <c r="AE53" s="49">
        <f t="shared" si="18"/>
        <v>0</v>
      </c>
      <c r="AF53" s="49">
        <f t="shared" si="18"/>
        <v>0</v>
      </c>
      <c r="AG53" s="49">
        <f t="shared" si="18"/>
        <v>0</v>
      </c>
      <c r="AH53" s="49">
        <f t="shared" si="18"/>
        <v>0</v>
      </c>
      <c r="AI53" s="49">
        <f t="shared" si="18"/>
        <v>0</v>
      </c>
      <c r="AJ53" s="49">
        <f t="shared" si="18"/>
        <v>0</v>
      </c>
      <c r="AK53" s="49">
        <f t="shared" si="18"/>
        <v>0</v>
      </c>
      <c r="AL53" s="49">
        <f t="shared" si="18"/>
        <v>0</v>
      </c>
      <c r="AM53" s="49">
        <f t="shared" si="18"/>
        <v>0</v>
      </c>
      <c r="AN53" s="49">
        <f t="shared" si="18"/>
        <v>0</v>
      </c>
      <c r="AO53" s="49">
        <f t="shared" si="18"/>
        <v>0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9722-D2DB-4895-9188-9CE8B682C34F}">
  <dimension ref="A1:AO61"/>
  <sheetViews>
    <sheetView topLeftCell="T28"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1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4">IF($G$3="Expense",F8,0)</f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142.26</v>
      </c>
      <c r="F19" s="49">
        <f t="shared" ref="F19:Y19" si="5">F8-F17</f>
        <v>142.26</v>
      </c>
      <c r="G19" s="49">
        <f t="shared" si="5"/>
        <v>0</v>
      </c>
      <c r="H19" s="49">
        <f t="shared" si="5"/>
        <v>0</v>
      </c>
      <c r="I19" s="49">
        <f t="shared" si="5"/>
        <v>0</v>
      </c>
      <c r="J19" s="49">
        <f t="shared" si="5"/>
        <v>0</v>
      </c>
      <c r="K19" s="49">
        <f t="shared" si="5"/>
        <v>0</v>
      </c>
      <c r="L19" s="49">
        <f t="shared" si="5"/>
        <v>0</v>
      </c>
      <c r="M19" s="49">
        <f t="shared" si="5"/>
        <v>0</v>
      </c>
      <c r="N19" s="49">
        <f t="shared" si="5"/>
        <v>0</v>
      </c>
      <c r="O19" s="49">
        <f t="shared" si="5"/>
        <v>0</v>
      </c>
      <c r="P19" s="49">
        <f t="shared" si="5"/>
        <v>0</v>
      </c>
      <c r="Q19" s="49">
        <f t="shared" si="5"/>
        <v>0</v>
      </c>
      <c r="R19" s="49">
        <f t="shared" si="5"/>
        <v>0</v>
      </c>
      <c r="S19" s="49">
        <f t="shared" si="5"/>
        <v>0</v>
      </c>
      <c r="T19" s="49">
        <f t="shared" si="5"/>
        <v>0</v>
      </c>
      <c r="U19" s="49">
        <f t="shared" si="5"/>
        <v>0</v>
      </c>
      <c r="V19" s="49">
        <f t="shared" si="5"/>
        <v>0</v>
      </c>
      <c r="W19" s="49">
        <f t="shared" si="5"/>
        <v>0</v>
      </c>
      <c r="X19" s="49">
        <f t="shared" si="5"/>
        <v>0</v>
      </c>
      <c r="Y19" s="49">
        <f t="shared" si="5"/>
        <v>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142.26</v>
      </c>
      <c r="G20" s="49">
        <f t="shared" si="6"/>
        <v>128.03399999999999</v>
      </c>
      <c r="H20" s="49">
        <f t="shared" si="6"/>
        <v>113.80799999999999</v>
      </c>
      <c r="I20" s="49">
        <f t="shared" si="6"/>
        <v>99.581999999999994</v>
      </c>
      <c r="J20" s="49">
        <f t="shared" si="6"/>
        <v>85.355999999999995</v>
      </c>
      <c r="K20" s="49">
        <f t="shared" si="6"/>
        <v>71.13</v>
      </c>
      <c r="L20" s="49">
        <f t="shared" si="6"/>
        <v>56.903999999999996</v>
      </c>
      <c r="M20" s="49">
        <f t="shared" si="6"/>
        <v>42.677999999999997</v>
      </c>
      <c r="N20" s="49">
        <f t="shared" si="6"/>
        <v>28.451999999999998</v>
      </c>
      <c r="O20" s="49">
        <f t="shared" si="6"/>
        <v>14.225999999999999</v>
      </c>
      <c r="P20" s="49">
        <f t="shared" si="6"/>
        <v>0</v>
      </c>
      <c r="Q20" s="49">
        <f t="shared" si="6"/>
        <v>0</v>
      </c>
      <c r="R20" s="49">
        <f t="shared" si="6"/>
        <v>0</v>
      </c>
      <c r="S20" s="49">
        <f t="shared" si="6"/>
        <v>0</v>
      </c>
      <c r="T20" s="49">
        <f t="shared" si="6"/>
        <v>0</v>
      </c>
      <c r="U20" s="49">
        <f t="shared" si="6"/>
        <v>0</v>
      </c>
      <c r="V20" s="49">
        <f t="shared" si="6"/>
        <v>0</v>
      </c>
      <c r="W20" s="49">
        <f t="shared" si="6"/>
        <v>0</v>
      </c>
      <c r="X20" s="49">
        <f t="shared" si="6"/>
        <v>0</v>
      </c>
      <c r="Y20" s="49">
        <f t="shared" si="6"/>
        <v>0</v>
      </c>
      <c r="Z20" s="49">
        <f t="shared" si="6"/>
        <v>0</v>
      </c>
      <c r="AA20" s="49">
        <f t="shared" si="6"/>
        <v>0</v>
      </c>
      <c r="AB20" s="49">
        <f t="shared" si="6"/>
        <v>0</v>
      </c>
      <c r="AC20" s="49">
        <f t="shared" si="6"/>
        <v>0</v>
      </c>
      <c r="AD20" s="49">
        <f t="shared" si="6"/>
        <v>0</v>
      </c>
      <c r="AE20" s="49">
        <f t="shared" si="6"/>
        <v>0</v>
      </c>
      <c r="AF20" s="49">
        <f t="shared" si="6"/>
        <v>0</v>
      </c>
      <c r="AG20" s="49">
        <f t="shared" si="6"/>
        <v>0</v>
      </c>
      <c r="AH20" s="49">
        <f t="shared" si="6"/>
        <v>0</v>
      </c>
      <c r="AI20" s="49">
        <f t="shared" si="6"/>
        <v>0</v>
      </c>
      <c r="AJ20" s="49">
        <f t="shared" si="6"/>
        <v>0</v>
      </c>
      <c r="AK20" s="49">
        <f t="shared" si="6"/>
        <v>0</v>
      </c>
      <c r="AL20" s="49">
        <f t="shared" si="6"/>
        <v>0</v>
      </c>
      <c r="AM20" s="49">
        <f t="shared" si="6"/>
        <v>0</v>
      </c>
      <c r="AN20" s="49">
        <f t="shared" si="6"/>
        <v>0</v>
      </c>
      <c r="AO20" s="49">
        <f t="shared" si="6"/>
        <v>0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111.83474318055451</v>
      </c>
      <c r="F22" s="49"/>
      <c r="G22" s="49">
        <f>IF(G$16-F$16&lt;=$E$14,F$19/$E$14,0)</f>
        <v>14.225999999999999</v>
      </c>
      <c r="H22" s="49">
        <f>IF(H$16-F$16&lt;=$E$14,F$19/$E$14,0)</f>
        <v>14.225999999999999</v>
      </c>
      <c r="I22" s="49">
        <f>IF(I$16-F$16&lt;=$E$14,F$19/$E$14,0)</f>
        <v>14.225999999999999</v>
      </c>
      <c r="J22" s="49">
        <f>IF(J$16-F$16&lt;=$E$14,F$19/$E$14,0)</f>
        <v>14.225999999999999</v>
      </c>
      <c r="K22" s="49">
        <f>IF(K$16-F$16&lt;=$E$14,F$19/$E$14,0)</f>
        <v>14.225999999999999</v>
      </c>
      <c r="L22" s="49">
        <f>IF(L$16-F$16&lt;=$E$14,F$19/$E$14,0)</f>
        <v>14.225999999999999</v>
      </c>
      <c r="M22" s="49">
        <f>IF(M$16-F$16&lt;=$E$14,F$19/$E$14,0)</f>
        <v>14.225999999999999</v>
      </c>
      <c r="N22" s="49">
        <f>IF(N$16-F$16&lt;=$E$14,F$19/$E$14,0)</f>
        <v>14.225999999999999</v>
      </c>
      <c r="O22" s="49">
        <f>IF(O$16-F$16&lt;=$E$14,F$19/$E$14,0)</f>
        <v>14.225999999999999</v>
      </c>
      <c r="P22" s="49">
        <f>IF(P$16-F$16&lt;=$E$14,F$19/$E$14,0)</f>
        <v>14.225999999999999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0</v>
      </c>
      <c r="F23" s="49"/>
      <c r="G23" s="49"/>
      <c r="H23" s="49">
        <f>IF(H$16-G$16&lt;=$E$14,G$19/$E$14,0)</f>
        <v>0</v>
      </c>
      <c r="I23" s="49">
        <f>IF(I$16-G$16&lt;=$E$14,G$19/$E$14,0)</f>
        <v>0</v>
      </c>
      <c r="J23" s="49">
        <f>IF(J$16-G$16&lt;=$E$14,G$19/$E$14,0)</f>
        <v>0</v>
      </c>
      <c r="K23" s="49">
        <f>IF(K$16-G$16&lt;=$E$14,G$19/$E$14,0)</f>
        <v>0</v>
      </c>
      <c r="L23" s="49">
        <f>IF(L$16-G$16&lt;=$E$14,G$19/$E$14,0)</f>
        <v>0</v>
      </c>
      <c r="M23" s="49">
        <f>IF(M$16-G$16&lt;=$E$14,G$19/$E$14,0)</f>
        <v>0</v>
      </c>
      <c r="N23" s="49">
        <f>IF(N$16-G$16&lt;=$E$14,G$19/$E$14,0)</f>
        <v>0</v>
      </c>
      <c r="O23" s="49">
        <f>IF(O$16-G$16&lt;=$E$14,G$19/$E$14,0)</f>
        <v>0</v>
      </c>
      <c r="P23" s="49">
        <f>IF(P$16-G$16&lt;=$E$14,G$19/$E$14,0)</f>
        <v>0</v>
      </c>
      <c r="Q23" s="49">
        <f>IF(Q$16-G$16&lt;=$E$14,G$19/$E$14,0)</f>
        <v>0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0</v>
      </c>
      <c r="F24" s="49"/>
      <c r="G24" s="49"/>
      <c r="H24" s="49"/>
      <c r="I24" s="49">
        <f>IF(I$16-H$16&lt;=$E$14,H$19/$E$14,0)</f>
        <v>0</v>
      </c>
      <c r="J24" s="49">
        <f>IF(J$16-H$16&lt;=$E$14,H$19/$E$14,0)</f>
        <v>0</v>
      </c>
      <c r="K24" s="49">
        <f>IF(K$16-H$16&lt;=$E$14,H$19/$E$14,0)</f>
        <v>0</v>
      </c>
      <c r="L24" s="49">
        <f>IF(L$16-H$16&lt;=$E$14,H$19/$E$14,0)</f>
        <v>0</v>
      </c>
      <c r="M24" s="49">
        <f>IF(M$16-H$16&lt;=$E$14,H$19/$E$14,0)</f>
        <v>0</v>
      </c>
      <c r="N24" s="49">
        <f>IF(N$16-H$16&lt;=$E$14,H$19/$E$14,0)</f>
        <v>0</v>
      </c>
      <c r="O24" s="49">
        <f>IF(O$16-H$16&lt;=$E$14,H$19/$E$14,0)</f>
        <v>0</v>
      </c>
      <c r="P24" s="49">
        <f>IF(P$16-H$16&lt;=$E$14,H$19/$E$14,0)</f>
        <v>0</v>
      </c>
      <c r="Q24" s="49">
        <f>IF(Q$16-H$16&lt;=$E$14,H$19/$E$14,0)</f>
        <v>0</v>
      </c>
      <c r="R24" s="49">
        <f>IF(R$16-H$16&lt;=$E$14,H$19/$E$14,0)</f>
        <v>0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0</v>
      </c>
      <c r="F25" s="49"/>
      <c r="G25" s="49"/>
      <c r="H25" s="49"/>
      <c r="I25" s="49"/>
      <c r="J25" s="49">
        <f>IF(J$16-I$16&lt;=$E$14,I$19/$E$14,0)</f>
        <v>0</v>
      </c>
      <c r="K25" s="49">
        <f>IF(K$16-I$16&lt;=$E$14,I$19/$E$14,0)</f>
        <v>0</v>
      </c>
      <c r="L25" s="49">
        <f>IF(L$16-I$16&lt;=$E$14,I$19/$E$14,0)</f>
        <v>0</v>
      </c>
      <c r="M25" s="49">
        <f>IF(M$16-I$16&lt;=$E$14,I$19/$E$14,0)</f>
        <v>0</v>
      </c>
      <c r="N25" s="49">
        <f>IF(N$16-I$16&lt;=$E$14,I$19/$E$14,0)</f>
        <v>0</v>
      </c>
      <c r="O25" s="49">
        <f>IF(O$16-I$16&lt;=$E$14,I$19/$E$14,0)</f>
        <v>0</v>
      </c>
      <c r="P25" s="49">
        <f>IF(P$16-I$16&lt;=$E$14,I$19/$E$14,0)</f>
        <v>0</v>
      </c>
      <c r="Q25" s="49">
        <f>IF(Q$16-I$16&lt;=$E$14,I$19/$E$14,0)</f>
        <v>0</v>
      </c>
      <c r="R25" s="49">
        <f>IF(R$16-I$16&lt;=$E$14,I$19/$E$14,0)</f>
        <v>0</v>
      </c>
      <c r="S25" s="49">
        <f>IF(S$16-I$16&lt;=$E$14,I$19/$E$14,0)</f>
        <v>0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0</v>
      </c>
      <c r="F26" s="53"/>
      <c r="G26" s="53"/>
      <c r="H26" s="53"/>
      <c r="I26" s="53"/>
      <c r="J26" s="53"/>
      <c r="K26" s="49">
        <f>IF(K$16-J$16&lt;=$E$14,J$19/$E$14,0)</f>
        <v>0</v>
      </c>
      <c r="L26" s="49">
        <f>IF(L$16-J$16&lt;=$E$14,J$19/$E$14,0)</f>
        <v>0</v>
      </c>
      <c r="M26" s="49">
        <f>IF(M$16-J$16&lt;=$E$14,J$19/$E$14,0)</f>
        <v>0</v>
      </c>
      <c r="N26" s="49">
        <f>IF(N$16-J$16&lt;=$E$14,J$19/$E$14,0)</f>
        <v>0</v>
      </c>
      <c r="O26" s="49">
        <f>IF(O$16-J$16&lt;=$E$14,J$19/$E$14,0)</f>
        <v>0</v>
      </c>
      <c r="P26" s="49">
        <f>IF(P$16-J$16&lt;=$E$14,J$19/$E$14,0)</f>
        <v>0</v>
      </c>
      <c r="Q26" s="49">
        <f>IF(Q$16-J$16&lt;=$E$14,J$19/$E$14,0)</f>
        <v>0</v>
      </c>
      <c r="R26" s="49">
        <f>IF(R$16-J$16&lt;=$E$14,J$19/$E$14,0)</f>
        <v>0</v>
      </c>
      <c r="S26" s="49">
        <f>IF(S$16-J$16&lt;=$E$14,J$19/$E$14,0)</f>
        <v>0</v>
      </c>
      <c r="T26" s="49">
        <f>IF(T$16-J$16&lt;=$E$14,J$19/$E$14,0)</f>
        <v>0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0</v>
      </c>
      <c r="F27" s="53"/>
      <c r="G27" s="53"/>
      <c r="H27" s="53"/>
      <c r="I27" s="53"/>
      <c r="J27" s="53"/>
      <c r="K27" s="42"/>
      <c r="L27" s="49">
        <f>IF(L$16-K$16&lt;=$E$14,K$19/$E$14,0)</f>
        <v>0</v>
      </c>
      <c r="M27" s="49">
        <f>IF(M$16-K$16&lt;=$E$14,K$19/$E$14,0)</f>
        <v>0</v>
      </c>
      <c r="N27" s="49">
        <f>IF(N$16-K$16&lt;=$E$14,K$19/$E$14,0)</f>
        <v>0</v>
      </c>
      <c r="O27" s="49">
        <f>IF(O$16-K$16&lt;=$E$14,K$19/$E$14,0)</f>
        <v>0</v>
      </c>
      <c r="P27" s="49">
        <f>IF(P$16-K$16&lt;=$E$14,K$19/$E$14,0)</f>
        <v>0</v>
      </c>
      <c r="Q27" s="49">
        <f>IF(Q$16-K$16&lt;=$E$14,K$19/$E$14,0)</f>
        <v>0</v>
      </c>
      <c r="R27" s="49">
        <f>IF(R$16-K$16&lt;=$E$14,K$19/$E$14,0)</f>
        <v>0</v>
      </c>
      <c r="S27" s="49">
        <f>IF(S$16-K$16&lt;=$E$14,K$19/$E$14,0)</f>
        <v>0</v>
      </c>
      <c r="T27" s="49">
        <f>IF(T$16-K$16&lt;=$E$14,K$19/$E$14,0)</f>
        <v>0</v>
      </c>
      <c r="U27" s="49">
        <f>IF(U$16-K$16&lt;=$E$14,K$19/$E$14,0)</f>
        <v>0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0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0</v>
      </c>
      <c r="N28" s="49">
        <f>IF(N$16-L$16&lt;=$E$14,L$19/$E$14,0)</f>
        <v>0</v>
      </c>
      <c r="O28" s="49">
        <f>IF(O$16-L$16&lt;=$E$14,L$19/$E$14,0)</f>
        <v>0</v>
      </c>
      <c r="P28" s="49">
        <f>IF(P$16-L$16&lt;=$E$14,L$19/$E$14,0)</f>
        <v>0</v>
      </c>
      <c r="Q28" s="49">
        <f>IF(Q$16-L$16&lt;=$E$14,L$19/$E$14,0)</f>
        <v>0</v>
      </c>
      <c r="R28" s="49">
        <f>IF(R$16-L$16&lt;=$E$14,L$19/$E$14,0)</f>
        <v>0</v>
      </c>
      <c r="S28" s="49">
        <f>IF(S$16-L$16&lt;=$E$14,L$19/$E$14,0)</f>
        <v>0</v>
      </c>
      <c r="T28" s="49">
        <f>IF(T$16-L$16&lt;=$E$14,L$19/$E$14,0)</f>
        <v>0</v>
      </c>
      <c r="U28" s="49">
        <f>IF(U$16-L$16&lt;=$E$14,L$19/$E$14,0)</f>
        <v>0</v>
      </c>
      <c r="V28" s="49">
        <f>IF(V$16-L$16&lt;=$E$14,L$19/$E$14,0)</f>
        <v>0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0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0</v>
      </c>
      <c r="O29" s="49">
        <f>IF(O$16-M$16&lt;=$E$14,M$19/$E$14,0)</f>
        <v>0</v>
      </c>
      <c r="P29" s="49">
        <f>IF(P$16-M$16&lt;=$E$14,M$19/$E$14,0)</f>
        <v>0</v>
      </c>
      <c r="Q29" s="49">
        <f>IF(Q$16-M$16&lt;=$E$14,M$19/$E$14,0)</f>
        <v>0</v>
      </c>
      <c r="R29" s="49">
        <f>IF(R$16-M$16&lt;=$E$14,M$19/$E$14,0)</f>
        <v>0</v>
      </c>
      <c r="S29" s="49">
        <f>IF(S$16-M$16&lt;=$E$14,M$19/$E$14,0)</f>
        <v>0</v>
      </c>
      <c r="T29" s="49">
        <f>IF(T$16-M$16&lt;=$E$14,M$19/$E$14,0)</f>
        <v>0</v>
      </c>
      <c r="U29" s="49">
        <f>IF(U$16-M$16&lt;=$E$14,M$19/$E$14,0)</f>
        <v>0</v>
      </c>
      <c r="V29" s="49">
        <f>IF(V$16-M$16&lt;=$E$14,M$19/$E$14,0)</f>
        <v>0</v>
      </c>
      <c r="W29" s="49">
        <f>IF(W$16-M$16&lt;=$E$14,M$19/$E$14,0)</f>
        <v>0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0</v>
      </c>
      <c r="P30" s="49">
        <f>IF(P$16-N$16&lt;=$E$14,N$19/$E$14,0)</f>
        <v>0</v>
      </c>
      <c r="Q30" s="49">
        <f>IF(Q$16-N$16&lt;=$E$14,N$19/$E$14,0)</f>
        <v>0</v>
      </c>
      <c r="R30" s="49">
        <f>IF(R$16-N$16&lt;=$E$14,N$19/$E$14,0)</f>
        <v>0</v>
      </c>
      <c r="S30" s="49">
        <f>IF(S$16-N$16&lt;=$E$14,N$19/$E$14,0)</f>
        <v>0</v>
      </c>
      <c r="T30" s="49">
        <f>IF(T$16-N$16&lt;=$E$14,N$19/$E$14,0)</f>
        <v>0</v>
      </c>
      <c r="U30" s="49">
        <f>IF(U$16-N$16&lt;=$E$14,N$19/$E$14,0)</f>
        <v>0</v>
      </c>
      <c r="V30" s="49">
        <f>IF(V$16-N$16&lt;=$E$14,N$19/$E$14,0)</f>
        <v>0</v>
      </c>
      <c r="W30" s="49">
        <f>IF(W$16-N$16&lt;=$E$14,N$19/$E$14,0)</f>
        <v>0</v>
      </c>
      <c r="X30" s="49">
        <f>IF(X$16-N$16&lt;=$E$14,N$19/$E$14,0)</f>
        <v>0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0</v>
      </c>
      <c r="Q31" s="49">
        <f>IF(Q$16-O$16&lt;=$E$14,O$19/$E$14,0)</f>
        <v>0</v>
      </c>
      <c r="R31" s="49">
        <f>IF(R$16-O$16&lt;=$E$14,O$19/$E$14,0)</f>
        <v>0</v>
      </c>
      <c r="S31" s="49">
        <f>IF(S$16-O$16&lt;=$E$14,O$19/$E$14,0)</f>
        <v>0</v>
      </c>
      <c r="T31" s="49">
        <f>IF(T$16-O$16&lt;=$E$14,O$19/$E$14,0)</f>
        <v>0</v>
      </c>
      <c r="U31" s="49">
        <f>IF(U$16-O$16&lt;=$E$14,O$19/$E$14,0)</f>
        <v>0</v>
      </c>
      <c r="V31" s="49">
        <f>IF(V$16-O$16&lt;=$E$14,O$19/$E$14,0)</f>
        <v>0</v>
      </c>
      <c r="W31" s="49">
        <f>IF(W$16-O$16&lt;=$E$14,O$19/$E$14,0)</f>
        <v>0</v>
      </c>
      <c r="X31" s="49">
        <f>IF(X$16-O$16&lt;=$E$14,O$19/$E$14,0)</f>
        <v>0</v>
      </c>
      <c r="Y31" s="49">
        <f>IF(Y$16-O$16&lt;=$E$14,O$19/$E$14,0)</f>
        <v>0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0</v>
      </c>
      <c r="R32" s="49">
        <f>IF(R$16-P$16&lt;=$E$14,P$19/$E$14,0)</f>
        <v>0</v>
      </c>
      <c r="S32" s="49">
        <f>IF(S$16-P$16&lt;=$E$14,P$19/$E$14,0)</f>
        <v>0</v>
      </c>
      <c r="T32" s="49">
        <f>IF(T$16-P$16&lt;=$E$14,P$19/$E$14,0)</f>
        <v>0</v>
      </c>
      <c r="U32" s="49">
        <f>IF(U$16-P$16&lt;=$E$14,P$19/$E$14,0)</f>
        <v>0</v>
      </c>
      <c r="V32" s="49">
        <f>IF(V$16-P$16&lt;=$E$14,P$19/$E$14,0)</f>
        <v>0</v>
      </c>
      <c r="W32" s="49">
        <f>IF(W$16-P$16&lt;=$E$14,P$19/$E$14,0)</f>
        <v>0</v>
      </c>
      <c r="X32" s="49">
        <f>IF(X$16-P$16&lt;=$E$14,P$19/$E$14,0)</f>
        <v>0</v>
      </c>
      <c r="Y32" s="49">
        <f>IF(Y$16-P$16&lt;=$E$14,P$19/$E$14,0)</f>
        <v>0</v>
      </c>
      <c r="Z32" s="49">
        <f>IF(Z$16-P$16&lt;=$E$14,P$19/$E$14,0)</f>
        <v>0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0</v>
      </c>
      <c r="S33" s="49">
        <f>IF(S$16-Q$16&lt;=$E$14,Q$19/$E$14,0)</f>
        <v>0</v>
      </c>
      <c r="T33" s="49">
        <f>IF(T$16-Q$16&lt;=$E$14,Q$19/$E$14,0)</f>
        <v>0</v>
      </c>
      <c r="U33" s="49">
        <f>IF(U$16-Q$16&lt;=$E$14,Q$19/$E$14,0)</f>
        <v>0</v>
      </c>
      <c r="V33" s="49">
        <f>IF(V$16-Q$16&lt;=$E$14,Q$19/$E$14,0)</f>
        <v>0</v>
      </c>
      <c r="W33" s="49">
        <f>IF(W$16-Q$16&lt;=$E$14,Q$19/$E$14,0)</f>
        <v>0</v>
      </c>
      <c r="X33" s="49">
        <f>IF(X$16-Q$16&lt;=$E$14,Q$19/$E$14,0)</f>
        <v>0</v>
      </c>
      <c r="Y33" s="49">
        <f>IF(Y$16-Q$16&lt;=$E$14,Q$19/$E$14,0)</f>
        <v>0</v>
      </c>
      <c r="Z33" s="49">
        <f>IF(Z$16-Q$16&lt;=$E$14,Q$19/$E$14,0)</f>
        <v>0</v>
      </c>
      <c r="AA33" s="49">
        <f>IF(AA$16-Q$16&lt;=$E$14,Q$19/$E$14,0)</f>
        <v>0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0</v>
      </c>
      <c r="T34" s="49">
        <f>IF(T$16-R$16&lt;=$E$14,R$19/$E$14,0)</f>
        <v>0</v>
      </c>
      <c r="U34" s="49">
        <f>IF(U$16-R$16&lt;=$E$14,R$19/$E$14,0)</f>
        <v>0</v>
      </c>
      <c r="V34" s="49">
        <f>IF(V$16-R$16&lt;=$E$14,R$19/$E$14,0)</f>
        <v>0</v>
      </c>
      <c r="W34" s="49">
        <f>IF(W$16-R$16&lt;=$E$14,R$19/$E$14,0)</f>
        <v>0</v>
      </c>
      <c r="X34" s="49">
        <f>IF(X$16-R$16&lt;=$E$14,R$19/$E$14,0)</f>
        <v>0</v>
      </c>
      <c r="Y34" s="49">
        <f>IF(Y$16-R$16&lt;=$E$14,R$19/$E$14,0)</f>
        <v>0</v>
      </c>
      <c r="Z34" s="49">
        <f>IF(Z$16-R$16&lt;=$E$14,R$19/$E$14,0)</f>
        <v>0</v>
      </c>
      <c r="AA34" s="49">
        <f>IF(AA$16-R$16&lt;=$E$14,R$19/$E$14,0)</f>
        <v>0</v>
      </c>
      <c r="AB34" s="49">
        <f>IF(AB$16-R$16&lt;=$E$14,R$19/$E$14,0)</f>
        <v>0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0</v>
      </c>
      <c r="U35" s="49">
        <f>IF(U$16-S$16&lt;=$E$14,S$19/$E$14,0)</f>
        <v>0</v>
      </c>
      <c r="V35" s="49">
        <f>IF(V$16-S$16&lt;=$E$14,S$19/$E$14,0)</f>
        <v>0</v>
      </c>
      <c r="W35" s="49">
        <f>IF(W$16-S$16&lt;=$E$14,S$19/$E$14,0)</f>
        <v>0</v>
      </c>
      <c r="X35" s="49">
        <f>IF(X$16-S$16&lt;=$E$14,S$19/$E$14,0)</f>
        <v>0</v>
      </c>
      <c r="Y35" s="49">
        <f>IF(Y$16-S$16&lt;=$E$14,S$19/$E$14,0)</f>
        <v>0</v>
      </c>
      <c r="Z35" s="49">
        <f>IF(Z$16-S$16&lt;=$E$14,S$19/$E$14,0)</f>
        <v>0</v>
      </c>
      <c r="AA35" s="49">
        <f>IF(AA$16-S$16&lt;=$E$14,S$19/$E$14,0)</f>
        <v>0</v>
      </c>
      <c r="AB35" s="49">
        <f>IF(AB$16-S$16&lt;=$E$14,S$19/$E$14,0)</f>
        <v>0</v>
      </c>
      <c r="AC35" s="49">
        <f>IF(AC$16-S$16&lt;=$E$14,S$19/$E$14,0)</f>
        <v>0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0</v>
      </c>
      <c r="V36" s="49">
        <f>IF(V$16-T$16&lt;=$E$14,T$19/$E$14,0)</f>
        <v>0</v>
      </c>
      <c r="W36" s="49">
        <f>IF(W$16-T$16&lt;=$E$14,T$19/$E$14,0)</f>
        <v>0</v>
      </c>
      <c r="X36" s="49">
        <f>IF(X$16-T$16&lt;=$E$14,T$19/$E$14,0)</f>
        <v>0</v>
      </c>
      <c r="Y36" s="49">
        <f>IF(Y$16-T$16&lt;=$E$14,T$19/$E$14,0)</f>
        <v>0</v>
      </c>
      <c r="Z36" s="49">
        <f>IF(Z$16-T$16&lt;=$E$14,T$19/$E$14,0)</f>
        <v>0</v>
      </c>
      <c r="AA36" s="49">
        <f>IF(AA$16-T$16&lt;=$E$14,T$19/$E$14,0)</f>
        <v>0</v>
      </c>
      <c r="AB36" s="49">
        <f>IF(AB$16-T$16&lt;=$E$14,T$19/$E$14,0)</f>
        <v>0</v>
      </c>
      <c r="AC36" s="49">
        <f>IF(AC$16-T$16&lt;=$E$14,T$19/$E$14,0)</f>
        <v>0</v>
      </c>
      <c r="AD36" s="49">
        <f>IF(AD$16-T$16&lt;=$E$14,T$19/$E$14,0)</f>
        <v>0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0</v>
      </c>
      <c r="W37" s="49">
        <f>IF(W$16-U$16&lt;=$E$14,U$19/$E$14,0)</f>
        <v>0</v>
      </c>
      <c r="X37" s="49">
        <f>IF(X$16-U$16&lt;=$E$14,U$19/$E$14,0)</f>
        <v>0</v>
      </c>
      <c r="Y37" s="49">
        <f>IF(Y$16-U$16&lt;=$E$14,U$19/$E$14,0)</f>
        <v>0</v>
      </c>
      <c r="Z37" s="49">
        <f>IF(Z$16-U$16&lt;=$E$14,U$19/$E$14,0)</f>
        <v>0</v>
      </c>
      <c r="AA37" s="49">
        <f>IF(AA$16-U$16&lt;=$E$14,U$19/$E$14,0)</f>
        <v>0</v>
      </c>
      <c r="AB37" s="49">
        <f>IF(AB$16-U$16&lt;=$E$14,U$19/$E$14,0)</f>
        <v>0</v>
      </c>
      <c r="AC37" s="49">
        <f>IF(AC$16-U$16&lt;=$E$14,U$19/$E$14,0)</f>
        <v>0</v>
      </c>
      <c r="AD37" s="49">
        <f>IF(AD$16-U$16&lt;=$E$14,U$19/$E$14,0)</f>
        <v>0</v>
      </c>
      <c r="AE37" s="49">
        <f>IF(AE$16-U$16&lt;=$E$14,U$19/$E$14,0)</f>
        <v>0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0</v>
      </c>
      <c r="X38" s="49">
        <f>IF(X$16-V$16&lt;=$E$14,V$19/$E$14,0)</f>
        <v>0</v>
      </c>
      <c r="Y38" s="49">
        <f>IF(Y$16-V$16&lt;=$E$14,V$19/$E$14,0)</f>
        <v>0</v>
      </c>
      <c r="Z38" s="49">
        <f>IF(Z$16-V$16&lt;=$E$14,V$19/$E$14,0)</f>
        <v>0</v>
      </c>
      <c r="AA38" s="49">
        <f>IF(AA$16-V$16&lt;=$E$14,V$19/$E$14,0)</f>
        <v>0</v>
      </c>
      <c r="AB38" s="49">
        <f>IF(AB$16-V$16&lt;=$E$14,V$19/$E$14,0)</f>
        <v>0</v>
      </c>
      <c r="AC38" s="49">
        <f>IF(AC$16-V$16&lt;=$E$14,V$19/$E$14,0)</f>
        <v>0</v>
      </c>
      <c r="AD38" s="49">
        <f>IF(AD$16-V$16&lt;=$E$14,V$19/$E$14,0)</f>
        <v>0</v>
      </c>
      <c r="AE38" s="49">
        <f>IF(AE$16-V$16&lt;=$E$14,V$19/$E$14,0)</f>
        <v>0</v>
      </c>
      <c r="AF38" s="49">
        <f>IF(AF$16-V$16&lt;=$E$14,V$19/$E$14,0)</f>
        <v>0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0</v>
      </c>
      <c r="Y39" s="49">
        <f>IF(Y$16-W$16&lt;=$E$14,W$19/$E$14,0)</f>
        <v>0</v>
      </c>
      <c r="Z39" s="49">
        <f>IF(Z$16-W$16&lt;=$E$14,W$19/$E$14,0)</f>
        <v>0</v>
      </c>
      <c r="AA39" s="49">
        <f>IF(AA$16-W$16&lt;=$E$14,W$19/$E$14,0)</f>
        <v>0</v>
      </c>
      <c r="AB39" s="49">
        <f>IF(AB$16-W$16&lt;=$E$14,W$19/$E$14,0)</f>
        <v>0</v>
      </c>
      <c r="AC39" s="49">
        <f>IF(AC$16-W$16&lt;=$E$14,W$19/$E$14,0)</f>
        <v>0</v>
      </c>
      <c r="AD39" s="49">
        <f>IF(AD$16-W$16&lt;=$E$14,W$19/$E$14,0)</f>
        <v>0</v>
      </c>
      <c r="AE39" s="49">
        <f>IF(AE$16-W$16&lt;=$E$14,W$19/$E$14,0)</f>
        <v>0</v>
      </c>
      <c r="AF39" s="49">
        <f>IF(AF$16-W$16&lt;=$E$14,W$19/$E$14,0)</f>
        <v>0</v>
      </c>
      <c r="AG39" s="49">
        <f>IF(AG$16-W$16&lt;=$E$14,W$19/$E$14,0)</f>
        <v>0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0</v>
      </c>
      <c r="Z40" s="49">
        <f>IF(Z$16-X$16&lt;=$E$14,X$19/$E$14,0)</f>
        <v>0</v>
      </c>
      <c r="AA40" s="49">
        <f>IF(AA$16-X$16&lt;=$E$14,X$19/$E$14,0)</f>
        <v>0</v>
      </c>
      <c r="AB40" s="49">
        <f>IF(AB$16-X$16&lt;=$E$14,X$19/$E$14,0)</f>
        <v>0</v>
      </c>
      <c r="AC40" s="49">
        <f>IF(AC$16-X$16&lt;=$E$14,X$19/$E$14,0)</f>
        <v>0</v>
      </c>
      <c r="AD40" s="49">
        <f>IF(AD$16-X$16&lt;=$E$14,X$19/$E$14,0)</f>
        <v>0</v>
      </c>
      <c r="AE40" s="49">
        <f>IF(AE$16-X$16&lt;=$E$14,X$19/$E$14,0)</f>
        <v>0</v>
      </c>
      <c r="AF40" s="49">
        <f>IF(AF$16-X$16&lt;=$E$14,X$19/$E$14,0)</f>
        <v>0</v>
      </c>
      <c r="AG40" s="49">
        <f>IF(AG$16-X$16&lt;=$E$14,X$19/$E$14,0)</f>
        <v>0</v>
      </c>
      <c r="AH40" s="49">
        <f>IF(AH$16-X$16&lt;=$E$14,X$19/$E$14,0)</f>
        <v>0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0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0</v>
      </c>
      <c r="AA41" s="54">
        <f>IF(AA$16-Y$16&lt;=$E$14,Y$19/$E$14,0)</f>
        <v>0</v>
      </c>
      <c r="AB41" s="54">
        <f>IF(AB$16-Y$16&lt;=$E$14,Y$19/$E$14,0)</f>
        <v>0</v>
      </c>
      <c r="AC41" s="54">
        <f>IF(AC$16-Y$16&lt;=$E$14,Y$19/$E$14,0)</f>
        <v>0</v>
      </c>
      <c r="AD41" s="54">
        <f>IF(AD$16-Y$16&lt;=$E$14,Y$19/$E$14,0)</f>
        <v>0</v>
      </c>
      <c r="AE41" s="54">
        <f>IF(AE$16-Y$16&lt;=$E$14,Y$19/$E$14,0)</f>
        <v>0</v>
      </c>
      <c r="AF41" s="54">
        <f>IF(AF$16-Y$16&lt;=$E$14,Y$19/$E$14,0)</f>
        <v>0</v>
      </c>
      <c r="AG41" s="54">
        <f>IF(AG$16-Y$16&lt;=$E$14,Y$19/$E$14,0)</f>
        <v>0</v>
      </c>
      <c r="AH41" s="54">
        <f>IF(AH$16-Y$16&lt;=$E$14,Y$19/$E$14,0)</f>
        <v>0</v>
      </c>
      <c r="AI41" s="54">
        <f>IF(AI$16-Y$16&lt;=$E$14,Y$19/$E$14,0)</f>
        <v>0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105.70391604967345</v>
      </c>
      <c r="F42" s="49">
        <f t="shared" ref="F42:S42" si="8">SUM(F22:F41)</f>
        <v>0</v>
      </c>
      <c r="G42" s="49">
        <f t="shared" si="8"/>
        <v>14.225999999999999</v>
      </c>
      <c r="H42" s="49">
        <f t="shared" si="8"/>
        <v>14.225999999999999</v>
      </c>
      <c r="I42" s="49">
        <f t="shared" si="8"/>
        <v>14.225999999999999</v>
      </c>
      <c r="J42" s="49">
        <f t="shared" si="8"/>
        <v>14.225999999999999</v>
      </c>
      <c r="K42" s="49">
        <f t="shared" si="8"/>
        <v>14.225999999999999</v>
      </c>
      <c r="L42" s="49">
        <f t="shared" si="8"/>
        <v>14.225999999999999</v>
      </c>
      <c r="M42" s="49">
        <f t="shared" si="8"/>
        <v>14.225999999999999</v>
      </c>
      <c r="N42" s="49">
        <f t="shared" si="8"/>
        <v>14.225999999999999</v>
      </c>
      <c r="O42" s="49">
        <f t="shared" si="8"/>
        <v>14.225999999999999</v>
      </c>
      <c r="P42" s="49">
        <f t="shared" si="8"/>
        <v>14.225999999999999</v>
      </c>
      <c r="Q42" s="49">
        <f t="shared" si="8"/>
        <v>0</v>
      </c>
      <c r="R42" s="49">
        <f t="shared" si="8"/>
        <v>0</v>
      </c>
      <c r="S42" s="49">
        <f t="shared" si="8"/>
        <v>0</v>
      </c>
      <c r="T42" s="49">
        <f>SUM(T22:T41)</f>
        <v>0</v>
      </c>
      <c r="U42" s="49">
        <f t="shared" ref="U42:AO42" si="9">SUM(U22:U41)</f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 t="shared" si="9"/>
        <v>0</v>
      </c>
      <c r="Z42" s="49">
        <f t="shared" si="9"/>
        <v>0</v>
      </c>
      <c r="AA42" s="49">
        <f t="shared" si="9"/>
        <v>0</v>
      </c>
      <c r="AB42" s="49">
        <f t="shared" si="9"/>
        <v>0</v>
      </c>
      <c r="AC42" s="49">
        <f t="shared" si="9"/>
        <v>0</v>
      </c>
      <c r="AD42" s="49">
        <f t="shared" si="9"/>
        <v>0</v>
      </c>
      <c r="AE42" s="49">
        <f t="shared" si="9"/>
        <v>0</v>
      </c>
      <c r="AF42" s="49">
        <f t="shared" si="9"/>
        <v>0</v>
      </c>
      <c r="AG42" s="49">
        <f t="shared" si="9"/>
        <v>0</v>
      </c>
      <c r="AH42" s="49">
        <f t="shared" si="9"/>
        <v>0</v>
      </c>
      <c r="AI42" s="49">
        <f t="shared" si="9"/>
        <v>0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111.83474318055451</v>
      </c>
      <c r="F45" s="53"/>
      <c r="G45" s="53">
        <f t="shared" ref="G45:AO45" si="11">G42</f>
        <v>14.225999999999999</v>
      </c>
      <c r="H45" s="53">
        <f t="shared" si="11"/>
        <v>14.225999999999999</v>
      </c>
      <c r="I45" s="53">
        <f t="shared" si="11"/>
        <v>14.225999999999999</v>
      </c>
      <c r="J45" s="53">
        <f t="shared" si="11"/>
        <v>14.225999999999999</v>
      </c>
      <c r="K45" s="53">
        <f t="shared" si="11"/>
        <v>14.225999999999999</v>
      </c>
      <c r="L45" s="53">
        <f t="shared" si="11"/>
        <v>14.225999999999999</v>
      </c>
      <c r="M45" s="53">
        <f t="shared" si="11"/>
        <v>14.225999999999999</v>
      </c>
      <c r="N45" s="53">
        <f t="shared" si="11"/>
        <v>14.225999999999999</v>
      </c>
      <c r="O45" s="53">
        <f t="shared" si="11"/>
        <v>14.225999999999999</v>
      </c>
      <c r="P45" s="53">
        <f t="shared" si="11"/>
        <v>14.225999999999999</v>
      </c>
      <c r="Q45" s="53">
        <f t="shared" si="11"/>
        <v>0</v>
      </c>
      <c r="R45" s="53">
        <f t="shared" si="11"/>
        <v>0</v>
      </c>
      <c r="S45" s="53">
        <f t="shared" si="11"/>
        <v>0</v>
      </c>
      <c r="T45" s="53">
        <f t="shared" si="11"/>
        <v>0</v>
      </c>
      <c r="U45" s="53">
        <f t="shared" si="11"/>
        <v>0</v>
      </c>
      <c r="V45" s="53">
        <f t="shared" si="11"/>
        <v>0</v>
      </c>
      <c r="W45" s="53">
        <f t="shared" si="11"/>
        <v>0</v>
      </c>
      <c r="X45" s="53">
        <f t="shared" si="11"/>
        <v>0</v>
      </c>
      <c r="Y45" s="53">
        <f t="shared" si="11"/>
        <v>0</v>
      </c>
      <c r="Z45" s="53">
        <f t="shared" si="11"/>
        <v>0</v>
      </c>
      <c r="AA45" s="53">
        <f t="shared" si="11"/>
        <v>0</v>
      </c>
      <c r="AB45" s="53">
        <f t="shared" si="11"/>
        <v>0</v>
      </c>
      <c r="AC45" s="53">
        <f t="shared" si="11"/>
        <v>0</v>
      </c>
      <c r="AD45" s="53">
        <f t="shared" si="11"/>
        <v>0</v>
      </c>
      <c r="AE45" s="53">
        <f t="shared" si="11"/>
        <v>0</v>
      </c>
      <c r="AF45" s="53">
        <f t="shared" si="11"/>
        <v>0</v>
      </c>
      <c r="AG45" s="53">
        <f t="shared" si="11"/>
        <v>0</v>
      </c>
      <c r="AH45" s="53">
        <f t="shared" si="11"/>
        <v>0</v>
      </c>
      <c r="AI45" s="53">
        <f t="shared" si="11"/>
        <v>0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17.070934872031099</v>
      </c>
      <c r="G46" s="84">
        <f t="shared" ref="G46:AO46" si="12">F$20*$H10</f>
        <v>3.6418559999999998</v>
      </c>
      <c r="H46" s="84">
        <f t="shared" si="12"/>
        <v>3.2776703999999999</v>
      </c>
      <c r="I46" s="84">
        <f t="shared" si="12"/>
        <v>2.9134848</v>
      </c>
      <c r="J46" s="84">
        <f t="shared" si="12"/>
        <v>2.5492992000000001</v>
      </c>
      <c r="K46" s="84">
        <f t="shared" si="12"/>
        <v>2.1851135999999998</v>
      </c>
      <c r="L46" s="84">
        <f t="shared" si="12"/>
        <v>1.8209279999999999</v>
      </c>
      <c r="M46" s="84">
        <f t="shared" si="12"/>
        <v>1.4567424</v>
      </c>
      <c r="N46" s="84">
        <f t="shared" si="12"/>
        <v>1.0925567999999999</v>
      </c>
      <c r="O46" s="84">
        <f t="shared" si="12"/>
        <v>0.7283712</v>
      </c>
      <c r="P46" s="84">
        <f t="shared" si="12"/>
        <v>0.3641856</v>
      </c>
      <c r="Q46" s="84">
        <f t="shared" si="12"/>
        <v>0</v>
      </c>
      <c r="R46" s="84">
        <f t="shared" si="12"/>
        <v>0</v>
      </c>
      <c r="S46" s="84">
        <f t="shared" si="12"/>
        <v>0</v>
      </c>
      <c r="T46" s="84">
        <f t="shared" si="12"/>
        <v>0</v>
      </c>
      <c r="U46" s="84">
        <f t="shared" si="12"/>
        <v>0</v>
      </c>
      <c r="V46" s="84">
        <f t="shared" si="12"/>
        <v>0</v>
      </c>
      <c r="W46" s="84">
        <f t="shared" si="12"/>
        <v>0</v>
      </c>
      <c r="X46" s="84">
        <f t="shared" si="12"/>
        <v>0</v>
      </c>
      <c r="Y46" s="84">
        <f t="shared" si="12"/>
        <v>0</v>
      </c>
      <c r="Z46" s="84">
        <f t="shared" si="12"/>
        <v>0</v>
      </c>
      <c r="AA46" s="84">
        <f t="shared" si="12"/>
        <v>0</v>
      </c>
      <c r="AB46" s="84">
        <f t="shared" si="12"/>
        <v>0</v>
      </c>
      <c r="AC46" s="84">
        <f t="shared" si="12"/>
        <v>0</v>
      </c>
      <c r="AD46" s="84">
        <f t="shared" si="12"/>
        <v>0</v>
      </c>
      <c r="AE46" s="84">
        <f t="shared" si="12"/>
        <v>0</v>
      </c>
      <c r="AF46" s="84">
        <f t="shared" si="12"/>
        <v>0</v>
      </c>
      <c r="AG46" s="84">
        <f t="shared" si="12"/>
        <v>0</v>
      </c>
      <c r="AH46" s="84">
        <f t="shared" si="12"/>
        <v>0</v>
      </c>
      <c r="AI46" s="84">
        <f t="shared" si="12"/>
        <v>0</v>
      </c>
      <c r="AJ46" s="84">
        <f t="shared" si="12"/>
        <v>0</v>
      </c>
      <c r="AK46" s="84">
        <f t="shared" si="12"/>
        <v>0</v>
      </c>
      <c r="AL46" s="84">
        <f t="shared" si="12"/>
        <v>0</v>
      </c>
      <c r="AM46" s="84">
        <f t="shared" si="12"/>
        <v>0</v>
      </c>
      <c r="AN46" s="84">
        <f t="shared" si="12"/>
        <v>0</v>
      </c>
      <c r="AO46" s="84">
        <f t="shared" si="12"/>
        <v>0</v>
      </c>
    </row>
    <row r="47" spans="2:41" x14ac:dyDescent="0.3">
      <c r="D47" s="34" t="s">
        <v>21</v>
      </c>
      <c r="E47" s="48">
        <f t="shared" si="10"/>
        <v>21.605401947414354</v>
      </c>
      <c r="F47" s="42"/>
      <c r="G47" s="84">
        <f t="shared" ref="G47:AO47" si="13">F$20*$H11</f>
        <v>4.6092239999999993</v>
      </c>
      <c r="H47" s="84">
        <f t="shared" si="13"/>
        <v>4.1483015999999999</v>
      </c>
      <c r="I47" s="84">
        <f t="shared" si="13"/>
        <v>3.6873791999999996</v>
      </c>
      <c r="J47" s="84">
        <f t="shared" si="13"/>
        <v>3.2264567999999998</v>
      </c>
      <c r="K47" s="84">
        <f t="shared" si="13"/>
        <v>2.7655343999999995</v>
      </c>
      <c r="L47" s="84">
        <f t="shared" si="13"/>
        <v>2.3046119999999997</v>
      </c>
      <c r="M47" s="84">
        <f t="shared" si="13"/>
        <v>1.8436895999999998</v>
      </c>
      <c r="N47" s="84">
        <f t="shared" si="13"/>
        <v>1.3827671999999998</v>
      </c>
      <c r="O47" s="84">
        <f t="shared" si="13"/>
        <v>0.92184479999999991</v>
      </c>
      <c r="P47" s="84">
        <f t="shared" si="13"/>
        <v>0.46092239999999995</v>
      </c>
      <c r="Q47" s="84">
        <f t="shared" si="13"/>
        <v>0</v>
      </c>
      <c r="R47" s="84">
        <f t="shared" si="13"/>
        <v>0</v>
      </c>
      <c r="S47" s="84">
        <f t="shared" si="13"/>
        <v>0</v>
      </c>
      <c r="T47" s="84">
        <f t="shared" si="13"/>
        <v>0</v>
      </c>
      <c r="U47" s="84">
        <f t="shared" si="13"/>
        <v>0</v>
      </c>
      <c r="V47" s="84">
        <f t="shared" si="13"/>
        <v>0</v>
      </c>
      <c r="W47" s="84">
        <f t="shared" si="13"/>
        <v>0</v>
      </c>
      <c r="X47" s="84">
        <f t="shared" si="13"/>
        <v>0</v>
      </c>
      <c r="Y47" s="84">
        <f t="shared" si="13"/>
        <v>0</v>
      </c>
      <c r="Z47" s="84">
        <f t="shared" si="13"/>
        <v>0</v>
      </c>
      <c r="AA47" s="84">
        <f t="shared" si="13"/>
        <v>0</v>
      </c>
      <c r="AB47" s="84">
        <f t="shared" si="13"/>
        <v>0</v>
      </c>
      <c r="AC47" s="84">
        <f t="shared" si="13"/>
        <v>0</v>
      </c>
      <c r="AD47" s="84">
        <f t="shared" si="13"/>
        <v>0</v>
      </c>
      <c r="AE47" s="84">
        <f t="shared" si="13"/>
        <v>0</v>
      </c>
      <c r="AF47" s="84">
        <f t="shared" si="13"/>
        <v>0</v>
      </c>
      <c r="AG47" s="84">
        <f t="shared" si="13"/>
        <v>0</v>
      </c>
      <c r="AH47" s="84">
        <f t="shared" si="13"/>
        <v>0</v>
      </c>
      <c r="AI47" s="84">
        <f t="shared" si="13"/>
        <v>0</v>
      </c>
      <c r="AJ47" s="84">
        <f t="shared" si="13"/>
        <v>0</v>
      </c>
      <c r="AK47" s="84">
        <f t="shared" si="13"/>
        <v>0</v>
      </c>
      <c r="AL47" s="84">
        <f t="shared" si="13"/>
        <v>0</v>
      </c>
      <c r="AM47" s="84">
        <f t="shared" si="13"/>
        <v>0</v>
      </c>
      <c r="AN47" s="84">
        <f t="shared" si="13"/>
        <v>0</v>
      </c>
      <c r="AO47" s="84">
        <f t="shared" si="13"/>
        <v>0</v>
      </c>
    </row>
    <row r="48" spans="2:41" x14ac:dyDescent="0.3">
      <c r="D48" s="34" t="s">
        <v>79</v>
      </c>
      <c r="E48" s="48">
        <f t="shared" si="10"/>
        <v>38.676336819445453</v>
      </c>
      <c r="F48" s="42"/>
      <c r="G48" s="42">
        <f t="shared" ref="G48:AO48" si="14">SUM(G46:G47)</f>
        <v>8.2510799999999982</v>
      </c>
      <c r="H48" s="42">
        <f t="shared" si="14"/>
        <v>7.4259719999999998</v>
      </c>
      <c r="I48" s="42">
        <f t="shared" si="14"/>
        <v>6.6008639999999996</v>
      </c>
      <c r="J48" s="42">
        <f t="shared" si="14"/>
        <v>5.7757559999999994</v>
      </c>
      <c r="K48" s="42">
        <f t="shared" si="14"/>
        <v>4.9506479999999993</v>
      </c>
      <c r="L48" s="42">
        <f t="shared" si="14"/>
        <v>4.1255399999999991</v>
      </c>
      <c r="M48" s="42">
        <f t="shared" si="14"/>
        <v>3.3004319999999998</v>
      </c>
      <c r="N48" s="42">
        <f t="shared" si="14"/>
        <v>2.4753239999999996</v>
      </c>
      <c r="O48" s="42">
        <f t="shared" si="14"/>
        <v>1.6502159999999999</v>
      </c>
      <c r="P48" s="42">
        <f t="shared" si="14"/>
        <v>0.82510799999999995</v>
      </c>
      <c r="Q48" s="42">
        <f t="shared" si="14"/>
        <v>0</v>
      </c>
      <c r="R48" s="42">
        <f t="shared" si="14"/>
        <v>0</v>
      </c>
      <c r="S48" s="42">
        <f t="shared" si="14"/>
        <v>0</v>
      </c>
      <c r="T48" s="42">
        <f t="shared" si="14"/>
        <v>0</v>
      </c>
      <c r="U48" s="42">
        <f t="shared" si="14"/>
        <v>0</v>
      </c>
      <c r="V48" s="42">
        <f t="shared" si="14"/>
        <v>0</v>
      </c>
      <c r="W48" s="42">
        <f t="shared" si="14"/>
        <v>0</v>
      </c>
      <c r="X48" s="42">
        <f t="shared" si="14"/>
        <v>0</v>
      </c>
      <c r="Y48" s="42">
        <f t="shared" si="14"/>
        <v>0</v>
      </c>
      <c r="Z48" s="42">
        <f t="shared" si="14"/>
        <v>0</v>
      </c>
      <c r="AA48" s="42">
        <f t="shared" si="14"/>
        <v>0</v>
      </c>
      <c r="AB48" s="42">
        <f t="shared" si="14"/>
        <v>0</v>
      </c>
      <c r="AC48" s="42">
        <f t="shared" si="14"/>
        <v>0</v>
      </c>
      <c r="AD48" s="42">
        <f t="shared" si="14"/>
        <v>0</v>
      </c>
      <c r="AE48" s="42">
        <f t="shared" si="14"/>
        <v>0</v>
      </c>
      <c r="AF48" s="42">
        <f t="shared" si="14"/>
        <v>0</v>
      </c>
      <c r="AG48" s="42">
        <f t="shared" si="14"/>
        <v>0</v>
      </c>
      <c r="AH48" s="42">
        <f t="shared" si="14"/>
        <v>0</v>
      </c>
      <c r="AI48" s="42">
        <f t="shared" si="14"/>
        <v>0</v>
      </c>
      <c r="AJ48" s="42">
        <f t="shared" si="14"/>
        <v>0</v>
      </c>
      <c r="AK48" s="42">
        <f t="shared" si="14"/>
        <v>0</v>
      </c>
      <c r="AL48" s="42">
        <f t="shared" si="14"/>
        <v>0</v>
      </c>
      <c r="AM48" s="42">
        <f t="shared" si="14"/>
        <v>0</v>
      </c>
      <c r="AN48" s="42">
        <f t="shared" si="14"/>
        <v>0</v>
      </c>
      <c r="AO48" s="42">
        <f t="shared" si="14"/>
        <v>0</v>
      </c>
    </row>
    <row r="49" spans="3:41" x14ac:dyDescent="0.3">
      <c r="D49" s="45" t="s">
        <v>80</v>
      </c>
      <c r="E49" s="50">
        <f t="shared" si="10"/>
        <v>0</v>
      </c>
      <c r="F49" s="55">
        <f t="shared" ref="F49:AO49" si="15">F17</f>
        <v>0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142.26</v>
      </c>
      <c r="F50" s="116">
        <f t="shared" ref="F50:AO50" si="16">SUM(F45,F48,F49)</f>
        <v>0</v>
      </c>
      <c r="G50" s="116">
        <f t="shared" si="16"/>
        <v>22.477079999999997</v>
      </c>
      <c r="H50" s="116">
        <f t="shared" si="16"/>
        <v>21.651972000000001</v>
      </c>
      <c r="I50" s="116">
        <f t="shared" si="16"/>
        <v>20.826864</v>
      </c>
      <c r="J50" s="116">
        <f t="shared" si="16"/>
        <v>20.001756</v>
      </c>
      <c r="K50" s="116">
        <f t="shared" si="16"/>
        <v>19.176648</v>
      </c>
      <c r="L50" s="116">
        <f t="shared" si="16"/>
        <v>18.35154</v>
      </c>
      <c r="M50" s="116">
        <f t="shared" si="16"/>
        <v>17.526432</v>
      </c>
      <c r="N50" s="116">
        <f t="shared" si="16"/>
        <v>16.701324</v>
      </c>
      <c r="O50" s="116">
        <f t="shared" si="16"/>
        <v>15.876215999999999</v>
      </c>
      <c r="P50" s="116">
        <f t="shared" si="16"/>
        <v>15.051107999999999</v>
      </c>
      <c r="Q50" s="116">
        <f t="shared" si="16"/>
        <v>0</v>
      </c>
      <c r="R50" s="116">
        <f t="shared" si="16"/>
        <v>0</v>
      </c>
      <c r="S50" s="116">
        <f t="shared" si="16"/>
        <v>0</v>
      </c>
      <c r="T50" s="116">
        <f t="shared" si="16"/>
        <v>0</v>
      </c>
      <c r="U50" s="116">
        <f t="shared" si="16"/>
        <v>0</v>
      </c>
      <c r="V50" s="116">
        <f t="shared" si="16"/>
        <v>0</v>
      </c>
      <c r="W50" s="116">
        <f t="shared" si="16"/>
        <v>0</v>
      </c>
      <c r="X50" s="116">
        <f t="shared" si="16"/>
        <v>0</v>
      </c>
      <c r="Y50" s="116">
        <f t="shared" si="16"/>
        <v>0</v>
      </c>
      <c r="Z50" s="116">
        <f t="shared" si="16"/>
        <v>0</v>
      </c>
      <c r="AA50" s="116">
        <f t="shared" si="16"/>
        <v>0</v>
      </c>
      <c r="AB50" s="116">
        <f t="shared" si="16"/>
        <v>0</v>
      </c>
      <c r="AC50" s="116">
        <f t="shared" si="16"/>
        <v>0</v>
      </c>
      <c r="AD50" s="116">
        <f t="shared" si="16"/>
        <v>0</v>
      </c>
      <c r="AE50" s="116">
        <f t="shared" si="16"/>
        <v>0</v>
      </c>
      <c r="AF50" s="116">
        <f t="shared" si="16"/>
        <v>0</v>
      </c>
      <c r="AG50" s="116">
        <f t="shared" si="16"/>
        <v>0</v>
      </c>
      <c r="AH50" s="116">
        <f t="shared" si="16"/>
        <v>0</v>
      </c>
      <c r="AI50" s="116">
        <f t="shared" si="16"/>
        <v>0</v>
      </c>
      <c r="AJ50" s="116">
        <f t="shared" si="16"/>
        <v>0</v>
      </c>
      <c r="AK50" s="116">
        <f t="shared" si="16"/>
        <v>0</v>
      </c>
      <c r="AL50" s="116">
        <f t="shared" si="16"/>
        <v>0</v>
      </c>
      <c r="AM50" s="116">
        <f t="shared" si="16"/>
        <v>0</v>
      </c>
      <c r="AN50" s="116">
        <f t="shared" si="16"/>
        <v>0</v>
      </c>
      <c r="AO50" s="116">
        <f t="shared" si="16"/>
        <v>0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-8.8817841970012523E-15</v>
      </c>
      <c r="F52" s="49">
        <f t="shared" ref="F52:AO52" si="17">-F8+F50</f>
        <v>-142.26</v>
      </c>
      <c r="G52" s="49">
        <f t="shared" si="17"/>
        <v>22.477079999999997</v>
      </c>
      <c r="H52" s="49">
        <f t="shared" si="17"/>
        <v>21.651972000000001</v>
      </c>
      <c r="I52" s="49">
        <f t="shared" si="17"/>
        <v>20.826864</v>
      </c>
      <c r="J52" s="49">
        <f t="shared" si="17"/>
        <v>20.001756</v>
      </c>
      <c r="K52" s="49">
        <f t="shared" si="17"/>
        <v>19.176648</v>
      </c>
      <c r="L52" s="49">
        <f t="shared" si="17"/>
        <v>18.35154</v>
      </c>
      <c r="M52" s="49">
        <f t="shared" si="17"/>
        <v>17.526432</v>
      </c>
      <c r="N52" s="49">
        <f t="shared" si="17"/>
        <v>16.701324</v>
      </c>
      <c r="O52" s="49">
        <f t="shared" si="17"/>
        <v>15.876215999999999</v>
      </c>
      <c r="P52" s="49">
        <f t="shared" si="17"/>
        <v>15.051107999999999</v>
      </c>
      <c r="Q52" s="49">
        <f t="shared" si="17"/>
        <v>0</v>
      </c>
      <c r="R52" s="49">
        <f t="shared" si="17"/>
        <v>0</v>
      </c>
      <c r="S52" s="49">
        <f t="shared" si="17"/>
        <v>0</v>
      </c>
      <c r="T52" s="49">
        <f t="shared" si="17"/>
        <v>0</v>
      </c>
      <c r="U52" s="49">
        <f t="shared" si="17"/>
        <v>0</v>
      </c>
      <c r="V52" s="49">
        <f t="shared" si="17"/>
        <v>0</v>
      </c>
      <c r="W52" s="49">
        <f t="shared" si="17"/>
        <v>0</v>
      </c>
      <c r="X52" s="49">
        <f t="shared" si="17"/>
        <v>0</v>
      </c>
      <c r="Y52" s="49">
        <f t="shared" si="17"/>
        <v>0</v>
      </c>
      <c r="Z52" s="49">
        <f t="shared" si="17"/>
        <v>0</v>
      </c>
      <c r="AA52" s="49">
        <f t="shared" si="17"/>
        <v>0</v>
      </c>
      <c r="AB52" s="49">
        <f t="shared" si="17"/>
        <v>0</v>
      </c>
      <c r="AC52" s="49">
        <f t="shared" si="17"/>
        <v>0</v>
      </c>
      <c r="AD52" s="49">
        <f t="shared" si="17"/>
        <v>0</v>
      </c>
      <c r="AE52" s="49">
        <f t="shared" si="17"/>
        <v>0</v>
      </c>
      <c r="AF52" s="49">
        <f t="shared" si="17"/>
        <v>0</v>
      </c>
      <c r="AG52" s="49">
        <f t="shared" si="17"/>
        <v>0</v>
      </c>
      <c r="AH52" s="49">
        <f t="shared" si="17"/>
        <v>0</v>
      </c>
      <c r="AI52" s="49">
        <f t="shared" si="17"/>
        <v>0</v>
      </c>
      <c r="AJ52" s="49">
        <f t="shared" si="17"/>
        <v>0</v>
      </c>
      <c r="AK52" s="49">
        <f t="shared" si="17"/>
        <v>0</v>
      </c>
      <c r="AL52" s="49">
        <f t="shared" si="17"/>
        <v>0</v>
      </c>
      <c r="AM52" s="49">
        <f t="shared" si="17"/>
        <v>0</v>
      </c>
      <c r="AN52" s="49">
        <f t="shared" si="17"/>
        <v>0</v>
      </c>
      <c r="AO52" s="49">
        <f t="shared" si="17"/>
        <v>0</v>
      </c>
    </row>
    <row r="53" spans="3:41" x14ac:dyDescent="0.3">
      <c r="C53" s="34"/>
      <c r="D53" s="34" t="s">
        <v>52</v>
      </c>
      <c r="F53" s="49">
        <f>F20</f>
        <v>142.26</v>
      </c>
      <c r="G53" s="49">
        <f t="shared" ref="G53:AO53" si="18">G20</f>
        <v>128.03399999999999</v>
      </c>
      <c r="H53" s="49">
        <f t="shared" si="18"/>
        <v>113.80799999999999</v>
      </c>
      <c r="I53" s="49">
        <f t="shared" si="18"/>
        <v>99.581999999999994</v>
      </c>
      <c r="J53" s="49">
        <f t="shared" si="18"/>
        <v>85.355999999999995</v>
      </c>
      <c r="K53" s="49">
        <f t="shared" si="18"/>
        <v>71.13</v>
      </c>
      <c r="L53" s="49">
        <f t="shared" si="18"/>
        <v>56.903999999999996</v>
      </c>
      <c r="M53" s="49">
        <f t="shared" si="18"/>
        <v>42.677999999999997</v>
      </c>
      <c r="N53" s="49">
        <f t="shared" si="18"/>
        <v>28.451999999999998</v>
      </c>
      <c r="O53" s="49">
        <f t="shared" si="18"/>
        <v>14.225999999999999</v>
      </c>
      <c r="P53" s="49">
        <f t="shared" si="18"/>
        <v>0</v>
      </c>
      <c r="Q53" s="49">
        <f t="shared" si="18"/>
        <v>0</v>
      </c>
      <c r="R53" s="49">
        <f t="shared" si="18"/>
        <v>0</v>
      </c>
      <c r="S53" s="49">
        <f t="shared" si="18"/>
        <v>0</v>
      </c>
      <c r="T53" s="49">
        <f t="shared" si="18"/>
        <v>0</v>
      </c>
      <c r="U53" s="49">
        <f t="shared" si="18"/>
        <v>0</v>
      </c>
      <c r="V53" s="49">
        <f t="shared" si="18"/>
        <v>0</v>
      </c>
      <c r="W53" s="49">
        <f t="shared" si="18"/>
        <v>0</v>
      </c>
      <c r="X53" s="49">
        <f t="shared" si="18"/>
        <v>0</v>
      </c>
      <c r="Y53" s="49">
        <f t="shared" si="18"/>
        <v>0</v>
      </c>
      <c r="Z53" s="49">
        <f t="shared" si="18"/>
        <v>0</v>
      </c>
      <c r="AA53" s="49">
        <f t="shared" si="18"/>
        <v>0</v>
      </c>
      <c r="AB53" s="49">
        <f t="shared" si="18"/>
        <v>0</v>
      </c>
      <c r="AC53" s="49">
        <f t="shared" si="18"/>
        <v>0</v>
      </c>
      <c r="AD53" s="49">
        <f t="shared" si="18"/>
        <v>0</v>
      </c>
      <c r="AE53" s="49">
        <f t="shared" si="18"/>
        <v>0</v>
      </c>
      <c r="AF53" s="49">
        <f t="shared" si="18"/>
        <v>0</v>
      </c>
      <c r="AG53" s="49">
        <f t="shared" si="18"/>
        <v>0</v>
      </c>
      <c r="AH53" s="49">
        <f t="shared" si="18"/>
        <v>0</v>
      </c>
      <c r="AI53" s="49">
        <f t="shared" si="18"/>
        <v>0</v>
      </c>
      <c r="AJ53" s="49">
        <f t="shared" si="18"/>
        <v>0</v>
      </c>
      <c r="AK53" s="49">
        <f t="shared" si="18"/>
        <v>0</v>
      </c>
      <c r="AL53" s="49">
        <f t="shared" si="18"/>
        <v>0</v>
      </c>
      <c r="AM53" s="49">
        <f t="shared" si="18"/>
        <v>0</v>
      </c>
      <c r="AN53" s="49">
        <f t="shared" si="18"/>
        <v>0</v>
      </c>
      <c r="AO53" s="49">
        <f t="shared" si="18"/>
        <v>0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C9D1-5D97-4C09-BB08-ABF392AB9C6E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NPV($E$13,F17:AI17)*(1+$E$13)</f>
        <v>0</v>
      </c>
      <c r="F17" s="53">
        <f t="shared" ref="F17:Y17" si="4">IF($G$3="Expense",F8,0)</f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NPV($E$13,F19:AI19)*(1+$E$13)</f>
        <v>2237.8167622272272</v>
      </c>
      <c r="F19" s="49">
        <f t="shared" ref="F19:Y19" si="5">F8-F17</f>
        <v>142.26</v>
      </c>
      <c r="G19" s="49">
        <f t="shared" si="5"/>
        <v>148.82220000000001</v>
      </c>
      <c r="H19" s="49">
        <f t="shared" si="5"/>
        <v>155.701494</v>
      </c>
      <c r="I19" s="49">
        <f t="shared" si="5"/>
        <v>162.91351700000001</v>
      </c>
      <c r="J19" s="49">
        <f t="shared" si="5"/>
        <v>170.47468000000001</v>
      </c>
      <c r="K19" s="49">
        <f t="shared" si="5"/>
        <v>173.8841736</v>
      </c>
      <c r="L19" s="49">
        <f t="shared" si="5"/>
        <v>177.36185707199999</v>
      </c>
      <c r="M19" s="49">
        <f t="shared" si="5"/>
        <v>180.90909421344</v>
      </c>
      <c r="N19" s="49">
        <f t="shared" si="5"/>
        <v>184.52727609770881</v>
      </c>
      <c r="O19" s="49">
        <f t="shared" si="5"/>
        <v>188.217821619663</v>
      </c>
      <c r="P19" s="49">
        <f t="shared" si="5"/>
        <v>191.98217805205627</v>
      </c>
      <c r="Q19" s="49">
        <f t="shared" si="5"/>
        <v>195.8218216130974</v>
      </c>
      <c r="R19" s="49">
        <f t="shared" si="5"/>
        <v>199.73825804535934</v>
      </c>
      <c r="S19" s="49">
        <f t="shared" si="5"/>
        <v>203.73302320626652</v>
      </c>
      <c r="T19" s="49">
        <f t="shared" si="5"/>
        <v>207.80768367039187</v>
      </c>
      <c r="U19" s="49">
        <f t="shared" si="5"/>
        <v>211.9638373437997</v>
      </c>
      <c r="V19" s="49">
        <f t="shared" si="5"/>
        <v>216.20311409067568</v>
      </c>
      <c r="W19" s="49">
        <f t="shared" si="5"/>
        <v>220.52717637248921</v>
      </c>
      <c r="X19" s="49">
        <f t="shared" si="5"/>
        <v>224.937719899939</v>
      </c>
      <c r="Y19" s="49">
        <f t="shared" si="5"/>
        <v>229.43647429793779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142.26</v>
      </c>
      <c r="G20" s="49">
        <f t="shared" si="6"/>
        <v>276.8562</v>
      </c>
      <c r="H20" s="49">
        <f t="shared" si="6"/>
        <v>403.44947399999995</v>
      </c>
      <c r="I20" s="49">
        <f t="shared" si="6"/>
        <v>521.68462160000001</v>
      </c>
      <c r="J20" s="49">
        <f t="shared" si="6"/>
        <v>631.18958050000003</v>
      </c>
      <c r="K20" s="49">
        <f t="shared" si="6"/>
        <v>727.05656500000009</v>
      </c>
      <c r="L20" s="49">
        <f t="shared" si="6"/>
        <v>809.01281561200017</v>
      </c>
      <c r="M20" s="49">
        <f t="shared" si="6"/>
        <v>876.7801176582401</v>
      </c>
      <c r="N20" s="49">
        <f t="shared" si="6"/>
        <v>930.07469216740481</v>
      </c>
      <c r="O20" s="49">
        <f t="shared" si="6"/>
        <v>968.60708458875285</v>
      </c>
      <c r="P20" s="49">
        <f t="shared" si="6"/>
        <v>992.08205128052782</v>
      </c>
      <c r="Q20" s="49">
        <f t="shared" si="6"/>
        <v>1014.4244437281384</v>
      </c>
      <c r="R20" s="49">
        <f t="shared" si="6"/>
        <v>1035.9833104467011</v>
      </c>
      <c r="S20" s="49">
        <f t="shared" si="6"/>
        <v>1057.1332659216353</v>
      </c>
      <c r="T20" s="49">
        <f t="shared" si="6"/>
        <v>1078.2759312400681</v>
      </c>
      <c r="U20" s="49">
        <f t="shared" si="6"/>
        <v>1099.8414498648694</v>
      </c>
      <c r="V20" s="49">
        <f t="shared" si="6"/>
        <v>1121.8382788621668</v>
      </c>
      <c r="W20" s="49">
        <f t="shared" si="6"/>
        <v>1144.2750444394103</v>
      </c>
      <c r="X20" s="49">
        <f t="shared" si="6"/>
        <v>1167.1605453281984</v>
      </c>
      <c r="Y20" s="49">
        <f t="shared" si="6"/>
        <v>1190.5037562347625</v>
      </c>
      <c r="Z20" s="49">
        <f t="shared" si="6"/>
        <v>980.28862757556124</v>
      </c>
      <c r="AA20" s="49">
        <f t="shared" si="6"/>
        <v>789.27171672156555</v>
      </c>
      <c r="AB20" s="49">
        <f t="shared" si="6"/>
        <v>617.83698802887966</v>
      </c>
      <c r="AC20" s="49">
        <f t="shared" si="6"/>
        <v>466.37608514072974</v>
      </c>
      <c r="AD20" s="49">
        <f t="shared" si="6"/>
        <v>335.2884845732064</v>
      </c>
      <c r="AE20" s="49">
        <f t="shared" si="6"/>
        <v>224.98165237272227</v>
      </c>
      <c r="AF20" s="49">
        <f t="shared" si="6"/>
        <v>135.87120390661809</v>
      </c>
      <c r="AG20" s="49">
        <f t="shared" si="6"/>
        <v>68.381066849581487</v>
      </c>
      <c r="AH20" s="49">
        <f t="shared" si="6"/>
        <v>22.943647429793813</v>
      </c>
      <c r="AI20" s="49">
        <f t="shared" si="6"/>
        <v>3.5527136788005009E-14</v>
      </c>
      <c r="AJ20" s="49">
        <f t="shared" si="6"/>
        <v>3.5527136788005009E-14</v>
      </c>
      <c r="AK20" s="49">
        <f t="shared" si="6"/>
        <v>3.5527136788005009E-14</v>
      </c>
      <c r="AL20" s="49">
        <f t="shared" si="6"/>
        <v>3.5527136788005009E-14</v>
      </c>
      <c r="AM20" s="49">
        <f t="shared" si="6"/>
        <v>3.5527136788005009E-14</v>
      </c>
      <c r="AN20" s="49">
        <f t="shared" si="6"/>
        <v>3.5527136788005009E-14</v>
      </c>
      <c r="AO20" s="49">
        <f t="shared" si="6"/>
        <v>3.5527136788005009E-14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NPV($E$13,F22:AI22)*(1+$E$13)</f>
        <v>111.83474318055451</v>
      </c>
      <c r="F22" s="49"/>
      <c r="G22" s="49">
        <f>IF(G$16-F$16&lt;=$E$14,F$19/$E$14,0)</f>
        <v>14.225999999999999</v>
      </c>
      <c r="H22" s="49">
        <f>IF(H$16-F$16&lt;=$E$14,F$19/$E$14,0)</f>
        <v>14.225999999999999</v>
      </c>
      <c r="I22" s="49">
        <f>IF(I$16-F$16&lt;=$E$14,F$19/$E$14,0)</f>
        <v>14.225999999999999</v>
      </c>
      <c r="J22" s="49">
        <f>IF(J$16-F$16&lt;=$E$14,F$19/$E$14,0)</f>
        <v>14.225999999999999</v>
      </c>
      <c r="K22" s="49">
        <f>IF(K$16-F$16&lt;=$E$14,F$19/$E$14,0)</f>
        <v>14.225999999999999</v>
      </c>
      <c r="L22" s="49">
        <f>IF(L$16-F$16&lt;=$E$14,F$19/$E$14,0)</f>
        <v>14.225999999999999</v>
      </c>
      <c r="M22" s="49">
        <f>IF(M$16-F$16&lt;=$E$14,F$19/$E$14,0)</f>
        <v>14.225999999999999</v>
      </c>
      <c r="N22" s="49">
        <f>IF(N$16-F$16&lt;=$E$14,F$19/$E$14,0)</f>
        <v>14.225999999999999</v>
      </c>
      <c r="O22" s="49">
        <f>IF(O$16-F$16&lt;=$E$14,F$19/$E$14,0)</f>
        <v>14.225999999999999</v>
      </c>
      <c r="P22" s="49">
        <f>IF(P$16-F$16&lt;=$E$14,F$19/$E$14,0)</f>
        <v>14.225999999999999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116.99348036387687</v>
      </c>
      <c r="F23" s="49"/>
      <c r="G23" s="49"/>
      <c r="H23" s="49">
        <f>IF(H$16-G$16&lt;=$E$14,G$19/$E$14,0)</f>
        <v>14.88222</v>
      </c>
      <c r="I23" s="49">
        <f>IF(I$16-G$16&lt;=$E$14,G$19/$E$14,0)</f>
        <v>14.88222</v>
      </c>
      <c r="J23" s="49">
        <f>IF(J$16-G$16&lt;=$E$14,G$19/$E$14,0)</f>
        <v>14.88222</v>
      </c>
      <c r="K23" s="49">
        <f>IF(K$16-G$16&lt;=$E$14,G$19/$E$14,0)</f>
        <v>14.88222</v>
      </c>
      <c r="L23" s="49">
        <f>IF(L$16-G$16&lt;=$E$14,G$19/$E$14,0)</f>
        <v>14.88222</v>
      </c>
      <c r="M23" s="49">
        <f>IF(M$16-G$16&lt;=$E$14,G$19/$E$14,0)</f>
        <v>14.88222</v>
      </c>
      <c r="N23" s="49">
        <f>IF(N$16-G$16&lt;=$E$14,G$19/$E$14,0)</f>
        <v>14.88222</v>
      </c>
      <c r="O23" s="49">
        <f>IF(O$16-G$16&lt;=$E$14,G$19/$E$14,0)</f>
        <v>14.88222</v>
      </c>
      <c r="P23" s="49">
        <f>IF(P$16-G$16&lt;=$E$14,G$19/$E$14,0)</f>
        <v>14.88222</v>
      </c>
      <c r="Q23" s="49">
        <f>IF(Q$16-G$16&lt;=$E$14,G$19/$E$14,0)</f>
        <v>14.88222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122.40149440685121</v>
      </c>
      <c r="F24" s="49"/>
      <c r="G24" s="49"/>
      <c r="H24" s="49"/>
      <c r="I24" s="49">
        <f>IF(I$16-H$16&lt;=$E$14,H$19/$E$14,0)</f>
        <v>15.5701494</v>
      </c>
      <c r="J24" s="49">
        <f>IF(J$16-H$16&lt;=$E$14,H$19/$E$14,0)</f>
        <v>15.5701494</v>
      </c>
      <c r="K24" s="49">
        <f>IF(K$16-H$16&lt;=$E$14,H$19/$E$14,0)</f>
        <v>15.5701494</v>
      </c>
      <c r="L24" s="49">
        <f>IF(L$16-H$16&lt;=$E$14,H$19/$E$14,0)</f>
        <v>15.5701494</v>
      </c>
      <c r="M24" s="49">
        <f>IF(M$16-H$16&lt;=$E$14,H$19/$E$14,0)</f>
        <v>15.5701494</v>
      </c>
      <c r="N24" s="49">
        <f>IF(N$16-H$16&lt;=$E$14,H$19/$E$14,0)</f>
        <v>15.5701494</v>
      </c>
      <c r="O24" s="49">
        <f>IF(O$16-H$16&lt;=$E$14,H$19/$E$14,0)</f>
        <v>15.5701494</v>
      </c>
      <c r="P24" s="49">
        <f>IF(P$16-H$16&lt;=$E$14,H$19/$E$14,0)</f>
        <v>15.5701494</v>
      </c>
      <c r="Q24" s="49">
        <f>IF(Q$16-H$16&lt;=$E$14,H$19/$E$14,0)</f>
        <v>15.5701494</v>
      </c>
      <c r="R24" s="49">
        <f>IF(R$16-H$16&lt;=$E$14,H$19/$E$14,0)</f>
        <v>15.5701494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128.07107643986998</v>
      </c>
      <c r="F25" s="49"/>
      <c r="G25" s="49"/>
      <c r="H25" s="49"/>
      <c r="I25" s="49"/>
      <c r="J25" s="49">
        <f>IF(J$16-I$16&lt;=$E$14,I$19/$E$14,0)</f>
        <v>16.2913517</v>
      </c>
      <c r="K25" s="49">
        <f>IF(K$16-I$16&lt;=$E$14,I$19/$E$14,0)</f>
        <v>16.2913517</v>
      </c>
      <c r="L25" s="49">
        <f>IF(L$16-I$16&lt;=$E$14,I$19/$E$14,0)</f>
        <v>16.2913517</v>
      </c>
      <c r="M25" s="49">
        <f>IF(M$16-I$16&lt;=$E$14,I$19/$E$14,0)</f>
        <v>16.2913517</v>
      </c>
      <c r="N25" s="49">
        <f>IF(N$16-I$16&lt;=$E$14,I$19/$E$14,0)</f>
        <v>16.2913517</v>
      </c>
      <c r="O25" s="49">
        <f>IF(O$16-I$16&lt;=$E$14,I$19/$E$14,0)</f>
        <v>16.2913517</v>
      </c>
      <c r="P25" s="49">
        <f>IF(P$16-I$16&lt;=$E$14,I$19/$E$14,0)</f>
        <v>16.2913517</v>
      </c>
      <c r="Q25" s="49">
        <f>IF(Q$16-I$16&lt;=$E$14,I$19/$E$14,0)</f>
        <v>16.2913517</v>
      </c>
      <c r="R25" s="49">
        <f>IF(R$16-I$16&lt;=$E$14,I$19/$E$14,0)</f>
        <v>16.2913517</v>
      </c>
      <c r="S25" s="49">
        <f>IF(S$16-I$16&lt;=$E$14,I$19/$E$14,0)</f>
        <v>16.2913517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134.01512762960223</v>
      </c>
      <c r="F26" s="53"/>
      <c r="G26" s="53"/>
      <c r="H26" s="53"/>
      <c r="I26" s="53"/>
      <c r="J26" s="53"/>
      <c r="K26" s="49">
        <f>IF(K$16-J$16&lt;=$E$14,J$19/$E$14,0)</f>
        <v>17.047468000000002</v>
      </c>
      <c r="L26" s="49">
        <f>IF(L$16-J$16&lt;=$E$14,J$19/$E$14,0)</f>
        <v>17.047468000000002</v>
      </c>
      <c r="M26" s="49">
        <f>IF(M$16-J$16&lt;=$E$14,J$19/$E$14,0)</f>
        <v>17.047468000000002</v>
      </c>
      <c r="N26" s="49">
        <f>IF(N$16-J$16&lt;=$E$14,J$19/$E$14,0)</f>
        <v>17.047468000000002</v>
      </c>
      <c r="O26" s="49">
        <f>IF(O$16-J$16&lt;=$E$14,J$19/$E$14,0)</f>
        <v>17.047468000000002</v>
      </c>
      <c r="P26" s="49">
        <f>IF(P$16-J$16&lt;=$E$14,J$19/$E$14,0)</f>
        <v>17.047468000000002</v>
      </c>
      <c r="Q26" s="49">
        <f>IF(Q$16-J$16&lt;=$E$14,J$19/$E$14,0)</f>
        <v>17.047468000000002</v>
      </c>
      <c r="R26" s="49">
        <f>IF(R$16-J$16&lt;=$E$14,J$19/$E$14,0)</f>
        <v>17.047468000000002</v>
      </c>
      <c r="S26" s="49">
        <f>IF(S$16-J$16&lt;=$E$14,J$19/$E$14,0)</f>
        <v>17.047468000000002</v>
      </c>
      <c r="T26" s="49">
        <f>IF(T$16-J$16&lt;=$E$14,J$19/$E$14,0)</f>
        <v>17.047468000000002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136.69543018219429</v>
      </c>
      <c r="F27" s="53"/>
      <c r="G27" s="53"/>
      <c r="H27" s="53"/>
      <c r="I27" s="53"/>
      <c r="J27" s="53"/>
      <c r="K27" s="42"/>
      <c r="L27" s="49">
        <f>IF(L$16-K$16&lt;=$E$14,K$19/$E$14,0)</f>
        <v>17.388417359999998</v>
      </c>
      <c r="M27" s="49">
        <f>IF(M$16-K$16&lt;=$E$14,K$19/$E$14,0)</f>
        <v>17.388417359999998</v>
      </c>
      <c r="N27" s="49">
        <f>IF(N$16-K$16&lt;=$E$14,K$19/$E$14,0)</f>
        <v>17.388417359999998</v>
      </c>
      <c r="O27" s="49">
        <f>IF(O$16-K$16&lt;=$E$14,K$19/$E$14,0)</f>
        <v>17.388417359999998</v>
      </c>
      <c r="P27" s="49">
        <f>IF(P$16-K$16&lt;=$E$14,K$19/$E$14,0)</f>
        <v>17.388417359999998</v>
      </c>
      <c r="Q27" s="49">
        <f>IF(Q$16-K$16&lt;=$E$14,K$19/$E$14,0)</f>
        <v>17.388417359999998</v>
      </c>
      <c r="R27" s="49">
        <f>IF(R$16-K$16&lt;=$E$14,K$19/$E$14,0)</f>
        <v>17.388417359999998</v>
      </c>
      <c r="S27" s="49">
        <f>IF(S$16-K$16&lt;=$E$14,K$19/$E$14,0)</f>
        <v>17.388417359999998</v>
      </c>
      <c r="T27" s="49">
        <f>IF(T$16-K$16&lt;=$E$14,K$19/$E$14,0)</f>
        <v>17.388417359999998</v>
      </c>
      <c r="U27" s="49">
        <f>IF(U$16-K$16&lt;=$E$14,K$19/$E$14,0)</f>
        <v>17.388417359999998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139.42933878583818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17.736185707200001</v>
      </c>
      <c r="N28" s="49">
        <f>IF(N$16-L$16&lt;=$E$14,L$19/$E$14,0)</f>
        <v>17.736185707200001</v>
      </c>
      <c r="O28" s="49">
        <f>IF(O$16-L$16&lt;=$E$14,L$19/$E$14,0)</f>
        <v>17.736185707200001</v>
      </c>
      <c r="P28" s="49">
        <f>IF(P$16-L$16&lt;=$E$14,L$19/$E$14,0)</f>
        <v>17.736185707200001</v>
      </c>
      <c r="Q28" s="49">
        <f>IF(Q$16-L$16&lt;=$E$14,L$19/$E$14,0)</f>
        <v>17.736185707200001</v>
      </c>
      <c r="R28" s="49">
        <f>IF(R$16-L$16&lt;=$E$14,L$19/$E$14,0)</f>
        <v>17.736185707200001</v>
      </c>
      <c r="S28" s="49">
        <f>IF(S$16-L$16&lt;=$E$14,L$19/$E$14,0)</f>
        <v>17.736185707200001</v>
      </c>
      <c r="T28" s="49">
        <f>IF(T$16-L$16&lt;=$E$14,L$19/$E$14,0)</f>
        <v>17.736185707200001</v>
      </c>
      <c r="U28" s="49">
        <f>IF(U$16-L$16&lt;=$E$14,L$19/$E$14,0)</f>
        <v>17.736185707200001</v>
      </c>
      <c r="V28" s="49">
        <f>IF(V$16-L$16&lt;=$E$14,L$19/$E$14,0)</f>
        <v>17.736185707200001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142.21792556155498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18.090909421344001</v>
      </c>
      <c r="O29" s="49">
        <f>IF(O$16-M$16&lt;=$E$14,M$19/$E$14,0)</f>
        <v>18.090909421344001</v>
      </c>
      <c r="P29" s="49">
        <f>IF(P$16-M$16&lt;=$E$14,M$19/$E$14,0)</f>
        <v>18.090909421344001</v>
      </c>
      <c r="Q29" s="49">
        <f>IF(Q$16-M$16&lt;=$E$14,M$19/$E$14,0)</f>
        <v>18.090909421344001</v>
      </c>
      <c r="R29" s="49">
        <f>IF(R$16-M$16&lt;=$E$14,M$19/$E$14,0)</f>
        <v>18.090909421344001</v>
      </c>
      <c r="S29" s="49">
        <f>IF(S$16-M$16&lt;=$E$14,M$19/$E$14,0)</f>
        <v>18.090909421344001</v>
      </c>
      <c r="T29" s="49">
        <f>IF(T$16-M$16&lt;=$E$14,M$19/$E$14,0)</f>
        <v>18.090909421344001</v>
      </c>
      <c r="U29" s="49">
        <f>IF(U$16-M$16&lt;=$E$14,M$19/$E$14,0)</f>
        <v>18.090909421344001</v>
      </c>
      <c r="V29" s="49">
        <f>IF(V$16-M$16&lt;=$E$14,M$19/$E$14,0)</f>
        <v>18.090909421344001</v>
      </c>
      <c r="W29" s="49">
        <f>IF(W$16-M$16&lt;=$E$14,M$19/$E$14,0)</f>
        <v>18.090909421344001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145.06228407278607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18.452727609770882</v>
      </c>
      <c r="P30" s="49">
        <f>IF(P$16-N$16&lt;=$E$14,N$19/$E$14,0)</f>
        <v>18.452727609770882</v>
      </c>
      <c r="Q30" s="49">
        <f>IF(Q$16-N$16&lt;=$E$14,N$19/$E$14,0)</f>
        <v>18.452727609770882</v>
      </c>
      <c r="R30" s="49">
        <f>IF(R$16-N$16&lt;=$E$14,N$19/$E$14,0)</f>
        <v>18.452727609770882</v>
      </c>
      <c r="S30" s="49">
        <f>IF(S$16-N$16&lt;=$E$14,N$19/$E$14,0)</f>
        <v>18.452727609770882</v>
      </c>
      <c r="T30" s="49">
        <f>IF(T$16-N$16&lt;=$E$14,N$19/$E$14,0)</f>
        <v>18.452727609770882</v>
      </c>
      <c r="U30" s="49">
        <f>IF(U$16-N$16&lt;=$E$14,N$19/$E$14,0)</f>
        <v>18.452727609770882</v>
      </c>
      <c r="V30" s="49">
        <f>IF(V$16-N$16&lt;=$E$14,N$19/$E$14,0)</f>
        <v>18.452727609770882</v>
      </c>
      <c r="W30" s="49">
        <f>IF(W$16-N$16&lt;=$E$14,N$19/$E$14,0)</f>
        <v>18.452727609770882</v>
      </c>
      <c r="X30" s="49">
        <f>IF(X$16-N$16&lt;=$E$14,N$19/$E$14,0)</f>
        <v>18.452727609770882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147.96352975424176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18.821782161966301</v>
      </c>
      <c r="Q31" s="49">
        <f>IF(Q$16-O$16&lt;=$E$14,O$19/$E$14,0)</f>
        <v>18.821782161966301</v>
      </c>
      <c r="R31" s="49">
        <f>IF(R$16-O$16&lt;=$E$14,O$19/$E$14,0)</f>
        <v>18.821782161966301</v>
      </c>
      <c r="S31" s="49">
        <f>IF(S$16-O$16&lt;=$E$14,O$19/$E$14,0)</f>
        <v>18.821782161966301</v>
      </c>
      <c r="T31" s="49">
        <f>IF(T$16-O$16&lt;=$E$14,O$19/$E$14,0)</f>
        <v>18.821782161966301</v>
      </c>
      <c r="U31" s="49">
        <f>IF(U$16-O$16&lt;=$E$14,O$19/$E$14,0)</f>
        <v>18.821782161966301</v>
      </c>
      <c r="V31" s="49">
        <f>IF(V$16-O$16&lt;=$E$14,O$19/$E$14,0)</f>
        <v>18.821782161966301</v>
      </c>
      <c r="W31" s="49">
        <f>IF(W$16-O$16&lt;=$E$14,O$19/$E$14,0)</f>
        <v>18.821782161966301</v>
      </c>
      <c r="X31" s="49">
        <f>IF(X$16-O$16&lt;=$E$14,O$19/$E$14,0)</f>
        <v>18.821782161966301</v>
      </c>
      <c r="Y31" s="49">
        <f>IF(Y$16-O$16&lt;=$E$14,O$19/$E$14,0)</f>
        <v>18.821782161966301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150.92280034932662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19.198217805205626</v>
      </c>
      <c r="R32" s="49">
        <f>IF(R$16-P$16&lt;=$E$14,P$19/$E$14,0)</f>
        <v>19.198217805205626</v>
      </c>
      <c r="S32" s="49">
        <f>IF(S$16-P$16&lt;=$E$14,P$19/$E$14,0)</f>
        <v>19.198217805205626</v>
      </c>
      <c r="T32" s="49">
        <f>IF(T$16-P$16&lt;=$E$14,P$19/$E$14,0)</f>
        <v>19.198217805205626</v>
      </c>
      <c r="U32" s="49">
        <f>IF(U$16-P$16&lt;=$E$14,P$19/$E$14,0)</f>
        <v>19.198217805205626</v>
      </c>
      <c r="V32" s="49">
        <f>IF(V$16-P$16&lt;=$E$14,P$19/$E$14,0)</f>
        <v>19.198217805205626</v>
      </c>
      <c r="W32" s="49">
        <f>IF(W$16-P$16&lt;=$E$14,P$19/$E$14,0)</f>
        <v>19.198217805205626</v>
      </c>
      <c r="X32" s="49">
        <f>IF(X$16-P$16&lt;=$E$14,P$19/$E$14,0)</f>
        <v>19.198217805205626</v>
      </c>
      <c r="Y32" s="49">
        <f>IF(Y$16-P$16&lt;=$E$14,P$19/$E$14,0)</f>
        <v>19.198217805205626</v>
      </c>
      <c r="Z32" s="49">
        <f>IF(Z$16-P$16&lt;=$E$14,P$19/$E$14,0)</f>
        <v>19.198217805205626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153.94125635631312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19.582182161309738</v>
      </c>
      <c r="S33" s="49">
        <f>IF(S$16-Q$16&lt;=$E$14,Q$19/$E$14,0)</f>
        <v>19.582182161309738</v>
      </c>
      <c r="T33" s="49">
        <f>IF(T$16-Q$16&lt;=$E$14,Q$19/$E$14,0)</f>
        <v>19.582182161309738</v>
      </c>
      <c r="U33" s="49">
        <f>IF(U$16-Q$16&lt;=$E$14,Q$19/$E$14,0)</f>
        <v>19.582182161309738</v>
      </c>
      <c r="V33" s="49">
        <f>IF(V$16-Q$16&lt;=$E$14,Q$19/$E$14,0)</f>
        <v>19.582182161309738</v>
      </c>
      <c r="W33" s="49">
        <f>IF(W$16-Q$16&lt;=$E$14,Q$19/$E$14,0)</f>
        <v>19.582182161309738</v>
      </c>
      <c r="X33" s="49">
        <f>IF(X$16-Q$16&lt;=$E$14,Q$19/$E$14,0)</f>
        <v>19.582182161309738</v>
      </c>
      <c r="Y33" s="49">
        <f>IF(Y$16-Q$16&lt;=$E$14,Q$19/$E$14,0)</f>
        <v>19.582182161309738</v>
      </c>
      <c r="Z33" s="49">
        <f>IF(Z$16-Q$16&lt;=$E$14,Q$19/$E$14,0)</f>
        <v>19.582182161309738</v>
      </c>
      <c r="AA33" s="49">
        <f>IF(AA$16-Q$16&lt;=$E$14,Q$19/$E$14,0)</f>
        <v>19.582182161309738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157.02008148343944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19.973825804535934</v>
      </c>
      <c r="T34" s="49">
        <f>IF(T$16-R$16&lt;=$E$14,R$19/$E$14,0)</f>
        <v>19.973825804535934</v>
      </c>
      <c r="U34" s="49">
        <f>IF(U$16-R$16&lt;=$E$14,R$19/$E$14,0)</f>
        <v>19.973825804535934</v>
      </c>
      <c r="V34" s="49">
        <f>IF(V$16-R$16&lt;=$E$14,R$19/$E$14,0)</f>
        <v>19.973825804535934</v>
      </c>
      <c r="W34" s="49">
        <f>IF(W$16-R$16&lt;=$E$14,R$19/$E$14,0)</f>
        <v>19.973825804535934</v>
      </c>
      <c r="X34" s="49">
        <f>IF(X$16-R$16&lt;=$E$14,R$19/$E$14,0)</f>
        <v>19.973825804535934</v>
      </c>
      <c r="Y34" s="49">
        <f>IF(Y$16-R$16&lt;=$E$14,R$19/$E$14,0)</f>
        <v>19.973825804535934</v>
      </c>
      <c r="Z34" s="49">
        <f>IF(Z$16-R$16&lt;=$E$14,R$19/$E$14,0)</f>
        <v>19.973825804535934</v>
      </c>
      <c r="AA34" s="49">
        <f>IF(AA$16-R$16&lt;=$E$14,R$19/$E$14,0)</f>
        <v>19.973825804535934</v>
      </c>
      <c r="AB34" s="49">
        <f>IF(AB$16-R$16&lt;=$E$14,R$19/$E$14,0)</f>
        <v>19.973825804535934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160.16048311310823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20.373302320626653</v>
      </c>
      <c r="U35" s="49">
        <f>IF(U$16-S$16&lt;=$E$14,S$19/$E$14,0)</f>
        <v>20.373302320626653</v>
      </c>
      <c r="V35" s="49">
        <f>IF(V$16-S$16&lt;=$E$14,S$19/$E$14,0)</f>
        <v>20.373302320626653</v>
      </c>
      <c r="W35" s="49">
        <f>IF(W$16-S$16&lt;=$E$14,S$19/$E$14,0)</f>
        <v>20.373302320626653</v>
      </c>
      <c r="X35" s="49">
        <f>IF(X$16-S$16&lt;=$E$14,S$19/$E$14,0)</f>
        <v>20.373302320626653</v>
      </c>
      <c r="Y35" s="49">
        <f>IF(Y$16-S$16&lt;=$E$14,S$19/$E$14,0)</f>
        <v>20.373302320626653</v>
      </c>
      <c r="Z35" s="49">
        <f>IF(Z$16-S$16&lt;=$E$14,S$19/$E$14,0)</f>
        <v>20.373302320626653</v>
      </c>
      <c r="AA35" s="49">
        <f>IF(AA$16-S$16&lt;=$E$14,S$19/$E$14,0)</f>
        <v>20.373302320626653</v>
      </c>
      <c r="AB35" s="49">
        <f>IF(AB$16-S$16&lt;=$E$14,S$19/$E$14,0)</f>
        <v>20.373302320626653</v>
      </c>
      <c r="AC35" s="49">
        <f>IF(AC$16-S$16&lt;=$E$14,S$19/$E$14,0)</f>
        <v>20.373302320626653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163.36369277537037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20.780768367039187</v>
      </c>
      <c r="V36" s="49">
        <f>IF(V$16-T$16&lt;=$E$14,T$19/$E$14,0)</f>
        <v>20.780768367039187</v>
      </c>
      <c r="W36" s="49">
        <f>IF(W$16-T$16&lt;=$E$14,T$19/$E$14,0)</f>
        <v>20.780768367039187</v>
      </c>
      <c r="X36" s="49">
        <f>IF(X$16-T$16&lt;=$E$14,T$19/$E$14,0)</f>
        <v>20.780768367039187</v>
      </c>
      <c r="Y36" s="49">
        <f>IF(Y$16-T$16&lt;=$E$14,T$19/$E$14,0)</f>
        <v>20.780768367039187</v>
      </c>
      <c r="Z36" s="49">
        <f>IF(Z$16-T$16&lt;=$E$14,T$19/$E$14,0)</f>
        <v>20.780768367039187</v>
      </c>
      <c r="AA36" s="49">
        <f>IF(AA$16-T$16&lt;=$E$14,T$19/$E$14,0)</f>
        <v>20.780768367039187</v>
      </c>
      <c r="AB36" s="49">
        <f>IF(AB$16-T$16&lt;=$E$14,T$19/$E$14,0)</f>
        <v>20.780768367039187</v>
      </c>
      <c r="AC36" s="49">
        <f>IF(AC$16-T$16&lt;=$E$14,T$19/$E$14,0)</f>
        <v>20.780768367039187</v>
      </c>
      <c r="AD36" s="49">
        <f>IF(AD$16-T$16&lt;=$E$14,T$19/$E$14,0)</f>
        <v>20.780768367039187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166.63096663087779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21.196383734379971</v>
      </c>
      <c r="W37" s="49">
        <f>IF(W$16-U$16&lt;=$E$14,U$19/$E$14,0)</f>
        <v>21.196383734379971</v>
      </c>
      <c r="X37" s="49">
        <f>IF(X$16-U$16&lt;=$E$14,U$19/$E$14,0)</f>
        <v>21.196383734379971</v>
      </c>
      <c r="Y37" s="49">
        <f>IF(Y$16-U$16&lt;=$E$14,U$19/$E$14,0)</f>
        <v>21.196383734379971</v>
      </c>
      <c r="Z37" s="49">
        <f>IF(Z$16-U$16&lt;=$E$14,U$19/$E$14,0)</f>
        <v>21.196383734379971</v>
      </c>
      <c r="AA37" s="49">
        <f>IF(AA$16-U$16&lt;=$E$14,U$19/$E$14,0)</f>
        <v>21.196383734379971</v>
      </c>
      <c r="AB37" s="49">
        <f>IF(AB$16-U$16&lt;=$E$14,U$19/$E$14,0)</f>
        <v>21.196383734379971</v>
      </c>
      <c r="AC37" s="49">
        <f>IF(AC$16-U$16&lt;=$E$14,U$19/$E$14,0)</f>
        <v>21.196383734379971</v>
      </c>
      <c r="AD37" s="49">
        <f>IF(AD$16-U$16&lt;=$E$14,U$19/$E$14,0)</f>
        <v>21.196383734379971</v>
      </c>
      <c r="AE37" s="49">
        <f>IF(AE$16-U$16&lt;=$E$14,U$19/$E$14,0)</f>
        <v>21.196383734379971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169.96358596349532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21.620311409067568</v>
      </c>
      <c r="X38" s="49">
        <f>IF(X$16-V$16&lt;=$E$14,V$19/$E$14,0)</f>
        <v>21.620311409067568</v>
      </c>
      <c r="Y38" s="49">
        <f>IF(Y$16-V$16&lt;=$E$14,V$19/$E$14,0)</f>
        <v>21.620311409067568</v>
      </c>
      <c r="Z38" s="49">
        <f>IF(Z$16-V$16&lt;=$E$14,V$19/$E$14,0)</f>
        <v>21.620311409067568</v>
      </c>
      <c r="AA38" s="49">
        <f>IF(AA$16-V$16&lt;=$E$14,V$19/$E$14,0)</f>
        <v>21.620311409067568</v>
      </c>
      <c r="AB38" s="49">
        <f>IF(AB$16-V$16&lt;=$E$14,V$19/$E$14,0)</f>
        <v>21.620311409067568</v>
      </c>
      <c r="AC38" s="49">
        <f>IF(AC$16-V$16&lt;=$E$14,V$19/$E$14,0)</f>
        <v>21.620311409067568</v>
      </c>
      <c r="AD38" s="49">
        <f>IF(AD$16-V$16&lt;=$E$14,V$19/$E$14,0)</f>
        <v>21.620311409067568</v>
      </c>
      <c r="AE38" s="49">
        <f>IF(AE$16-V$16&lt;=$E$14,V$19/$E$14,0)</f>
        <v>21.620311409067568</v>
      </c>
      <c r="AF38" s="49">
        <f>IF(AF$16-V$16&lt;=$E$14,V$19/$E$14,0)</f>
        <v>21.620311409067568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173.36285768276528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22.052717637248922</v>
      </c>
      <c r="Y39" s="49">
        <f>IF(Y$16-W$16&lt;=$E$14,W$19/$E$14,0)</f>
        <v>22.052717637248922</v>
      </c>
      <c r="Z39" s="49">
        <f>IF(Z$16-W$16&lt;=$E$14,W$19/$E$14,0)</f>
        <v>22.052717637248922</v>
      </c>
      <c r="AA39" s="49">
        <f>IF(AA$16-W$16&lt;=$E$14,W$19/$E$14,0)</f>
        <v>22.052717637248922</v>
      </c>
      <c r="AB39" s="49">
        <f>IF(AB$16-W$16&lt;=$E$14,W$19/$E$14,0)</f>
        <v>22.052717637248922</v>
      </c>
      <c r="AC39" s="49">
        <f>IF(AC$16-W$16&lt;=$E$14,W$19/$E$14,0)</f>
        <v>22.052717637248922</v>
      </c>
      <c r="AD39" s="49">
        <f>IF(AD$16-W$16&lt;=$E$14,W$19/$E$14,0)</f>
        <v>22.052717637248922</v>
      </c>
      <c r="AE39" s="49">
        <f>IF(AE$16-W$16&lt;=$E$14,W$19/$E$14,0)</f>
        <v>22.052717637248922</v>
      </c>
      <c r="AF39" s="49">
        <f>IF(AF$16-W$16&lt;=$E$14,W$19/$E$14,0)</f>
        <v>22.052717637248922</v>
      </c>
      <c r="AG39" s="49">
        <f>IF(AG$16-W$16&lt;=$E$14,W$19/$E$14,0)</f>
        <v>22.052717637248922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176.83011483642051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22.493771989993899</v>
      </c>
      <c r="Z40" s="49">
        <f>IF(Z$16-X$16&lt;=$E$14,X$19/$E$14,0)</f>
        <v>22.493771989993899</v>
      </c>
      <c r="AA40" s="49">
        <f>IF(AA$16-X$16&lt;=$E$14,X$19/$E$14,0)</f>
        <v>22.493771989993899</v>
      </c>
      <c r="AB40" s="49">
        <f>IF(AB$16-X$16&lt;=$E$14,X$19/$E$14,0)</f>
        <v>22.493771989993899</v>
      </c>
      <c r="AC40" s="49">
        <f>IF(AC$16-X$16&lt;=$E$14,X$19/$E$14,0)</f>
        <v>22.493771989993899</v>
      </c>
      <c r="AD40" s="49">
        <f>IF(AD$16-X$16&lt;=$E$14,X$19/$E$14,0)</f>
        <v>22.493771989993899</v>
      </c>
      <c r="AE40" s="49">
        <f>IF(AE$16-X$16&lt;=$E$14,X$19/$E$14,0)</f>
        <v>22.493771989993899</v>
      </c>
      <c r="AF40" s="49">
        <f>IF(AF$16-X$16&lt;=$E$14,X$19/$E$14,0)</f>
        <v>22.493771989993899</v>
      </c>
      <c r="AG40" s="49">
        <f>IF(AG$16-X$16&lt;=$E$14,X$19/$E$14,0)</f>
        <v>22.493771989993899</v>
      </c>
      <c r="AH40" s="49">
        <f>IF(AH$16-X$16&lt;=$E$14,X$19/$E$14,0)</f>
        <v>22.493771989993899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180.36671713314897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22.943647429793778</v>
      </c>
      <c r="AA41" s="54">
        <f>IF(AA$16-Y$16&lt;=$E$14,Y$19/$E$14,0)</f>
        <v>22.943647429793778</v>
      </c>
      <c r="AB41" s="54">
        <f>IF(AB$16-Y$16&lt;=$E$14,Y$19/$E$14,0)</f>
        <v>22.943647429793778</v>
      </c>
      <c r="AC41" s="54">
        <f>IF(AC$16-Y$16&lt;=$E$14,Y$19/$E$14,0)</f>
        <v>22.943647429793778</v>
      </c>
      <c r="AD41" s="54">
        <f>IF(AD$16-Y$16&lt;=$E$14,Y$19/$E$14,0)</f>
        <v>22.943647429793778</v>
      </c>
      <c r="AE41" s="54">
        <f>IF(AE$16-Y$16&lt;=$E$14,Y$19/$E$14,0)</f>
        <v>22.943647429793778</v>
      </c>
      <c r="AF41" s="54">
        <f>IF(AF$16-Y$16&lt;=$E$14,Y$19/$E$14,0)</f>
        <v>22.943647429793778</v>
      </c>
      <c r="AG41" s="54">
        <f>IF(AG$16-Y$16&lt;=$E$14,Y$19/$E$14,0)</f>
        <v>22.943647429793778</v>
      </c>
      <c r="AH41" s="54">
        <f>IF(AH$16-Y$16&lt;=$E$14,Y$19/$E$14,0)</f>
        <v>22.943647429793778</v>
      </c>
      <c r="AI41" s="54">
        <f>IF(AI$16-Y$16&lt;=$E$14,Y$19/$E$14,0)</f>
        <v>22.943647429793778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1662.7723546254665</v>
      </c>
      <c r="F42" s="49">
        <f t="shared" ref="F42:S42" si="8">SUM(F22:F41)</f>
        <v>0</v>
      </c>
      <c r="G42" s="49">
        <f t="shared" si="8"/>
        <v>14.225999999999999</v>
      </c>
      <c r="H42" s="49">
        <f t="shared" si="8"/>
        <v>29.108219999999999</v>
      </c>
      <c r="I42" s="49">
        <f t="shared" si="8"/>
        <v>44.678369400000001</v>
      </c>
      <c r="J42" s="49">
        <f t="shared" si="8"/>
        <v>60.969721100000001</v>
      </c>
      <c r="K42" s="49">
        <f t="shared" si="8"/>
        <v>78.017189099999996</v>
      </c>
      <c r="L42" s="49">
        <f t="shared" si="8"/>
        <v>95.405606460000001</v>
      </c>
      <c r="M42" s="49">
        <f t="shared" si="8"/>
        <v>113.14179216720001</v>
      </c>
      <c r="N42" s="49">
        <f t="shared" si="8"/>
        <v>131.23270158854402</v>
      </c>
      <c r="O42" s="49">
        <f t="shared" si="8"/>
        <v>149.68542919831489</v>
      </c>
      <c r="P42" s="49">
        <f t="shared" si="8"/>
        <v>168.50721136028119</v>
      </c>
      <c r="Q42" s="49">
        <f t="shared" si="8"/>
        <v>173.47942916548681</v>
      </c>
      <c r="R42" s="49">
        <f t="shared" si="8"/>
        <v>178.17939132679652</v>
      </c>
      <c r="S42" s="49">
        <f t="shared" si="8"/>
        <v>182.58306773133245</v>
      </c>
      <c r="T42" s="49">
        <f>SUM(T22:T41)</f>
        <v>186.66501835195916</v>
      </c>
      <c r="U42" s="49">
        <f t="shared" ref="U42:AO42" si="9">SUM(U22:U41)</f>
        <v>190.39831871899833</v>
      </c>
      <c r="V42" s="49">
        <f t="shared" si="9"/>
        <v>194.20628509337834</v>
      </c>
      <c r="W42" s="49">
        <f t="shared" si="9"/>
        <v>198.09041079524587</v>
      </c>
      <c r="X42" s="49">
        <f t="shared" si="9"/>
        <v>202.05221901115078</v>
      </c>
      <c r="Y42" s="49">
        <f t="shared" si="9"/>
        <v>206.09326339137377</v>
      </c>
      <c r="Z42" s="49">
        <f t="shared" si="9"/>
        <v>210.21512865920124</v>
      </c>
      <c r="AA42" s="49">
        <f t="shared" si="9"/>
        <v>191.01691085399563</v>
      </c>
      <c r="AB42" s="49">
        <f t="shared" si="9"/>
        <v>171.43472869268589</v>
      </c>
      <c r="AC42" s="49">
        <f t="shared" si="9"/>
        <v>151.46090288814995</v>
      </c>
      <c r="AD42" s="49">
        <f t="shared" si="9"/>
        <v>131.08760056752334</v>
      </c>
      <c r="AE42" s="49">
        <f t="shared" si="9"/>
        <v>110.30683220048414</v>
      </c>
      <c r="AF42" s="49">
        <f t="shared" si="9"/>
        <v>89.110448466104174</v>
      </c>
      <c r="AG42" s="49">
        <f t="shared" si="9"/>
        <v>67.490137057036605</v>
      </c>
      <c r="AH42" s="49">
        <f t="shared" si="9"/>
        <v>45.437419419787673</v>
      </c>
      <c r="AI42" s="49">
        <f t="shared" si="9"/>
        <v>22.943647429793778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NPV($E$13,F45:AI45)*(1+$E$13)</f>
        <v>1759.2131511937434</v>
      </c>
      <c r="F45" s="53"/>
      <c r="G45" s="53">
        <f t="shared" ref="G45:AO45" si="11">G42</f>
        <v>14.225999999999999</v>
      </c>
      <c r="H45" s="53">
        <f t="shared" si="11"/>
        <v>29.108219999999999</v>
      </c>
      <c r="I45" s="53">
        <f t="shared" si="11"/>
        <v>44.678369400000001</v>
      </c>
      <c r="J45" s="53">
        <f t="shared" si="11"/>
        <v>60.969721100000001</v>
      </c>
      <c r="K45" s="53">
        <f t="shared" si="11"/>
        <v>78.017189099999996</v>
      </c>
      <c r="L45" s="53">
        <f t="shared" si="11"/>
        <v>95.405606460000001</v>
      </c>
      <c r="M45" s="53">
        <f t="shared" si="11"/>
        <v>113.14179216720001</v>
      </c>
      <c r="N45" s="53">
        <f t="shared" si="11"/>
        <v>131.23270158854402</v>
      </c>
      <c r="O45" s="53">
        <f t="shared" si="11"/>
        <v>149.68542919831489</v>
      </c>
      <c r="P45" s="53">
        <f t="shared" si="11"/>
        <v>168.50721136028119</v>
      </c>
      <c r="Q45" s="53">
        <f t="shared" si="11"/>
        <v>173.47942916548681</v>
      </c>
      <c r="R45" s="53">
        <f t="shared" si="11"/>
        <v>178.17939132679652</v>
      </c>
      <c r="S45" s="53">
        <f t="shared" si="11"/>
        <v>182.58306773133245</v>
      </c>
      <c r="T45" s="53">
        <f t="shared" si="11"/>
        <v>186.66501835195916</v>
      </c>
      <c r="U45" s="53">
        <f t="shared" si="11"/>
        <v>190.39831871899833</v>
      </c>
      <c r="V45" s="53">
        <f t="shared" si="11"/>
        <v>194.20628509337834</v>
      </c>
      <c r="W45" s="53">
        <f t="shared" si="11"/>
        <v>198.09041079524587</v>
      </c>
      <c r="X45" s="53">
        <f t="shared" si="11"/>
        <v>202.05221901115078</v>
      </c>
      <c r="Y45" s="53">
        <f t="shared" si="11"/>
        <v>206.09326339137377</v>
      </c>
      <c r="Z45" s="53">
        <f t="shared" si="11"/>
        <v>210.21512865920124</v>
      </c>
      <c r="AA45" s="53">
        <f t="shared" si="11"/>
        <v>191.01691085399563</v>
      </c>
      <c r="AB45" s="53">
        <f t="shared" si="11"/>
        <v>171.43472869268589</v>
      </c>
      <c r="AC45" s="53">
        <f t="shared" si="11"/>
        <v>151.46090288814995</v>
      </c>
      <c r="AD45" s="53">
        <f t="shared" si="11"/>
        <v>131.08760056752334</v>
      </c>
      <c r="AE45" s="53">
        <f t="shared" si="11"/>
        <v>110.30683220048414</v>
      </c>
      <c r="AF45" s="53">
        <f t="shared" si="11"/>
        <v>89.110448466104174</v>
      </c>
      <c r="AG45" s="53">
        <f t="shared" si="11"/>
        <v>67.490137057036605</v>
      </c>
      <c r="AH45" s="53">
        <f t="shared" si="11"/>
        <v>45.437419419787673</v>
      </c>
      <c r="AI45" s="53">
        <f t="shared" si="11"/>
        <v>22.943647429793778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268.5338408795198</v>
      </c>
      <c r="G46" s="84">
        <f t="shared" ref="G46:AO46" si="12">F$20*$H10</f>
        <v>3.6418559999999998</v>
      </c>
      <c r="H46" s="84">
        <f t="shared" si="12"/>
        <v>7.0875187200000003</v>
      </c>
      <c r="I46" s="84">
        <f t="shared" si="12"/>
        <v>10.328306534399999</v>
      </c>
      <c r="J46" s="84">
        <f t="shared" si="12"/>
        <v>13.355126312960001</v>
      </c>
      <c r="K46" s="84">
        <f t="shared" si="12"/>
        <v>16.158453260800002</v>
      </c>
      <c r="L46" s="84">
        <f t="shared" si="12"/>
        <v>18.612648064000002</v>
      </c>
      <c r="M46" s="84">
        <f t="shared" si="12"/>
        <v>20.710728079667206</v>
      </c>
      <c r="N46" s="84">
        <f t="shared" si="12"/>
        <v>22.445571012050948</v>
      </c>
      <c r="O46" s="84">
        <f t="shared" si="12"/>
        <v>23.809912119485563</v>
      </c>
      <c r="P46" s="84">
        <f t="shared" si="12"/>
        <v>24.796341365472074</v>
      </c>
      <c r="Q46" s="84">
        <f t="shared" si="12"/>
        <v>25.397300512781513</v>
      </c>
      <c r="R46" s="84">
        <f t="shared" si="12"/>
        <v>25.969265759440344</v>
      </c>
      <c r="S46" s="84">
        <f t="shared" si="12"/>
        <v>26.52117274743555</v>
      </c>
      <c r="T46" s="84">
        <f t="shared" si="12"/>
        <v>27.062611607593865</v>
      </c>
      <c r="U46" s="84">
        <f t="shared" si="12"/>
        <v>27.603863839745745</v>
      </c>
      <c r="V46" s="84">
        <f t="shared" si="12"/>
        <v>28.15594111654066</v>
      </c>
      <c r="W46" s="84">
        <f t="shared" si="12"/>
        <v>28.719059938871471</v>
      </c>
      <c r="X46" s="84">
        <f t="shared" si="12"/>
        <v>29.293441137648905</v>
      </c>
      <c r="Y46" s="84">
        <f t="shared" si="12"/>
        <v>29.87930996040188</v>
      </c>
      <c r="Z46" s="84">
        <f t="shared" si="12"/>
        <v>30.476896159609922</v>
      </c>
      <c r="AA46" s="84">
        <f t="shared" si="12"/>
        <v>25.095388865934368</v>
      </c>
      <c r="AB46" s="84">
        <f t="shared" si="12"/>
        <v>20.205355948072079</v>
      </c>
      <c r="AC46" s="84">
        <f t="shared" si="12"/>
        <v>15.81662689353932</v>
      </c>
      <c r="AD46" s="84">
        <f t="shared" si="12"/>
        <v>11.939227779602682</v>
      </c>
      <c r="AE46" s="84">
        <f t="shared" si="12"/>
        <v>8.5833852050740838</v>
      </c>
      <c r="AF46" s="84">
        <f t="shared" si="12"/>
        <v>5.75953030074169</v>
      </c>
      <c r="AG46" s="84">
        <f t="shared" si="12"/>
        <v>3.4783028200094233</v>
      </c>
      <c r="AH46" s="84">
        <f t="shared" si="12"/>
        <v>1.7505553113492862</v>
      </c>
      <c r="AI46" s="84">
        <f t="shared" si="12"/>
        <v>0.5873573742027216</v>
      </c>
      <c r="AJ46" s="84">
        <f t="shared" si="12"/>
        <v>9.0949470177292826E-16</v>
      </c>
      <c r="AK46" s="84">
        <f t="shared" si="12"/>
        <v>9.0949470177292826E-16</v>
      </c>
      <c r="AL46" s="84">
        <f t="shared" si="12"/>
        <v>9.0949470177292826E-16</v>
      </c>
      <c r="AM46" s="84">
        <f t="shared" si="12"/>
        <v>9.0949470177292826E-16</v>
      </c>
      <c r="AN46" s="84">
        <f t="shared" si="12"/>
        <v>9.0949470177292826E-16</v>
      </c>
      <c r="AO46" s="84">
        <f t="shared" si="12"/>
        <v>9.0949470177292826E-16</v>
      </c>
    </row>
    <row r="47" spans="2:41" x14ac:dyDescent="0.3">
      <c r="D47" s="34" t="s">
        <v>21</v>
      </c>
      <c r="E47" s="48">
        <f t="shared" si="10"/>
        <v>339.86314236314223</v>
      </c>
      <c r="F47" s="42"/>
      <c r="G47" s="84">
        <f t="shared" ref="G47:AO47" si="13">F$20*$H11</f>
        <v>4.6092239999999993</v>
      </c>
      <c r="H47" s="84">
        <f t="shared" si="13"/>
        <v>8.9701408799999989</v>
      </c>
      <c r="I47" s="84">
        <f t="shared" si="13"/>
        <v>13.071762957599997</v>
      </c>
      <c r="J47" s="84">
        <f t="shared" si="13"/>
        <v>16.902581739839999</v>
      </c>
      <c r="K47" s="84">
        <f t="shared" si="13"/>
        <v>20.4505424082</v>
      </c>
      <c r="L47" s="84">
        <f t="shared" si="13"/>
        <v>23.556632706000002</v>
      </c>
      <c r="M47" s="84">
        <f t="shared" si="13"/>
        <v>26.212015225828804</v>
      </c>
      <c r="N47" s="84">
        <f t="shared" si="13"/>
        <v>28.407675812126978</v>
      </c>
      <c r="O47" s="84">
        <f t="shared" si="13"/>
        <v>30.134420026223914</v>
      </c>
      <c r="P47" s="84">
        <f t="shared" si="13"/>
        <v>31.382869540675589</v>
      </c>
      <c r="Q47" s="84">
        <f t="shared" si="13"/>
        <v>32.143458461489097</v>
      </c>
      <c r="R47" s="84">
        <f t="shared" si="13"/>
        <v>32.867351976791682</v>
      </c>
      <c r="S47" s="84">
        <f t="shared" si="13"/>
        <v>33.565859258473118</v>
      </c>
      <c r="T47" s="84">
        <f t="shared" si="13"/>
        <v>34.251117815860979</v>
      </c>
      <c r="U47" s="84">
        <f t="shared" si="13"/>
        <v>34.936140172178206</v>
      </c>
      <c r="V47" s="84">
        <f t="shared" si="13"/>
        <v>35.634862975621765</v>
      </c>
      <c r="W47" s="84">
        <f t="shared" si="13"/>
        <v>36.347560235134203</v>
      </c>
      <c r="X47" s="84">
        <f t="shared" si="13"/>
        <v>37.07451143983689</v>
      </c>
      <c r="Y47" s="84">
        <f t="shared" si="13"/>
        <v>37.816001668633625</v>
      </c>
      <c r="Z47" s="84">
        <f t="shared" si="13"/>
        <v>38.572321702006299</v>
      </c>
      <c r="AA47" s="84">
        <f t="shared" si="13"/>
        <v>31.761351533448181</v>
      </c>
      <c r="AB47" s="84">
        <f t="shared" si="13"/>
        <v>25.572403621778722</v>
      </c>
      <c r="AC47" s="84">
        <f t="shared" si="13"/>
        <v>20.0179184121357</v>
      </c>
      <c r="AD47" s="84">
        <f t="shared" si="13"/>
        <v>15.110585158559642</v>
      </c>
      <c r="AE47" s="84">
        <f t="shared" si="13"/>
        <v>10.863346900171887</v>
      </c>
      <c r="AF47" s="84">
        <f t="shared" si="13"/>
        <v>7.2894055368762007</v>
      </c>
      <c r="AG47" s="84">
        <f t="shared" si="13"/>
        <v>4.4022270065744262</v>
      </c>
      <c r="AH47" s="84">
        <f t="shared" si="13"/>
        <v>2.2155465659264402</v>
      </c>
      <c r="AI47" s="84">
        <f t="shared" si="13"/>
        <v>0.74337417672531947</v>
      </c>
      <c r="AJ47" s="84">
        <f t="shared" si="13"/>
        <v>1.1510792319313621E-15</v>
      </c>
      <c r="AK47" s="84">
        <f t="shared" si="13"/>
        <v>1.1510792319313621E-15</v>
      </c>
      <c r="AL47" s="84">
        <f t="shared" si="13"/>
        <v>1.1510792319313621E-15</v>
      </c>
      <c r="AM47" s="84">
        <f t="shared" si="13"/>
        <v>1.1510792319313621E-15</v>
      </c>
      <c r="AN47" s="84">
        <f t="shared" si="13"/>
        <v>1.1510792319313621E-15</v>
      </c>
      <c r="AO47" s="84">
        <f t="shared" si="13"/>
        <v>1.1510792319313621E-15</v>
      </c>
    </row>
    <row r="48" spans="2:41" x14ac:dyDescent="0.3">
      <c r="D48" s="34" t="s">
        <v>79</v>
      </c>
      <c r="E48" s="48">
        <f t="shared" si="10"/>
        <v>608.39698324266215</v>
      </c>
      <c r="F48" s="42"/>
      <c r="G48" s="42">
        <f t="shared" ref="G48:AO48" si="14">SUM(G46:G47)</f>
        <v>8.2510799999999982</v>
      </c>
      <c r="H48" s="42">
        <f t="shared" si="14"/>
        <v>16.057659600000001</v>
      </c>
      <c r="I48" s="42">
        <f t="shared" si="14"/>
        <v>23.400069491999997</v>
      </c>
      <c r="J48" s="42">
        <f t="shared" si="14"/>
        <v>30.257708052799998</v>
      </c>
      <c r="K48" s="42">
        <f t="shared" si="14"/>
        <v>36.608995669000002</v>
      </c>
      <c r="L48" s="42">
        <f t="shared" si="14"/>
        <v>42.16928077</v>
      </c>
      <c r="M48" s="42">
        <f t="shared" si="14"/>
        <v>46.922743305496013</v>
      </c>
      <c r="N48" s="42">
        <f t="shared" si="14"/>
        <v>50.85324682417793</v>
      </c>
      <c r="O48" s="42">
        <f t="shared" si="14"/>
        <v>53.944332145709481</v>
      </c>
      <c r="P48" s="42">
        <f t="shared" si="14"/>
        <v>56.179210906147659</v>
      </c>
      <c r="Q48" s="42">
        <f t="shared" si="14"/>
        <v>57.540758974270609</v>
      </c>
      <c r="R48" s="42">
        <f t="shared" si="14"/>
        <v>58.836617736232029</v>
      </c>
      <c r="S48" s="42">
        <f t="shared" si="14"/>
        <v>60.087032005908668</v>
      </c>
      <c r="T48" s="42">
        <f t="shared" si="14"/>
        <v>61.313729423454845</v>
      </c>
      <c r="U48" s="42">
        <f t="shared" si="14"/>
        <v>62.540004011923955</v>
      </c>
      <c r="V48" s="42">
        <f t="shared" si="14"/>
        <v>63.790804092162425</v>
      </c>
      <c r="W48" s="42">
        <f t="shared" si="14"/>
        <v>65.066620174005678</v>
      </c>
      <c r="X48" s="42">
        <f t="shared" si="14"/>
        <v>66.367952577485795</v>
      </c>
      <c r="Y48" s="42">
        <f t="shared" si="14"/>
        <v>67.695311629035501</v>
      </c>
      <c r="Z48" s="42">
        <f t="shared" si="14"/>
        <v>69.049217861616228</v>
      </c>
      <c r="AA48" s="42">
        <f t="shared" si="14"/>
        <v>56.856740399382545</v>
      </c>
      <c r="AB48" s="42">
        <f t="shared" si="14"/>
        <v>45.777759569850801</v>
      </c>
      <c r="AC48" s="42">
        <f t="shared" si="14"/>
        <v>35.834545305675022</v>
      </c>
      <c r="AD48" s="42">
        <f t="shared" si="14"/>
        <v>27.049812938162326</v>
      </c>
      <c r="AE48" s="42">
        <f t="shared" si="14"/>
        <v>19.446732105245971</v>
      </c>
      <c r="AF48" s="42">
        <f t="shared" si="14"/>
        <v>13.04893583761789</v>
      </c>
      <c r="AG48" s="42">
        <f t="shared" si="14"/>
        <v>7.8805298265838495</v>
      </c>
      <c r="AH48" s="42">
        <f t="shared" si="14"/>
        <v>3.9661018772757264</v>
      </c>
      <c r="AI48" s="42">
        <f t="shared" si="14"/>
        <v>1.3307315509280411</v>
      </c>
      <c r="AJ48" s="42">
        <f t="shared" si="14"/>
        <v>2.0605739337042904E-15</v>
      </c>
      <c r="AK48" s="42">
        <f t="shared" si="14"/>
        <v>2.0605739337042904E-15</v>
      </c>
      <c r="AL48" s="42">
        <f t="shared" si="14"/>
        <v>2.0605739337042904E-15</v>
      </c>
      <c r="AM48" s="42">
        <f t="shared" si="14"/>
        <v>2.0605739337042904E-15</v>
      </c>
      <c r="AN48" s="42">
        <f t="shared" si="14"/>
        <v>2.0605739337042904E-15</v>
      </c>
      <c r="AO48" s="42">
        <f t="shared" si="14"/>
        <v>2.0605739337042904E-15</v>
      </c>
    </row>
    <row r="49" spans="3:41" x14ac:dyDescent="0.3">
      <c r="D49" s="45" t="s">
        <v>80</v>
      </c>
      <c r="E49" s="50">
        <f t="shared" si="10"/>
        <v>0</v>
      </c>
      <c r="F49" s="55">
        <f t="shared" ref="F49:AO49" si="15">F17</f>
        <v>0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2237.8167622272258</v>
      </c>
      <c r="F50" s="116">
        <f t="shared" ref="F50:AO50" si="16">SUM(F45,F48,F49)</f>
        <v>0</v>
      </c>
      <c r="G50" s="116">
        <f t="shared" si="16"/>
        <v>22.477079999999997</v>
      </c>
      <c r="H50" s="116">
        <f t="shared" si="16"/>
        <v>45.165879599999997</v>
      </c>
      <c r="I50" s="116">
        <f t="shared" si="16"/>
        <v>68.078438891999994</v>
      </c>
      <c r="J50" s="116">
        <f t="shared" si="16"/>
        <v>91.227429152799999</v>
      </c>
      <c r="K50" s="116">
        <f t="shared" si="16"/>
        <v>114.62618476899999</v>
      </c>
      <c r="L50" s="116">
        <f t="shared" si="16"/>
        <v>137.57488723</v>
      </c>
      <c r="M50" s="116">
        <f t="shared" si="16"/>
        <v>160.06453547269604</v>
      </c>
      <c r="N50" s="116">
        <f t="shared" si="16"/>
        <v>182.08594841272196</v>
      </c>
      <c r="O50" s="116">
        <f t="shared" si="16"/>
        <v>203.62976134402436</v>
      </c>
      <c r="P50" s="116">
        <f t="shared" si="16"/>
        <v>224.68642226642885</v>
      </c>
      <c r="Q50" s="116">
        <f t="shared" si="16"/>
        <v>231.02018813975741</v>
      </c>
      <c r="R50" s="116">
        <f t="shared" si="16"/>
        <v>237.01600906302855</v>
      </c>
      <c r="S50" s="116">
        <f t="shared" si="16"/>
        <v>242.67009973724112</v>
      </c>
      <c r="T50" s="116">
        <f t="shared" si="16"/>
        <v>247.97874777541401</v>
      </c>
      <c r="U50" s="116">
        <f t="shared" si="16"/>
        <v>252.93832273092227</v>
      </c>
      <c r="V50" s="116">
        <f t="shared" si="16"/>
        <v>257.99708918554074</v>
      </c>
      <c r="W50" s="116">
        <f t="shared" si="16"/>
        <v>263.15703096925154</v>
      </c>
      <c r="X50" s="116">
        <f t="shared" si="16"/>
        <v>268.42017158863655</v>
      </c>
      <c r="Y50" s="116">
        <f t="shared" si="16"/>
        <v>273.78857502040927</v>
      </c>
      <c r="Z50" s="116">
        <f t="shared" si="16"/>
        <v>279.26434652081747</v>
      </c>
      <c r="AA50" s="116">
        <f t="shared" si="16"/>
        <v>247.87365125337817</v>
      </c>
      <c r="AB50" s="116">
        <f t="shared" si="16"/>
        <v>217.21248826253668</v>
      </c>
      <c r="AC50" s="116">
        <f t="shared" si="16"/>
        <v>187.29544819382497</v>
      </c>
      <c r="AD50" s="116">
        <f t="shared" si="16"/>
        <v>158.13741350568566</v>
      </c>
      <c r="AE50" s="116">
        <f t="shared" si="16"/>
        <v>129.75356430573009</v>
      </c>
      <c r="AF50" s="116">
        <f t="shared" si="16"/>
        <v>102.15938430372206</v>
      </c>
      <c r="AG50" s="116">
        <f t="shared" si="16"/>
        <v>75.370666883620459</v>
      </c>
      <c r="AH50" s="116">
        <f t="shared" si="16"/>
        <v>49.403521297063399</v>
      </c>
      <c r="AI50" s="116">
        <f t="shared" si="16"/>
        <v>24.274378980721821</v>
      </c>
      <c r="AJ50" s="116">
        <f t="shared" si="16"/>
        <v>2.0605739337042904E-15</v>
      </c>
      <c r="AK50" s="116">
        <f t="shared" si="16"/>
        <v>2.0605739337042904E-15</v>
      </c>
      <c r="AL50" s="116">
        <f t="shared" si="16"/>
        <v>2.0605739337042904E-15</v>
      </c>
      <c r="AM50" s="116">
        <f t="shared" si="16"/>
        <v>2.0605739337042904E-15</v>
      </c>
      <c r="AN50" s="116">
        <f t="shared" si="16"/>
        <v>2.0605739337042904E-15</v>
      </c>
      <c r="AO50" s="116">
        <f t="shared" si="16"/>
        <v>2.0605739337042904E-15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NPV($E$13,F52:AI52)*(1+$E$13)</f>
        <v>-5.9952043329758453E-13</v>
      </c>
      <c r="F52" s="49">
        <f t="shared" ref="F52:AO52" si="17">-F8+F50</f>
        <v>-142.26</v>
      </c>
      <c r="G52" s="49">
        <f t="shared" si="17"/>
        <v>-126.34512000000001</v>
      </c>
      <c r="H52" s="49">
        <f t="shared" si="17"/>
        <v>-110.5356144</v>
      </c>
      <c r="I52" s="49">
        <f t="shared" si="17"/>
        <v>-94.835078108000019</v>
      </c>
      <c r="J52" s="49">
        <f t="shared" si="17"/>
        <v>-79.247250847200007</v>
      </c>
      <c r="K52" s="49">
        <f t="shared" si="17"/>
        <v>-59.257988831000006</v>
      </c>
      <c r="L52" s="49">
        <f t="shared" si="17"/>
        <v>-39.786969841999991</v>
      </c>
      <c r="M52" s="49">
        <f t="shared" si="17"/>
        <v>-20.844558740743963</v>
      </c>
      <c r="N52" s="49">
        <f t="shared" si="17"/>
        <v>-2.4413276849868453</v>
      </c>
      <c r="O52" s="49">
        <f t="shared" si="17"/>
        <v>15.411939724361361</v>
      </c>
      <c r="P52" s="49">
        <f t="shared" si="17"/>
        <v>32.704244214372579</v>
      </c>
      <c r="Q52" s="49">
        <f t="shared" si="17"/>
        <v>35.19836652666001</v>
      </c>
      <c r="R52" s="49">
        <f t="shared" si="17"/>
        <v>37.277751017669203</v>
      </c>
      <c r="S52" s="49">
        <f t="shared" si="17"/>
        <v>38.937076530974593</v>
      </c>
      <c r="T52" s="49">
        <f t="shared" si="17"/>
        <v>40.17106410502214</v>
      </c>
      <c r="U52" s="49">
        <f t="shared" si="17"/>
        <v>40.97448538712257</v>
      </c>
      <c r="V52" s="49">
        <f t="shared" si="17"/>
        <v>41.793975094865061</v>
      </c>
      <c r="W52" s="49">
        <f t="shared" si="17"/>
        <v>42.629854596762328</v>
      </c>
      <c r="X52" s="49">
        <f t="shared" si="17"/>
        <v>43.482451688697552</v>
      </c>
      <c r="Y52" s="49">
        <f t="shared" si="17"/>
        <v>44.352100722471477</v>
      </c>
      <c r="Z52" s="49">
        <f t="shared" si="17"/>
        <v>279.26434652081747</v>
      </c>
      <c r="AA52" s="49">
        <f t="shared" si="17"/>
        <v>247.87365125337817</v>
      </c>
      <c r="AB52" s="49">
        <f t="shared" si="17"/>
        <v>217.21248826253668</v>
      </c>
      <c r="AC52" s="49">
        <f t="shared" si="17"/>
        <v>187.29544819382497</v>
      </c>
      <c r="AD52" s="49">
        <f t="shared" si="17"/>
        <v>158.13741350568566</v>
      </c>
      <c r="AE52" s="49">
        <f t="shared" si="17"/>
        <v>129.75356430573009</v>
      </c>
      <c r="AF52" s="49">
        <f t="shared" si="17"/>
        <v>102.15938430372206</v>
      </c>
      <c r="AG52" s="49">
        <f t="shared" si="17"/>
        <v>75.370666883620459</v>
      </c>
      <c r="AH52" s="49">
        <f t="shared" si="17"/>
        <v>49.403521297063399</v>
      </c>
      <c r="AI52" s="49">
        <f t="shared" si="17"/>
        <v>24.274378980721821</v>
      </c>
      <c r="AJ52" s="49">
        <f t="shared" si="17"/>
        <v>2.0605739337042904E-15</v>
      </c>
      <c r="AK52" s="49">
        <f t="shared" si="17"/>
        <v>2.0605739337042904E-15</v>
      </c>
      <c r="AL52" s="49">
        <f t="shared" si="17"/>
        <v>2.0605739337042904E-15</v>
      </c>
      <c r="AM52" s="49">
        <f t="shared" si="17"/>
        <v>2.0605739337042904E-15</v>
      </c>
      <c r="AN52" s="49">
        <f t="shared" si="17"/>
        <v>2.0605739337042904E-15</v>
      </c>
      <c r="AO52" s="49">
        <f t="shared" si="17"/>
        <v>2.0605739337042904E-15</v>
      </c>
    </row>
    <row r="53" spans="3:41" x14ac:dyDescent="0.3">
      <c r="C53" s="34"/>
      <c r="D53" s="34" t="s">
        <v>52</v>
      </c>
      <c r="F53" s="49">
        <f>F20</f>
        <v>142.26</v>
      </c>
      <c r="G53" s="49">
        <f t="shared" ref="G53:AO53" si="18">G20</f>
        <v>276.8562</v>
      </c>
      <c r="H53" s="49">
        <f t="shared" si="18"/>
        <v>403.44947399999995</v>
      </c>
      <c r="I53" s="49">
        <f t="shared" si="18"/>
        <v>521.68462160000001</v>
      </c>
      <c r="J53" s="49">
        <f t="shared" si="18"/>
        <v>631.18958050000003</v>
      </c>
      <c r="K53" s="49">
        <f t="shared" si="18"/>
        <v>727.05656500000009</v>
      </c>
      <c r="L53" s="49">
        <f t="shared" si="18"/>
        <v>809.01281561200017</v>
      </c>
      <c r="M53" s="49">
        <f t="shared" si="18"/>
        <v>876.7801176582401</v>
      </c>
      <c r="N53" s="49">
        <f t="shared" si="18"/>
        <v>930.07469216740481</v>
      </c>
      <c r="O53" s="49">
        <f t="shared" si="18"/>
        <v>968.60708458875285</v>
      </c>
      <c r="P53" s="49">
        <f t="shared" si="18"/>
        <v>992.08205128052782</v>
      </c>
      <c r="Q53" s="49">
        <f t="shared" si="18"/>
        <v>1014.4244437281384</v>
      </c>
      <c r="R53" s="49">
        <f t="shared" si="18"/>
        <v>1035.9833104467011</v>
      </c>
      <c r="S53" s="49">
        <f t="shared" si="18"/>
        <v>1057.1332659216353</v>
      </c>
      <c r="T53" s="49">
        <f t="shared" si="18"/>
        <v>1078.2759312400681</v>
      </c>
      <c r="U53" s="49">
        <f t="shared" si="18"/>
        <v>1099.8414498648694</v>
      </c>
      <c r="V53" s="49">
        <f t="shared" si="18"/>
        <v>1121.8382788621668</v>
      </c>
      <c r="W53" s="49">
        <f t="shared" si="18"/>
        <v>1144.2750444394103</v>
      </c>
      <c r="X53" s="49">
        <f t="shared" si="18"/>
        <v>1167.1605453281984</v>
      </c>
      <c r="Y53" s="49">
        <f t="shared" si="18"/>
        <v>1190.5037562347625</v>
      </c>
      <c r="Z53" s="49">
        <f t="shared" si="18"/>
        <v>980.28862757556124</v>
      </c>
      <c r="AA53" s="49">
        <f t="shared" si="18"/>
        <v>789.27171672156555</v>
      </c>
      <c r="AB53" s="49">
        <f t="shared" si="18"/>
        <v>617.83698802887966</v>
      </c>
      <c r="AC53" s="49">
        <f t="shared" si="18"/>
        <v>466.37608514072974</v>
      </c>
      <c r="AD53" s="49">
        <f t="shared" si="18"/>
        <v>335.2884845732064</v>
      </c>
      <c r="AE53" s="49">
        <f t="shared" si="18"/>
        <v>224.98165237272227</v>
      </c>
      <c r="AF53" s="49">
        <f t="shared" si="18"/>
        <v>135.87120390661809</v>
      </c>
      <c r="AG53" s="49">
        <f t="shared" si="18"/>
        <v>68.381066849581487</v>
      </c>
      <c r="AH53" s="49">
        <f t="shared" si="18"/>
        <v>22.943647429793813</v>
      </c>
      <c r="AI53" s="49">
        <f t="shared" si="18"/>
        <v>3.5527136788005009E-14</v>
      </c>
      <c r="AJ53" s="49">
        <f t="shared" si="18"/>
        <v>3.5527136788005009E-14</v>
      </c>
      <c r="AK53" s="49">
        <f t="shared" si="18"/>
        <v>3.5527136788005009E-14</v>
      </c>
      <c r="AL53" s="49">
        <f t="shared" si="18"/>
        <v>3.5527136788005009E-14</v>
      </c>
      <c r="AM53" s="49">
        <f t="shared" si="18"/>
        <v>3.5527136788005009E-14</v>
      </c>
      <c r="AN53" s="49">
        <f t="shared" si="18"/>
        <v>3.5527136788005009E-14</v>
      </c>
      <c r="AO53" s="49">
        <f t="shared" si="18"/>
        <v>3.5527136788005009E-14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CEDF-7AEB-4C7D-8568-1F9979C5312C}">
  <dimension ref="A1:AO56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5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5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4">IF($G$3="Expense",F8,0)</f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2237.8167622272272</v>
      </c>
      <c r="F19" s="49">
        <f t="shared" ref="F19:Y19" si="5">F8-F17</f>
        <v>142.26</v>
      </c>
      <c r="G19" s="49">
        <f t="shared" si="5"/>
        <v>148.82220000000001</v>
      </c>
      <c r="H19" s="49">
        <f t="shared" si="5"/>
        <v>155.701494</v>
      </c>
      <c r="I19" s="49">
        <f t="shared" si="5"/>
        <v>162.91351700000001</v>
      </c>
      <c r="J19" s="49">
        <f t="shared" si="5"/>
        <v>170.47468000000001</v>
      </c>
      <c r="K19" s="49">
        <f t="shared" si="5"/>
        <v>173.8841736</v>
      </c>
      <c r="L19" s="49">
        <f t="shared" si="5"/>
        <v>177.36185707199999</v>
      </c>
      <c r="M19" s="49">
        <f t="shared" si="5"/>
        <v>180.90909421344</v>
      </c>
      <c r="N19" s="49">
        <f t="shared" si="5"/>
        <v>184.52727609770881</v>
      </c>
      <c r="O19" s="49">
        <f t="shared" si="5"/>
        <v>188.217821619663</v>
      </c>
      <c r="P19" s="49">
        <f t="shared" si="5"/>
        <v>191.98217805205627</v>
      </c>
      <c r="Q19" s="49">
        <f t="shared" si="5"/>
        <v>195.8218216130974</v>
      </c>
      <c r="R19" s="49">
        <f t="shared" si="5"/>
        <v>199.73825804535934</v>
      </c>
      <c r="S19" s="49">
        <f t="shared" si="5"/>
        <v>203.73302320626652</v>
      </c>
      <c r="T19" s="49">
        <f t="shared" si="5"/>
        <v>207.80768367039187</v>
      </c>
      <c r="U19" s="49">
        <f t="shared" si="5"/>
        <v>211.9638373437997</v>
      </c>
      <c r="V19" s="49">
        <f t="shared" si="5"/>
        <v>216.20311409067568</v>
      </c>
      <c r="W19" s="49">
        <f t="shared" si="5"/>
        <v>220.52717637248921</v>
      </c>
      <c r="X19" s="49">
        <f t="shared" si="5"/>
        <v>224.937719899939</v>
      </c>
      <c r="Y19" s="49">
        <f t="shared" si="5"/>
        <v>229.43647429793779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142.26</v>
      </c>
      <c r="G20" s="49">
        <f t="shared" si="6"/>
        <v>262.6302</v>
      </c>
      <c r="H20" s="49">
        <f t="shared" si="6"/>
        <v>360.11525399999999</v>
      </c>
      <c r="I20" s="49">
        <f t="shared" si="6"/>
        <v>433.67203219999999</v>
      </c>
      <c r="J20" s="49">
        <f t="shared" si="6"/>
        <v>482.20726999999999</v>
      </c>
      <c r="K20" s="49">
        <f t="shared" si="6"/>
        <v>500.05706540000006</v>
      </c>
      <c r="L20" s="49">
        <f t="shared" si="6"/>
        <v>515.05970955200007</v>
      </c>
      <c r="M20" s="49">
        <f t="shared" si="6"/>
        <v>527.90165943104012</v>
      </c>
      <c r="N20" s="49">
        <f t="shared" si="6"/>
        <v>539.32027115166102</v>
      </c>
      <c r="O20" s="49">
        <f t="shared" si="6"/>
        <v>550.10667657469435</v>
      </c>
      <c r="P20" s="49">
        <f t="shared" si="6"/>
        <v>561.10881010618823</v>
      </c>
      <c r="Q20" s="49">
        <f t="shared" si="6"/>
        <v>572.33098630831205</v>
      </c>
      <c r="R20" s="49">
        <f t="shared" si="6"/>
        <v>583.77760603447825</v>
      </c>
      <c r="S20" s="49">
        <f t="shared" si="6"/>
        <v>595.45315815516778</v>
      </c>
      <c r="T20" s="49">
        <f t="shared" si="6"/>
        <v>607.36222131827117</v>
      </c>
      <c r="U20" s="49">
        <f t="shared" si="6"/>
        <v>619.5094657446366</v>
      </c>
      <c r="V20" s="49">
        <f t="shared" si="6"/>
        <v>631.89965505952932</v>
      </c>
      <c r="W20" s="49">
        <f t="shared" si="6"/>
        <v>644.53764816071987</v>
      </c>
      <c r="X20" s="49">
        <f t="shared" si="6"/>
        <v>657.42840112393424</v>
      </c>
      <c r="Y20" s="49">
        <f t="shared" si="6"/>
        <v>670.57696914641292</v>
      </c>
      <c r="Z20" s="49">
        <f t="shared" si="6"/>
        <v>449.96330474544465</v>
      </c>
      <c r="AA20" s="49">
        <f t="shared" si="6"/>
        <v>271.7424078132363</v>
      </c>
      <c r="AB20" s="49">
        <f t="shared" si="6"/>
        <v>136.76213369916309</v>
      </c>
      <c r="AC20" s="49">
        <f t="shared" si="6"/>
        <v>45.88729485958774</v>
      </c>
      <c r="AD20" s="49">
        <f t="shared" si="6"/>
        <v>1.8474111129762605E-13</v>
      </c>
      <c r="AE20" s="49">
        <f t="shared" si="6"/>
        <v>1.8474111129762605E-13</v>
      </c>
      <c r="AF20" s="49">
        <f t="shared" si="6"/>
        <v>1.8474111129762605E-13</v>
      </c>
      <c r="AG20" s="49">
        <f t="shared" si="6"/>
        <v>1.8474111129762605E-13</v>
      </c>
      <c r="AH20" s="49">
        <f t="shared" si="6"/>
        <v>1.8474111129762605E-13</v>
      </c>
      <c r="AI20" s="49">
        <f t="shared" si="6"/>
        <v>1.8474111129762605E-13</v>
      </c>
      <c r="AJ20" s="49">
        <f t="shared" si="6"/>
        <v>1.8474111129762605E-13</v>
      </c>
      <c r="AK20" s="49">
        <f t="shared" si="6"/>
        <v>1.8474111129762605E-13</v>
      </c>
      <c r="AL20" s="49">
        <f t="shared" si="6"/>
        <v>1.8474111129762605E-13</v>
      </c>
      <c r="AM20" s="49">
        <f t="shared" si="6"/>
        <v>1.8474111129762605E-13</v>
      </c>
      <c r="AN20" s="49">
        <f t="shared" si="6"/>
        <v>1.8474111129762605E-13</v>
      </c>
      <c r="AO20" s="49">
        <f t="shared" si="6"/>
        <v>1.8474111129762605E-13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127.49437652077918</v>
      </c>
      <c r="F22" s="49"/>
      <c r="G22" s="49">
        <f>IF(G$16-F$16&lt;=$E$14,F$19/$E$14,0)</f>
        <v>28.451999999999998</v>
      </c>
      <c r="H22" s="49">
        <f>IF(H$16-F$16&lt;=$E$14,F$19/$E$14,0)</f>
        <v>28.451999999999998</v>
      </c>
      <c r="I22" s="49">
        <f>IF(I$16-F$16&lt;=$E$14,F$19/$E$14,0)</f>
        <v>28.451999999999998</v>
      </c>
      <c r="J22" s="49">
        <f>IF(J$16-F$16&lt;=$E$14,F$19/$E$14,0)</f>
        <v>28.451999999999998</v>
      </c>
      <c r="K22" s="49">
        <f>IF(K$16-F$16&lt;=$E$14,F$19/$E$14,0)</f>
        <v>28.451999999999998</v>
      </c>
      <c r="L22" s="49">
        <f>IF(L$16-F$16&lt;=$E$14,F$19/$E$14,0)</f>
        <v>0</v>
      </c>
      <c r="M22" s="49">
        <f>IF(M$16-F$16&lt;=$E$14,F$19/$E$14,0)</f>
        <v>0</v>
      </c>
      <c r="N22" s="49">
        <f>IF(N$16-F$16&lt;=$E$14,F$19/$E$14,0)</f>
        <v>0</v>
      </c>
      <c r="O22" s="49">
        <f>IF(O$16-F$16&lt;=$E$14,F$19/$E$14,0)</f>
        <v>0</v>
      </c>
      <c r="P22" s="49">
        <f>IF(P$16-F$16&lt;=$E$14,F$19/$E$14,0)</f>
        <v>0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133.37546465240197</v>
      </c>
      <c r="F23" s="49"/>
      <c r="G23" s="49"/>
      <c r="H23" s="49">
        <f>IF(H$16-G$16&lt;=$E$14,G$19/$E$14,0)</f>
        <v>29.76444</v>
      </c>
      <c r="I23" s="49">
        <f>IF(I$16-G$16&lt;=$E$14,G$19/$E$14,0)</f>
        <v>29.76444</v>
      </c>
      <c r="J23" s="49">
        <f>IF(J$16-G$16&lt;=$E$14,G$19/$E$14,0)</f>
        <v>29.76444</v>
      </c>
      <c r="K23" s="49">
        <f>IF(K$16-G$16&lt;=$E$14,G$19/$E$14,0)</f>
        <v>29.76444</v>
      </c>
      <c r="L23" s="49">
        <f>IF(L$16-G$16&lt;=$E$14,G$19/$E$14,0)</f>
        <v>29.76444</v>
      </c>
      <c r="M23" s="49">
        <f>IF(M$16-G$16&lt;=$E$14,G$19/$E$14,0)</f>
        <v>0</v>
      </c>
      <c r="N23" s="49">
        <f>IF(N$16-G$16&lt;=$E$14,G$19/$E$14,0)</f>
        <v>0</v>
      </c>
      <c r="O23" s="49">
        <f>IF(O$16-G$16&lt;=$E$14,G$19/$E$14,0)</f>
        <v>0</v>
      </c>
      <c r="P23" s="49">
        <f>IF(P$16-G$16&lt;=$E$14,G$19/$E$14,0)</f>
        <v>0</v>
      </c>
      <c r="Q23" s="49">
        <f>IF(Q$16-G$16&lt;=$E$14,G$19/$E$14,0)</f>
        <v>0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139.5407345767176</v>
      </c>
      <c r="F24" s="49"/>
      <c r="G24" s="49"/>
      <c r="H24" s="49"/>
      <c r="I24" s="49">
        <f>IF(I$16-H$16&lt;=$E$14,H$19/$E$14,0)</f>
        <v>31.1402988</v>
      </c>
      <c r="J24" s="49">
        <f>IF(J$16-H$16&lt;=$E$14,H$19/$E$14,0)</f>
        <v>31.1402988</v>
      </c>
      <c r="K24" s="49">
        <f>IF(K$16-H$16&lt;=$E$14,H$19/$E$14,0)</f>
        <v>31.1402988</v>
      </c>
      <c r="L24" s="49">
        <f>IF(L$16-H$16&lt;=$E$14,H$19/$E$14,0)</f>
        <v>31.1402988</v>
      </c>
      <c r="M24" s="49">
        <f>IF(M$16-H$16&lt;=$E$14,H$19/$E$14,0)</f>
        <v>31.1402988</v>
      </c>
      <c r="N24" s="49">
        <f>IF(N$16-H$16&lt;=$E$14,H$19/$E$14,0)</f>
        <v>0</v>
      </c>
      <c r="O24" s="49">
        <f>IF(O$16-H$16&lt;=$E$14,H$19/$E$14,0)</f>
        <v>0</v>
      </c>
      <c r="P24" s="49">
        <f>IF(P$16-H$16&lt;=$E$14,H$19/$E$14,0)</f>
        <v>0</v>
      </c>
      <c r="Q24" s="49">
        <f>IF(Q$16-H$16&lt;=$E$14,H$19/$E$14,0)</f>
        <v>0</v>
      </c>
      <c r="R24" s="49">
        <f>IF(R$16-H$16&lt;=$E$14,H$19/$E$14,0)</f>
        <v>0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146.00419848673107</v>
      </c>
      <c r="F25" s="49"/>
      <c r="G25" s="49"/>
      <c r="H25" s="49"/>
      <c r="I25" s="49"/>
      <c r="J25" s="49">
        <f>IF(J$16-I$16&lt;=$E$14,I$19/$E$14,0)</f>
        <v>32.5827034</v>
      </c>
      <c r="K25" s="49">
        <f>IF(K$16-I$16&lt;=$E$14,I$19/$E$14,0)</f>
        <v>32.5827034</v>
      </c>
      <c r="L25" s="49">
        <f>IF(L$16-I$16&lt;=$E$14,I$19/$E$14,0)</f>
        <v>32.5827034</v>
      </c>
      <c r="M25" s="49">
        <f>IF(M$16-I$16&lt;=$E$14,I$19/$E$14,0)</f>
        <v>32.5827034</v>
      </c>
      <c r="N25" s="49">
        <f>IF(N$16-I$16&lt;=$E$14,I$19/$E$14,0)</f>
        <v>32.5827034</v>
      </c>
      <c r="O25" s="49">
        <f>IF(O$16-I$16&lt;=$E$14,I$19/$E$14,0)</f>
        <v>0</v>
      </c>
      <c r="P25" s="49">
        <f>IF(P$16-I$16&lt;=$E$14,I$19/$E$14,0)</f>
        <v>0</v>
      </c>
      <c r="Q25" s="49">
        <f>IF(Q$16-I$16&lt;=$E$14,I$19/$E$14,0)</f>
        <v>0</v>
      </c>
      <c r="R25" s="49">
        <f>IF(R$16-I$16&lt;=$E$14,I$19/$E$14,0)</f>
        <v>0</v>
      </c>
      <c r="S25" s="49">
        <f>IF(S$16-I$16&lt;=$E$14,I$19/$E$14,0)</f>
        <v>0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152.78056403190882</v>
      </c>
      <c r="F26" s="53"/>
      <c r="G26" s="53"/>
      <c r="H26" s="53"/>
      <c r="I26" s="53"/>
      <c r="J26" s="53"/>
      <c r="K26" s="49">
        <f>IF(K$16-J$16&lt;=$E$14,J$19/$E$14,0)</f>
        <v>34.094936000000004</v>
      </c>
      <c r="L26" s="49">
        <f>IF(L$16-J$16&lt;=$E$14,J$19/$E$14,0)</f>
        <v>34.094936000000004</v>
      </c>
      <c r="M26" s="49">
        <f>IF(M$16-J$16&lt;=$E$14,J$19/$E$14,0)</f>
        <v>34.094936000000004</v>
      </c>
      <c r="N26" s="49">
        <f>IF(N$16-J$16&lt;=$E$14,J$19/$E$14,0)</f>
        <v>34.094936000000004</v>
      </c>
      <c r="O26" s="49">
        <f>IF(O$16-J$16&lt;=$E$14,J$19/$E$14,0)</f>
        <v>34.094936000000004</v>
      </c>
      <c r="P26" s="49">
        <f>IF(P$16-J$16&lt;=$E$14,J$19/$E$14,0)</f>
        <v>0</v>
      </c>
      <c r="Q26" s="49">
        <f>IF(Q$16-J$16&lt;=$E$14,J$19/$E$14,0)</f>
        <v>0</v>
      </c>
      <c r="R26" s="49">
        <f>IF(R$16-J$16&lt;=$E$14,J$19/$E$14,0)</f>
        <v>0</v>
      </c>
      <c r="S26" s="49">
        <f>IF(S$16-J$16&lt;=$E$14,J$19/$E$14,0)</f>
        <v>0</v>
      </c>
      <c r="T26" s="49">
        <f>IF(T$16-J$16&lt;=$E$14,J$19/$E$14,0)</f>
        <v>0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155.83617531254697</v>
      </c>
      <c r="F27" s="53"/>
      <c r="G27" s="53"/>
      <c r="H27" s="53"/>
      <c r="I27" s="53"/>
      <c r="J27" s="53"/>
      <c r="K27" s="42"/>
      <c r="L27" s="49">
        <f>IF(L$16-K$16&lt;=$E$14,K$19/$E$14,0)</f>
        <v>34.776834719999997</v>
      </c>
      <c r="M27" s="49">
        <f>IF(M$16-K$16&lt;=$E$14,K$19/$E$14,0)</f>
        <v>34.776834719999997</v>
      </c>
      <c r="N27" s="49">
        <f>IF(N$16-K$16&lt;=$E$14,K$19/$E$14,0)</f>
        <v>34.776834719999997</v>
      </c>
      <c r="O27" s="49">
        <f>IF(O$16-K$16&lt;=$E$14,K$19/$E$14,0)</f>
        <v>34.776834719999997</v>
      </c>
      <c r="P27" s="49">
        <f>IF(P$16-K$16&lt;=$E$14,K$19/$E$14,0)</f>
        <v>34.776834719999997</v>
      </c>
      <c r="Q27" s="49">
        <f>IF(Q$16-K$16&lt;=$E$14,K$19/$E$14,0)</f>
        <v>0</v>
      </c>
      <c r="R27" s="49">
        <f>IF(R$16-K$16&lt;=$E$14,K$19/$E$14,0)</f>
        <v>0</v>
      </c>
      <c r="S27" s="49">
        <f>IF(S$16-K$16&lt;=$E$14,K$19/$E$14,0)</f>
        <v>0</v>
      </c>
      <c r="T27" s="49">
        <f>IF(T$16-K$16&lt;=$E$14,K$19/$E$14,0)</f>
        <v>0</v>
      </c>
      <c r="U27" s="49">
        <f>IF(U$16-K$16&lt;=$E$14,K$19/$E$14,0)</f>
        <v>0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158.95289881879791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35.472371414400001</v>
      </c>
      <c r="N28" s="49">
        <f>IF(N$16-L$16&lt;=$E$14,L$19/$E$14,0)</f>
        <v>35.472371414400001</v>
      </c>
      <c r="O28" s="49">
        <f>IF(O$16-L$16&lt;=$E$14,L$19/$E$14,0)</f>
        <v>35.472371414400001</v>
      </c>
      <c r="P28" s="49">
        <f>IF(P$16-L$16&lt;=$E$14,L$19/$E$14,0)</f>
        <v>35.472371414400001</v>
      </c>
      <c r="Q28" s="49">
        <f>IF(Q$16-L$16&lt;=$E$14,L$19/$E$14,0)</f>
        <v>35.472371414400001</v>
      </c>
      <c r="R28" s="49">
        <f>IF(R$16-L$16&lt;=$E$14,L$19/$E$14,0)</f>
        <v>0</v>
      </c>
      <c r="S28" s="49">
        <f>IF(S$16-L$16&lt;=$E$14,L$19/$E$14,0)</f>
        <v>0</v>
      </c>
      <c r="T28" s="49">
        <f>IF(T$16-L$16&lt;=$E$14,L$19/$E$14,0)</f>
        <v>0</v>
      </c>
      <c r="U28" s="49">
        <f>IF(U$16-L$16&lt;=$E$14,L$19/$E$14,0)</f>
        <v>0</v>
      </c>
      <c r="V28" s="49">
        <f>IF(V$16-L$16&lt;=$E$14,L$19/$E$14,0)</f>
        <v>0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162.13195679517389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36.181818842688003</v>
      </c>
      <c r="O29" s="49">
        <f>IF(O$16-M$16&lt;=$E$14,M$19/$E$14,0)</f>
        <v>36.181818842688003</v>
      </c>
      <c r="P29" s="49">
        <f>IF(P$16-M$16&lt;=$E$14,M$19/$E$14,0)</f>
        <v>36.181818842688003</v>
      </c>
      <c r="Q29" s="49">
        <f>IF(Q$16-M$16&lt;=$E$14,M$19/$E$14,0)</f>
        <v>36.181818842688003</v>
      </c>
      <c r="R29" s="49">
        <f>IF(R$16-M$16&lt;=$E$14,M$19/$E$14,0)</f>
        <v>36.181818842688003</v>
      </c>
      <c r="S29" s="49">
        <f>IF(S$16-M$16&lt;=$E$14,M$19/$E$14,0)</f>
        <v>0</v>
      </c>
      <c r="T29" s="49">
        <f>IF(T$16-M$16&lt;=$E$14,M$19/$E$14,0)</f>
        <v>0</v>
      </c>
      <c r="U29" s="49">
        <f>IF(U$16-M$16&lt;=$E$14,M$19/$E$14,0)</f>
        <v>0</v>
      </c>
      <c r="V29" s="49">
        <f>IF(V$16-M$16&lt;=$E$14,M$19/$E$14,0)</f>
        <v>0</v>
      </c>
      <c r="W29" s="49">
        <f>IF(W$16-M$16&lt;=$E$14,M$19/$E$14,0)</f>
        <v>0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165.37459593107738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36.905455219541764</v>
      </c>
      <c r="P30" s="49">
        <f>IF(P$16-N$16&lt;=$E$14,N$19/$E$14,0)</f>
        <v>36.905455219541764</v>
      </c>
      <c r="Q30" s="49">
        <f>IF(Q$16-N$16&lt;=$E$14,N$19/$E$14,0)</f>
        <v>36.905455219541764</v>
      </c>
      <c r="R30" s="49">
        <f>IF(R$16-N$16&lt;=$E$14,N$19/$E$14,0)</f>
        <v>36.905455219541764</v>
      </c>
      <c r="S30" s="49">
        <f>IF(S$16-N$16&lt;=$E$14,N$19/$E$14,0)</f>
        <v>36.905455219541764</v>
      </c>
      <c r="T30" s="49">
        <f>IF(T$16-N$16&lt;=$E$14,N$19/$E$14,0)</f>
        <v>0</v>
      </c>
      <c r="U30" s="49">
        <f>IF(U$16-N$16&lt;=$E$14,N$19/$E$14,0)</f>
        <v>0</v>
      </c>
      <c r="V30" s="49">
        <f>IF(V$16-N$16&lt;=$E$14,N$19/$E$14,0)</f>
        <v>0</v>
      </c>
      <c r="W30" s="49">
        <f>IF(W$16-N$16&lt;=$E$14,N$19/$E$14,0)</f>
        <v>0</v>
      </c>
      <c r="X30" s="49">
        <f>IF(X$16-N$16&lt;=$E$14,N$19/$E$14,0)</f>
        <v>0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168.68208784969895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37.643564323932601</v>
      </c>
      <c r="Q31" s="49">
        <f>IF(Q$16-O$16&lt;=$E$14,O$19/$E$14,0)</f>
        <v>37.643564323932601</v>
      </c>
      <c r="R31" s="49">
        <f>IF(R$16-O$16&lt;=$E$14,O$19/$E$14,0)</f>
        <v>37.643564323932601</v>
      </c>
      <c r="S31" s="49">
        <f>IF(S$16-O$16&lt;=$E$14,O$19/$E$14,0)</f>
        <v>37.643564323932601</v>
      </c>
      <c r="T31" s="49">
        <f>IF(T$16-O$16&lt;=$E$14,O$19/$E$14,0)</f>
        <v>37.643564323932601</v>
      </c>
      <c r="U31" s="49">
        <f>IF(U$16-O$16&lt;=$E$14,O$19/$E$14,0)</f>
        <v>0</v>
      </c>
      <c r="V31" s="49">
        <f>IF(V$16-O$16&lt;=$E$14,O$19/$E$14,0)</f>
        <v>0</v>
      </c>
      <c r="W31" s="49">
        <f>IF(W$16-O$16&lt;=$E$14,O$19/$E$14,0)</f>
        <v>0</v>
      </c>
      <c r="X31" s="49">
        <f>IF(X$16-O$16&lt;=$E$14,O$19/$E$14,0)</f>
        <v>0</v>
      </c>
      <c r="Y31" s="49">
        <f>IF(Y$16-O$16&lt;=$E$14,O$19/$E$14,0)</f>
        <v>0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172.05572960669292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38.396435610411253</v>
      </c>
      <c r="R32" s="49">
        <f>IF(R$16-P$16&lt;=$E$14,P$19/$E$14,0)</f>
        <v>38.396435610411253</v>
      </c>
      <c r="S32" s="49">
        <f>IF(S$16-P$16&lt;=$E$14,P$19/$E$14,0)</f>
        <v>38.396435610411253</v>
      </c>
      <c r="T32" s="49">
        <f>IF(T$16-P$16&lt;=$E$14,P$19/$E$14,0)</f>
        <v>38.396435610411253</v>
      </c>
      <c r="U32" s="49">
        <f>IF(U$16-P$16&lt;=$E$14,P$19/$E$14,0)</f>
        <v>38.396435610411253</v>
      </c>
      <c r="V32" s="49">
        <f>IF(V$16-P$16&lt;=$E$14,P$19/$E$14,0)</f>
        <v>0</v>
      </c>
      <c r="W32" s="49">
        <f>IF(W$16-P$16&lt;=$E$14,P$19/$E$14,0)</f>
        <v>0</v>
      </c>
      <c r="X32" s="49">
        <f>IF(X$16-P$16&lt;=$E$14,P$19/$E$14,0)</f>
        <v>0</v>
      </c>
      <c r="Y32" s="49">
        <f>IF(Y$16-P$16&lt;=$E$14,P$19/$E$14,0)</f>
        <v>0</v>
      </c>
      <c r="Z32" s="49">
        <f>IF(Z$16-P$16&lt;=$E$14,P$19/$E$14,0)</f>
        <v>0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175.49684419882675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39.164364322619477</v>
      </c>
      <c r="S33" s="49">
        <f>IF(S$16-Q$16&lt;=$E$14,Q$19/$E$14,0)</f>
        <v>39.164364322619477</v>
      </c>
      <c r="T33" s="49">
        <f>IF(T$16-Q$16&lt;=$E$14,Q$19/$E$14,0)</f>
        <v>39.164364322619477</v>
      </c>
      <c r="U33" s="49">
        <f>IF(U$16-Q$16&lt;=$E$14,Q$19/$E$14,0)</f>
        <v>39.164364322619477</v>
      </c>
      <c r="V33" s="49">
        <f>IF(V$16-Q$16&lt;=$E$14,Q$19/$E$14,0)</f>
        <v>39.164364322619477</v>
      </c>
      <c r="W33" s="49">
        <f>IF(W$16-Q$16&lt;=$E$14,Q$19/$E$14,0)</f>
        <v>0</v>
      </c>
      <c r="X33" s="49">
        <f>IF(X$16-Q$16&lt;=$E$14,Q$19/$E$14,0)</f>
        <v>0</v>
      </c>
      <c r="Y33" s="49">
        <f>IF(Y$16-Q$16&lt;=$E$14,Q$19/$E$14,0)</f>
        <v>0</v>
      </c>
      <c r="Z33" s="49">
        <f>IF(Z$16-Q$16&lt;=$E$14,Q$19/$E$14,0)</f>
        <v>0</v>
      </c>
      <c r="AA33" s="49">
        <f>IF(AA$16-Q$16&lt;=$E$14,Q$19/$E$14,0)</f>
        <v>0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179.00678108280334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39.947651609071869</v>
      </c>
      <c r="T34" s="49">
        <f>IF(T$16-R$16&lt;=$E$14,R$19/$E$14,0)</f>
        <v>39.947651609071869</v>
      </c>
      <c r="U34" s="49">
        <f>IF(U$16-R$16&lt;=$E$14,R$19/$E$14,0)</f>
        <v>39.947651609071869</v>
      </c>
      <c r="V34" s="49">
        <f>IF(V$16-R$16&lt;=$E$14,R$19/$E$14,0)</f>
        <v>39.947651609071869</v>
      </c>
      <c r="W34" s="49">
        <f>IF(W$16-R$16&lt;=$E$14,R$19/$E$14,0)</f>
        <v>39.947651609071869</v>
      </c>
      <c r="X34" s="49">
        <f>IF(X$16-R$16&lt;=$E$14,R$19/$E$14,0)</f>
        <v>0</v>
      </c>
      <c r="Y34" s="49">
        <f>IF(Y$16-R$16&lt;=$E$14,R$19/$E$14,0)</f>
        <v>0</v>
      </c>
      <c r="Z34" s="49">
        <f>IF(Z$16-R$16&lt;=$E$14,R$19/$E$14,0)</f>
        <v>0</v>
      </c>
      <c r="AA34" s="49">
        <f>IF(AA$16-R$16&lt;=$E$14,R$19/$E$14,0)</f>
        <v>0</v>
      </c>
      <c r="AB34" s="49">
        <f>IF(AB$16-R$16&lt;=$E$14,R$19/$E$14,0)</f>
        <v>0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182.58691670445938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40.746604641253306</v>
      </c>
      <c r="U35" s="49">
        <f>IF(U$16-S$16&lt;=$E$14,S$19/$E$14,0)</f>
        <v>40.746604641253306</v>
      </c>
      <c r="V35" s="49">
        <f>IF(V$16-S$16&lt;=$E$14,S$19/$E$14,0)</f>
        <v>40.746604641253306</v>
      </c>
      <c r="W35" s="49">
        <f>IF(W$16-S$16&lt;=$E$14,S$19/$E$14,0)</f>
        <v>40.746604641253306</v>
      </c>
      <c r="X35" s="49">
        <f>IF(X$16-S$16&lt;=$E$14,S$19/$E$14,0)</f>
        <v>40.746604641253306</v>
      </c>
      <c r="Y35" s="49">
        <f>IF(Y$16-S$16&lt;=$E$14,S$19/$E$14,0)</f>
        <v>0</v>
      </c>
      <c r="Z35" s="49">
        <f>IF(Z$16-S$16&lt;=$E$14,S$19/$E$14,0)</f>
        <v>0</v>
      </c>
      <c r="AA35" s="49">
        <f>IF(AA$16-S$16&lt;=$E$14,S$19/$E$14,0)</f>
        <v>0</v>
      </c>
      <c r="AB35" s="49">
        <f>IF(AB$16-S$16&lt;=$E$14,S$19/$E$14,0)</f>
        <v>0</v>
      </c>
      <c r="AC35" s="49">
        <f>IF(AC$16-S$16&lt;=$E$14,S$19/$E$14,0)</f>
        <v>0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186.23865503854859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41.561536734078373</v>
      </c>
      <c r="V36" s="49">
        <f>IF(V$16-T$16&lt;=$E$14,T$19/$E$14,0)</f>
        <v>41.561536734078373</v>
      </c>
      <c r="W36" s="49">
        <f>IF(W$16-T$16&lt;=$E$14,T$19/$E$14,0)</f>
        <v>41.561536734078373</v>
      </c>
      <c r="X36" s="49">
        <f>IF(X$16-T$16&lt;=$E$14,T$19/$E$14,0)</f>
        <v>41.561536734078373</v>
      </c>
      <c r="Y36" s="49">
        <f>IF(Y$16-T$16&lt;=$E$14,T$19/$E$14,0)</f>
        <v>41.561536734078373</v>
      </c>
      <c r="Z36" s="49">
        <f>IF(Z$16-T$16&lt;=$E$14,T$19/$E$14,0)</f>
        <v>0</v>
      </c>
      <c r="AA36" s="49">
        <f>IF(AA$16-T$16&lt;=$E$14,T$19/$E$14,0)</f>
        <v>0</v>
      </c>
      <c r="AB36" s="49">
        <f>IF(AB$16-T$16&lt;=$E$14,T$19/$E$14,0)</f>
        <v>0</v>
      </c>
      <c r="AC36" s="49">
        <f>IF(AC$16-T$16&lt;=$E$14,T$19/$E$14,0)</f>
        <v>0</v>
      </c>
      <c r="AD36" s="49">
        <f>IF(AD$16-T$16&lt;=$E$14,T$19/$E$14,0)</f>
        <v>0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189.96342813931955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42.392767468759942</v>
      </c>
      <c r="W37" s="49">
        <f>IF(W$16-U$16&lt;=$E$14,U$19/$E$14,0)</f>
        <v>42.392767468759942</v>
      </c>
      <c r="X37" s="49">
        <f>IF(X$16-U$16&lt;=$E$14,U$19/$E$14,0)</f>
        <v>42.392767468759942</v>
      </c>
      <c r="Y37" s="49">
        <f>IF(Y$16-U$16&lt;=$E$14,U$19/$E$14,0)</f>
        <v>42.392767468759942</v>
      </c>
      <c r="Z37" s="49">
        <f>IF(Z$16-U$16&lt;=$E$14,U$19/$E$14,0)</f>
        <v>42.392767468759942</v>
      </c>
      <c r="AA37" s="49">
        <f>IF(AA$16-U$16&lt;=$E$14,U$19/$E$14,0)</f>
        <v>0</v>
      </c>
      <c r="AB37" s="49">
        <f>IF(AB$16-U$16&lt;=$E$14,U$19/$E$14,0)</f>
        <v>0</v>
      </c>
      <c r="AC37" s="49">
        <f>IF(AC$16-U$16&lt;=$E$14,U$19/$E$14,0)</f>
        <v>0</v>
      </c>
      <c r="AD37" s="49">
        <f>IF(AD$16-U$16&lt;=$E$14,U$19/$E$14,0)</f>
        <v>0</v>
      </c>
      <c r="AE37" s="49">
        <f>IF(AE$16-U$16&lt;=$E$14,U$19/$E$14,0)</f>
        <v>0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193.76269670210593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43.240622818135137</v>
      </c>
      <c r="X38" s="49">
        <f>IF(X$16-V$16&lt;=$E$14,V$19/$E$14,0)</f>
        <v>43.240622818135137</v>
      </c>
      <c r="Y38" s="49">
        <f>IF(Y$16-V$16&lt;=$E$14,V$19/$E$14,0)</f>
        <v>43.240622818135137</v>
      </c>
      <c r="Z38" s="49">
        <f>IF(Z$16-V$16&lt;=$E$14,V$19/$E$14,0)</f>
        <v>43.240622818135137</v>
      </c>
      <c r="AA38" s="49">
        <f>IF(AA$16-V$16&lt;=$E$14,V$19/$E$14,0)</f>
        <v>43.240622818135137</v>
      </c>
      <c r="AB38" s="49">
        <f>IF(AB$16-V$16&lt;=$E$14,V$19/$E$14,0)</f>
        <v>0</v>
      </c>
      <c r="AC38" s="49">
        <f>IF(AC$16-V$16&lt;=$E$14,V$19/$E$14,0)</f>
        <v>0</v>
      </c>
      <c r="AD38" s="49">
        <f>IF(AD$16-V$16&lt;=$E$14,V$19/$E$14,0)</f>
        <v>0</v>
      </c>
      <c r="AE38" s="49">
        <f>IF(AE$16-V$16&lt;=$E$14,V$19/$E$14,0)</f>
        <v>0</v>
      </c>
      <c r="AF38" s="49">
        <f>IF(AF$16-V$16&lt;=$E$14,V$19/$E$14,0)</f>
        <v>0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197.63795063614805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44.105435274497843</v>
      </c>
      <c r="Y39" s="49">
        <f>IF(Y$16-W$16&lt;=$E$14,W$19/$E$14,0)</f>
        <v>44.105435274497843</v>
      </c>
      <c r="Z39" s="49">
        <f>IF(Z$16-W$16&lt;=$E$14,W$19/$E$14,0)</f>
        <v>44.105435274497843</v>
      </c>
      <c r="AA39" s="49">
        <f>IF(AA$16-W$16&lt;=$E$14,W$19/$E$14,0)</f>
        <v>44.105435274497843</v>
      </c>
      <c r="AB39" s="49">
        <f>IF(AB$16-W$16&lt;=$E$14,W$19/$E$14,0)</f>
        <v>44.105435274497843</v>
      </c>
      <c r="AC39" s="49">
        <f>IF(AC$16-W$16&lt;=$E$14,W$19/$E$14,0)</f>
        <v>0</v>
      </c>
      <c r="AD39" s="49">
        <f>IF(AD$16-W$16&lt;=$E$14,W$19/$E$14,0)</f>
        <v>0</v>
      </c>
      <c r="AE39" s="49">
        <f>IF(AE$16-W$16&lt;=$E$14,W$19/$E$14,0)</f>
        <v>0</v>
      </c>
      <c r="AF39" s="49">
        <f>IF(AF$16-W$16&lt;=$E$14,W$19/$E$14,0)</f>
        <v>0</v>
      </c>
      <c r="AG39" s="49">
        <f>IF(AG$16-W$16&lt;=$E$14,W$19/$E$14,0)</f>
        <v>0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201.59070964887098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44.987543979987798</v>
      </c>
      <c r="Z40" s="49">
        <f>IF(Z$16-X$16&lt;=$E$14,X$19/$E$14,0)</f>
        <v>44.987543979987798</v>
      </c>
      <c r="AA40" s="49">
        <f>IF(AA$16-X$16&lt;=$E$14,X$19/$E$14,0)</f>
        <v>44.987543979987798</v>
      </c>
      <c r="AB40" s="49">
        <f>IF(AB$16-X$16&lt;=$E$14,X$19/$E$14,0)</f>
        <v>44.987543979987798</v>
      </c>
      <c r="AC40" s="49">
        <f>IF(AC$16-X$16&lt;=$E$14,X$19/$E$14,0)</f>
        <v>44.987543979987798</v>
      </c>
      <c r="AD40" s="49">
        <f>IF(AD$16-X$16&lt;=$E$14,X$19/$E$14,0)</f>
        <v>0</v>
      </c>
      <c r="AE40" s="49">
        <f>IF(AE$16-X$16&lt;=$E$14,X$19/$E$14,0)</f>
        <v>0</v>
      </c>
      <c r="AF40" s="49">
        <f>IF(AF$16-X$16&lt;=$E$14,X$19/$E$14,0)</f>
        <v>0</v>
      </c>
      <c r="AG40" s="49">
        <f>IF(AG$16-X$16&lt;=$E$14,X$19/$E$14,0)</f>
        <v>0</v>
      </c>
      <c r="AH40" s="49">
        <f>IF(AH$16-X$16&lt;=$E$14,X$19/$E$14,0)</f>
        <v>0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205.62252384184845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45.887294859587556</v>
      </c>
      <c r="AA41" s="54">
        <f>IF(AA$16-Y$16&lt;=$E$14,Y$19/$E$14,0)</f>
        <v>45.887294859587556</v>
      </c>
      <c r="AB41" s="54">
        <f>IF(AB$16-Y$16&lt;=$E$14,Y$19/$E$14,0)</f>
        <v>45.887294859587556</v>
      </c>
      <c r="AC41" s="54">
        <f>IF(AC$16-Y$16&lt;=$E$14,Y$19/$E$14,0)</f>
        <v>45.887294859587556</v>
      </c>
      <c r="AD41" s="54">
        <f>IF(AD$16-Y$16&lt;=$E$14,Y$19/$E$14,0)</f>
        <v>45.887294859587556</v>
      </c>
      <c r="AE41" s="54">
        <f>IF(AE$16-Y$16&lt;=$E$14,Y$19/$E$14,0)</f>
        <v>0</v>
      </c>
      <c r="AF41" s="54">
        <f>IF(AF$16-Y$16&lt;=$E$14,Y$19/$E$14,0)</f>
        <v>0</v>
      </c>
      <c r="AG41" s="54">
        <f>IF(AG$16-Y$16&lt;=$E$14,Y$19/$E$14,0)</f>
        <v>0</v>
      </c>
      <c r="AH41" s="54">
        <f>IF(AH$16-Y$16&lt;=$E$14,Y$19/$E$14,0)</f>
        <v>0</v>
      </c>
      <c r="AI41" s="54">
        <f>IF(AI$16-Y$16&lt;=$E$14,Y$19/$E$14,0)</f>
        <v>0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1895.6016584819472</v>
      </c>
      <c r="F42" s="49">
        <f t="shared" ref="F42:S42" si="8">SUM(F22:F41)</f>
        <v>0</v>
      </c>
      <c r="G42" s="49">
        <f t="shared" si="8"/>
        <v>28.451999999999998</v>
      </c>
      <c r="H42" s="49">
        <f t="shared" si="8"/>
        <v>58.216439999999999</v>
      </c>
      <c r="I42" s="49">
        <f t="shared" si="8"/>
        <v>89.356738800000002</v>
      </c>
      <c r="J42" s="49">
        <f t="shared" si="8"/>
        <v>121.9394422</v>
      </c>
      <c r="K42" s="49">
        <f t="shared" si="8"/>
        <v>156.03437819999999</v>
      </c>
      <c r="L42" s="49">
        <f t="shared" si="8"/>
        <v>162.35921292</v>
      </c>
      <c r="M42" s="49">
        <f t="shared" si="8"/>
        <v>168.06714433439998</v>
      </c>
      <c r="N42" s="49">
        <f t="shared" si="8"/>
        <v>173.10866437708802</v>
      </c>
      <c r="O42" s="49">
        <f t="shared" si="8"/>
        <v>177.43141619662975</v>
      </c>
      <c r="P42" s="49">
        <f t="shared" si="8"/>
        <v>180.98004452056236</v>
      </c>
      <c r="Q42" s="49">
        <f t="shared" si="8"/>
        <v>184.59964541097364</v>
      </c>
      <c r="R42" s="49">
        <f t="shared" si="8"/>
        <v>188.29163831919311</v>
      </c>
      <c r="S42" s="49">
        <f t="shared" si="8"/>
        <v>192.05747108557696</v>
      </c>
      <c r="T42" s="49">
        <f>SUM(T22:T41)</f>
        <v>195.89862050728848</v>
      </c>
      <c r="U42" s="49">
        <f t="shared" ref="U42:AO42" si="9">SUM(U22:U41)</f>
        <v>199.81659291743426</v>
      </c>
      <c r="V42" s="49">
        <f t="shared" si="9"/>
        <v>203.81292477578296</v>
      </c>
      <c r="W42" s="49">
        <f t="shared" si="9"/>
        <v>207.88918327129863</v>
      </c>
      <c r="X42" s="49">
        <f t="shared" si="9"/>
        <v>212.04696693672457</v>
      </c>
      <c r="Y42" s="49">
        <f t="shared" si="9"/>
        <v>216.28790627545911</v>
      </c>
      <c r="Z42" s="49">
        <f t="shared" si="9"/>
        <v>220.61366440096828</v>
      </c>
      <c r="AA42" s="49">
        <f t="shared" si="9"/>
        <v>178.22089693220835</v>
      </c>
      <c r="AB42" s="49">
        <f t="shared" si="9"/>
        <v>134.98027411407321</v>
      </c>
      <c r="AC42" s="49">
        <f t="shared" si="9"/>
        <v>90.874838839575347</v>
      </c>
      <c r="AD42" s="49">
        <f t="shared" si="9"/>
        <v>45.887294859587556</v>
      </c>
      <c r="AE42" s="49">
        <f t="shared" si="9"/>
        <v>0</v>
      </c>
      <c r="AF42" s="49">
        <f t="shared" si="9"/>
        <v>0</v>
      </c>
      <c r="AG42" s="49">
        <f t="shared" si="9"/>
        <v>0</v>
      </c>
      <c r="AH42" s="49">
        <f t="shared" si="9"/>
        <v>0</v>
      </c>
      <c r="AI42" s="49">
        <f t="shared" si="9"/>
        <v>0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2005.5465546739003</v>
      </c>
      <c r="F45" s="53"/>
      <c r="G45" s="53">
        <f t="shared" ref="G45:AO45" si="11">G42</f>
        <v>28.451999999999998</v>
      </c>
      <c r="H45" s="53">
        <f t="shared" si="11"/>
        <v>58.216439999999999</v>
      </c>
      <c r="I45" s="53">
        <f t="shared" si="11"/>
        <v>89.356738800000002</v>
      </c>
      <c r="J45" s="53">
        <f t="shared" si="11"/>
        <v>121.9394422</v>
      </c>
      <c r="K45" s="53">
        <f t="shared" si="11"/>
        <v>156.03437819999999</v>
      </c>
      <c r="L45" s="53">
        <f t="shared" si="11"/>
        <v>162.35921292</v>
      </c>
      <c r="M45" s="53">
        <f t="shared" si="11"/>
        <v>168.06714433439998</v>
      </c>
      <c r="N45" s="53">
        <f t="shared" si="11"/>
        <v>173.10866437708802</v>
      </c>
      <c r="O45" s="53">
        <f t="shared" si="11"/>
        <v>177.43141619662975</v>
      </c>
      <c r="P45" s="53">
        <f t="shared" si="11"/>
        <v>180.98004452056236</v>
      </c>
      <c r="Q45" s="53">
        <f t="shared" si="11"/>
        <v>184.59964541097364</v>
      </c>
      <c r="R45" s="53">
        <f t="shared" si="11"/>
        <v>188.29163831919311</v>
      </c>
      <c r="S45" s="53">
        <f t="shared" si="11"/>
        <v>192.05747108557696</v>
      </c>
      <c r="T45" s="53">
        <f t="shared" si="11"/>
        <v>195.89862050728848</v>
      </c>
      <c r="U45" s="53">
        <f t="shared" si="11"/>
        <v>199.81659291743426</v>
      </c>
      <c r="V45" s="53">
        <f t="shared" si="11"/>
        <v>203.81292477578296</v>
      </c>
      <c r="W45" s="53">
        <f t="shared" si="11"/>
        <v>207.88918327129863</v>
      </c>
      <c r="X45" s="53">
        <f t="shared" si="11"/>
        <v>212.04696693672457</v>
      </c>
      <c r="Y45" s="53">
        <f t="shared" si="11"/>
        <v>216.28790627545911</v>
      </c>
      <c r="Z45" s="53">
        <f t="shared" si="11"/>
        <v>220.61366440096828</v>
      </c>
      <c r="AA45" s="53">
        <f t="shared" si="11"/>
        <v>178.22089693220835</v>
      </c>
      <c r="AB45" s="53">
        <f t="shared" si="11"/>
        <v>134.98027411407321</v>
      </c>
      <c r="AC45" s="53">
        <f t="shared" si="11"/>
        <v>90.874838839575347</v>
      </c>
      <c r="AD45" s="53">
        <f t="shared" si="11"/>
        <v>45.887294859587556</v>
      </c>
      <c r="AE45" s="53">
        <f t="shared" si="11"/>
        <v>0</v>
      </c>
      <c r="AF45" s="53">
        <f t="shared" si="11"/>
        <v>0</v>
      </c>
      <c r="AG45" s="53">
        <f t="shared" si="11"/>
        <v>0</v>
      </c>
      <c r="AH45" s="53">
        <f t="shared" si="11"/>
        <v>0</v>
      </c>
      <c r="AI45" s="53">
        <f t="shared" si="11"/>
        <v>0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159.80737313655425</v>
      </c>
      <c r="G46" s="84">
        <f t="shared" ref="G46:AO46" si="12">F$20*$H10</f>
        <v>3.6418559999999998</v>
      </c>
      <c r="H46" s="84">
        <f t="shared" si="12"/>
        <v>6.7233331200000004</v>
      </c>
      <c r="I46" s="84">
        <f t="shared" si="12"/>
        <v>9.2189505024000002</v>
      </c>
      <c r="J46" s="84">
        <f t="shared" si="12"/>
        <v>11.102004024320001</v>
      </c>
      <c r="K46" s="84">
        <f t="shared" si="12"/>
        <v>12.344506112000001</v>
      </c>
      <c r="L46" s="84">
        <f t="shared" si="12"/>
        <v>12.801460874240002</v>
      </c>
      <c r="M46" s="84">
        <f t="shared" si="12"/>
        <v>13.185528564531202</v>
      </c>
      <c r="N46" s="84">
        <f t="shared" si="12"/>
        <v>13.514282481434627</v>
      </c>
      <c r="O46" s="84">
        <f t="shared" si="12"/>
        <v>13.806598941482523</v>
      </c>
      <c r="P46" s="84">
        <f t="shared" si="12"/>
        <v>14.082730920312176</v>
      </c>
      <c r="Q46" s="84">
        <f t="shared" si="12"/>
        <v>14.36438553871842</v>
      </c>
      <c r="R46" s="84">
        <f t="shared" si="12"/>
        <v>14.65167324949279</v>
      </c>
      <c r="S46" s="84">
        <f t="shared" si="12"/>
        <v>14.944706714482644</v>
      </c>
      <c r="T46" s="84">
        <f t="shared" si="12"/>
        <v>15.243600848772296</v>
      </c>
      <c r="U46" s="84">
        <f t="shared" si="12"/>
        <v>15.548472865747742</v>
      </c>
      <c r="V46" s="84">
        <f t="shared" si="12"/>
        <v>15.859442323062698</v>
      </c>
      <c r="W46" s="84">
        <f t="shared" si="12"/>
        <v>16.176631169523951</v>
      </c>
      <c r="X46" s="84">
        <f t="shared" si="12"/>
        <v>16.500163792914428</v>
      </c>
      <c r="Y46" s="84">
        <f t="shared" si="12"/>
        <v>16.830167068772717</v>
      </c>
      <c r="Z46" s="84">
        <f t="shared" si="12"/>
        <v>17.166770410148171</v>
      </c>
      <c r="AA46" s="84">
        <f t="shared" si="12"/>
        <v>11.519060601483384</v>
      </c>
      <c r="AB46" s="84">
        <f t="shared" si="12"/>
        <v>6.9566056400188492</v>
      </c>
      <c r="AC46" s="84">
        <f t="shared" si="12"/>
        <v>3.5011106226985751</v>
      </c>
      <c r="AD46" s="84">
        <f t="shared" si="12"/>
        <v>1.1747147484054463</v>
      </c>
      <c r="AE46" s="84">
        <f t="shared" si="12"/>
        <v>4.7293724492192274E-15</v>
      </c>
      <c r="AF46" s="84">
        <f t="shared" si="12"/>
        <v>4.7293724492192274E-15</v>
      </c>
      <c r="AG46" s="84">
        <f t="shared" si="12"/>
        <v>4.7293724492192274E-15</v>
      </c>
      <c r="AH46" s="84">
        <f t="shared" si="12"/>
        <v>4.7293724492192274E-15</v>
      </c>
      <c r="AI46" s="84">
        <f t="shared" si="12"/>
        <v>4.7293724492192274E-15</v>
      </c>
      <c r="AJ46" s="84">
        <f t="shared" si="12"/>
        <v>4.7293724492192274E-15</v>
      </c>
      <c r="AK46" s="84">
        <f t="shared" si="12"/>
        <v>4.7293724492192274E-15</v>
      </c>
      <c r="AL46" s="84">
        <f t="shared" si="12"/>
        <v>4.7293724492192274E-15</v>
      </c>
      <c r="AM46" s="84">
        <f t="shared" si="12"/>
        <v>4.7293724492192274E-15</v>
      </c>
      <c r="AN46" s="84">
        <f t="shared" si="12"/>
        <v>4.7293724492192274E-15</v>
      </c>
      <c r="AO46" s="84">
        <f t="shared" si="12"/>
        <v>4.7293724492192274E-15</v>
      </c>
    </row>
    <row r="47" spans="2:41" x14ac:dyDescent="0.3">
      <c r="D47" s="34" t="s">
        <v>21</v>
      </c>
      <c r="E47" s="48">
        <f t="shared" si="10"/>
        <v>202.25620662595142</v>
      </c>
      <c r="F47" s="42"/>
      <c r="G47" s="84">
        <f t="shared" ref="G47:AO47" si="13">F$20*$H11</f>
        <v>4.6092239999999993</v>
      </c>
      <c r="H47" s="84">
        <f t="shared" si="13"/>
        <v>8.5092184799999995</v>
      </c>
      <c r="I47" s="84">
        <f t="shared" si="13"/>
        <v>11.667734229599999</v>
      </c>
      <c r="J47" s="84">
        <f t="shared" si="13"/>
        <v>14.05097384328</v>
      </c>
      <c r="K47" s="84">
        <f t="shared" si="13"/>
        <v>15.623515547999999</v>
      </c>
      <c r="L47" s="84">
        <f t="shared" si="13"/>
        <v>16.20184891896</v>
      </c>
      <c r="M47" s="84">
        <f t="shared" si="13"/>
        <v>16.687934589484801</v>
      </c>
      <c r="N47" s="84">
        <f t="shared" si="13"/>
        <v>17.1040137655657</v>
      </c>
      <c r="O47" s="84">
        <f t="shared" si="13"/>
        <v>17.473976785313816</v>
      </c>
      <c r="P47" s="84">
        <f t="shared" si="13"/>
        <v>17.823456321020096</v>
      </c>
      <c r="Q47" s="84">
        <f t="shared" si="13"/>
        <v>18.179925447440496</v>
      </c>
      <c r="R47" s="84">
        <f t="shared" si="13"/>
        <v>18.543523956389308</v>
      </c>
      <c r="S47" s="84">
        <f t="shared" si="13"/>
        <v>18.914394435517096</v>
      </c>
      <c r="T47" s="84">
        <f t="shared" si="13"/>
        <v>19.292682324227435</v>
      </c>
      <c r="U47" s="84">
        <f t="shared" si="13"/>
        <v>19.678535970711984</v>
      </c>
      <c r="V47" s="84">
        <f t="shared" si="13"/>
        <v>20.072106690126226</v>
      </c>
      <c r="W47" s="84">
        <f t="shared" si="13"/>
        <v>20.473548823928748</v>
      </c>
      <c r="X47" s="84">
        <f t="shared" si="13"/>
        <v>20.883019800407322</v>
      </c>
      <c r="Y47" s="84">
        <f t="shared" si="13"/>
        <v>21.300680196415467</v>
      </c>
      <c r="Z47" s="84">
        <f t="shared" si="13"/>
        <v>21.726693800343778</v>
      </c>
      <c r="AA47" s="84">
        <f t="shared" si="13"/>
        <v>14.578811073752405</v>
      </c>
      <c r="AB47" s="84">
        <f t="shared" si="13"/>
        <v>8.804454013148856</v>
      </c>
      <c r="AC47" s="84">
        <f t="shared" si="13"/>
        <v>4.4310931318528839</v>
      </c>
      <c r="AD47" s="84">
        <f t="shared" si="13"/>
        <v>1.4867483534506427</v>
      </c>
      <c r="AE47" s="84">
        <f t="shared" si="13"/>
        <v>5.9856120060430834E-15</v>
      </c>
      <c r="AF47" s="84">
        <f t="shared" si="13"/>
        <v>5.9856120060430834E-15</v>
      </c>
      <c r="AG47" s="84">
        <f t="shared" si="13"/>
        <v>5.9856120060430834E-15</v>
      </c>
      <c r="AH47" s="84">
        <f t="shared" si="13"/>
        <v>5.9856120060430834E-15</v>
      </c>
      <c r="AI47" s="84">
        <f t="shared" si="13"/>
        <v>5.9856120060430834E-15</v>
      </c>
      <c r="AJ47" s="84">
        <f t="shared" si="13"/>
        <v>5.9856120060430834E-15</v>
      </c>
      <c r="AK47" s="84">
        <f t="shared" si="13"/>
        <v>5.9856120060430834E-15</v>
      </c>
      <c r="AL47" s="84">
        <f t="shared" si="13"/>
        <v>5.9856120060430834E-15</v>
      </c>
      <c r="AM47" s="84">
        <f t="shared" si="13"/>
        <v>5.9856120060430834E-15</v>
      </c>
      <c r="AN47" s="84">
        <f t="shared" si="13"/>
        <v>5.9856120060430834E-15</v>
      </c>
      <c r="AO47" s="84">
        <f t="shared" si="13"/>
        <v>5.9856120060430834E-15</v>
      </c>
    </row>
    <row r="48" spans="2:41" x14ac:dyDescent="0.3">
      <c r="D48" s="34" t="s">
        <v>79</v>
      </c>
      <c r="E48" s="48">
        <f t="shared" si="10"/>
        <v>362.06357976250564</v>
      </c>
      <c r="F48" s="42"/>
      <c r="G48" s="42">
        <f t="shared" ref="G48:AO48" si="14">SUM(G46:G47)</f>
        <v>8.2510799999999982</v>
      </c>
      <c r="H48" s="42">
        <f t="shared" si="14"/>
        <v>15.232551600000001</v>
      </c>
      <c r="I48" s="42">
        <f t="shared" si="14"/>
        <v>20.886684731999999</v>
      </c>
      <c r="J48" s="42">
        <f t="shared" si="14"/>
        <v>25.152977867600001</v>
      </c>
      <c r="K48" s="42">
        <f t="shared" si="14"/>
        <v>27.968021659999998</v>
      </c>
      <c r="L48" s="42">
        <f t="shared" si="14"/>
        <v>29.003309793200003</v>
      </c>
      <c r="M48" s="42">
        <f t="shared" si="14"/>
        <v>29.873463154016001</v>
      </c>
      <c r="N48" s="42">
        <f t="shared" si="14"/>
        <v>30.618296247000327</v>
      </c>
      <c r="O48" s="42">
        <f t="shared" si="14"/>
        <v>31.280575726796339</v>
      </c>
      <c r="P48" s="42">
        <f t="shared" si="14"/>
        <v>31.906187241332272</v>
      </c>
      <c r="Q48" s="42">
        <f t="shared" si="14"/>
        <v>32.544310986158919</v>
      </c>
      <c r="R48" s="42">
        <f t="shared" si="14"/>
        <v>33.195197205882096</v>
      </c>
      <c r="S48" s="42">
        <f t="shared" si="14"/>
        <v>33.859101149999738</v>
      </c>
      <c r="T48" s="42">
        <f t="shared" si="14"/>
        <v>34.536283172999731</v>
      </c>
      <c r="U48" s="42">
        <f t="shared" si="14"/>
        <v>35.227008836459724</v>
      </c>
      <c r="V48" s="42">
        <f t="shared" si="14"/>
        <v>35.931549013188928</v>
      </c>
      <c r="W48" s="42">
        <f t="shared" si="14"/>
        <v>36.650179993452696</v>
      </c>
      <c r="X48" s="42">
        <f t="shared" si="14"/>
        <v>37.383183593321746</v>
      </c>
      <c r="Y48" s="42">
        <f t="shared" si="14"/>
        <v>38.13084726518818</v>
      </c>
      <c r="Z48" s="42">
        <f t="shared" si="14"/>
        <v>38.893464210491949</v>
      </c>
      <c r="AA48" s="42">
        <f t="shared" si="14"/>
        <v>26.097871675235787</v>
      </c>
      <c r="AB48" s="42">
        <f t="shared" si="14"/>
        <v>15.761059653167706</v>
      </c>
      <c r="AC48" s="42">
        <f t="shared" si="14"/>
        <v>7.932203754551459</v>
      </c>
      <c r="AD48" s="42">
        <f t="shared" si="14"/>
        <v>2.6614631018560893</v>
      </c>
      <c r="AE48" s="42">
        <f t="shared" si="14"/>
        <v>1.0714984455262311E-14</v>
      </c>
      <c r="AF48" s="42">
        <f t="shared" si="14"/>
        <v>1.0714984455262311E-14</v>
      </c>
      <c r="AG48" s="42">
        <f t="shared" si="14"/>
        <v>1.0714984455262311E-14</v>
      </c>
      <c r="AH48" s="42">
        <f t="shared" si="14"/>
        <v>1.0714984455262311E-14</v>
      </c>
      <c r="AI48" s="42">
        <f t="shared" si="14"/>
        <v>1.0714984455262311E-14</v>
      </c>
      <c r="AJ48" s="42">
        <f t="shared" si="14"/>
        <v>1.0714984455262311E-14</v>
      </c>
      <c r="AK48" s="42">
        <f t="shared" si="14"/>
        <v>1.0714984455262311E-14</v>
      </c>
      <c r="AL48" s="42">
        <f t="shared" si="14"/>
        <v>1.0714984455262311E-14</v>
      </c>
      <c r="AM48" s="42">
        <f t="shared" si="14"/>
        <v>1.0714984455262311E-14</v>
      </c>
      <c r="AN48" s="42">
        <f t="shared" si="14"/>
        <v>1.0714984455262311E-14</v>
      </c>
      <c r="AO48" s="42">
        <f t="shared" si="14"/>
        <v>1.0714984455262311E-14</v>
      </c>
    </row>
    <row r="49" spans="3:41" x14ac:dyDescent="0.3">
      <c r="D49" s="45" t="s">
        <v>80</v>
      </c>
      <c r="E49" s="50">
        <f t="shared" si="10"/>
        <v>0</v>
      </c>
      <c r="F49" s="55">
        <f t="shared" ref="F49:AO49" si="15">F17</f>
        <v>0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2237.8167622272267</v>
      </c>
      <c r="F50" s="116">
        <f t="shared" ref="F50:AO50" si="16">SUM(F45,F48,F49)</f>
        <v>0</v>
      </c>
      <c r="G50" s="116">
        <f t="shared" si="16"/>
        <v>36.70308</v>
      </c>
      <c r="H50" s="116">
        <f t="shared" si="16"/>
        <v>73.448991599999999</v>
      </c>
      <c r="I50" s="116">
        <f t="shared" si="16"/>
        <v>110.24342353200001</v>
      </c>
      <c r="J50" s="116">
        <f t="shared" si="16"/>
        <v>147.09242006760002</v>
      </c>
      <c r="K50" s="116">
        <f t="shared" si="16"/>
        <v>184.00239986</v>
      </c>
      <c r="L50" s="116">
        <f t="shared" si="16"/>
        <v>191.36252271320001</v>
      </c>
      <c r="M50" s="116">
        <f t="shared" si="16"/>
        <v>197.94060748841599</v>
      </c>
      <c r="N50" s="116">
        <f t="shared" si="16"/>
        <v>203.72696062408835</v>
      </c>
      <c r="O50" s="116">
        <f t="shared" si="16"/>
        <v>208.7119919234261</v>
      </c>
      <c r="P50" s="116">
        <f t="shared" si="16"/>
        <v>212.88623176189463</v>
      </c>
      <c r="Q50" s="116">
        <f t="shared" si="16"/>
        <v>217.14395639713257</v>
      </c>
      <c r="R50" s="116">
        <f t="shared" si="16"/>
        <v>221.48683552507521</v>
      </c>
      <c r="S50" s="116">
        <f t="shared" si="16"/>
        <v>225.91657223557669</v>
      </c>
      <c r="T50" s="116">
        <f t="shared" si="16"/>
        <v>230.43490368028822</v>
      </c>
      <c r="U50" s="116">
        <f t="shared" si="16"/>
        <v>235.043601753894</v>
      </c>
      <c r="V50" s="116">
        <f t="shared" si="16"/>
        <v>239.7444737889719</v>
      </c>
      <c r="W50" s="116">
        <f t="shared" si="16"/>
        <v>244.53936326475133</v>
      </c>
      <c r="X50" s="116">
        <f t="shared" si="16"/>
        <v>249.43015053004632</v>
      </c>
      <c r="Y50" s="116">
        <f t="shared" si="16"/>
        <v>254.41875354064729</v>
      </c>
      <c r="Z50" s="116">
        <f t="shared" si="16"/>
        <v>259.50712861146025</v>
      </c>
      <c r="AA50" s="116">
        <f t="shared" si="16"/>
        <v>204.31876860744413</v>
      </c>
      <c r="AB50" s="116">
        <f t="shared" si="16"/>
        <v>150.74133376724092</v>
      </c>
      <c r="AC50" s="116">
        <f t="shared" si="16"/>
        <v>98.807042594126813</v>
      </c>
      <c r="AD50" s="116">
        <f t="shared" si="16"/>
        <v>48.548757961443641</v>
      </c>
      <c r="AE50" s="116">
        <f t="shared" si="16"/>
        <v>1.0714984455262311E-14</v>
      </c>
      <c r="AF50" s="116">
        <f t="shared" si="16"/>
        <v>1.0714984455262311E-14</v>
      </c>
      <c r="AG50" s="116">
        <f t="shared" si="16"/>
        <v>1.0714984455262311E-14</v>
      </c>
      <c r="AH50" s="116">
        <f t="shared" si="16"/>
        <v>1.0714984455262311E-14</v>
      </c>
      <c r="AI50" s="116">
        <f t="shared" si="16"/>
        <v>1.0714984455262311E-14</v>
      </c>
      <c r="AJ50" s="116">
        <f t="shared" si="16"/>
        <v>1.0714984455262311E-14</v>
      </c>
      <c r="AK50" s="116">
        <f t="shared" si="16"/>
        <v>1.0714984455262311E-14</v>
      </c>
      <c r="AL50" s="116">
        <f t="shared" si="16"/>
        <v>1.0714984455262311E-14</v>
      </c>
      <c r="AM50" s="116">
        <f t="shared" si="16"/>
        <v>1.0714984455262311E-14</v>
      </c>
      <c r="AN50" s="116">
        <f t="shared" si="16"/>
        <v>1.0714984455262311E-14</v>
      </c>
      <c r="AO50" s="116">
        <f t="shared" si="16"/>
        <v>1.0714984455262311E-14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-1.910982959480156E-13</v>
      </c>
      <c r="F52" s="49">
        <f t="shared" ref="F52:AO52" si="17">-F8+F50</f>
        <v>-142.26</v>
      </c>
      <c r="G52" s="49">
        <f t="shared" si="17"/>
        <v>-112.11912000000001</v>
      </c>
      <c r="H52" s="49">
        <f t="shared" si="17"/>
        <v>-82.252502399999997</v>
      </c>
      <c r="I52" s="49">
        <f t="shared" si="17"/>
        <v>-52.670093468000005</v>
      </c>
      <c r="J52" s="49">
        <f t="shared" si="17"/>
        <v>-23.38225993239999</v>
      </c>
      <c r="K52" s="49">
        <f t="shared" si="17"/>
        <v>10.11822626</v>
      </c>
      <c r="L52" s="49">
        <f t="shared" si="17"/>
        <v>14.000665641200015</v>
      </c>
      <c r="M52" s="49">
        <f t="shared" si="17"/>
        <v>17.031513274975993</v>
      </c>
      <c r="N52" s="49">
        <f t="shared" si="17"/>
        <v>19.199684526379542</v>
      </c>
      <c r="O52" s="49">
        <f t="shared" si="17"/>
        <v>20.494170303763099</v>
      </c>
      <c r="P52" s="49">
        <f t="shared" si="17"/>
        <v>20.904053709838365</v>
      </c>
      <c r="Q52" s="49">
        <f t="shared" si="17"/>
        <v>21.322134784035171</v>
      </c>
      <c r="R52" s="49">
        <f t="shared" si="17"/>
        <v>21.748577479715863</v>
      </c>
      <c r="S52" s="49">
        <f t="shared" si="17"/>
        <v>22.183549029310171</v>
      </c>
      <c r="T52" s="49">
        <f t="shared" si="17"/>
        <v>22.627220009896348</v>
      </c>
      <c r="U52" s="49">
        <f t="shared" si="17"/>
        <v>23.079764410094299</v>
      </c>
      <c r="V52" s="49">
        <f t="shared" si="17"/>
        <v>23.541359698296219</v>
      </c>
      <c r="W52" s="49">
        <f t="shared" si="17"/>
        <v>24.012186892262122</v>
      </c>
      <c r="X52" s="49">
        <f t="shared" si="17"/>
        <v>24.492430630107322</v>
      </c>
      <c r="Y52" s="49">
        <f t="shared" si="17"/>
        <v>24.982279242709495</v>
      </c>
      <c r="Z52" s="49">
        <f t="shared" si="17"/>
        <v>259.50712861146025</v>
      </c>
      <c r="AA52" s="49">
        <f t="shared" si="17"/>
        <v>204.31876860744413</v>
      </c>
      <c r="AB52" s="49">
        <f t="shared" si="17"/>
        <v>150.74133376724092</v>
      </c>
      <c r="AC52" s="49">
        <f t="shared" si="17"/>
        <v>98.807042594126813</v>
      </c>
      <c r="AD52" s="49">
        <f t="shared" si="17"/>
        <v>48.548757961443641</v>
      </c>
      <c r="AE52" s="49">
        <f t="shared" si="17"/>
        <v>1.0714984455262311E-14</v>
      </c>
      <c r="AF52" s="49">
        <f t="shared" si="17"/>
        <v>1.0714984455262311E-14</v>
      </c>
      <c r="AG52" s="49">
        <f t="shared" si="17"/>
        <v>1.0714984455262311E-14</v>
      </c>
      <c r="AH52" s="49">
        <f t="shared" si="17"/>
        <v>1.0714984455262311E-14</v>
      </c>
      <c r="AI52" s="49">
        <f t="shared" si="17"/>
        <v>1.0714984455262311E-14</v>
      </c>
      <c r="AJ52" s="49">
        <f t="shared" si="17"/>
        <v>1.0714984455262311E-14</v>
      </c>
      <c r="AK52" s="49">
        <f t="shared" si="17"/>
        <v>1.0714984455262311E-14</v>
      </c>
      <c r="AL52" s="49">
        <f t="shared" si="17"/>
        <v>1.0714984455262311E-14</v>
      </c>
      <c r="AM52" s="49">
        <f t="shared" si="17"/>
        <v>1.0714984455262311E-14</v>
      </c>
      <c r="AN52" s="49">
        <f t="shared" si="17"/>
        <v>1.0714984455262311E-14</v>
      </c>
      <c r="AO52" s="49">
        <f t="shared" si="17"/>
        <v>1.0714984455262311E-14</v>
      </c>
    </row>
    <row r="53" spans="3:41" x14ac:dyDescent="0.3">
      <c r="C53" s="34"/>
      <c r="D53" s="34" t="s">
        <v>52</v>
      </c>
      <c r="F53" s="49">
        <f>F20</f>
        <v>142.26</v>
      </c>
      <c r="G53" s="49">
        <f t="shared" ref="G53:AO53" si="18">G20</f>
        <v>262.6302</v>
      </c>
      <c r="H53" s="49">
        <f t="shared" si="18"/>
        <v>360.11525399999999</v>
      </c>
      <c r="I53" s="49">
        <f t="shared" si="18"/>
        <v>433.67203219999999</v>
      </c>
      <c r="J53" s="49">
        <f t="shared" si="18"/>
        <v>482.20726999999999</v>
      </c>
      <c r="K53" s="49">
        <f t="shared" si="18"/>
        <v>500.05706540000006</v>
      </c>
      <c r="L53" s="49">
        <f t="shared" si="18"/>
        <v>515.05970955200007</v>
      </c>
      <c r="M53" s="49">
        <f t="shared" si="18"/>
        <v>527.90165943104012</v>
      </c>
      <c r="N53" s="49">
        <f t="shared" si="18"/>
        <v>539.32027115166102</v>
      </c>
      <c r="O53" s="49">
        <f t="shared" si="18"/>
        <v>550.10667657469435</v>
      </c>
      <c r="P53" s="49">
        <f t="shared" si="18"/>
        <v>561.10881010618823</v>
      </c>
      <c r="Q53" s="49">
        <f t="shared" si="18"/>
        <v>572.33098630831205</v>
      </c>
      <c r="R53" s="49">
        <f t="shared" si="18"/>
        <v>583.77760603447825</v>
      </c>
      <c r="S53" s="49">
        <f t="shared" si="18"/>
        <v>595.45315815516778</v>
      </c>
      <c r="T53" s="49">
        <f t="shared" si="18"/>
        <v>607.36222131827117</v>
      </c>
      <c r="U53" s="49">
        <f t="shared" si="18"/>
        <v>619.5094657446366</v>
      </c>
      <c r="V53" s="49">
        <f t="shared" si="18"/>
        <v>631.89965505952932</v>
      </c>
      <c r="W53" s="49">
        <f t="shared" si="18"/>
        <v>644.53764816071987</v>
      </c>
      <c r="X53" s="49">
        <f t="shared" si="18"/>
        <v>657.42840112393424</v>
      </c>
      <c r="Y53" s="49">
        <f t="shared" si="18"/>
        <v>670.57696914641292</v>
      </c>
      <c r="Z53" s="49">
        <f t="shared" si="18"/>
        <v>449.96330474544465</v>
      </c>
      <c r="AA53" s="49">
        <f t="shared" si="18"/>
        <v>271.7424078132363</v>
      </c>
      <c r="AB53" s="49">
        <f t="shared" si="18"/>
        <v>136.76213369916309</v>
      </c>
      <c r="AC53" s="49">
        <f t="shared" si="18"/>
        <v>45.88729485958774</v>
      </c>
      <c r="AD53" s="49">
        <f t="shared" si="18"/>
        <v>1.8474111129762605E-13</v>
      </c>
      <c r="AE53" s="49">
        <f t="shared" si="18"/>
        <v>1.8474111129762605E-13</v>
      </c>
      <c r="AF53" s="49">
        <f t="shared" si="18"/>
        <v>1.8474111129762605E-13</v>
      </c>
      <c r="AG53" s="49">
        <f t="shared" si="18"/>
        <v>1.8474111129762605E-13</v>
      </c>
      <c r="AH53" s="49">
        <f t="shared" si="18"/>
        <v>1.8474111129762605E-13</v>
      </c>
      <c r="AI53" s="49">
        <f t="shared" si="18"/>
        <v>1.8474111129762605E-13</v>
      </c>
      <c r="AJ53" s="49">
        <f t="shared" si="18"/>
        <v>1.8474111129762605E-13</v>
      </c>
      <c r="AK53" s="49">
        <f t="shared" si="18"/>
        <v>1.8474111129762605E-13</v>
      </c>
      <c r="AL53" s="49">
        <f t="shared" si="18"/>
        <v>1.8474111129762605E-13</v>
      </c>
      <c r="AM53" s="49">
        <f t="shared" si="18"/>
        <v>1.8474111129762605E-13</v>
      </c>
      <c r="AN53" s="49">
        <f t="shared" si="18"/>
        <v>1.8474111129762605E-13</v>
      </c>
      <c r="AO53" s="49">
        <f t="shared" si="18"/>
        <v>1.8474111129762605E-13</v>
      </c>
    </row>
    <row r="56" spans="3:41" x14ac:dyDescent="0.3">
      <c r="G56" s="8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F38E-614D-46CD-AD53-6E6033F6CABC}">
  <dimension ref="A1:AO65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16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2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16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4">IF($G$3="Expense",F8,0)</f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2237.8167622272272</v>
      </c>
      <c r="F19" s="49">
        <f t="shared" ref="F19:Y19" si="5">F8-F17</f>
        <v>142.26</v>
      </c>
      <c r="G19" s="49">
        <f t="shared" si="5"/>
        <v>148.82220000000001</v>
      </c>
      <c r="H19" s="49">
        <f t="shared" si="5"/>
        <v>155.701494</v>
      </c>
      <c r="I19" s="49">
        <f t="shared" si="5"/>
        <v>162.91351700000001</v>
      </c>
      <c r="J19" s="49">
        <f t="shared" si="5"/>
        <v>170.47468000000001</v>
      </c>
      <c r="K19" s="49">
        <f t="shared" si="5"/>
        <v>173.8841736</v>
      </c>
      <c r="L19" s="49">
        <f t="shared" si="5"/>
        <v>177.36185707199999</v>
      </c>
      <c r="M19" s="49">
        <f t="shared" si="5"/>
        <v>180.90909421344</v>
      </c>
      <c r="N19" s="49">
        <f t="shared" si="5"/>
        <v>184.52727609770881</v>
      </c>
      <c r="O19" s="49">
        <f t="shared" si="5"/>
        <v>188.217821619663</v>
      </c>
      <c r="P19" s="49">
        <f t="shared" si="5"/>
        <v>191.98217805205627</v>
      </c>
      <c r="Q19" s="49">
        <f t="shared" si="5"/>
        <v>195.8218216130974</v>
      </c>
      <c r="R19" s="49">
        <f t="shared" si="5"/>
        <v>199.73825804535934</v>
      </c>
      <c r="S19" s="49">
        <f t="shared" si="5"/>
        <v>203.73302320626652</v>
      </c>
      <c r="T19" s="49">
        <f t="shared" si="5"/>
        <v>207.80768367039187</v>
      </c>
      <c r="U19" s="49">
        <f t="shared" si="5"/>
        <v>211.9638373437997</v>
      </c>
      <c r="V19" s="49">
        <f t="shared" si="5"/>
        <v>216.20311409067568</v>
      </c>
      <c r="W19" s="49">
        <f t="shared" si="5"/>
        <v>220.52717637248921</v>
      </c>
      <c r="X19" s="49">
        <f t="shared" si="5"/>
        <v>224.937719899939</v>
      </c>
      <c r="Y19" s="49">
        <f t="shared" si="5"/>
        <v>229.43647429793779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142.26</v>
      </c>
      <c r="G20" s="49">
        <f t="shared" si="6"/>
        <v>282.19094999999999</v>
      </c>
      <c r="H20" s="49">
        <f t="shared" si="6"/>
        <v>419.69980649999997</v>
      </c>
      <c r="I20" s="49">
        <f t="shared" si="6"/>
        <v>554.68934262499999</v>
      </c>
      <c r="J20" s="49">
        <f t="shared" si="6"/>
        <v>687.05794693749999</v>
      </c>
      <c r="K20" s="49">
        <f t="shared" si="6"/>
        <v>812.18137734999993</v>
      </c>
      <c r="L20" s="49">
        <f t="shared" si="6"/>
        <v>929.91473038449999</v>
      </c>
      <c r="M20" s="49">
        <f t="shared" si="6"/>
        <v>1040.1102044934401</v>
      </c>
      <c r="N20" s="49">
        <f t="shared" si="6"/>
        <v>1142.617042098309</v>
      </c>
      <c r="O20" s="49">
        <f t="shared" si="6"/>
        <v>1237.2814704690252</v>
      </c>
      <c r="P20" s="49">
        <f t="shared" si="6"/>
        <v>1323.9466414209057</v>
      </c>
      <c r="Q20" s="49">
        <f t="shared" si="6"/>
        <v>1402.4525698055738</v>
      </c>
      <c r="R20" s="49">
        <f t="shared" si="6"/>
        <v>1472.6360707716854</v>
      </c>
      <c r="S20" s="49">
        <f t="shared" si="6"/>
        <v>1534.3306957708692</v>
      </c>
      <c r="T20" s="49">
        <f t="shared" si="6"/>
        <v>1587.3666672837867</v>
      </c>
      <c r="U20" s="49">
        <f t="shared" si="6"/>
        <v>1631.5708122407125</v>
      </c>
      <c r="V20" s="49">
        <f t="shared" si="6"/>
        <v>1666.7664941105268</v>
      </c>
      <c r="W20" s="49">
        <f t="shared" si="6"/>
        <v>1701.6647936314873</v>
      </c>
      <c r="X20" s="49">
        <f t="shared" si="6"/>
        <v>1736.4920756566171</v>
      </c>
      <c r="Y20" s="49">
        <f t="shared" si="6"/>
        <v>1771.4908479609994</v>
      </c>
      <c r="Z20" s="49">
        <f t="shared" si="6"/>
        <v>1572.8954611363229</v>
      </c>
      <c r="AA20" s="49">
        <f t="shared" si="6"/>
        <v>1384.9547418116463</v>
      </c>
      <c r="AB20" s="49">
        <f t="shared" si="6"/>
        <v>1207.8817833369696</v>
      </c>
      <c r="AC20" s="49">
        <f t="shared" si="6"/>
        <v>1041.893940929293</v>
      </c>
      <c r="AD20" s="49">
        <f t="shared" si="6"/>
        <v>887.21291690995645</v>
      </c>
      <c r="AE20" s="49">
        <f t="shared" si="6"/>
        <v>744.06484764672666</v>
      </c>
      <c r="AF20" s="49">
        <f t="shared" si="6"/>
        <v>612.6803922347259</v>
      </c>
      <c r="AG20" s="49">
        <f t="shared" si="6"/>
        <v>493.29482295097864</v>
      </c>
      <c r="AH20" s="49">
        <f t="shared" si="6"/>
        <v>386.14811751804996</v>
      </c>
      <c r="AI20" s="49">
        <f t="shared" si="6"/>
        <v>291.48505321295625</v>
      </c>
      <c r="AJ20" s="49">
        <f t="shared" si="6"/>
        <v>209.55530285825415</v>
      </c>
      <c r="AK20" s="49">
        <f t="shared" si="6"/>
        <v>140.61353273295157</v>
      </c>
      <c r="AL20" s="49">
        <f t="shared" si="6"/>
        <v>84.919502441636467</v>
      </c>
      <c r="AM20" s="49">
        <f t="shared" si="6"/>
        <v>42.738166780988593</v>
      </c>
      <c r="AN20" s="49">
        <f t="shared" si="6"/>
        <v>14.339779643621291</v>
      </c>
      <c r="AO20" s="49">
        <f t="shared" si="6"/>
        <v>1.794120407794253E-13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96.385039716955205</v>
      </c>
      <c r="F22" s="49"/>
      <c r="G22" s="49">
        <f>IF(G$16-F$16&lt;=$E$14,F$19/$E$14,0)</f>
        <v>8.8912499999999994</v>
      </c>
      <c r="H22" s="49">
        <f>IF(H$16-F$16&lt;=$E$14,F$19/$E$14,0)</f>
        <v>8.8912499999999994</v>
      </c>
      <c r="I22" s="49">
        <f>IF(I$16-F$16&lt;=$E$14,F$19/$E$14,0)</f>
        <v>8.8912499999999994</v>
      </c>
      <c r="J22" s="49">
        <f>IF(J$16-F$16&lt;=$E$14,F$19/$E$14,0)</f>
        <v>8.8912499999999994</v>
      </c>
      <c r="K22" s="49">
        <f>IF(K$16-F$16&lt;=$E$14,F$19/$E$14,0)</f>
        <v>8.8912499999999994</v>
      </c>
      <c r="L22" s="49">
        <f>IF(L$16-F$16&lt;=$E$14,F$19/$E$14,0)</f>
        <v>8.8912499999999994</v>
      </c>
      <c r="M22" s="49">
        <f>IF(M$16-F$16&lt;=$E$14,F$19/$E$14,0)</f>
        <v>8.8912499999999994</v>
      </c>
      <c r="N22" s="49">
        <f>IF(N$16-F$16&lt;=$E$14,F$19/$E$14,0)</f>
        <v>8.8912499999999994</v>
      </c>
      <c r="O22" s="49">
        <f>IF(O$16-F$16&lt;=$E$14,F$19/$E$14,0)</f>
        <v>8.8912499999999994</v>
      </c>
      <c r="P22" s="49">
        <f>IF(P$16-F$16&lt;=$E$14,F$19/$E$14,0)</f>
        <v>8.8912499999999994</v>
      </c>
      <c r="Q22" s="49">
        <f>IF(Q$16-F$16&lt;=$E$14,F$19/$E$14,0)</f>
        <v>8.8912499999999994</v>
      </c>
      <c r="R22" s="49">
        <f>IF(R$16-F$16&lt;=$E$14,F$19/$E$14,0)</f>
        <v>8.8912499999999994</v>
      </c>
      <c r="S22" s="49">
        <f>IF(S$16-F$16&lt;=$E$14,F$19/$E$14,0)</f>
        <v>8.8912499999999994</v>
      </c>
      <c r="T22" s="49">
        <f>IF(T$16-F$16&lt;=$E$14,F$19/$E$14,0)</f>
        <v>8.8912499999999994</v>
      </c>
      <c r="U22" s="49">
        <f>IF(U$16-F$16&lt;=$E$14,F$19/$E$14,0)</f>
        <v>8.8912499999999994</v>
      </c>
      <c r="V22" s="49">
        <f>IF(V$16-F$16&lt;=$E$14,F$19/$E$14,0)</f>
        <v>8.8912499999999994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100.83110964265889</v>
      </c>
      <c r="F23" s="49"/>
      <c r="G23" s="49"/>
      <c r="H23" s="49">
        <f>IF(H$16-G$16&lt;=$E$14,G$19/$E$14,0)</f>
        <v>9.3013875000000006</v>
      </c>
      <c r="I23" s="49">
        <f>IF(I$16-G$16&lt;=$E$14,G$19/$E$14,0)</f>
        <v>9.3013875000000006</v>
      </c>
      <c r="J23" s="49">
        <f>IF(J$16-G$16&lt;=$E$14,G$19/$E$14,0)</f>
        <v>9.3013875000000006</v>
      </c>
      <c r="K23" s="49">
        <f>IF(K$16-G$16&lt;=$E$14,G$19/$E$14,0)</f>
        <v>9.3013875000000006</v>
      </c>
      <c r="L23" s="49">
        <f>IF(L$16-G$16&lt;=$E$14,G$19/$E$14,0)</f>
        <v>9.3013875000000006</v>
      </c>
      <c r="M23" s="49">
        <f>IF(M$16-G$16&lt;=$E$14,G$19/$E$14,0)</f>
        <v>9.3013875000000006</v>
      </c>
      <c r="N23" s="49">
        <f>IF(N$16-G$16&lt;=$E$14,G$19/$E$14,0)</f>
        <v>9.3013875000000006</v>
      </c>
      <c r="O23" s="49">
        <f>IF(O$16-G$16&lt;=$E$14,G$19/$E$14,0)</f>
        <v>9.3013875000000006</v>
      </c>
      <c r="P23" s="49">
        <f>IF(P$16-G$16&lt;=$E$14,G$19/$E$14,0)</f>
        <v>9.3013875000000006</v>
      </c>
      <c r="Q23" s="49">
        <f>IF(Q$16-G$16&lt;=$E$14,G$19/$E$14,0)</f>
        <v>9.3013875000000006</v>
      </c>
      <c r="R23" s="49">
        <f>IF(R$16-G$16&lt;=$E$14,G$19/$E$14,0)</f>
        <v>9.3013875000000006</v>
      </c>
      <c r="S23" s="49">
        <f>IF(S$16-G$16&lt;=$E$14,G$19/$E$14,0)</f>
        <v>9.3013875000000006</v>
      </c>
      <c r="T23" s="49">
        <f>IF(T$16-G$16&lt;=$E$14,G$19/$E$14,0)</f>
        <v>9.3013875000000006</v>
      </c>
      <c r="U23" s="49">
        <f>IF(U$16-G$16&lt;=$E$14,G$19/$E$14,0)</f>
        <v>9.3013875000000006</v>
      </c>
      <c r="V23" s="49">
        <f>IF(V$16-G$16&lt;=$E$14,G$19/$E$14,0)</f>
        <v>9.3013875000000006</v>
      </c>
      <c r="W23" s="49">
        <f>IF(W$16-G$16&lt;=$E$14,G$19/$E$14,0)</f>
        <v>9.3013875000000006</v>
      </c>
      <c r="X23" s="49"/>
      <c r="Y23" s="49"/>
    </row>
    <row r="24" spans="3:41" x14ac:dyDescent="0.3">
      <c r="D24" s="34" t="s">
        <v>15</v>
      </c>
      <c r="E24" s="48">
        <f t="shared" si="7"/>
        <v>105.49201942344482</v>
      </c>
      <c r="F24" s="49"/>
      <c r="G24" s="49"/>
      <c r="H24" s="49"/>
      <c r="I24" s="49">
        <f>IF(I$16-H$16&lt;=$E$14,H$19/$E$14,0)</f>
        <v>9.7313433749999998</v>
      </c>
      <c r="J24" s="49">
        <f>IF(J$16-H$16&lt;=$E$14,H$19/$E$14,0)</f>
        <v>9.7313433749999998</v>
      </c>
      <c r="K24" s="49">
        <f>IF(K$16-H$16&lt;=$E$14,H$19/$E$14,0)</f>
        <v>9.7313433749999998</v>
      </c>
      <c r="L24" s="49">
        <f>IF(L$16-H$16&lt;=$E$14,H$19/$E$14,0)</f>
        <v>9.7313433749999998</v>
      </c>
      <c r="M24" s="49">
        <f>IF(M$16-H$16&lt;=$E$14,H$19/$E$14,0)</f>
        <v>9.7313433749999998</v>
      </c>
      <c r="N24" s="49">
        <f>IF(N$16-H$16&lt;=$E$14,H$19/$E$14,0)</f>
        <v>9.7313433749999998</v>
      </c>
      <c r="O24" s="49">
        <f>IF(O$16-H$16&lt;=$E$14,H$19/$E$14,0)</f>
        <v>9.7313433749999998</v>
      </c>
      <c r="P24" s="49">
        <f>IF(P$16-H$16&lt;=$E$14,H$19/$E$14,0)</f>
        <v>9.7313433749999998</v>
      </c>
      <c r="Q24" s="49">
        <f>IF(Q$16-H$16&lt;=$E$14,H$19/$E$14,0)</f>
        <v>9.7313433749999998</v>
      </c>
      <c r="R24" s="49">
        <f>IF(R$16-H$16&lt;=$E$14,H$19/$E$14,0)</f>
        <v>9.7313433749999998</v>
      </c>
      <c r="S24" s="49">
        <f>IF(S$16-H$16&lt;=$E$14,H$19/$E$14,0)</f>
        <v>9.7313433749999998</v>
      </c>
      <c r="T24" s="49">
        <f>IF(T$16-H$16&lt;=$E$14,H$19/$E$14,0)</f>
        <v>9.7313433749999998</v>
      </c>
      <c r="U24" s="49">
        <f>IF(U$16-H$16&lt;=$E$14,H$19/$E$14,0)</f>
        <v>9.7313433749999998</v>
      </c>
      <c r="V24" s="49">
        <f>IF(V$16-H$16&lt;=$E$14,H$19/$E$14,0)</f>
        <v>9.7313433749999998</v>
      </c>
      <c r="W24" s="49">
        <f>IF(W$16-H$16&lt;=$E$14,H$19/$E$14,0)</f>
        <v>9.7313433749999998</v>
      </c>
      <c r="X24" s="49">
        <f>IF(X$16-H$16&lt;=$E$14,H$19/$E$14,0)</f>
        <v>9.7313433749999998</v>
      </c>
      <c r="Y24" s="49"/>
    </row>
    <row r="25" spans="3:41" x14ac:dyDescent="0.3">
      <c r="D25" s="34" t="s">
        <v>16</v>
      </c>
      <c r="E25" s="48">
        <f t="shared" si="7"/>
        <v>110.37836219931013</v>
      </c>
      <c r="F25" s="49"/>
      <c r="G25" s="49"/>
      <c r="H25" s="49"/>
      <c r="I25" s="49"/>
      <c r="J25" s="49">
        <f>IF(J$16-I$16&lt;=$E$14,I$19/$E$14,0)</f>
        <v>10.182094812500001</v>
      </c>
      <c r="K25" s="49">
        <f>IF(K$16-I$16&lt;=$E$14,I$19/$E$14,0)</f>
        <v>10.182094812500001</v>
      </c>
      <c r="L25" s="49">
        <f>IF(L$16-I$16&lt;=$E$14,I$19/$E$14,0)</f>
        <v>10.182094812500001</v>
      </c>
      <c r="M25" s="49">
        <f>IF(M$16-I$16&lt;=$E$14,I$19/$E$14,0)</f>
        <v>10.182094812500001</v>
      </c>
      <c r="N25" s="49">
        <f>IF(N$16-I$16&lt;=$E$14,I$19/$E$14,0)</f>
        <v>10.182094812500001</v>
      </c>
      <c r="O25" s="49">
        <f>IF(O$16-I$16&lt;=$E$14,I$19/$E$14,0)</f>
        <v>10.182094812500001</v>
      </c>
      <c r="P25" s="49">
        <f>IF(P$16-I$16&lt;=$E$14,I$19/$E$14,0)</f>
        <v>10.182094812500001</v>
      </c>
      <c r="Q25" s="49">
        <f>IF(Q$16-I$16&lt;=$E$14,I$19/$E$14,0)</f>
        <v>10.182094812500001</v>
      </c>
      <c r="R25" s="49">
        <f>IF(R$16-I$16&lt;=$E$14,I$19/$E$14,0)</f>
        <v>10.182094812500001</v>
      </c>
      <c r="S25" s="49">
        <f>IF(S$16-I$16&lt;=$E$14,I$19/$E$14,0)</f>
        <v>10.182094812500001</v>
      </c>
      <c r="T25" s="49">
        <f>IF(T$16-I$16&lt;=$E$14,I$19/$E$14,0)</f>
        <v>10.182094812500001</v>
      </c>
      <c r="U25" s="49">
        <f>IF(U$16-I$16&lt;=$E$14,I$19/$E$14,0)</f>
        <v>10.182094812500001</v>
      </c>
      <c r="V25" s="49">
        <f>IF(V$16-I$16&lt;=$E$14,I$19/$E$14,0)</f>
        <v>10.182094812500001</v>
      </c>
      <c r="W25" s="49">
        <f>IF(W$16-I$16&lt;=$E$14,I$19/$E$14,0)</f>
        <v>10.182094812500001</v>
      </c>
      <c r="X25" s="49">
        <f>IF(X$16-I$16&lt;=$E$14,I$19/$E$14,0)</f>
        <v>10.182094812500001</v>
      </c>
      <c r="Y25" s="49">
        <f>IF(Y$16-I$16&lt;=$E$14,I$19/$E$14,0)</f>
        <v>10.182094812500001</v>
      </c>
    </row>
    <row r="26" spans="3:41" x14ac:dyDescent="0.3">
      <c r="D26" s="51" t="s">
        <v>17</v>
      </c>
      <c r="E26" s="52">
        <f t="shared" si="7"/>
        <v>115.50125687146937</v>
      </c>
      <c r="F26" s="53"/>
      <c r="G26" s="53"/>
      <c r="H26" s="53"/>
      <c r="I26" s="53"/>
      <c r="J26" s="53"/>
      <c r="K26" s="49">
        <f>IF(K$16-J$16&lt;=$E$14,J$19/$E$14,0)</f>
        <v>10.6546675</v>
      </c>
      <c r="L26" s="49">
        <f>IF(L$16-J$16&lt;=$E$14,J$19/$E$14,0)</f>
        <v>10.6546675</v>
      </c>
      <c r="M26" s="49">
        <f>IF(M$16-J$16&lt;=$E$14,J$19/$E$14,0)</f>
        <v>10.6546675</v>
      </c>
      <c r="N26" s="49">
        <f>IF(N$16-J$16&lt;=$E$14,J$19/$E$14,0)</f>
        <v>10.6546675</v>
      </c>
      <c r="O26" s="49">
        <f>IF(O$16-J$16&lt;=$E$14,J$19/$E$14,0)</f>
        <v>10.6546675</v>
      </c>
      <c r="P26" s="49">
        <f>IF(P$16-J$16&lt;=$E$14,J$19/$E$14,0)</f>
        <v>10.6546675</v>
      </c>
      <c r="Q26" s="49">
        <f>IF(Q$16-J$16&lt;=$E$14,J$19/$E$14,0)</f>
        <v>10.6546675</v>
      </c>
      <c r="R26" s="49">
        <f>IF(R$16-J$16&lt;=$E$14,J$19/$E$14,0)</f>
        <v>10.6546675</v>
      </c>
      <c r="S26" s="49">
        <f>IF(S$16-J$16&lt;=$E$14,J$19/$E$14,0)</f>
        <v>10.6546675</v>
      </c>
      <c r="T26" s="49">
        <f>IF(T$16-J$16&lt;=$E$14,J$19/$E$14,0)</f>
        <v>10.6546675</v>
      </c>
      <c r="U26" s="49">
        <f>IF(U$16-J$16&lt;=$E$14,J$19/$E$14,0)</f>
        <v>10.6546675</v>
      </c>
      <c r="V26" s="49">
        <f>IF(V$16-J$16&lt;=$E$14,J$19/$E$14,0)</f>
        <v>10.6546675</v>
      </c>
      <c r="W26" s="49">
        <f>IF(W$16-J$16&lt;=$E$14,J$19/$E$14,0)</f>
        <v>10.6546675</v>
      </c>
      <c r="X26" s="49">
        <f>IF(X$16-J$16&lt;=$E$14,J$19/$E$14,0)</f>
        <v>10.6546675</v>
      </c>
      <c r="Y26" s="49">
        <f>IF(Y$16-J$16&lt;=$E$14,J$19/$E$14,0)</f>
        <v>10.6546675</v>
      </c>
      <c r="Z26" s="49">
        <f>IF(Z$16-J$16&lt;=$E$14,J$19/$E$14,0)</f>
        <v>10.6546675</v>
      </c>
    </row>
    <row r="27" spans="3:41" x14ac:dyDescent="0.3">
      <c r="D27" s="51" t="s">
        <v>22</v>
      </c>
      <c r="E27" s="52">
        <f t="shared" si="7"/>
        <v>117.81128200889873</v>
      </c>
      <c r="F27" s="53"/>
      <c r="G27" s="53"/>
      <c r="H27" s="53"/>
      <c r="I27" s="53"/>
      <c r="J27" s="53"/>
      <c r="K27" s="42"/>
      <c r="L27" s="49">
        <f>IF(L$16-K$16&lt;=$E$14,K$19/$E$14,0)</f>
        <v>10.86776085</v>
      </c>
      <c r="M27" s="49">
        <f>IF(M$16-K$16&lt;=$E$14,K$19/$E$14,0)</f>
        <v>10.86776085</v>
      </c>
      <c r="N27" s="49">
        <f>IF(N$16-K$16&lt;=$E$14,K$19/$E$14,0)</f>
        <v>10.86776085</v>
      </c>
      <c r="O27" s="49">
        <f>IF(O$16-K$16&lt;=$E$14,K$19/$E$14,0)</f>
        <v>10.86776085</v>
      </c>
      <c r="P27" s="49">
        <f>IF(P$16-K$16&lt;=$E$14,K$19/$E$14,0)</f>
        <v>10.86776085</v>
      </c>
      <c r="Q27" s="49">
        <f>IF(Q$16-K$16&lt;=$E$14,K$19/$E$14,0)</f>
        <v>10.86776085</v>
      </c>
      <c r="R27" s="49">
        <f>IF(R$16-K$16&lt;=$E$14,K$19/$E$14,0)</f>
        <v>10.86776085</v>
      </c>
      <c r="S27" s="49">
        <f>IF(S$16-K$16&lt;=$E$14,K$19/$E$14,0)</f>
        <v>10.86776085</v>
      </c>
      <c r="T27" s="49">
        <f>IF(T$16-K$16&lt;=$E$14,K$19/$E$14,0)</f>
        <v>10.86776085</v>
      </c>
      <c r="U27" s="49">
        <f>IF(U$16-K$16&lt;=$E$14,K$19/$E$14,0)</f>
        <v>10.86776085</v>
      </c>
      <c r="V27" s="49">
        <f>IF(V$16-K$16&lt;=$E$14,K$19/$E$14,0)</f>
        <v>10.86776085</v>
      </c>
      <c r="W27" s="49">
        <f>IF(W$16-K$16&lt;=$E$14,K$19/$E$14,0)</f>
        <v>10.86776085</v>
      </c>
      <c r="X27" s="49">
        <f>IF(X$16-K$16&lt;=$E$14,K$19/$E$14,0)</f>
        <v>10.86776085</v>
      </c>
      <c r="Y27" s="49">
        <f>IF(Y$16-K$16&lt;=$E$14,K$19/$E$14,0)</f>
        <v>10.86776085</v>
      </c>
      <c r="Z27" s="49">
        <f>IF(Z$16-K$16&lt;=$E$14,K$19/$E$14,0)</f>
        <v>10.86776085</v>
      </c>
      <c r="AA27" s="49">
        <f>IF(AA$16-K$16&lt;=$E$14,K$19/$E$14,0)</f>
        <v>10.86776085</v>
      </c>
    </row>
    <row r="28" spans="3:41" x14ac:dyDescent="0.3">
      <c r="D28" s="51" t="s">
        <v>23</v>
      </c>
      <c r="E28" s="52">
        <f t="shared" si="7"/>
        <v>120.16750764907671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11.085116067</v>
      </c>
      <c r="N28" s="49">
        <f>IF(N$16-L$16&lt;=$E$14,L$19/$E$14,0)</f>
        <v>11.085116067</v>
      </c>
      <c r="O28" s="49">
        <f>IF(O$16-L$16&lt;=$E$14,L$19/$E$14,0)</f>
        <v>11.085116067</v>
      </c>
      <c r="P28" s="49">
        <f>IF(P$16-L$16&lt;=$E$14,L$19/$E$14,0)</f>
        <v>11.085116067</v>
      </c>
      <c r="Q28" s="49">
        <f>IF(Q$16-L$16&lt;=$E$14,L$19/$E$14,0)</f>
        <v>11.085116067</v>
      </c>
      <c r="R28" s="49">
        <f>IF(R$16-L$16&lt;=$E$14,L$19/$E$14,0)</f>
        <v>11.085116067</v>
      </c>
      <c r="S28" s="49">
        <f>IF(S$16-L$16&lt;=$E$14,L$19/$E$14,0)</f>
        <v>11.085116067</v>
      </c>
      <c r="T28" s="49">
        <f>IF(T$16-L$16&lt;=$E$14,L$19/$E$14,0)</f>
        <v>11.085116067</v>
      </c>
      <c r="U28" s="49">
        <f>IF(U$16-L$16&lt;=$E$14,L$19/$E$14,0)</f>
        <v>11.085116067</v>
      </c>
      <c r="V28" s="49">
        <f>IF(V$16-L$16&lt;=$E$14,L$19/$E$14,0)</f>
        <v>11.085116067</v>
      </c>
      <c r="W28" s="49">
        <f>IF(W$16-L$16&lt;=$E$14,L$19/$E$14,0)</f>
        <v>11.085116067</v>
      </c>
      <c r="X28" s="49">
        <f>IF(X$16-L$16&lt;=$E$14,L$19/$E$14,0)</f>
        <v>11.085116067</v>
      </c>
      <c r="Y28" s="49">
        <f>IF(Y$16-L$16&lt;=$E$14,L$19/$E$14,0)</f>
        <v>11.085116067</v>
      </c>
      <c r="Z28" s="49">
        <f>IF(Z$16-L$16&lt;=$E$14,L$19/$E$14,0)</f>
        <v>11.085116067</v>
      </c>
      <c r="AA28" s="49">
        <f>IF(AA$16-L$16&lt;=$E$14,L$19/$E$14,0)</f>
        <v>11.085116067</v>
      </c>
      <c r="AB28" s="49">
        <f>IF(AB$16-L$16&lt;=$E$14,L$19/$E$14,0)</f>
        <v>11.085116067</v>
      </c>
    </row>
    <row r="29" spans="3:41" x14ac:dyDescent="0.3">
      <c r="D29" s="51" t="s">
        <v>24</v>
      </c>
      <c r="E29" s="52">
        <f t="shared" si="7"/>
        <v>122.57085780205824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11.30681838834</v>
      </c>
      <c r="O29" s="49">
        <f>IF(O$16-M$16&lt;=$E$14,M$19/$E$14,0)</f>
        <v>11.30681838834</v>
      </c>
      <c r="P29" s="49">
        <f>IF(P$16-M$16&lt;=$E$14,M$19/$E$14,0)</f>
        <v>11.30681838834</v>
      </c>
      <c r="Q29" s="49">
        <f>IF(Q$16-M$16&lt;=$E$14,M$19/$E$14,0)</f>
        <v>11.30681838834</v>
      </c>
      <c r="R29" s="49">
        <f>IF(R$16-M$16&lt;=$E$14,M$19/$E$14,0)</f>
        <v>11.30681838834</v>
      </c>
      <c r="S29" s="49">
        <f>IF(S$16-M$16&lt;=$E$14,M$19/$E$14,0)</f>
        <v>11.30681838834</v>
      </c>
      <c r="T29" s="49">
        <f>IF(T$16-M$16&lt;=$E$14,M$19/$E$14,0)</f>
        <v>11.30681838834</v>
      </c>
      <c r="U29" s="49">
        <f>IF(U$16-M$16&lt;=$E$14,M$19/$E$14,0)</f>
        <v>11.30681838834</v>
      </c>
      <c r="V29" s="49">
        <f>IF(V$16-M$16&lt;=$E$14,M$19/$E$14,0)</f>
        <v>11.30681838834</v>
      </c>
      <c r="W29" s="49">
        <f>IF(W$16-M$16&lt;=$E$14,M$19/$E$14,0)</f>
        <v>11.30681838834</v>
      </c>
      <c r="X29" s="49">
        <f>IF(X$16-M$16&lt;=$E$14,M$19/$E$14,0)</f>
        <v>11.30681838834</v>
      </c>
      <c r="Y29" s="49">
        <f>IF(Y$16-M$16&lt;=$E$14,M$19/$E$14,0)</f>
        <v>11.30681838834</v>
      </c>
      <c r="Z29" s="49">
        <f>IF(Z$16-M$16&lt;=$E$14,M$19/$E$14,0)</f>
        <v>11.30681838834</v>
      </c>
      <c r="AA29" s="49">
        <f>IF(AA$16-M$16&lt;=$E$14,M$19/$E$14,0)</f>
        <v>11.30681838834</v>
      </c>
      <c r="AB29" s="49">
        <f>IF(AB$16-M$16&lt;=$E$14,M$19/$E$14,0)</f>
        <v>11.30681838834</v>
      </c>
      <c r="AC29" s="49">
        <f>IF(AC$16-M$16&lt;=$E$14,M$19/$E$14,0)</f>
        <v>11.30681838834</v>
      </c>
    </row>
    <row r="30" spans="3:41" x14ac:dyDescent="0.3">
      <c r="D30" s="51" t="s">
        <v>25</v>
      </c>
      <c r="E30" s="52">
        <f t="shared" si="7"/>
        <v>125.02227495809942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11.5329547561068</v>
      </c>
      <c r="P30" s="49">
        <f>IF(P$16-N$16&lt;=$E$14,N$19/$E$14,0)</f>
        <v>11.5329547561068</v>
      </c>
      <c r="Q30" s="49">
        <f>IF(Q$16-N$16&lt;=$E$14,N$19/$E$14,0)</f>
        <v>11.5329547561068</v>
      </c>
      <c r="R30" s="49">
        <f>IF(R$16-N$16&lt;=$E$14,N$19/$E$14,0)</f>
        <v>11.5329547561068</v>
      </c>
      <c r="S30" s="49">
        <f>IF(S$16-N$16&lt;=$E$14,N$19/$E$14,0)</f>
        <v>11.5329547561068</v>
      </c>
      <c r="T30" s="49">
        <f>IF(T$16-N$16&lt;=$E$14,N$19/$E$14,0)</f>
        <v>11.5329547561068</v>
      </c>
      <c r="U30" s="49">
        <f>IF(U$16-N$16&lt;=$E$14,N$19/$E$14,0)</f>
        <v>11.5329547561068</v>
      </c>
      <c r="V30" s="49">
        <f>IF(V$16-N$16&lt;=$E$14,N$19/$E$14,0)</f>
        <v>11.5329547561068</v>
      </c>
      <c r="W30" s="49">
        <f>IF(W$16-N$16&lt;=$E$14,N$19/$E$14,0)</f>
        <v>11.5329547561068</v>
      </c>
      <c r="X30" s="49">
        <f>IF(X$16-N$16&lt;=$E$14,N$19/$E$14,0)</f>
        <v>11.5329547561068</v>
      </c>
      <c r="Y30" s="49">
        <f>IF(Y$16-N$16&lt;=$E$14,N$19/$E$14,0)</f>
        <v>11.5329547561068</v>
      </c>
      <c r="Z30" s="49">
        <f>IF(Z$16-N$16&lt;=$E$14,N$19/$E$14,0)</f>
        <v>11.5329547561068</v>
      </c>
      <c r="AA30" s="49">
        <f>IF(AA$16-N$16&lt;=$E$14,N$19/$E$14,0)</f>
        <v>11.5329547561068</v>
      </c>
      <c r="AB30" s="49">
        <f>IF(AB$16-N$16&lt;=$E$14,N$19/$E$14,0)</f>
        <v>11.5329547561068</v>
      </c>
      <c r="AC30" s="49">
        <f>IF(AC$16-N$16&lt;=$E$14,N$19/$E$14,0)</f>
        <v>11.5329547561068</v>
      </c>
      <c r="AD30" s="49">
        <f>IF(AD$16-N$16&lt;=$E$14,N$19/$E$14,0)</f>
        <v>11.5329547561068</v>
      </c>
    </row>
    <row r="31" spans="3:41" x14ac:dyDescent="0.3">
      <c r="D31" s="51" t="s">
        <v>26</v>
      </c>
      <c r="E31" s="52">
        <f t="shared" si="7"/>
        <v>127.52272045726143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11.763613851228937</v>
      </c>
      <c r="Q31" s="49">
        <f>IF(Q$16-O$16&lt;=$E$14,O$19/$E$14,0)</f>
        <v>11.763613851228937</v>
      </c>
      <c r="R31" s="49">
        <f>IF(R$16-O$16&lt;=$E$14,O$19/$E$14,0)</f>
        <v>11.763613851228937</v>
      </c>
      <c r="S31" s="49">
        <f>IF(S$16-O$16&lt;=$E$14,O$19/$E$14,0)</f>
        <v>11.763613851228937</v>
      </c>
      <c r="T31" s="49">
        <f>IF(T$16-O$16&lt;=$E$14,O$19/$E$14,0)</f>
        <v>11.763613851228937</v>
      </c>
      <c r="U31" s="49">
        <f>IF(U$16-O$16&lt;=$E$14,O$19/$E$14,0)</f>
        <v>11.763613851228937</v>
      </c>
      <c r="V31" s="49">
        <f>IF(V$16-O$16&lt;=$E$14,O$19/$E$14,0)</f>
        <v>11.763613851228937</v>
      </c>
      <c r="W31" s="49">
        <f>IF(W$16-O$16&lt;=$E$14,O$19/$E$14,0)</f>
        <v>11.763613851228937</v>
      </c>
      <c r="X31" s="49">
        <f>IF(X$16-O$16&lt;=$E$14,O$19/$E$14,0)</f>
        <v>11.763613851228937</v>
      </c>
      <c r="Y31" s="49">
        <f>IF(Y$16-O$16&lt;=$E$14,O$19/$E$14,0)</f>
        <v>11.763613851228937</v>
      </c>
      <c r="Z31" s="49">
        <f>IF(Z$16-O$16&lt;=$E$14,O$19/$E$14,0)</f>
        <v>11.763613851228937</v>
      </c>
      <c r="AA31" s="49">
        <f>IF(AA$16-O$16&lt;=$E$14,O$19/$E$14,0)</f>
        <v>11.763613851228937</v>
      </c>
      <c r="AB31" s="49">
        <f>IF(AB$16-O$16&lt;=$E$14,O$19/$E$14,0)</f>
        <v>11.763613851228937</v>
      </c>
      <c r="AC31" s="49">
        <f>IF(AC$16-O$16&lt;=$E$14,O$19/$E$14,0)</f>
        <v>11.763613851228937</v>
      </c>
      <c r="AD31" s="49">
        <f>IF(AD$16-O$16&lt;=$E$14,O$19/$E$14,0)</f>
        <v>11.763613851228937</v>
      </c>
      <c r="AE31" s="49">
        <f>IF(AE$16-O$16&lt;=$E$14,O$19/$E$14,0)</f>
        <v>11.763613851228937</v>
      </c>
    </row>
    <row r="32" spans="3:41" x14ac:dyDescent="0.3">
      <c r="D32" s="51" t="s">
        <v>27</v>
      </c>
      <c r="E32" s="52">
        <f t="shared" si="7"/>
        <v>130.07317486640662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11.998886128253517</v>
      </c>
      <c r="R32" s="49">
        <f>IF(R$16-P$16&lt;=$E$14,P$19/$E$14,0)</f>
        <v>11.998886128253517</v>
      </c>
      <c r="S32" s="49">
        <f>IF(S$16-P$16&lt;=$E$14,P$19/$E$14,0)</f>
        <v>11.998886128253517</v>
      </c>
      <c r="T32" s="49">
        <f>IF(T$16-P$16&lt;=$E$14,P$19/$E$14,0)</f>
        <v>11.998886128253517</v>
      </c>
      <c r="U32" s="49">
        <f>IF(U$16-P$16&lt;=$E$14,P$19/$E$14,0)</f>
        <v>11.998886128253517</v>
      </c>
      <c r="V32" s="49">
        <f>IF(V$16-P$16&lt;=$E$14,P$19/$E$14,0)</f>
        <v>11.998886128253517</v>
      </c>
      <c r="W32" s="49">
        <f>IF(W$16-P$16&lt;=$E$14,P$19/$E$14,0)</f>
        <v>11.998886128253517</v>
      </c>
      <c r="X32" s="49">
        <f>IF(X$16-P$16&lt;=$E$14,P$19/$E$14,0)</f>
        <v>11.998886128253517</v>
      </c>
      <c r="Y32" s="49">
        <f>IF(Y$16-P$16&lt;=$E$14,P$19/$E$14,0)</f>
        <v>11.998886128253517</v>
      </c>
      <c r="Z32" s="49">
        <f>IF(Z$16-P$16&lt;=$E$14,P$19/$E$14,0)</f>
        <v>11.998886128253517</v>
      </c>
      <c r="AA32" s="49">
        <f>IF(AA$16-P$16&lt;=$E$14,P$19/$E$14,0)</f>
        <v>11.998886128253517</v>
      </c>
      <c r="AB32" s="49">
        <f>IF(AB$16-P$16&lt;=$E$14,P$19/$E$14,0)</f>
        <v>11.998886128253517</v>
      </c>
      <c r="AC32" s="49">
        <f>IF(AC$16-P$16&lt;=$E$14,P$19/$E$14,0)</f>
        <v>11.998886128253517</v>
      </c>
      <c r="AD32" s="49">
        <f>IF(AD$16-P$16&lt;=$E$14,P$19/$E$14,0)</f>
        <v>11.998886128253517</v>
      </c>
      <c r="AE32" s="49">
        <f>IF(AE$16-P$16&lt;=$E$14,P$19/$E$14,0)</f>
        <v>11.998886128253517</v>
      </c>
      <c r="AF32" s="49">
        <f>IF(AF$16-P$16&lt;=$E$14,P$19/$E$14,0)</f>
        <v>11.998886128253517</v>
      </c>
    </row>
    <row r="33" spans="2:41" x14ac:dyDescent="0.3">
      <c r="D33" s="51" t="s">
        <v>28</v>
      </c>
      <c r="E33" s="52">
        <f t="shared" si="7"/>
        <v>132.67463836373477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12.238863850818587</v>
      </c>
      <c r="S33" s="49">
        <f>IF(S$16-Q$16&lt;=$E$14,Q$19/$E$14,0)</f>
        <v>12.238863850818587</v>
      </c>
      <c r="T33" s="49">
        <f>IF(T$16-Q$16&lt;=$E$14,Q$19/$E$14,0)</f>
        <v>12.238863850818587</v>
      </c>
      <c r="U33" s="49">
        <f>IF(U$16-Q$16&lt;=$E$14,Q$19/$E$14,0)</f>
        <v>12.238863850818587</v>
      </c>
      <c r="V33" s="49">
        <f>IF(V$16-Q$16&lt;=$E$14,Q$19/$E$14,0)</f>
        <v>12.238863850818587</v>
      </c>
      <c r="W33" s="49">
        <f>IF(W$16-Q$16&lt;=$E$14,Q$19/$E$14,0)</f>
        <v>12.238863850818587</v>
      </c>
      <c r="X33" s="49">
        <f>IF(X$16-Q$16&lt;=$E$14,Q$19/$E$14,0)</f>
        <v>12.238863850818587</v>
      </c>
      <c r="Y33" s="49">
        <f>IF(Y$16-Q$16&lt;=$E$14,Q$19/$E$14,0)</f>
        <v>12.238863850818587</v>
      </c>
      <c r="Z33" s="49">
        <f>IF(Z$16-Q$16&lt;=$E$14,Q$19/$E$14,0)</f>
        <v>12.238863850818587</v>
      </c>
      <c r="AA33" s="49">
        <f>IF(AA$16-Q$16&lt;=$E$14,Q$19/$E$14,0)</f>
        <v>12.238863850818587</v>
      </c>
      <c r="AB33" s="49">
        <f>IF(AB$16-Q$16&lt;=$E$14,Q$19/$E$14,0)</f>
        <v>12.238863850818587</v>
      </c>
      <c r="AC33" s="49">
        <f>IF(AC$16-Q$16&lt;=$E$14,Q$19/$E$14,0)</f>
        <v>12.238863850818587</v>
      </c>
      <c r="AD33" s="49">
        <f>IF(AD$16-Q$16&lt;=$E$14,Q$19/$E$14,0)</f>
        <v>12.238863850818587</v>
      </c>
      <c r="AE33" s="49">
        <f>IF(AE$16-Q$16&lt;=$E$14,Q$19/$E$14,0)</f>
        <v>12.238863850818587</v>
      </c>
      <c r="AF33" s="49">
        <f>IF(AF$16-Q$16&lt;=$E$14,Q$19/$E$14,0)</f>
        <v>12.238863850818587</v>
      </c>
      <c r="AG33" s="49">
        <f>IF(AG$16-Q$16&lt;=$E$14,Q$19/$E$14,0)</f>
        <v>12.238863850818587</v>
      </c>
    </row>
    <row r="34" spans="2:41" x14ac:dyDescent="0.3">
      <c r="D34" s="51" t="s">
        <v>29</v>
      </c>
      <c r="E34" s="52">
        <f t="shared" si="7"/>
        <v>135.32813113100948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12.483641127834959</v>
      </c>
      <c r="T34" s="49">
        <f>IF(T$16-R$16&lt;=$E$14,R$19/$E$14,0)</f>
        <v>12.483641127834959</v>
      </c>
      <c r="U34" s="49">
        <f>IF(U$16-R$16&lt;=$E$14,R$19/$E$14,0)</f>
        <v>12.483641127834959</v>
      </c>
      <c r="V34" s="49">
        <f>IF(V$16-R$16&lt;=$E$14,R$19/$E$14,0)</f>
        <v>12.483641127834959</v>
      </c>
      <c r="W34" s="49">
        <f>IF(W$16-R$16&lt;=$E$14,R$19/$E$14,0)</f>
        <v>12.483641127834959</v>
      </c>
      <c r="X34" s="49">
        <f>IF(X$16-R$16&lt;=$E$14,R$19/$E$14,0)</f>
        <v>12.483641127834959</v>
      </c>
      <c r="Y34" s="49">
        <f>IF(Y$16-R$16&lt;=$E$14,R$19/$E$14,0)</f>
        <v>12.483641127834959</v>
      </c>
      <c r="Z34" s="49">
        <f>IF(Z$16-R$16&lt;=$E$14,R$19/$E$14,0)</f>
        <v>12.483641127834959</v>
      </c>
      <c r="AA34" s="49">
        <f>IF(AA$16-R$16&lt;=$E$14,R$19/$E$14,0)</f>
        <v>12.483641127834959</v>
      </c>
      <c r="AB34" s="49">
        <f>IF(AB$16-R$16&lt;=$E$14,R$19/$E$14,0)</f>
        <v>12.483641127834959</v>
      </c>
      <c r="AC34" s="49">
        <f>IF(AC$16-R$16&lt;=$E$14,R$19/$E$14,0)</f>
        <v>12.483641127834959</v>
      </c>
      <c r="AD34" s="49">
        <f>IF(AD$16-R$16&lt;=$E$14,R$19/$E$14,0)</f>
        <v>12.483641127834959</v>
      </c>
      <c r="AE34" s="49">
        <f>IF(AE$16-R$16&lt;=$E$14,R$19/$E$14,0)</f>
        <v>12.483641127834959</v>
      </c>
      <c r="AF34" s="49">
        <f>IF(AF$16-R$16&lt;=$E$14,R$19/$E$14,0)</f>
        <v>12.483641127834959</v>
      </c>
      <c r="AG34" s="49">
        <f>IF(AG$16-R$16&lt;=$E$14,R$19/$E$14,0)</f>
        <v>12.483641127834959</v>
      </c>
      <c r="AH34" s="49">
        <f>IF(AH$16-R$16&lt;=$E$14,R$19/$E$14,0)</f>
        <v>12.483641127834959</v>
      </c>
    </row>
    <row r="35" spans="2:41" x14ac:dyDescent="0.3">
      <c r="D35" s="51" t="s">
        <v>30</v>
      </c>
      <c r="E35" s="52">
        <f t="shared" si="7"/>
        <v>138.03469375362965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12.733313950391658</v>
      </c>
      <c r="U35" s="49">
        <f>IF(U$16-S$16&lt;=$E$14,S$19/$E$14,0)</f>
        <v>12.733313950391658</v>
      </c>
      <c r="V35" s="49">
        <f>IF(V$16-S$16&lt;=$E$14,S$19/$E$14,0)</f>
        <v>12.733313950391658</v>
      </c>
      <c r="W35" s="49">
        <f>IF(W$16-S$16&lt;=$E$14,S$19/$E$14,0)</f>
        <v>12.733313950391658</v>
      </c>
      <c r="X35" s="49">
        <f>IF(X$16-S$16&lt;=$E$14,S$19/$E$14,0)</f>
        <v>12.733313950391658</v>
      </c>
      <c r="Y35" s="49">
        <f>IF(Y$16-S$16&lt;=$E$14,S$19/$E$14,0)</f>
        <v>12.733313950391658</v>
      </c>
      <c r="Z35" s="49">
        <f>IF(Z$16-S$16&lt;=$E$14,S$19/$E$14,0)</f>
        <v>12.733313950391658</v>
      </c>
      <c r="AA35" s="49">
        <f>IF(AA$16-S$16&lt;=$E$14,S$19/$E$14,0)</f>
        <v>12.733313950391658</v>
      </c>
      <c r="AB35" s="49">
        <f>IF(AB$16-S$16&lt;=$E$14,S$19/$E$14,0)</f>
        <v>12.733313950391658</v>
      </c>
      <c r="AC35" s="49">
        <f>IF(AC$16-S$16&lt;=$E$14,S$19/$E$14,0)</f>
        <v>12.733313950391658</v>
      </c>
      <c r="AD35" s="49">
        <f>IF(AD$16-S$16&lt;=$E$14,S$19/$E$14,0)</f>
        <v>12.733313950391658</v>
      </c>
      <c r="AE35" s="49">
        <f>IF(AE$16-S$16&lt;=$E$14,S$19/$E$14,0)</f>
        <v>12.733313950391658</v>
      </c>
      <c r="AF35" s="49">
        <f>IF(AF$16-S$16&lt;=$E$14,S$19/$E$14,0)</f>
        <v>12.733313950391658</v>
      </c>
      <c r="AG35" s="49">
        <f>IF(AG$16-S$16&lt;=$E$14,S$19/$E$14,0)</f>
        <v>12.733313950391658</v>
      </c>
      <c r="AH35" s="49">
        <f>IF(AH$16-S$16&lt;=$E$14,S$19/$E$14,0)</f>
        <v>12.733313950391658</v>
      </c>
      <c r="AI35" s="49">
        <f>IF(AI$16-S$16&lt;=$E$14,S$19/$E$14,0)</f>
        <v>12.733313950391658</v>
      </c>
    </row>
    <row r="36" spans="2:41" x14ac:dyDescent="0.3">
      <c r="D36" s="51" t="s">
        <v>31</v>
      </c>
      <c r="E36" s="52">
        <f t="shared" si="7"/>
        <v>140.79538762870223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12.987980229399492</v>
      </c>
      <c r="V36" s="49">
        <f>IF(V$16-T$16&lt;=$E$14,T$19/$E$14,0)</f>
        <v>12.987980229399492</v>
      </c>
      <c r="W36" s="49">
        <f>IF(W$16-T$16&lt;=$E$14,T$19/$E$14,0)</f>
        <v>12.987980229399492</v>
      </c>
      <c r="X36" s="49">
        <f>IF(X$16-T$16&lt;=$E$14,T$19/$E$14,0)</f>
        <v>12.987980229399492</v>
      </c>
      <c r="Y36" s="49">
        <f>IF(Y$16-T$16&lt;=$E$14,T$19/$E$14,0)</f>
        <v>12.987980229399492</v>
      </c>
      <c r="Z36" s="49">
        <f>IF(Z$16-T$16&lt;=$E$14,T$19/$E$14,0)</f>
        <v>12.987980229399492</v>
      </c>
      <c r="AA36" s="49">
        <f>IF(AA$16-T$16&lt;=$E$14,T$19/$E$14,0)</f>
        <v>12.987980229399492</v>
      </c>
      <c r="AB36" s="49">
        <f>IF(AB$16-T$16&lt;=$E$14,T$19/$E$14,0)</f>
        <v>12.987980229399492</v>
      </c>
      <c r="AC36" s="49">
        <f>IF(AC$16-T$16&lt;=$E$14,T$19/$E$14,0)</f>
        <v>12.987980229399492</v>
      </c>
      <c r="AD36" s="49">
        <f>IF(AD$16-T$16&lt;=$E$14,T$19/$E$14,0)</f>
        <v>12.987980229399492</v>
      </c>
      <c r="AE36" s="49">
        <f>IF(AE$16-T$16&lt;=$E$14,T$19/$E$14,0)</f>
        <v>12.987980229399492</v>
      </c>
      <c r="AF36" s="49">
        <f>IF(AF$16-T$16&lt;=$E$14,T$19/$E$14,0)</f>
        <v>12.987980229399492</v>
      </c>
      <c r="AG36" s="49">
        <f>IF(AG$16-T$16&lt;=$E$14,T$19/$E$14,0)</f>
        <v>12.987980229399492</v>
      </c>
      <c r="AH36" s="49">
        <f>IF(AH$16-T$16&lt;=$E$14,T$19/$E$14,0)</f>
        <v>12.987980229399492</v>
      </c>
      <c r="AI36" s="49">
        <f>IF(AI$16-T$16&lt;=$E$14,T$19/$E$14,0)</f>
        <v>12.987980229399492</v>
      </c>
      <c r="AJ36" s="49">
        <f>IF(AJ$16-T$16&lt;=$E$14,T$19/$E$14,0)</f>
        <v>12.987980229399492</v>
      </c>
    </row>
    <row r="37" spans="2:41" x14ac:dyDescent="0.3">
      <c r="D37" s="51" t="s">
        <v>32</v>
      </c>
      <c r="E37" s="52">
        <f t="shared" si="7"/>
        <v>143.61129538127631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13.247739833987481</v>
      </c>
      <c r="W37" s="49">
        <f>IF(W$16-U$16&lt;=$E$14,U$19/$E$14,0)</f>
        <v>13.247739833987481</v>
      </c>
      <c r="X37" s="49">
        <f>IF(X$16-U$16&lt;=$E$14,U$19/$E$14,0)</f>
        <v>13.247739833987481</v>
      </c>
      <c r="Y37" s="49">
        <f>IF(Y$16-U$16&lt;=$E$14,U$19/$E$14,0)</f>
        <v>13.247739833987481</v>
      </c>
      <c r="Z37" s="49">
        <f>IF(Z$16-U$16&lt;=$E$14,U$19/$E$14,0)</f>
        <v>13.247739833987481</v>
      </c>
      <c r="AA37" s="49">
        <f>IF(AA$16-U$16&lt;=$E$14,U$19/$E$14,0)</f>
        <v>13.247739833987481</v>
      </c>
      <c r="AB37" s="49">
        <f>IF(AB$16-U$16&lt;=$E$14,U$19/$E$14,0)</f>
        <v>13.247739833987481</v>
      </c>
      <c r="AC37" s="49">
        <f>IF(AC$16-U$16&lt;=$E$14,U$19/$E$14,0)</f>
        <v>13.247739833987481</v>
      </c>
      <c r="AD37" s="49">
        <f>IF(AD$16-U$16&lt;=$E$14,U$19/$E$14,0)</f>
        <v>13.247739833987481</v>
      </c>
      <c r="AE37" s="49">
        <f>IF(AE$16-U$16&lt;=$E$14,U$19/$E$14,0)</f>
        <v>13.247739833987481</v>
      </c>
      <c r="AF37" s="49">
        <f>IF(AF$16-U$16&lt;=$E$14,U$19/$E$14,0)</f>
        <v>13.247739833987481</v>
      </c>
      <c r="AG37" s="49">
        <f>IF(AG$16-U$16&lt;=$E$14,U$19/$E$14,0)</f>
        <v>13.247739833987481</v>
      </c>
      <c r="AH37" s="49">
        <f>IF(AH$16-U$16&lt;=$E$14,U$19/$E$14,0)</f>
        <v>13.247739833987481</v>
      </c>
      <c r="AI37" s="49">
        <f>IF(AI$16-U$16&lt;=$E$14,U$19/$E$14,0)</f>
        <v>13.247739833987481</v>
      </c>
      <c r="AJ37" s="49">
        <f>IF(AJ$16-U$16&lt;=$E$14,U$19/$E$14,0)</f>
        <v>13.247739833987481</v>
      </c>
      <c r="AK37" s="49">
        <f>IF(AK$16-U$16&lt;=$E$14,U$19/$E$14,0)</f>
        <v>13.247739833987481</v>
      </c>
    </row>
    <row r="38" spans="2:41" x14ac:dyDescent="0.3">
      <c r="D38" s="51" t="s">
        <v>33</v>
      </c>
      <c r="E38" s="52">
        <f t="shared" si="7"/>
        <v>146.48352128890181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13.51269463066723</v>
      </c>
      <c r="X38" s="49">
        <f>IF(X$16-V$16&lt;=$E$14,V$19/$E$14,0)</f>
        <v>13.51269463066723</v>
      </c>
      <c r="Y38" s="49">
        <f>IF(Y$16-V$16&lt;=$E$14,V$19/$E$14,0)</f>
        <v>13.51269463066723</v>
      </c>
      <c r="Z38" s="49">
        <f>IF(Z$16-V$16&lt;=$E$14,V$19/$E$14,0)</f>
        <v>13.51269463066723</v>
      </c>
      <c r="AA38" s="49">
        <f>IF(AA$16-V$16&lt;=$E$14,V$19/$E$14,0)</f>
        <v>13.51269463066723</v>
      </c>
      <c r="AB38" s="49">
        <f>IF(AB$16-V$16&lt;=$E$14,V$19/$E$14,0)</f>
        <v>13.51269463066723</v>
      </c>
      <c r="AC38" s="49">
        <f>IF(AC$16-V$16&lt;=$E$14,V$19/$E$14,0)</f>
        <v>13.51269463066723</v>
      </c>
      <c r="AD38" s="49">
        <f>IF(AD$16-V$16&lt;=$E$14,V$19/$E$14,0)</f>
        <v>13.51269463066723</v>
      </c>
      <c r="AE38" s="49">
        <f>IF(AE$16-V$16&lt;=$E$14,V$19/$E$14,0)</f>
        <v>13.51269463066723</v>
      </c>
      <c r="AF38" s="49">
        <f>IF(AF$16-V$16&lt;=$E$14,V$19/$E$14,0)</f>
        <v>13.51269463066723</v>
      </c>
      <c r="AG38" s="49">
        <f>IF(AG$16-V$16&lt;=$E$14,V$19/$E$14,0)</f>
        <v>13.51269463066723</v>
      </c>
      <c r="AH38" s="49">
        <f>IF(AH$16-V$16&lt;=$E$14,V$19/$E$14,0)</f>
        <v>13.51269463066723</v>
      </c>
      <c r="AI38" s="49">
        <f>IF(AI$16-V$16&lt;=$E$14,V$19/$E$14,0)</f>
        <v>13.51269463066723</v>
      </c>
      <c r="AJ38" s="49">
        <f>IF(AJ$16-V$16&lt;=$E$14,V$19/$E$14,0)</f>
        <v>13.51269463066723</v>
      </c>
      <c r="AK38" s="49">
        <f>IF(AK$16-V$16&lt;=$E$14,V$19/$E$14,0)</f>
        <v>13.51269463066723</v>
      </c>
      <c r="AL38" s="49">
        <f>IF(AL$16-V$16&lt;=$E$14,V$19/$E$14,0)</f>
        <v>13.51269463066723</v>
      </c>
    </row>
    <row r="39" spans="2:41" x14ac:dyDescent="0.3">
      <c r="D39" s="51" t="s">
        <v>34</v>
      </c>
      <c r="E39" s="52">
        <f t="shared" si="7"/>
        <v>149.41319171467987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13.782948523280576</v>
      </c>
      <c r="Y39" s="49">
        <f>IF(Y$16-W$16&lt;=$E$14,W$19/$E$14,0)</f>
        <v>13.782948523280576</v>
      </c>
      <c r="Z39" s="49">
        <f>IF(Z$16-W$16&lt;=$E$14,W$19/$E$14,0)</f>
        <v>13.782948523280576</v>
      </c>
      <c r="AA39" s="49">
        <f>IF(AA$16-W$16&lt;=$E$14,W$19/$E$14,0)</f>
        <v>13.782948523280576</v>
      </c>
      <c r="AB39" s="49">
        <f>IF(AB$16-W$16&lt;=$E$14,W$19/$E$14,0)</f>
        <v>13.782948523280576</v>
      </c>
      <c r="AC39" s="49">
        <f>IF(AC$16-W$16&lt;=$E$14,W$19/$E$14,0)</f>
        <v>13.782948523280576</v>
      </c>
      <c r="AD39" s="49">
        <f>IF(AD$16-W$16&lt;=$E$14,W$19/$E$14,0)</f>
        <v>13.782948523280576</v>
      </c>
      <c r="AE39" s="49">
        <f>IF(AE$16-W$16&lt;=$E$14,W$19/$E$14,0)</f>
        <v>13.782948523280576</v>
      </c>
      <c r="AF39" s="49">
        <f>IF(AF$16-W$16&lt;=$E$14,W$19/$E$14,0)</f>
        <v>13.782948523280576</v>
      </c>
      <c r="AG39" s="49">
        <f>IF(AG$16-W$16&lt;=$E$14,W$19/$E$14,0)</f>
        <v>13.782948523280576</v>
      </c>
      <c r="AH39" s="49">
        <f>IF(AH$16-W$16&lt;=$E$14,W$19/$E$14,0)</f>
        <v>13.782948523280576</v>
      </c>
      <c r="AI39" s="49">
        <f>IF(AI$16-W$16&lt;=$E$14,W$19/$E$14,0)</f>
        <v>13.782948523280576</v>
      </c>
      <c r="AJ39" s="49">
        <f>IF(AJ$16-W$16&lt;=$E$14,W$19/$E$14,0)</f>
        <v>13.782948523280576</v>
      </c>
      <c r="AK39" s="49">
        <f>IF(AK$16-W$16&lt;=$E$14,W$19/$E$14,0)</f>
        <v>13.782948523280576</v>
      </c>
      <c r="AL39" s="49">
        <f>IF(AL$16-W$16&lt;=$E$14,W$19/$E$14,0)</f>
        <v>13.782948523280576</v>
      </c>
      <c r="AM39" s="49">
        <f>IF(AM$16-W$16&lt;=$E$14,W$19/$E$14,0)</f>
        <v>13.782948523280576</v>
      </c>
    </row>
    <row r="40" spans="2:41" x14ac:dyDescent="0.3">
      <c r="D40" s="51" t="s">
        <v>35</v>
      </c>
      <c r="E40" s="52">
        <f t="shared" si="7"/>
        <v>152.40145554897344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14.058607493746187</v>
      </c>
      <c r="Z40" s="49">
        <f>IF(Z$16-X$16&lt;=$E$14,X$19/$E$14,0)</f>
        <v>14.058607493746187</v>
      </c>
      <c r="AA40" s="49">
        <f>IF(AA$16-X$16&lt;=$E$14,X$19/$E$14,0)</f>
        <v>14.058607493746187</v>
      </c>
      <c r="AB40" s="49">
        <f>IF(AB$16-X$16&lt;=$E$14,X$19/$E$14,0)</f>
        <v>14.058607493746187</v>
      </c>
      <c r="AC40" s="49">
        <f>IF(AC$16-X$16&lt;=$E$14,X$19/$E$14,0)</f>
        <v>14.058607493746187</v>
      </c>
      <c r="AD40" s="49">
        <f>IF(AD$16-X$16&lt;=$E$14,X$19/$E$14,0)</f>
        <v>14.058607493746187</v>
      </c>
      <c r="AE40" s="49">
        <f>IF(AE$16-X$16&lt;=$E$14,X$19/$E$14,0)</f>
        <v>14.058607493746187</v>
      </c>
      <c r="AF40" s="49">
        <f>IF(AF$16-X$16&lt;=$E$14,X$19/$E$14,0)</f>
        <v>14.058607493746187</v>
      </c>
      <c r="AG40" s="49">
        <f>IF(AG$16-X$16&lt;=$E$14,X$19/$E$14,0)</f>
        <v>14.058607493746187</v>
      </c>
      <c r="AH40" s="49">
        <f>IF(AH$16-X$16&lt;=$E$14,X$19/$E$14,0)</f>
        <v>14.058607493746187</v>
      </c>
      <c r="AI40" s="49">
        <f>IF(AI$16-X$16&lt;=$E$14,X$19/$E$14,0)</f>
        <v>14.058607493746187</v>
      </c>
      <c r="AJ40" s="49">
        <f>IF(AJ$16-X$16&lt;=$E$14,X$19/$E$14,0)</f>
        <v>14.058607493746187</v>
      </c>
      <c r="AK40" s="49">
        <f>IF(AK$16-X$16&lt;=$E$14,X$19/$E$14,0)</f>
        <v>14.058607493746187</v>
      </c>
      <c r="AL40" s="49">
        <f>IF(AL$16-X$16&lt;=$E$14,X$19/$E$14,0)</f>
        <v>14.058607493746187</v>
      </c>
      <c r="AM40" s="49">
        <f>IF(AM$16-X$16&lt;=$E$14,X$19/$E$14,0)</f>
        <v>14.058607493746187</v>
      </c>
      <c r="AN40" s="49">
        <f>IF(AN$16-X$16&lt;=$E$14,X$19/$E$14,0)</f>
        <v>14.058607493746187</v>
      </c>
    </row>
    <row r="41" spans="2:41" x14ac:dyDescent="0.3">
      <c r="D41" s="45" t="s">
        <v>36</v>
      </c>
      <c r="E41" s="50">
        <f t="shared" si="7"/>
        <v>155.44948465995293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14.339779643621112</v>
      </c>
      <c r="AA41" s="54">
        <f>IF(AA$16-Y$16&lt;=$E$14,Y$19/$E$14,0)</f>
        <v>14.339779643621112</v>
      </c>
      <c r="AB41" s="54">
        <f>IF(AB$16-Y$16&lt;=$E$14,Y$19/$E$14,0)</f>
        <v>14.339779643621112</v>
      </c>
      <c r="AC41" s="54">
        <f>IF(AC$16-Y$16&lt;=$E$14,Y$19/$E$14,0)</f>
        <v>14.339779643621112</v>
      </c>
      <c r="AD41" s="54">
        <f>IF(AD$16-Y$16&lt;=$E$14,Y$19/$E$14,0)</f>
        <v>14.339779643621112</v>
      </c>
      <c r="AE41" s="54">
        <f>IF(AE$16-Y$16&lt;=$E$14,Y$19/$E$14,0)</f>
        <v>14.339779643621112</v>
      </c>
      <c r="AF41" s="54">
        <f>IF(AF$16-Y$16&lt;=$E$14,Y$19/$E$14,0)</f>
        <v>14.339779643621112</v>
      </c>
      <c r="AG41" s="54">
        <f>IF(AG$16-Y$16&lt;=$E$14,Y$19/$E$14,0)</f>
        <v>14.339779643621112</v>
      </c>
      <c r="AH41" s="54">
        <f>IF(AH$16-Y$16&lt;=$E$14,Y$19/$E$14,0)</f>
        <v>14.339779643621112</v>
      </c>
      <c r="AI41" s="54">
        <f>IF(AI$16-Y$16&lt;=$E$14,Y$19/$E$14,0)</f>
        <v>14.339779643621112</v>
      </c>
      <c r="AJ41" s="54">
        <f>IF(AJ$16-Y$16&lt;=$E$14,Y$19/$E$14,0)</f>
        <v>14.339779643621112</v>
      </c>
      <c r="AK41" s="54">
        <f>IF(AK$16-Y$16&lt;=$E$14,Y$19/$E$14,0)</f>
        <v>14.339779643621112</v>
      </c>
      <c r="AL41" s="54">
        <f>IF(AL$16-Y$16&lt;=$E$14,Y$19/$E$14,0)</f>
        <v>14.339779643621112</v>
      </c>
      <c r="AM41" s="54">
        <f>IF(AM$16-Y$16&lt;=$E$14,Y$19/$E$14,0)</f>
        <v>14.339779643621112</v>
      </c>
      <c r="AN41" s="54">
        <f>IF(AN$16-Y$16&lt;=$E$14,Y$19/$E$14,0)</f>
        <v>14.339779643621112</v>
      </c>
      <c r="AO41" s="54">
        <f>IF(AO$16-Y$16&lt;=$E$14,Y$19/$E$14,0)</f>
        <v>14.339779643621112</v>
      </c>
    </row>
    <row r="42" spans="2:41" x14ac:dyDescent="0.3">
      <c r="D42" s="34" t="s">
        <v>6</v>
      </c>
      <c r="E42" s="48">
        <f t="shared" si="7"/>
        <v>1433.064313315268</v>
      </c>
      <c r="F42" s="49">
        <f t="shared" ref="F42:S42" si="8">SUM(F22:F41)</f>
        <v>0</v>
      </c>
      <c r="G42" s="49">
        <f t="shared" si="8"/>
        <v>8.8912499999999994</v>
      </c>
      <c r="H42" s="49">
        <f t="shared" si="8"/>
        <v>18.1926375</v>
      </c>
      <c r="I42" s="49">
        <f t="shared" si="8"/>
        <v>27.923980874999998</v>
      </c>
      <c r="J42" s="49">
        <f t="shared" si="8"/>
        <v>38.106075687499995</v>
      </c>
      <c r="K42" s="49">
        <f t="shared" si="8"/>
        <v>48.760743187499997</v>
      </c>
      <c r="L42" s="49">
        <f t="shared" si="8"/>
        <v>59.628504037499994</v>
      </c>
      <c r="M42" s="49">
        <f t="shared" si="8"/>
        <v>70.713620104499995</v>
      </c>
      <c r="N42" s="49">
        <f t="shared" si="8"/>
        <v>82.02043849284</v>
      </c>
      <c r="O42" s="49">
        <f t="shared" si="8"/>
        <v>93.553393248946804</v>
      </c>
      <c r="P42" s="49">
        <f t="shared" si="8"/>
        <v>105.31700710017574</v>
      </c>
      <c r="Q42" s="49">
        <f t="shared" si="8"/>
        <v>117.31589322842926</v>
      </c>
      <c r="R42" s="49">
        <f t="shared" si="8"/>
        <v>129.55475707924785</v>
      </c>
      <c r="S42" s="49">
        <f t="shared" si="8"/>
        <v>142.03839820708282</v>
      </c>
      <c r="T42" s="49">
        <f>SUM(T22:T41)</f>
        <v>154.77171215747447</v>
      </c>
      <c r="U42" s="49">
        <f t="shared" ref="U42:AO42" si="9">SUM(U22:U41)</f>
        <v>167.75969238687395</v>
      </c>
      <c r="V42" s="49">
        <f t="shared" si="9"/>
        <v>181.00743222086143</v>
      </c>
      <c r="W42" s="49">
        <f t="shared" si="9"/>
        <v>185.62887685152864</v>
      </c>
      <c r="X42" s="49">
        <f t="shared" si="9"/>
        <v>190.11043787480921</v>
      </c>
      <c r="Y42" s="49">
        <f t="shared" si="9"/>
        <v>194.43770199355541</v>
      </c>
      <c r="Z42" s="49">
        <f t="shared" si="9"/>
        <v>198.59538682467652</v>
      </c>
      <c r="AA42" s="49">
        <f t="shared" si="9"/>
        <v>187.94071932467654</v>
      </c>
      <c r="AB42" s="49">
        <f t="shared" si="9"/>
        <v>177.07295847467654</v>
      </c>
      <c r="AC42" s="49">
        <f t="shared" si="9"/>
        <v>165.98784240767657</v>
      </c>
      <c r="AD42" s="49">
        <f t="shared" si="9"/>
        <v>154.68102401933655</v>
      </c>
      <c r="AE42" s="49">
        <f t="shared" si="9"/>
        <v>143.14806926322976</v>
      </c>
      <c r="AF42" s="49">
        <f t="shared" si="9"/>
        <v>131.38445541200079</v>
      </c>
      <c r="AG42" s="49">
        <f t="shared" si="9"/>
        <v>119.38556928374729</v>
      </c>
      <c r="AH42" s="49">
        <f t="shared" si="9"/>
        <v>107.14670543292871</v>
      </c>
      <c r="AI42" s="49">
        <f t="shared" si="9"/>
        <v>94.663064305093741</v>
      </c>
      <c r="AJ42" s="49">
        <f t="shared" si="9"/>
        <v>81.92975035470208</v>
      </c>
      <c r="AK42" s="49">
        <f t="shared" si="9"/>
        <v>68.941770125302583</v>
      </c>
      <c r="AL42" s="49">
        <f t="shared" si="9"/>
        <v>55.694030291315109</v>
      </c>
      <c r="AM42" s="49">
        <f t="shared" si="9"/>
        <v>42.181335660647875</v>
      </c>
      <c r="AN42" s="49">
        <f t="shared" si="9"/>
        <v>28.398387137367301</v>
      </c>
      <c r="AO42" s="49">
        <f t="shared" si="9"/>
        <v>14.339779643621112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1516.1820434875533</v>
      </c>
      <c r="F45" s="53"/>
      <c r="G45" s="53">
        <f t="shared" ref="G45:AO45" si="11">G42</f>
        <v>8.8912499999999994</v>
      </c>
      <c r="H45" s="53">
        <f t="shared" si="11"/>
        <v>18.1926375</v>
      </c>
      <c r="I45" s="53">
        <f t="shared" si="11"/>
        <v>27.923980874999998</v>
      </c>
      <c r="J45" s="53">
        <f t="shared" si="11"/>
        <v>38.106075687499995</v>
      </c>
      <c r="K45" s="53">
        <f t="shared" si="11"/>
        <v>48.760743187499997</v>
      </c>
      <c r="L45" s="53">
        <f t="shared" si="11"/>
        <v>59.628504037499994</v>
      </c>
      <c r="M45" s="53">
        <f t="shared" si="11"/>
        <v>70.713620104499995</v>
      </c>
      <c r="N45" s="53">
        <f t="shared" si="11"/>
        <v>82.02043849284</v>
      </c>
      <c r="O45" s="53">
        <f t="shared" si="11"/>
        <v>93.553393248946804</v>
      </c>
      <c r="P45" s="53">
        <f t="shared" si="11"/>
        <v>105.31700710017574</v>
      </c>
      <c r="Q45" s="53">
        <f t="shared" si="11"/>
        <v>117.31589322842926</v>
      </c>
      <c r="R45" s="53">
        <f t="shared" si="11"/>
        <v>129.55475707924785</v>
      </c>
      <c r="S45" s="53">
        <f t="shared" si="11"/>
        <v>142.03839820708282</v>
      </c>
      <c r="T45" s="53">
        <f t="shared" si="11"/>
        <v>154.77171215747447</v>
      </c>
      <c r="U45" s="53">
        <f t="shared" si="11"/>
        <v>167.75969238687395</v>
      </c>
      <c r="V45" s="53">
        <f t="shared" si="11"/>
        <v>181.00743222086143</v>
      </c>
      <c r="W45" s="53">
        <f t="shared" si="11"/>
        <v>185.62887685152864</v>
      </c>
      <c r="X45" s="53">
        <f t="shared" si="11"/>
        <v>190.11043787480921</v>
      </c>
      <c r="Y45" s="53">
        <f t="shared" si="11"/>
        <v>194.43770199355541</v>
      </c>
      <c r="Z45" s="53">
        <f t="shared" si="11"/>
        <v>198.59538682467652</v>
      </c>
      <c r="AA45" s="53">
        <f t="shared" si="11"/>
        <v>187.94071932467654</v>
      </c>
      <c r="AB45" s="53">
        <f t="shared" si="11"/>
        <v>177.07295847467654</v>
      </c>
      <c r="AC45" s="53">
        <f t="shared" si="11"/>
        <v>165.98784240767657</v>
      </c>
      <c r="AD45" s="53">
        <f t="shared" si="11"/>
        <v>154.68102401933655</v>
      </c>
      <c r="AE45" s="53">
        <f t="shared" si="11"/>
        <v>143.14806926322976</v>
      </c>
      <c r="AF45" s="53">
        <f t="shared" si="11"/>
        <v>131.38445541200079</v>
      </c>
      <c r="AG45" s="53">
        <f t="shared" si="11"/>
        <v>119.38556928374729</v>
      </c>
      <c r="AH45" s="53">
        <f t="shared" si="11"/>
        <v>107.14670543292871</v>
      </c>
      <c r="AI45" s="53">
        <f t="shared" si="11"/>
        <v>94.663064305093741</v>
      </c>
      <c r="AJ45" s="53">
        <f t="shared" si="11"/>
        <v>81.92975035470208</v>
      </c>
      <c r="AK45" s="53">
        <f t="shared" si="11"/>
        <v>68.941770125302583</v>
      </c>
      <c r="AL45" s="53">
        <f t="shared" si="11"/>
        <v>55.694030291315109</v>
      </c>
      <c r="AM45" s="53">
        <f t="shared" si="11"/>
        <v>42.181335660647875</v>
      </c>
      <c r="AN45" s="53">
        <f t="shared" si="11"/>
        <v>28.398387137367301</v>
      </c>
      <c r="AO45" s="53">
        <f t="shared" si="11"/>
        <v>14.339779643621112</v>
      </c>
    </row>
    <row r="46" spans="2:41" x14ac:dyDescent="0.3">
      <c r="D46" s="34" t="s">
        <v>78</v>
      </c>
      <c r="E46" s="48">
        <f t="shared" si="10"/>
        <v>375.80274359121751</v>
      </c>
      <c r="G46" s="84">
        <f t="shared" ref="G46:AO46" si="12">F$20*$H10</f>
        <v>3.6418559999999998</v>
      </c>
      <c r="H46" s="84">
        <f t="shared" si="12"/>
        <v>7.2240883199999999</v>
      </c>
      <c r="I46" s="84">
        <f t="shared" si="12"/>
        <v>10.744315046399999</v>
      </c>
      <c r="J46" s="84">
        <f t="shared" si="12"/>
        <v>14.200047171200001</v>
      </c>
      <c r="K46" s="84">
        <f t="shared" si="12"/>
        <v>17.588683441600001</v>
      </c>
      <c r="L46" s="84">
        <f t="shared" si="12"/>
        <v>20.79184326016</v>
      </c>
      <c r="M46" s="84">
        <f t="shared" si="12"/>
        <v>23.8058170978432</v>
      </c>
      <c r="N46" s="84">
        <f t="shared" si="12"/>
        <v>26.626821235032068</v>
      </c>
      <c r="O46" s="84">
        <f t="shared" si="12"/>
        <v>29.250996277716709</v>
      </c>
      <c r="P46" s="84">
        <f t="shared" si="12"/>
        <v>31.674405644007045</v>
      </c>
      <c r="Q46" s="84">
        <f t="shared" si="12"/>
        <v>33.89303402037519</v>
      </c>
      <c r="R46" s="84">
        <f t="shared" si="12"/>
        <v>35.902785787022694</v>
      </c>
      <c r="S46" s="84">
        <f t="shared" si="12"/>
        <v>37.699483411755146</v>
      </c>
      <c r="T46" s="84">
        <f t="shared" si="12"/>
        <v>39.278865811734249</v>
      </c>
      <c r="U46" s="84">
        <f t="shared" si="12"/>
        <v>40.636586682464944</v>
      </c>
      <c r="V46" s="84">
        <f t="shared" si="12"/>
        <v>41.768212793362238</v>
      </c>
      <c r="W46" s="84">
        <f t="shared" si="12"/>
        <v>42.669222249229485</v>
      </c>
      <c r="X46" s="84">
        <f t="shared" si="12"/>
        <v>43.562618716966078</v>
      </c>
      <c r="Y46" s="84">
        <f t="shared" si="12"/>
        <v>44.454197136809398</v>
      </c>
      <c r="Z46" s="84">
        <f t="shared" si="12"/>
        <v>45.350165707801587</v>
      </c>
      <c r="AA46" s="84">
        <f t="shared" si="12"/>
        <v>40.266123805089869</v>
      </c>
      <c r="AB46" s="84">
        <f t="shared" si="12"/>
        <v>35.454841390378149</v>
      </c>
      <c r="AC46" s="84">
        <f t="shared" si="12"/>
        <v>30.921773653426424</v>
      </c>
      <c r="AD46" s="84">
        <f t="shared" si="12"/>
        <v>26.672484887789903</v>
      </c>
      <c r="AE46" s="84">
        <f t="shared" si="12"/>
        <v>22.712650672894885</v>
      </c>
      <c r="AF46" s="84">
        <f t="shared" si="12"/>
        <v>19.048060099756203</v>
      </c>
      <c r="AG46" s="84">
        <f t="shared" si="12"/>
        <v>15.684618041208983</v>
      </c>
      <c r="AH46" s="84">
        <f t="shared" si="12"/>
        <v>12.628347467545053</v>
      </c>
      <c r="AI46" s="84">
        <f t="shared" si="12"/>
        <v>9.8853918084620798</v>
      </c>
      <c r="AJ46" s="84">
        <f t="shared" si="12"/>
        <v>7.4620173622516806</v>
      </c>
      <c r="AK46" s="84">
        <f t="shared" si="12"/>
        <v>5.3646157531713063</v>
      </c>
      <c r="AL46" s="84">
        <f t="shared" si="12"/>
        <v>3.5997064379635604</v>
      </c>
      <c r="AM46" s="84">
        <f t="shared" si="12"/>
        <v>2.1739392625058938</v>
      </c>
      <c r="AN46" s="84">
        <f t="shared" si="12"/>
        <v>1.0940970695933081</v>
      </c>
      <c r="AO46" s="84">
        <f t="shared" si="12"/>
        <v>0.36709835887670506</v>
      </c>
    </row>
    <row r="47" spans="2:41" x14ac:dyDescent="0.3">
      <c r="D47" s="34" t="s">
        <v>21</v>
      </c>
      <c r="E47" s="48">
        <f t="shared" si="10"/>
        <v>475.62534735763467</v>
      </c>
      <c r="F47" s="42"/>
      <c r="G47" s="84">
        <f t="shared" ref="G47:AO47" si="13">F$20*$H11</f>
        <v>4.6092239999999993</v>
      </c>
      <c r="H47" s="84">
        <f t="shared" si="13"/>
        <v>9.1429867799999993</v>
      </c>
      <c r="I47" s="84">
        <f t="shared" si="13"/>
        <v>13.598273730599999</v>
      </c>
      <c r="J47" s="84">
        <f t="shared" si="13"/>
        <v>17.971934701049999</v>
      </c>
      <c r="K47" s="84">
        <f t="shared" si="13"/>
        <v>22.260677480774998</v>
      </c>
      <c r="L47" s="84">
        <f t="shared" si="13"/>
        <v>26.314676626139995</v>
      </c>
      <c r="M47" s="84">
        <f t="shared" si="13"/>
        <v>30.129237264457799</v>
      </c>
      <c r="N47" s="84">
        <f t="shared" si="13"/>
        <v>33.699570625587455</v>
      </c>
      <c r="O47" s="84">
        <f t="shared" si="13"/>
        <v>37.020792163985206</v>
      </c>
      <c r="P47" s="84">
        <f t="shared" si="13"/>
        <v>40.087919643196415</v>
      </c>
      <c r="Q47" s="84">
        <f t="shared" si="13"/>
        <v>42.895871182037347</v>
      </c>
      <c r="R47" s="84">
        <f t="shared" si="13"/>
        <v>45.439463261700588</v>
      </c>
      <c r="S47" s="84">
        <f t="shared" si="13"/>
        <v>47.713408693002606</v>
      </c>
      <c r="T47" s="84">
        <f t="shared" si="13"/>
        <v>49.712314542976159</v>
      </c>
      <c r="U47" s="84">
        <f t="shared" si="13"/>
        <v>51.430680019994689</v>
      </c>
      <c r="V47" s="84">
        <f t="shared" si="13"/>
        <v>52.862894316599082</v>
      </c>
      <c r="W47" s="84">
        <f t="shared" si="13"/>
        <v>54.003234409181061</v>
      </c>
      <c r="X47" s="84">
        <f t="shared" si="13"/>
        <v>55.133939313660186</v>
      </c>
      <c r="Y47" s="84">
        <f t="shared" si="13"/>
        <v>56.262343251274388</v>
      </c>
      <c r="Z47" s="84">
        <f t="shared" si="13"/>
        <v>57.396303473936378</v>
      </c>
      <c r="AA47" s="84">
        <f t="shared" si="13"/>
        <v>50.961812940816856</v>
      </c>
      <c r="AB47" s="84">
        <f t="shared" si="13"/>
        <v>44.872533634697334</v>
      </c>
      <c r="AC47" s="84">
        <f t="shared" si="13"/>
        <v>39.135369780117813</v>
      </c>
      <c r="AD47" s="84">
        <f t="shared" si="13"/>
        <v>33.757363686109088</v>
      </c>
      <c r="AE47" s="84">
        <f t="shared" si="13"/>
        <v>28.745698507882587</v>
      </c>
      <c r="AF47" s="84">
        <f t="shared" si="13"/>
        <v>24.107701063753943</v>
      </c>
      <c r="AG47" s="84">
        <f t="shared" si="13"/>
        <v>19.85084470840512</v>
      </c>
      <c r="AH47" s="84">
        <f t="shared" si="13"/>
        <v>15.982752263611706</v>
      </c>
      <c r="AI47" s="84">
        <f t="shared" si="13"/>
        <v>12.511199007584818</v>
      </c>
      <c r="AJ47" s="84">
        <f t="shared" si="13"/>
        <v>9.4441157240997811</v>
      </c>
      <c r="AK47" s="84">
        <f t="shared" si="13"/>
        <v>6.7895918126074344</v>
      </c>
      <c r="AL47" s="84">
        <f t="shared" si="13"/>
        <v>4.555878460547631</v>
      </c>
      <c r="AM47" s="84">
        <f t="shared" si="13"/>
        <v>2.7513918791090215</v>
      </c>
      <c r="AN47" s="84">
        <f t="shared" si="13"/>
        <v>1.3847166037040304</v>
      </c>
      <c r="AO47" s="84">
        <f t="shared" si="13"/>
        <v>0.46460886045332983</v>
      </c>
    </row>
    <row r="48" spans="2:41" x14ac:dyDescent="0.3">
      <c r="D48" s="34" t="s">
        <v>79</v>
      </c>
      <c r="E48" s="48">
        <f t="shared" si="10"/>
        <v>851.42809094885229</v>
      </c>
      <c r="F48" s="42"/>
      <c r="G48" s="42">
        <f t="shared" ref="G48:AO48" si="14">SUM(G46:G47)</f>
        <v>8.2510799999999982</v>
      </c>
      <c r="H48" s="42">
        <f t="shared" si="14"/>
        <v>16.367075100000001</v>
      </c>
      <c r="I48" s="42">
        <f t="shared" si="14"/>
        <v>24.342588776999996</v>
      </c>
      <c r="J48" s="42">
        <f t="shared" si="14"/>
        <v>32.171981872250001</v>
      </c>
      <c r="K48" s="42">
        <f t="shared" si="14"/>
        <v>39.849360922374998</v>
      </c>
      <c r="L48" s="42">
        <f t="shared" si="14"/>
        <v>47.106519886299992</v>
      </c>
      <c r="M48" s="42">
        <f t="shared" si="14"/>
        <v>53.935054362301003</v>
      </c>
      <c r="N48" s="42">
        <f t="shared" si="14"/>
        <v>60.326391860619523</v>
      </c>
      <c r="O48" s="42">
        <f t="shared" si="14"/>
        <v>66.271788441701915</v>
      </c>
      <c r="P48" s="42">
        <f t="shared" si="14"/>
        <v>71.762325287203453</v>
      </c>
      <c r="Q48" s="42">
        <f t="shared" si="14"/>
        <v>76.788905202412536</v>
      </c>
      <c r="R48" s="42">
        <f t="shared" si="14"/>
        <v>81.342249048723289</v>
      </c>
      <c r="S48" s="42">
        <f t="shared" si="14"/>
        <v>85.412892104757759</v>
      </c>
      <c r="T48" s="42">
        <f t="shared" si="14"/>
        <v>88.991180354710409</v>
      </c>
      <c r="U48" s="42">
        <f t="shared" si="14"/>
        <v>92.067266702459634</v>
      </c>
      <c r="V48" s="42">
        <f t="shared" si="14"/>
        <v>94.63110710996132</v>
      </c>
      <c r="W48" s="42">
        <f t="shared" si="14"/>
        <v>96.672456658410539</v>
      </c>
      <c r="X48" s="42">
        <f t="shared" si="14"/>
        <v>98.696558030626264</v>
      </c>
      <c r="Y48" s="42">
        <f t="shared" si="14"/>
        <v>100.71654038808379</v>
      </c>
      <c r="Z48" s="42">
        <f t="shared" si="14"/>
        <v>102.74646918173796</v>
      </c>
      <c r="AA48" s="42">
        <f t="shared" si="14"/>
        <v>91.227936745906732</v>
      </c>
      <c r="AB48" s="42">
        <f t="shared" si="14"/>
        <v>80.327375025075483</v>
      </c>
      <c r="AC48" s="42">
        <f t="shared" si="14"/>
        <v>70.05714343354424</v>
      </c>
      <c r="AD48" s="42">
        <f t="shared" si="14"/>
        <v>60.429848573898994</v>
      </c>
      <c r="AE48" s="42">
        <f t="shared" si="14"/>
        <v>51.458349180777475</v>
      </c>
      <c r="AF48" s="42">
        <f t="shared" si="14"/>
        <v>43.155761163510149</v>
      </c>
      <c r="AG48" s="42">
        <f t="shared" si="14"/>
        <v>35.535462749614105</v>
      </c>
      <c r="AH48" s="42">
        <f t="shared" si="14"/>
        <v>28.611099731156759</v>
      </c>
      <c r="AI48" s="42">
        <f t="shared" si="14"/>
        <v>22.396590816046896</v>
      </c>
      <c r="AJ48" s="42">
        <f t="shared" si="14"/>
        <v>16.90613308635146</v>
      </c>
      <c r="AK48" s="42">
        <f t="shared" si="14"/>
        <v>12.154207565778741</v>
      </c>
      <c r="AL48" s="42">
        <f t="shared" si="14"/>
        <v>8.1555848985111918</v>
      </c>
      <c r="AM48" s="42">
        <f t="shared" si="14"/>
        <v>4.9253311416149153</v>
      </c>
      <c r="AN48" s="42">
        <f t="shared" si="14"/>
        <v>2.4788136732973385</v>
      </c>
      <c r="AO48" s="42">
        <f t="shared" si="14"/>
        <v>0.83170721933003489</v>
      </c>
    </row>
    <row r="49" spans="3:41" x14ac:dyDescent="0.3">
      <c r="D49" s="45" t="s">
        <v>80</v>
      </c>
      <c r="E49" s="50">
        <f t="shared" si="10"/>
        <v>0</v>
      </c>
      <c r="F49" s="55">
        <f t="shared" ref="F49:AO49" si="15">F17</f>
        <v>0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2237.8167622272263</v>
      </c>
      <c r="F50" s="116">
        <f t="shared" ref="F50:AO50" si="16">SUM(F45,F48,F49)</f>
        <v>0</v>
      </c>
      <c r="G50" s="116">
        <f t="shared" si="16"/>
        <v>17.142329999999998</v>
      </c>
      <c r="H50" s="116">
        <f t="shared" si="16"/>
        <v>34.559712599999997</v>
      </c>
      <c r="I50" s="116">
        <f t="shared" si="16"/>
        <v>52.266569651999994</v>
      </c>
      <c r="J50" s="116">
        <f t="shared" si="16"/>
        <v>70.278057559749996</v>
      </c>
      <c r="K50" s="116">
        <f t="shared" si="16"/>
        <v>88.610104109874996</v>
      </c>
      <c r="L50" s="116">
        <f t="shared" si="16"/>
        <v>106.73502392379999</v>
      </c>
      <c r="M50" s="116">
        <f t="shared" si="16"/>
        <v>124.648674466801</v>
      </c>
      <c r="N50" s="116">
        <f t="shared" si="16"/>
        <v>142.34683035345952</v>
      </c>
      <c r="O50" s="116">
        <f t="shared" si="16"/>
        <v>159.82518169064872</v>
      </c>
      <c r="P50" s="116">
        <f t="shared" si="16"/>
        <v>177.0793323873792</v>
      </c>
      <c r="Q50" s="116">
        <f t="shared" si="16"/>
        <v>194.10479843084181</v>
      </c>
      <c r="R50" s="116">
        <f t="shared" si="16"/>
        <v>210.89700612797114</v>
      </c>
      <c r="S50" s="116">
        <f t="shared" si="16"/>
        <v>227.45129031184058</v>
      </c>
      <c r="T50" s="116">
        <f t="shared" si="16"/>
        <v>243.76289251218486</v>
      </c>
      <c r="U50" s="116">
        <f t="shared" si="16"/>
        <v>259.82695908933357</v>
      </c>
      <c r="V50" s="116">
        <f t="shared" si="16"/>
        <v>275.63853933082277</v>
      </c>
      <c r="W50" s="116">
        <f t="shared" si="16"/>
        <v>282.30133350993918</v>
      </c>
      <c r="X50" s="116">
        <f t="shared" si="16"/>
        <v>288.80699590543549</v>
      </c>
      <c r="Y50" s="116">
        <f t="shared" si="16"/>
        <v>295.15424238163916</v>
      </c>
      <c r="Z50" s="116">
        <f t="shared" si="16"/>
        <v>301.3418560064145</v>
      </c>
      <c r="AA50" s="116">
        <f t="shared" si="16"/>
        <v>279.16865607058327</v>
      </c>
      <c r="AB50" s="116">
        <f t="shared" si="16"/>
        <v>257.40033349975204</v>
      </c>
      <c r="AC50" s="116">
        <f t="shared" si="16"/>
        <v>236.04498584122081</v>
      </c>
      <c r="AD50" s="116">
        <f t="shared" si="16"/>
        <v>215.11087259323554</v>
      </c>
      <c r="AE50" s="116">
        <f t="shared" si="16"/>
        <v>194.60641844400723</v>
      </c>
      <c r="AF50" s="116">
        <f t="shared" si="16"/>
        <v>174.54021657551095</v>
      </c>
      <c r="AG50" s="116">
        <f t="shared" si="16"/>
        <v>154.9210320333614</v>
      </c>
      <c r="AH50" s="116">
        <f t="shared" si="16"/>
        <v>135.75780516408548</v>
      </c>
      <c r="AI50" s="116">
        <f t="shared" si="16"/>
        <v>117.05965512114064</v>
      </c>
      <c r="AJ50" s="116">
        <f t="shared" si="16"/>
        <v>98.835883441053539</v>
      </c>
      <c r="AK50" s="116">
        <f t="shared" si="16"/>
        <v>81.095977691081316</v>
      </c>
      <c r="AL50" s="116">
        <f t="shared" si="16"/>
        <v>63.849615189826302</v>
      </c>
      <c r="AM50" s="116">
        <f t="shared" si="16"/>
        <v>47.106666802262794</v>
      </c>
      <c r="AN50" s="116">
        <f t="shared" si="16"/>
        <v>30.87720081066464</v>
      </c>
      <c r="AO50" s="116">
        <f t="shared" si="16"/>
        <v>15.171486862951147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-7.23421322845752E-13</v>
      </c>
      <c r="F52" s="49">
        <f t="shared" ref="F52:AO52" si="17">-F8+F50</f>
        <v>-142.26</v>
      </c>
      <c r="G52" s="49">
        <f t="shared" si="17"/>
        <v>-131.67987000000002</v>
      </c>
      <c r="H52" s="49">
        <f t="shared" si="17"/>
        <v>-121.1417814</v>
      </c>
      <c r="I52" s="49">
        <f t="shared" si="17"/>
        <v>-110.64694734800003</v>
      </c>
      <c r="J52" s="49">
        <f t="shared" si="17"/>
        <v>-100.19662244025001</v>
      </c>
      <c r="K52" s="49">
        <f t="shared" si="17"/>
        <v>-85.274069490125001</v>
      </c>
      <c r="L52" s="49">
        <f t="shared" si="17"/>
        <v>-70.626833148200006</v>
      </c>
      <c r="M52" s="49">
        <f t="shared" si="17"/>
        <v>-56.260419746639002</v>
      </c>
      <c r="N52" s="49">
        <f t="shared" si="17"/>
        <v>-42.180445744249283</v>
      </c>
      <c r="O52" s="49">
        <f t="shared" si="17"/>
        <v>-28.39263992901428</v>
      </c>
      <c r="P52" s="49">
        <f t="shared" si="17"/>
        <v>-14.902845664677074</v>
      </c>
      <c r="Q52" s="49">
        <f t="shared" si="17"/>
        <v>-1.7170231822555877</v>
      </c>
      <c r="R52" s="49">
        <f t="shared" si="17"/>
        <v>11.158748082611794</v>
      </c>
      <c r="S52" s="49">
        <f t="shared" si="17"/>
        <v>23.718267105574057</v>
      </c>
      <c r="T52" s="49">
        <f t="shared" si="17"/>
        <v>35.955208841792995</v>
      </c>
      <c r="U52" s="49">
        <f t="shared" si="17"/>
        <v>47.863121745533874</v>
      </c>
      <c r="V52" s="49">
        <f t="shared" si="17"/>
        <v>59.435425240147083</v>
      </c>
      <c r="W52" s="49">
        <f t="shared" si="17"/>
        <v>61.774157137449976</v>
      </c>
      <c r="X52" s="49">
        <f t="shared" si="17"/>
        <v>63.869276005496488</v>
      </c>
      <c r="Y52" s="49">
        <f t="shared" si="17"/>
        <v>65.717768083701372</v>
      </c>
      <c r="Z52" s="49">
        <f t="shared" si="17"/>
        <v>301.3418560064145</v>
      </c>
      <c r="AA52" s="49">
        <f t="shared" si="17"/>
        <v>279.16865607058327</v>
      </c>
      <c r="AB52" s="49">
        <f t="shared" si="17"/>
        <v>257.40033349975204</v>
      </c>
      <c r="AC52" s="49">
        <f t="shared" si="17"/>
        <v>236.04498584122081</v>
      </c>
      <c r="AD52" s="49">
        <f t="shared" si="17"/>
        <v>215.11087259323554</v>
      </c>
      <c r="AE52" s="49">
        <f t="shared" si="17"/>
        <v>194.60641844400723</v>
      </c>
      <c r="AF52" s="49">
        <f t="shared" si="17"/>
        <v>174.54021657551095</v>
      </c>
      <c r="AG52" s="49">
        <f t="shared" si="17"/>
        <v>154.9210320333614</v>
      </c>
      <c r="AH52" s="49">
        <f t="shared" si="17"/>
        <v>135.75780516408548</v>
      </c>
      <c r="AI52" s="49">
        <f t="shared" si="17"/>
        <v>117.05965512114064</v>
      </c>
      <c r="AJ52" s="49">
        <f t="shared" si="17"/>
        <v>98.835883441053539</v>
      </c>
      <c r="AK52" s="49">
        <f t="shared" si="17"/>
        <v>81.095977691081316</v>
      </c>
      <c r="AL52" s="49">
        <f t="shared" si="17"/>
        <v>63.849615189826302</v>
      </c>
      <c r="AM52" s="49">
        <f t="shared" si="17"/>
        <v>47.106666802262794</v>
      </c>
      <c r="AN52" s="49">
        <f t="shared" si="17"/>
        <v>30.87720081066464</v>
      </c>
      <c r="AO52" s="49">
        <f t="shared" si="17"/>
        <v>15.171486862951147</v>
      </c>
    </row>
    <row r="53" spans="3:41" x14ac:dyDescent="0.3">
      <c r="C53" s="34"/>
      <c r="D53" s="34" t="s">
        <v>52</v>
      </c>
      <c r="F53" s="49">
        <f>F20</f>
        <v>142.26</v>
      </c>
      <c r="G53" s="49">
        <f t="shared" ref="G53:AO53" si="18">G20</f>
        <v>282.19094999999999</v>
      </c>
      <c r="H53" s="49">
        <f t="shared" si="18"/>
        <v>419.69980649999997</v>
      </c>
      <c r="I53" s="49">
        <f t="shared" si="18"/>
        <v>554.68934262499999</v>
      </c>
      <c r="J53" s="49">
        <f t="shared" si="18"/>
        <v>687.05794693749999</v>
      </c>
      <c r="K53" s="49">
        <f t="shared" si="18"/>
        <v>812.18137734999993</v>
      </c>
      <c r="L53" s="49">
        <f t="shared" si="18"/>
        <v>929.91473038449999</v>
      </c>
      <c r="M53" s="49">
        <f t="shared" si="18"/>
        <v>1040.1102044934401</v>
      </c>
      <c r="N53" s="49">
        <f t="shared" si="18"/>
        <v>1142.617042098309</v>
      </c>
      <c r="O53" s="49">
        <f t="shared" si="18"/>
        <v>1237.2814704690252</v>
      </c>
      <c r="P53" s="49">
        <f t="shared" si="18"/>
        <v>1323.9466414209057</v>
      </c>
      <c r="Q53" s="49">
        <f t="shared" si="18"/>
        <v>1402.4525698055738</v>
      </c>
      <c r="R53" s="49">
        <f t="shared" si="18"/>
        <v>1472.6360707716854</v>
      </c>
      <c r="S53" s="49">
        <f t="shared" si="18"/>
        <v>1534.3306957708692</v>
      </c>
      <c r="T53" s="49">
        <f t="shared" si="18"/>
        <v>1587.3666672837867</v>
      </c>
      <c r="U53" s="49">
        <f t="shared" si="18"/>
        <v>1631.5708122407125</v>
      </c>
      <c r="V53" s="49">
        <f t="shared" si="18"/>
        <v>1666.7664941105268</v>
      </c>
      <c r="W53" s="49">
        <f t="shared" si="18"/>
        <v>1701.6647936314873</v>
      </c>
      <c r="X53" s="49">
        <f t="shared" si="18"/>
        <v>1736.4920756566171</v>
      </c>
      <c r="Y53" s="49">
        <f t="shared" si="18"/>
        <v>1771.4908479609994</v>
      </c>
      <c r="Z53" s="49">
        <f t="shared" si="18"/>
        <v>1572.8954611363229</v>
      </c>
      <c r="AA53" s="49">
        <f t="shared" si="18"/>
        <v>1384.9547418116463</v>
      </c>
      <c r="AB53" s="49">
        <f t="shared" si="18"/>
        <v>1207.8817833369696</v>
      </c>
      <c r="AC53" s="49">
        <f t="shared" si="18"/>
        <v>1041.893940929293</v>
      </c>
      <c r="AD53" s="49">
        <f t="shared" si="18"/>
        <v>887.21291690995645</v>
      </c>
      <c r="AE53" s="49">
        <f t="shared" si="18"/>
        <v>744.06484764672666</v>
      </c>
      <c r="AF53" s="49">
        <f t="shared" si="18"/>
        <v>612.6803922347259</v>
      </c>
      <c r="AG53" s="49">
        <f t="shared" si="18"/>
        <v>493.29482295097864</v>
      </c>
      <c r="AH53" s="49">
        <f t="shared" si="18"/>
        <v>386.14811751804996</v>
      </c>
      <c r="AI53" s="49">
        <f t="shared" si="18"/>
        <v>291.48505321295625</v>
      </c>
      <c r="AJ53" s="49">
        <f t="shared" si="18"/>
        <v>209.55530285825415</v>
      </c>
      <c r="AK53" s="49">
        <f t="shared" si="18"/>
        <v>140.61353273295157</v>
      </c>
      <c r="AL53" s="49">
        <f t="shared" si="18"/>
        <v>84.919502441636467</v>
      </c>
      <c r="AM53" s="49">
        <f t="shared" si="18"/>
        <v>42.738166780988593</v>
      </c>
      <c r="AN53" s="49">
        <f t="shared" si="18"/>
        <v>14.339779643621291</v>
      </c>
      <c r="AO53" s="49">
        <f t="shared" si="18"/>
        <v>1.794120407794253E-13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3:41" x14ac:dyDescent="0.3"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3:41" x14ac:dyDescent="0.3"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3:41" x14ac:dyDescent="0.3"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5:41" x14ac:dyDescent="0.3"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553E-58F6-45DC-8EB2-353D36498FA1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117" t="s">
        <v>92</v>
      </c>
      <c r="M3" s="118"/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1</v>
      </c>
      <c r="G10" s="106">
        <v>0.04</v>
      </c>
      <c r="H10" s="44">
        <f>F10*G10</f>
        <v>0.04</v>
      </c>
      <c r="I10" s="35"/>
      <c r="J10" s="35"/>
    </row>
    <row r="11" spans="1:41" x14ac:dyDescent="0.3">
      <c r="D11" s="45" t="s">
        <v>19</v>
      </c>
      <c r="E11" s="45"/>
      <c r="F11" s="107">
        <v>0</v>
      </c>
      <c r="G11" s="108">
        <v>0.09</v>
      </c>
      <c r="H11" s="46">
        <f t="shared" ref="H11" si="2">F11*G11</f>
        <v>0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0.04</v>
      </c>
      <c r="I12" s="35"/>
      <c r="J12" s="35"/>
    </row>
    <row r="13" spans="1:41" x14ac:dyDescent="0.3">
      <c r="C13" s="40" t="s">
        <v>89</v>
      </c>
      <c r="E13" s="109">
        <f>'Am20-10yr'!E13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3">G16+1</f>
        <v>2025</v>
      </c>
      <c r="I16" s="56">
        <f t="shared" si="3"/>
        <v>2026</v>
      </c>
      <c r="J16" s="56">
        <f t="shared" si="3"/>
        <v>2027</v>
      </c>
      <c r="K16" s="56">
        <f t="shared" si="3"/>
        <v>2028</v>
      </c>
      <c r="L16" s="56">
        <f t="shared" si="3"/>
        <v>2029</v>
      </c>
      <c r="M16" s="56">
        <f t="shared" si="3"/>
        <v>2030</v>
      </c>
      <c r="N16" s="56">
        <f t="shared" si="3"/>
        <v>2031</v>
      </c>
      <c r="O16" s="56">
        <f t="shared" si="3"/>
        <v>2032</v>
      </c>
      <c r="P16" s="56">
        <f t="shared" si="3"/>
        <v>2033</v>
      </c>
      <c r="Q16" s="56">
        <f t="shared" si="3"/>
        <v>2034</v>
      </c>
      <c r="R16" s="56">
        <f t="shared" si="3"/>
        <v>2035</v>
      </c>
      <c r="S16" s="56">
        <f t="shared" si="3"/>
        <v>2036</v>
      </c>
      <c r="T16" s="56">
        <f t="shared" si="3"/>
        <v>2037</v>
      </c>
      <c r="U16" s="56">
        <f t="shared" si="3"/>
        <v>2038</v>
      </c>
      <c r="V16" s="56">
        <f t="shared" si="3"/>
        <v>2039</v>
      </c>
      <c r="W16" s="56">
        <f t="shared" si="3"/>
        <v>2040</v>
      </c>
      <c r="X16" s="56">
        <f t="shared" si="3"/>
        <v>2041</v>
      </c>
      <c r="Y16" s="56">
        <f t="shared" si="3"/>
        <v>2042</v>
      </c>
      <c r="Z16" s="56">
        <f t="shared" si="3"/>
        <v>2043</v>
      </c>
      <c r="AA16" s="56">
        <f t="shared" si="3"/>
        <v>2044</v>
      </c>
      <c r="AB16" s="56">
        <f t="shared" si="3"/>
        <v>2045</v>
      </c>
      <c r="AC16" s="56">
        <f t="shared" si="3"/>
        <v>2046</v>
      </c>
      <c r="AD16" s="56">
        <f t="shared" si="3"/>
        <v>2047</v>
      </c>
      <c r="AE16" s="56">
        <f t="shared" si="3"/>
        <v>2048</v>
      </c>
      <c r="AF16" s="56">
        <f t="shared" si="3"/>
        <v>2049</v>
      </c>
      <c r="AG16" s="56">
        <f t="shared" si="3"/>
        <v>2050</v>
      </c>
      <c r="AH16" s="56">
        <f t="shared" si="3"/>
        <v>2051</v>
      </c>
      <c r="AI16" s="56">
        <f t="shared" si="3"/>
        <v>2052</v>
      </c>
      <c r="AJ16" s="56">
        <f t="shared" si="3"/>
        <v>2053</v>
      </c>
      <c r="AK16" s="56">
        <f t="shared" si="3"/>
        <v>2054</v>
      </c>
      <c r="AL16" s="56">
        <f t="shared" si="3"/>
        <v>2055</v>
      </c>
      <c r="AM16" s="56">
        <f t="shared" si="3"/>
        <v>2056</v>
      </c>
      <c r="AN16" s="56">
        <f t="shared" si="3"/>
        <v>2057</v>
      </c>
      <c r="AO16" s="56">
        <f t="shared" si="3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4">IF($G$3="Expense",F8,0)</f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53">
        <f t="shared" si="4"/>
        <v>0</v>
      </c>
      <c r="N17" s="53">
        <f t="shared" si="4"/>
        <v>0</v>
      </c>
      <c r="O17" s="53">
        <f t="shared" si="4"/>
        <v>0</v>
      </c>
      <c r="P17" s="53">
        <f t="shared" si="4"/>
        <v>0</v>
      </c>
      <c r="Q17" s="53">
        <f t="shared" si="4"/>
        <v>0</v>
      </c>
      <c r="R17" s="53">
        <f t="shared" si="4"/>
        <v>0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0</v>
      </c>
      <c r="W17" s="53">
        <f t="shared" si="4"/>
        <v>0</v>
      </c>
      <c r="X17" s="53">
        <f t="shared" si="4"/>
        <v>0</v>
      </c>
      <c r="Y17" s="53">
        <f t="shared" si="4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2237.8167622272272</v>
      </c>
      <c r="F19" s="49">
        <f t="shared" ref="F19:Y19" si="5">F8-F17</f>
        <v>142.26</v>
      </c>
      <c r="G19" s="49">
        <f t="shared" si="5"/>
        <v>148.82220000000001</v>
      </c>
      <c r="H19" s="49">
        <f t="shared" si="5"/>
        <v>155.701494</v>
      </c>
      <c r="I19" s="49">
        <f t="shared" si="5"/>
        <v>162.91351700000001</v>
      </c>
      <c r="J19" s="49">
        <f t="shared" si="5"/>
        <v>170.47468000000001</v>
      </c>
      <c r="K19" s="49">
        <f t="shared" si="5"/>
        <v>173.8841736</v>
      </c>
      <c r="L19" s="49">
        <f t="shared" si="5"/>
        <v>177.36185707199999</v>
      </c>
      <c r="M19" s="49">
        <f t="shared" si="5"/>
        <v>180.90909421344</v>
      </c>
      <c r="N19" s="49">
        <f t="shared" si="5"/>
        <v>184.52727609770881</v>
      </c>
      <c r="O19" s="49">
        <f t="shared" si="5"/>
        <v>188.217821619663</v>
      </c>
      <c r="P19" s="49">
        <f t="shared" si="5"/>
        <v>191.98217805205627</v>
      </c>
      <c r="Q19" s="49">
        <f t="shared" si="5"/>
        <v>195.8218216130974</v>
      </c>
      <c r="R19" s="49">
        <f t="shared" si="5"/>
        <v>199.73825804535934</v>
      </c>
      <c r="S19" s="49">
        <f t="shared" si="5"/>
        <v>203.73302320626652</v>
      </c>
      <c r="T19" s="49">
        <f t="shared" si="5"/>
        <v>207.80768367039187</v>
      </c>
      <c r="U19" s="49">
        <f t="shared" si="5"/>
        <v>211.9638373437997</v>
      </c>
      <c r="V19" s="49">
        <f t="shared" si="5"/>
        <v>216.20311409067568</v>
      </c>
      <c r="W19" s="49">
        <f t="shared" si="5"/>
        <v>220.52717637248921</v>
      </c>
      <c r="X19" s="49">
        <f t="shared" si="5"/>
        <v>224.937719899939</v>
      </c>
      <c r="Y19" s="49">
        <f t="shared" si="5"/>
        <v>229.43647429793779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6">E20+F19-F42</f>
        <v>142.26</v>
      </c>
      <c r="G20" s="49">
        <f t="shared" si="6"/>
        <v>276.8562</v>
      </c>
      <c r="H20" s="49">
        <f t="shared" si="6"/>
        <v>403.44947399999995</v>
      </c>
      <c r="I20" s="49">
        <f t="shared" si="6"/>
        <v>521.68462160000001</v>
      </c>
      <c r="J20" s="49">
        <f t="shared" si="6"/>
        <v>631.18958050000003</v>
      </c>
      <c r="K20" s="49">
        <f t="shared" si="6"/>
        <v>727.05656500000009</v>
      </c>
      <c r="L20" s="49">
        <f t="shared" si="6"/>
        <v>809.01281561200017</v>
      </c>
      <c r="M20" s="49">
        <f t="shared" si="6"/>
        <v>876.7801176582401</v>
      </c>
      <c r="N20" s="49">
        <f t="shared" si="6"/>
        <v>930.07469216740481</v>
      </c>
      <c r="O20" s="49">
        <f t="shared" si="6"/>
        <v>968.60708458875285</v>
      </c>
      <c r="P20" s="49">
        <f t="shared" si="6"/>
        <v>992.08205128052782</v>
      </c>
      <c r="Q20" s="49">
        <f t="shared" si="6"/>
        <v>1014.4244437281384</v>
      </c>
      <c r="R20" s="49">
        <f t="shared" si="6"/>
        <v>1035.9833104467011</v>
      </c>
      <c r="S20" s="49">
        <f t="shared" si="6"/>
        <v>1057.1332659216353</v>
      </c>
      <c r="T20" s="49">
        <f t="shared" si="6"/>
        <v>1078.2759312400681</v>
      </c>
      <c r="U20" s="49">
        <f t="shared" si="6"/>
        <v>1099.8414498648694</v>
      </c>
      <c r="V20" s="49">
        <f t="shared" si="6"/>
        <v>1121.8382788621668</v>
      </c>
      <c r="W20" s="49">
        <f t="shared" si="6"/>
        <v>1144.2750444394103</v>
      </c>
      <c r="X20" s="49">
        <f t="shared" si="6"/>
        <v>1167.1605453281984</v>
      </c>
      <c r="Y20" s="49">
        <f t="shared" si="6"/>
        <v>1190.5037562347625</v>
      </c>
      <c r="Z20" s="49">
        <f t="shared" si="6"/>
        <v>980.28862757556124</v>
      </c>
      <c r="AA20" s="49">
        <f t="shared" si="6"/>
        <v>789.27171672156555</v>
      </c>
      <c r="AB20" s="49">
        <f t="shared" si="6"/>
        <v>617.83698802887966</v>
      </c>
      <c r="AC20" s="49">
        <f t="shared" si="6"/>
        <v>466.37608514072974</v>
      </c>
      <c r="AD20" s="49">
        <f t="shared" si="6"/>
        <v>335.2884845732064</v>
      </c>
      <c r="AE20" s="49">
        <f t="shared" si="6"/>
        <v>224.98165237272227</v>
      </c>
      <c r="AF20" s="49">
        <f t="shared" si="6"/>
        <v>135.87120390661809</v>
      </c>
      <c r="AG20" s="49">
        <f t="shared" si="6"/>
        <v>68.381066849581487</v>
      </c>
      <c r="AH20" s="49">
        <f t="shared" si="6"/>
        <v>22.943647429793813</v>
      </c>
      <c r="AI20" s="49">
        <f t="shared" si="6"/>
        <v>3.5527136788005009E-14</v>
      </c>
      <c r="AJ20" s="49">
        <f t="shared" si="6"/>
        <v>3.5527136788005009E-14</v>
      </c>
      <c r="AK20" s="49">
        <f t="shared" si="6"/>
        <v>3.5527136788005009E-14</v>
      </c>
      <c r="AL20" s="49">
        <f t="shared" si="6"/>
        <v>3.5527136788005009E-14</v>
      </c>
      <c r="AM20" s="49">
        <f t="shared" si="6"/>
        <v>3.5527136788005009E-14</v>
      </c>
      <c r="AN20" s="49">
        <f t="shared" si="6"/>
        <v>3.5527136788005009E-14</v>
      </c>
      <c r="AO20" s="49">
        <f t="shared" si="6"/>
        <v>3.5527136788005009E-14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7">NPV($E$13,F22:AO22)*(1+$E$13)</f>
        <v>111.83474318055451</v>
      </c>
      <c r="F22" s="49"/>
      <c r="G22" s="49">
        <f>IF(G$16-F$16&lt;=$E$14,F$19/$E$14,0)</f>
        <v>14.225999999999999</v>
      </c>
      <c r="H22" s="49">
        <f>IF(H$16-F$16&lt;=$E$14,F$19/$E$14,0)</f>
        <v>14.225999999999999</v>
      </c>
      <c r="I22" s="49">
        <f>IF(I$16-F$16&lt;=$E$14,F$19/$E$14,0)</f>
        <v>14.225999999999999</v>
      </c>
      <c r="J22" s="49">
        <f>IF(J$16-F$16&lt;=$E$14,F$19/$E$14,0)</f>
        <v>14.225999999999999</v>
      </c>
      <c r="K22" s="49">
        <f>IF(K$16-F$16&lt;=$E$14,F$19/$E$14,0)</f>
        <v>14.225999999999999</v>
      </c>
      <c r="L22" s="49">
        <f>IF(L$16-F$16&lt;=$E$14,F$19/$E$14,0)</f>
        <v>14.225999999999999</v>
      </c>
      <c r="M22" s="49">
        <f>IF(M$16-F$16&lt;=$E$14,F$19/$E$14,0)</f>
        <v>14.225999999999999</v>
      </c>
      <c r="N22" s="49">
        <f>IF(N$16-F$16&lt;=$E$14,F$19/$E$14,0)</f>
        <v>14.225999999999999</v>
      </c>
      <c r="O22" s="49">
        <f>IF(O$16-F$16&lt;=$E$14,F$19/$E$14,0)</f>
        <v>14.225999999999999</v>
      </c>
      <c r="P22" s="49">
        <f>IF(P$16-F$16&lt;=$E$14,F$19/$E$14,0)</f>
        <v>14.225999999999999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7"/>
        <v>116.99348036387687</v>
      </c>
      <c r="F23" s="49"/>
      <c r="G23" s="49"/>
      <c r="H23" s="49">
        <f>IF(H$16-G$16&lt;=$E$14,G$19/$E$14,0)</f>
        <v>14.88222</v>
      </c>
      <c r="I23" s="49">
        <f>IF(I$16-G$16&lt;=$E$14,G$19/$E$14,0)</f>
        <v>14.88222</v>
      </c>
      <c r="J23" s="49">
        <f>IF(J$16-G$16&lt;=$E$14,G$19/$E$14,0)</f>
        <v>14.88222</v>
      </c>
      <c r="K23" s="49">
        <f>IF(K$16-G$16&lt;=$E$14,G$19/$E$14,0)</f>
        <v>14.88222</v>
      </c>
      <c r="L23" s="49">
        <f>IF(L$16-G$16&lt;=$E$14,G$19/$E$14,0)</f>
        <v>14.88222</v>
      </c>
      <c r="M23" s="49">
        <f>IF(M$16-G$16&lt;=$E$14,G$19/$E$14,0)</f>
        <v>14.88222</v>
      </c>
      <c r="N23" s="49">
        <f>IF(N$16-G$16&lt;=$E$14,G$19/$E$14,0)</f>
        <v>14.88222</v>
      </c>
      <c r="O23" s="49">
        <f>IF(O$16-G$16&lt;=$E$14,G$19/$E$14,0)</f>
        <v>14.88222</v>
      </c>
      <c r="P23" s="49">
        <f>IF(P$16-G$16&lt;=$E$14,G$19/$E$14,0)</f>
        <v>14.88222</v>
      </c>
      <c r="Q23" s="49">
        <f>IF(Q$16-G$16&lt;=$E$14,G$19/$E$14,0)</f>
        <v>14.88222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7"/>
        <v>122.40149440685121</v>
      </c>
      <c r="F24" s="49"/>
      <c r="G24" s="49"/>
      <c r="H24" s="49"/>
      <c r="I24" s="49">
        <f>IF(I$16-H$16&lt;=$E$14,H$19/$E$14,0)</f>
        <v>15.5701494</v>
      </c>
      <c r="J24" s="49">
        <f>IF(J$16-H$16&lt;=$E$14,H$19/$E$14,0)</f>
        <v>15.5701494</v>
      </c>
      <c r="K24" s="49">
        <f>IF(K$16-H$16&lt;=$E$14,H$19/$E$14,0)</f>
        <v>15.5701494</v>
      </c>
      <c r="L24" s="49">
        <f>IF(L$16-H$16&lt;=$E$14,H$19/$E$14,0)</f>
        <v>15.5701494</v>
      </c>
      <c r="M24" s="49">
        <f>IF(M$16-H$16&lt;=$E$14,H$19/$E$14,0)</f>
        <v>15.5701494</v>
      </c>
      <c r="N24" s="49">
        <f>IF(N$16-H$16&lt;=$E$14,H$19/$E$14,0)</f>
        <v>15.5701494</v>
      </c>
      <c r="O24" s="49">
        <f>IF(O$16-H$16&lt;=$E$14,H$19/$E$14,0)</f>
        <v>15.5701494</v>
      </c>
      <c r="P24" s="49">
        <f>IF(P$16-H$16&lt;=$E$14,H$19/$E$14,0)</f>
        <v>15.5701494</v>
      </c>
      <c r="Q24" s="49">
        <f>IF(Q$16-H$16&lt;=$E$14,H$19/$E$14,0)</f>
        <v>15.5701494</v>
      </c>
      <c r="R24" s="49">
        <f>IF(R$16-H$16&lt;=$E$14,H$19/$E$14,0)</f>
        <v>15.5701494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7"/>
        <v>128.07107643986998</v>
      </c>
      <c r="F25" s="49"/>
      <c r="G25" s="49"/>
      <c r="H25" s="49"/>
      <c r="I25" s="49"/>
      <c r="J25" s="49">
        <f>IF(J$16-I$16&lt;=$E$14,I$19/$E$14,0)</f>
        <v>16.2913517</v>
      </c>
      <c r="K25" s="49">
        <f>IF(K$16-I$16&lt;=$E$14,I$19/$E$14,0)</f>
        <v>16.2913517</v>
      </c>
      <c r="L25" s="49">
        <f>IF(L$16-I$16&lt;=$E$14,I$19/$E$14,0)</f>
        <v>16.2913517</v>
      </c>
      <c r="M25" s="49">
        <f>IF(M$16-I$16&lt;=$E$14,I$19/$E$14,0)</f>
        <v>16.2913517</v>
      </c>
      <c r="N25" s="49">
        <f>IF(N$16-I$16&lt;=$E$14,I$19/$E$14,0)</f>
        <v>16.2913517</v>
      </c>
      <c r="O25" s="49">
        <f>IF(O$16-I$16&lt;=$E$14,I$19/$E$14,0)</f>
        <v>16.2913517</v>
      </c>
      <c r="P25" s="49">
        <f>IF(P$16-I$16&lt;=$E$14,I$19/$E$14,0)</f>
        <v>16.2913517</v>
      </c>
      <c r="Q25" s="49">
        <f>IF(Q$16-I$16&lt;=$E$14,I$19/$E$14,0)</f>
        <v>16.2913517</v>
      </c>
      <c r="R25" s="49">
        <f>IF(R$16-I$16&lt;=$E$14,I$19/$E$14,0)</f>
        <v>16.2913517</v>
      </c>
      <c r="S25" s="49">
        <f>IF(S$16-I$16&lt;=$E$14,I$19/$E$14,0)</f>
        <v>16.2913517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7"/>
        <v>134.01512762960223</v>
      </c>
      <c r="F26" s="53"/>
      <c r="G26" s="53"/>
      <c r="H26" s="53"/>
      <c r="I26" s="53"/>
      <c r="J26" s="53"/>
      <c r="K26" s="49">
        <f>IF(K$16-J$16&lt;=$E$14,J$19/$E$14,0)</f>
        <v>17.047468000000002</v>
      </c>
      <c r="L26" s="49">
        <f>IF(L$16-J$16&lt;=$E$14,J$19/$E$14,0)</f>
        <v>17.047468000000002</v>
      </c>
      <c r="M26" s="49">
        <f>IF(M$16-J$16&lt;=$E$14,J$19/$E$14,0)</f>
        <v>17.047468000000002</v>
      </c>
      <c r="N26" s="49">
        <f>IF(N$16-J$16&lt;=$E$14,J$19/$E$14,0)</f>
        <v>17.047468000000002</v>
      </c>
      <c r="O26" s="49">
        <f>IF(O$16-J$16&lt;=$E$14,J$19/$E$14,0)</f>
        <v>17.047468000000002</v>
      </c>
      <c r="P26" s="49">
        <f>IF(P$16-J$16&lt;=$E$14,J$19/$E$14,0)</f>
        <v>17.047468000000002</v>
      </c>
      <c r="Q26" s="49">
        <f>IF(Q$16-J$16&lt;=$E$14,J$19/$E$14,0)</f>
        <v>17.047468000000002</v>
      </c>
      <c r="R26" s="49">
        <f>IF(R$16-J$16&lt;=$E$14,J$19/$E$14,0)</f>
        <v>17.047468000000002</v>
      </c>
      <c r="S26" s="49">
        <f>IF(S$16-J$16&lt;=$E$14,J$19/$E$14,0)</f>
        <v>17.047468000000002</v>
      </c>
      <c r="T26" s="49">
        <f>IF(T$16-J$16&lt;=$E$14,J$19/$E$14,0)</f>
        <v>17.047468000000002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7"/>
        <v>136.69543018219429</v>
      </c>
      <c r="F27" s="53"/>
      <c r="G27" s="53"/>
      <c r="H27" s="53"/>
      <c r="I27" s="53"/>
      <c r="J27" s="53"/>
      <c r="K27" s="42"/>
      <c r="L27" s="49">
        <f>IF(L$16-K$16&lt;=$E$14,K$19/$E$14,0)</f>
        <v>17.388417359999998</v>
      </c>
      <c r="M27" s="49">
        <f>IF(M$16-K$16&lt;=$E$14,K$19/$E$14,0)</f>
        <v>17.388417359999998</v>
      </c>
      <c r="N27" s="49">
        <f>IF(N$16-K$16&lt;=$E$14,K$19/$E$14,0)</f>
        <v>17.388417359999998</v>
      </c>
      <c r="O27" s="49">
        <f>IF(O$16-K$16&lt;=$E$14,K$19/$E$14,0)</f>
        <v>17.388417359999998</v>
      </c>
      <c r="P27" s="49">
        <f>IF(P$16-K$16&lt;=$E$14,K$19/$E$14,0)</f>
        <v>17.388417359999998</v>
      </c>
      <c r="Q27" s="49">
        <f>IF(Q$16-K$16&lt;=$E$14,K$19/$E$14,0)</f>
        <v>17.388417359999998</v>
      </c>
      <c r="R27" s="49">
        <f>IF(R$16-K$16&lt;=$E$14,K$19/$E$14,0)</f>
        <v>17.388417359999998</v>
      </c>
      <c r="S27" s="49">
        <f>IF(S$16-K$16&lt;=$E$14,K$19/$E$14,0)</f>
        <v>17.388417359999998</v>
      </c>
      <c r="T27" s="49">
        <f>IF(T$16-K$16&lt;=$E$14,K$19/$E$14,0)</f>
        <v>17.388417359999998</v>
      </c>
      <c r="U27" s="49">
        <f>IF(U$16-K$16&lt;=$E$14,K$19/$E$14,0)</f>
        <v>17.388417359999998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7"/>
        <v>139.42933878583818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17.736185707200001</v>
      </c>
      <c r="N28" s="49">
        <f>IF(N$16-L$16&lt;=$E$14,L$19/$E$14,0)</f>
        <v>17.736185707200001</v>
      </c>
      <c r="O28" s="49">
        <f>IF(O$16-L$16&lt;=$E$14,L$19/$E$14,0)</f>
        <v>17.736185707200001</v>
      </c>
      <c r="P28" s="49">
        <f>IF(P$16-L$16&lt;=$E$14,L$19/$E$14,0)</f>
        <v>17.736185707200001</v>
      </c>
      <c r="Q28" s="49">
        <f>IF(Q$16-L$16&lt;=$E$14,L$19/$E$14,0)</f>
        <v>17.736185707200001</v>
      </c>
      <c r="R28" s="49">
        <f>IF(R$16-L$16&lt;=$E$14,L$19/$E$14,0)</f>
        <v>17.736185707200001</v>
      </c>
      <c r="S28" s="49">
        <f>IF(S$16-L$16&lt;=$E$14,L$19/$E$14,0)</f>
        <v>17.736185707200001</v>
      </c>
      <c r="T28" s="49">
        <f>IF(T$16-L$16&lt;=$E$14,L$19/$E$14,0)</f>
        <v>17.736185707200001</v>
      </c>
      <c r="U28" s="49">
        <f>IF(U$16-L$16&lt;=$E$14,L$19/$E$14,0)</f>
        <v>17.736185707200001</v>
      </c>
      <c r="V28" s="49">
        <f>IF(V$16-L$16&lt;=$E$14,L$19/$E$14,0)</f>
        <v>17.736185707200001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7"/>
        <v>142.21792556155498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18.090909421344001</v>
      </c>
      <c r="O29" s="49">
        <f>IF(O$16-M$16&lt;=$E$14,M$19/$E$14,0)</f>
        <v>18.090909421344001</v>
      </c>
      <c r="P29" s="49">
        <f>IF(P$16-M$16&lt;=$E$14,M$19/$E$14,0)</f>
        <v>18.090909421344001</v>
      </c>
      <c r="Q29" s="49">
        <f>IF(Q$16-M$16&lt;=$E$14,M$19/$E$14,0)</f>
        <v>18.090909421344001</v>
      </c>
      <c r="R29" s="49">
        <f>IF(R$16-M$16&lt;=$E$14,M$19/$E$14,0)</f>
        <v>18.090909421344001</v>
      </c>
      <c r="S29" s="49">
        <f>IF(S$16-M$16&lt;=$E$14,M$19/$E$14,0)</f>
        <v>18.090909421344001</v>
      </c>
      <c r="T29" s="49">
        <f>IF(T$16-M$16&lt;=$E$14,M$19/$E$14,0)</f>
        <v>18.090909421344001</v>
      </c>
      <c r="U29" s="49">
        <f>IF(U$16-M$16&lt;=$E$14,M$19/$E$14,0)</f>
        <v>18.090909421344001</v>
      </c>
      <c r="V29" s="49">
        <f>IF(V$16-M$16&lt;=$E$14,M$19/$E$14,0)</f>
        <v>18.090909421344001</v>
      </c>
      <c r="W29" s="49">
        <f>IF(W$16-M$16&lt;=$E$14,M$19/$E$14,0)</f>
        <v>18.090909421344001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7"/>
        <v>145.06228407278607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18.452727609770882</v>
      </c>
      <c r="P30" s="49">
        <f>IF(P$16-N$16&lt;=$E$14,N$19/$E$14,0)</f>
        <v>18.452727609770882</v>
      </c>
      <c r="Q30" s="49">
        <f>IF(Q$16-N$16&lt;=$E$14,N$19/$E$14,0)</f>
        <v>18.452727609770882</v>
      </c>
      <c r="R30" s="49">
        <f>IF(R$16-N$16&lt;=$E$14,N$19/$E$14,0)</f>
        <v>18.452727609770882</v>
      </c>
      <c r="S30" s="49">
        <f>IF(S$16-N$16&lt;=$E$14,N$19/$E$14,0)</f>
        <v>18.452727609770882</v>
      </c>
      <c r="T30" s="49">
        <f>IF(T$16-N$16&lt;=$E$14,N$19/$E$14,0)</f>
        <v>18.452727609770882</v>
      </c>
      <c r="U30" s="49">
        <f>IF(U$16-N$16&lt;=$E$14,N$19/$E$14,0)</f>
        <v>18.452727609770882</v>
      </c>
      <c r="V30" s="49">
        <f>IF(V$16-N$16&lt;=$E$14,N$19/$E$14,0)</f>
        <v>18.452727609770882</v>
      </c>
      <c r="W30" s="49">
        <f>IF(W$16-N$16&lt;=$E$14,N$19/$E$14,0)</f>
        <v>18.452727609770882</v>
      </c>
      <c r="X30" s="49">
        <f>IF(X$16-N$16&lt;=$E$14,N$19/$E$14,0)</f>
        <v>18.452727609770882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7"/>
        <v>147.96352975424176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18.821782161966301</v>
      </c>
      <c r="Q31" s="49">
        <f>IF(Q$16-O$16&lt;=$E$14,O$19/$E$14,0)</f>
        <v>18.821782161966301</v>
      </c>
      <c r="R31" s="49">
        <f>IF(R$16-O$16&lt;=$E$14,O$19/$E$14,0)</f>
        <v>18.821782161966301</v>
      </c>
      <c r="S31" s="49">
        <f>IF(S$16-O$16&lt;=$E$14,O$19/$E$14,0)</f>
        <v>18.821782161966301</v>
      </c>
      <c r="T31" s="49">
        <f>IF(T$16-O$16&lt;=$E$14,O$19/$E$14,0)</f>
        <v>18.821782161966301</v>
      </c>
      <c r="U31" s="49">
        <f>IF(U$16-O$16&lt;=$E$14,O$19/$E$14,0)</f>
        <v>18.821782161966301</v>
      </c>
      <c r="V31" s="49">
        <f>IF(V$16-O$16&lt;=$E$14,O$19/$E$14,0)</f>
        <v>18.821782161966301</v>
      </c>
      <c r="W31" s="49">
        <f>IF(W$16-O$16&lt;=$E$14,O$19/$E$14,0)</f>
        <v>18.821782161966301</v>
      </c>
      <c r="X31" s="49">
        <f>IF(X$16-O$16&lt;=$E$14,O$19/$E$14,0)</f>
        <v>18.821782161966301</v>
      </c>
      <c r="Y31" s="49">
        <f>IF(Y$16-O$16&lt;=$E$14,O$19/$E$14,0)</f>
        <v>18.821782161966301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7"/>
        <v>150.92280034932662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19.198217805205626</v>
      </c>
      <c r="R32" s="49">
        <f>IF(R$16-P$16&lt;=$E$14,P$19/$E$14,0)</f>
        <v>19.198217805205626</v>
      </c>
      <c r="S32" s="49">
        <f>IF(S$16-P$16&lt;=$E$14,P$19/$E$14,0)</f>
        <v>19.198217805205626</v>
      </c>
      <c r="T32" s="49">
        <f>IF(T$16-P$16&lt;=$E$14,P$19/$E$14,0)</f>
        <v>19.198217805205626</v>
      </c>
      <c r="U32" s="49">
        <f>IF(U$16-P$16&lt;=$E$14,P$19/$E$14,0)</f>
        <v>19.198217805205626</v>
      </c>
      <c r="V32" s="49">
        <f>IF(V$16-P$16&lt;=$E$14,P$19/$E$14,0)</f>
        <v>19.198217805205626</v>
      </c>
      <c r="W32" s="49">
        <f>IF(W$16-P$16&lt;=$E$14,P$19/$E$14,0)</f>
        <v>19.198217805205626</v>
      </c>
      <c r="X32" s="49">
        <f>IF(X$16-P$16&lt;=$E$14,P$19/$E$14,0)</f>
        <v>19.198217805205626</v>
      </c>
      <c r="Y32" s="49">
        <f>IF(Y$16-P$16&lt;=$E$14,P$19/$E$14,0)</f>
        <v>19.198217805205626</v>
      </c>
      <c r="Z32" s="49">
        <f>IF(Z$16-P$16&lt;=$E$14,P$19/$E$14,0)</f>
        <v>19.198217805205626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7"/>
        <v>153.94125635631312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19.582182161309738</v>
      </c>
      <c r="S33" s="49">
        <f>IF(S$16-Q$16&lt;=$E$14,Q$19/$E$14,0)</f>
        <v>19.582182161309738</v>
      </c>
      <c r="T33" s="49">
        <f>IF(T$16-Q$16&lt;=$E$14,Q$19/$E$14,0)</f>
        <v>19.582182161309738</v>
      </c>
      <c r="U33" s="49">
        <f>IF(U$16-Q$16&lt;=$E$14,Q$19/$E$14,0)</f>
        <v>19.582182161309738</v>
      </c>
      <c r="V33" s="49">
        <f>IF(V$16-Q$16&lt;=$E$14,Q$19/$E$14,0)</f>
        <v>19.582182161309738</v>
      </c>
      <c r="W33" s="49">
        <f>IF(W$16-Q$16&lt;=$E$14,Q$19/$E$14,0)</f>
        <v>19.582182161309738</v>
      </c>
      <c r="X33" s="49">
        <f>IF(X$16-Q$16&lt;=$E$14,Q$19/$E$14,0)</f>
        <v>19.582182161309738</v>
      </c>
      <c r="Y33" s="49">
        <f>IF(Y$16-Q$16&lt;=$E$14,Q$19/$E$14,0)</f>
        <v>19.582182161309738</v>
      </c>
      <c r="Z33" s="49">
        <f>IF(Z$16-Q$16&lt;=$E$14,Q$19/$E$14,0)</f>
        <v>19.582182161309738</v>
      </c>
      <c r="AA33" s="49">
        <f>IF(AA$16-Q$16&lt;=$E$14,Q$19/$E$14,0)</f>
        <v>19.582182161309738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7"/>
        <v>157.02008148343944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19.973825804535934</v>
      </c>
      <c r="T34" s="49">
        <f>IF(T$16-R$16&lt;=$E$14,R$19/$E$14,0)</f>
        <v>19.973825804535934</v>
      </c>
      <c r="U34" s="49">
        <f>IF(U$16-R$16&lt;=$E$14,R$19/$E$14,0)</f>
        <v>19.973825804535934</v>
      </c>
      <c r="V34" s="49">
        <f>IF(V$16-R$16&lt;=$E$14,R$19/$E$14,0)</f>
        <v>19.973825804535934</v>
      </c>
      <c r="W34" s="49">
        <f>IF(W$16-R$16&lt;=$E$14,R$19/$E$14,0)</f>
        <v>19.973825804535934</v>
      </c>
      <c r="X34" s="49">
        <f>IF(X$16-R$16&lt;=$E$14,R$19/$E$14,0)</f>
        <v>19.973825804535934</v>
      </c>
      <c r="Y34" s="49">
        <f>IF(Y$16-R$16&lt;=$E$14,R$19/$E$14,0)</f>
        <v>19.973825804535934</v>
      </c>
      <c r="Z34" s="49">
        <f>IF(Z$16-R$16&lt;=$E$14,R$19/$E$14,0)</f>
        <v>19.973825804535934</v>
      </c>
      <c r="AA34" s="49">
        <f>IF(AA$16-R$16&lt;=$E$14,R$19/$E$14,0)</f>
        <v>19.973825804535934</v>
      </c>
      <c r="AB34" s="49">
        <f>IF(AB$16-R$16&lt;=$E$14,R$19/$E$14,0)</f>
        <v>19.973825804535934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7"/>
        <v>160.16048311310823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20.373302320626653</v>
      </c>
      <c r="U35" s="49">
        <f>IF(U$16-S$16&lt;=$E$14,S$19/$E$14,0)</f>
        <v>20.373302320626653</v>
      </c>
      <c r="V35" s="49">
        <f>IF(V$16-S$16&lt;=$E$14,S$19/$E$14,0)</f>
        <v>20.373302320626653</v>
      </c>
      <c r="W35" s="49">
        <f>IF(W$16-S$16&lt;=$E$14,S$19/$E$14,0)</f>
        <v>20.373302320626653</v>
      </c>
      <c r="X35" s="49">
        <f>IF(X$16-S$16&lt;=$E$14,S$19/$E$14,0)</f>
        <v>20.373302320626653</v>
      </c>
      <c r="Y35" s="49">
        <f>IF(Y$16-S$16&lt;=$E$14,S$19/$E$14,0)</f>
        <v>20.373302320626653</v>
      </c>
      <c r="Z35" s="49">
        <f>IF(Z$16-S$16&lt;=$E$14,S$19/$E$14,0)</f>
        <v>20.373302320626653</v>
      </c>
      <c r="AA35" s="49">
        <f>IF(AA$16-S$16&lt;=$E$14,S$19/$E$14,0)</f>
        <v>20.373302320626653</v>
      </c>
      <c r="AB35" s="49">
        <f>IF(AB$16-S$16&lt;=$E$14,S$19/$E$14,0)</f>
        <v>20.373302320626653</v>
      </c>
      <c r="AC35" s="49">
        <f>IF(AC$16-S$16&lt;=$E$14,S$19/$E$14,0)</f>
        <v>20.373302320626653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7"/>
        <v>163.36369277537037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20.780768367039187</v>
      </c>
      <c r="V36" s="49">
        <f>IF(V$16-T$16&lt;=$E$14,T$19/$E$14,0)</f>
        <v>20.780768367039187</v>
      </c>
      <c r="W36" s="49">
        <f>IF(W$16-T$16&lt;=$E$14,T$19/$E$14,0)</f>
        <v>20.780768367039187</v>
      </c>
      <c r="X36" s="49">
        <f>IF(X$16-T$16&lt;=$E$14,T$19/$E$14,0)</f>
        <v>20.780768367039187</v>
      </c>
      <c r="Y36" s="49">
        <f>IF(Y$16-T$16&lt;=$E$14,T$19/$E$14,0)</f>
        <v>20.780768367039187</v>
      </c>
      <c r="Z36" s="49">
        <f>IF(Z$16-T$16&lt;=$E$14,T$19/$E$14,0)</f>
        <v>20.780768367039187</v>
      </c>
      <c r="AA36" s="49">
        <f>IF(AA$16-T$16&lt;=$E$14,T$19/$E$14,0)</f>
        <v>20.780768367039187</v>
      </c>
      <c r="AB36" s="49">
        <f>IF(AB$16-T$16&lt;=$E$14,T$19/$E$14,0)</f>
        <v>20.780768367039187</v>
      </c>
      <c r="AC36" s="49">
        <f>IF(AC$16-T$16&lt;=$E$14,T$19/$E$14,0)</f>
        <v>20.780768367039187</v>
      </c>
      <c r="AD36" s="49">
        <f>IF(AD$16-T$16&lt;=$E$14,T$19/$E$14,0)</f>
        <v>20.780768367039187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7"/>
        <v>166.63096663087779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21.196383734379971</v>
      </c>
      <c r="W37" s="49">
        <f>IF(W$16-U$16&lt;=$E$14,U$19/$E$14,0)</f>
        <v>21.196383734379971</v>
      </c>
      <c r="X37" s="49">
        <f>IF(X$16-U$16&lt;=$E$14,U$19/$E$14,0)</f>
        <v>21.196383734379971</v>
      </c>
      <c r="Y37" s="49">
        <f>IF(Y$16-U$16&lt;=$E$14,U$19/$E$14,0)</f>
        <v>21.196383734379971</v>
      </c>
      <c r="Z37" s="49">
        <f>IF(Z$16-U$16&lt;=$E$14,U$19/$E$14,0)</f>
        <v>21.196383734379971</v>
      </c>
      <c r="AA37" s="49">
        <f>IF(AA$16-U$16&lt;=$E$14,U$19/$E$14,0)</f>
        <v>21.196383734379971</v>
      </c>
      <c r="AB37" s="49">
        <f>IF(AB$16-U$16&lt;=$E$14,U$19/$E$14,0)</f>
        <v>21.196383734379971</v>
      </c>
      <c r="AC37" s="49">
        <f>IF(AC$16-U$16&lt;=$E$14,U$19/$E$14,0)</f>
        <v>21.196383734379971</v>
      </c>
      <c r="AD37" s="49">
        <f>IF(AD$16-U$16&lt;=$E$14,U$19/$E$14,0)</f>
        <v>21.196383734379971</v>
      </c>
      <c r="AE37" s="49">
        <f>IF(AE$16-U$16&lt;=$E$14,U$19/$E$14,0)</f>
        <v>21.196383734379971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7"/>
        <v>169.96358596349532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21.620311409067568</v>
      </c>
      <c r="X38" s="49">
        <f>IF(X$16-V$16&lt;=$E$14,V$19/$E$14,0)</f>
        <v>21.620311409067568</v>
      </c>
      <c r="Y38" s="49">
        <f>IF(Y$16-V$16&lt;=$E$14,V$19/$E$14,0)</f>
        <v>21.620311409067568</v>
      </c>
      <c r="Z38" s="49">
        <f>IF(Z$16-V$16&lt;=$E$14,V$19/$E$14,0)</f>
        <v>21.620311409067568</v>
      </c>
      <c r="AA38" s="49">
        <f>IF(AA$16-V$16&lt;=$E$14,V$19/$E$14,0)</f>
        <v>21.620311409067568</v>
      </c>
      <c r="AB38" s="49">
        <f>IF(AB$16-V$16&lt;=$E$14,V$19/$E$14,0)</f>
        <v>21.620311409067568</v>
      </c>
      <c r="AC38" s="49">
        <f>IF(AC$16-V$16&lt;=$E$14,V$19/$E$14,0)</f>
        <v>21.620311409067568</v>
      </c>
      <c r="AD38" s="49">
        <f>IF(AD$16-V$16&lt;=$E$14,V$19/$E$14,0)</f>
        <v>21.620311409067568</v>
      </c>
      <c r="AE38" s="49">
        <f>IF(AE$16-V$16&lt;=$E$14,V$19/$E$14,0)</f>
        <v>21.620311409067568</v>
      </c>
      <c r="AF38" s="49">
        <f>IF(AF$16-V$16&lt;=$E$14,V$19/$E$14,0)</f>
        <v>21.620311409067568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7"/>
        <v>173.36285768276528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22.052717637248922</v>
      </c>
      <c r="Y39" s="49">
        <f>IF(Y$16-W$16&lt;=$E$14,W$19/$E$14,0)</f>
        <v>22.052717637248922</v>
      </c>
      <c r="Z39" s="49">
        <f>IF(Z$16-W$16&lt;=$E$14,W$19/$E$14,0)</f>
        <v>22.052717637248922</v>
      </c>
      <c r="AA39" s="49">
        <f>IF(AA$16-W$16&lt;=$E$14,W$19/$E$14,0)</f>
        <v>22.052717637248922</v>
      </c>
      <c r="AB39" s="49">
        <f>IF(AB$16-W$16&lt;=$E$14,W$19/$E$14,0)</f>
        <v>22.052717637248922</v>
      </c>
      <c r="AC39" s="49">
        <f>IF(AC$16-W$16&lt;=$E$14,W$19/$E$14,0)</f>
        <v>22.052717637248922</v>
      </c>
      <c r="AD39" s="49">
        <f>IF(AD$16-W$16&lt;=$E$14,W$19/$E$14,0)</f>
        <v>22.052717637248922</v>
      </c>
      <c r="AE39" s="49">
        <f>IF(AE$16-W$16&lt;=$E$14,W$19/$E$14,0)</f>
        <v>22.052717637248922</v>
      </c>
      <c r="AF39" s="49">
        <f>IF(AF$16-W$16&lt;=$E$14,W$19/$E$14,0)</f>
        <v>22.052717637248922</v>
      </c>
      <c r="AG39" s="49">
        <f>IF(AG$16-W$16&lt;=$E$14,W$19/$E$14,0)</f>
        <v>22.052717637248922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7"/>
        <v>176.83011483642051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22.493771989993899</v>
      </c>
      <c r="Z40" s="49">
        <f>IF(Z$16-X$16&lt;=$E$14,X$19/$E$14,0)</f>
        <v>22.493771989993899</v>
      </c>
      <c r="AA40" s="49">
        <f>IF(AA$16-X$16&lt;=$E$14,X$19/$E$14,0)</f>
        <v>22.493771989993899</v>
      </c>
      <c r="AB40" s="49">
        <f>IF(AB$16-X$16&lt;=$E$14,X$19/$E$14,0)</f>
        <v>22.493771989993899</v>
      </c>
      <c r="AC40" s="49">
        <f>IF(AC$16-X$16&lt;=$E$14,X$19/$E$14,0)</f>
        <v>22.493771989993899</v>
      </c>
      <c r="AD40" s="49">
        <f>IF(AD$16-X$16&lt;=$E$14,X$19/$E$14,0)</f>
        <v>22.493771989993899</v>
      </c>
      <c r="AE40" s="49">
        <f>IF(AE$16-X$16&lt;=$E$14,X$19/$E$14,0)</f>
        <v>22.493771989993899</v>
      </c>
      <c r="AF40" s="49">
        <f>IF(AF$16-X$16&lt;=$E$14,X$19/$E$14,0)</f>
        <v>22.493771989993899</v>
      </c>
      <c r="AG40" s="49">
        <f>IF(AG$16-X$16&lt;=$E$14,X$19/$E$14,0)</f>
        <v>22.493771989993899</v>
      </c>
      <c r="AH40" s="49">
        <f>IF(AH$16-X$16&lt;=$E$14,X$19/$E$14,0)</f>
        <v>22.493771989993899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7"/>
        <v>180.36671713314897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22.943647429793778</v>
      </c>
      <c r="AA41" s="54">
        <f>IF(AA$16-Y$16&lt;=$E$14,Y$19/$E$14,0)</f>
        <v>22.943647429793778</v>
      </c>
      <c r="AB41" s="54">
        <f>IF(AB$16-Y$16&lt;=$E$14,Y$19/$E$14,0)</f>
        <v>22.943647429793778</v>
      </c>
      <c r="AC41" s="54">
        <f>IF(AC$16-Y$16&lt;=$E$14,Y$19/$E$14,0)</f>
        <v>22.943647429793778</v>
      </c>
      <c r="AD41" s="54">
        <f>IF(AD$16-Y$16&lt;=$E$14,Y$19/$E$14,0)</f>
        <v>22.943647429793778</v>
      </c>
      <c r="AE41" s="54">
        <f>IF(AE$16-Y$16&lt;=$E$14,Y$19/$E$14,0)</f>
        <v>22.943647429793778</v>
      </c>
      <c r="AF41" s="54">
        <f>IF(AF$16-Y$16&lt;=$E$14,Y$19/$E$14,0)</f>
        <v>22.943647429793778</v>
      </c>
      <c r="AG41" s="54">
        <f>IF(AG$16-Y$16&lt;=$E$14,Y$19/$E$14,0)</f>
        <v>22.943647429793778</v>
      </c>
      <c r="AH41" s="54">
        <f>IF(AH$16-Y$16&lt;=$E$14,Y$19/$E$14,0)</f>
        <v>22.943647429793778</v>
      </c>
      <c r="AI41" s="54">
        <f>IF(AI$16-Y$16&lt;=$E$14,Y$19/$E$14,0)</f>
        <v>22.943647429793778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7"/>
        <v>1662.7723546254665</v>
      </c>
      <c r="F42" s="49">
        <f t="shared" ref="F42:S42" si="8">SUM(F22:F41)</f>
        <v>0</v>
      </c>
      <c r="G42" s="49">
        <f t="shared" si="8"/>
        <v>14.225999999999999</v>
      </c>
      <c r="H42" s="49">
        <f t="shared" si="8"/>
        <v>29.108219999999999</v>
      </c>
      <c r="I42" s="49">
        <f t="shared" si="8"/>
        <v>44.678369400000001</v>
      </c>
      <c r="J42" s="49">
        <f t="shared" si="8"/>
        <v>60.969721100000001</v>
      </c>
      <c r="K42" s="49">
        <f t="shared" si="8"/>
        <v>78.017189099999996</v>
      </c>
      <c r="L42" s="49">
        <f t="shared" si="8"/>
        <v>95.405606460000001</v>
      </c>
      <c r="M42" s="49">
        <f t="shared" si="8"/>
        <v>113.14179216720001</v>
      </c>
      <c r="N42" s="49">
        <f t="shared" si="8"/>
        <v>131.23270158854402</v>
      </c>
      <c r="O42" s="49">
        <f t="shared" si="8"/>
        <v>149.68542919831489</v>
      </c>
      <c r="P42" s="49">
        <f t="shared" si="8"/>
        <v>168.50721136028119</v>
      </c>
      <c r="Q42" s="49">
        <f t="shared" si="8"/>
        <v>173.47942916548681</v>
      </c>
      <c r="R42" s="49">
        <f t="shared" si="8"/>
        <v>178.17939132679652</v>
      </c>
      <c r="S42" s="49">
        <f t="shared" si="8"/>
        <v>182.58306773133245</v>
      </c>
      <c r="T42" s="49">
        <f>SUM(T22:T41)</f>
        <v>186.66501835195916</v>
      </c>
      <c r="U42" s="49">
        <f t="shared" ref="U42:AO42" si="9">SUM(U22:U41)</f>
        <v>190.39831871899833</v>
      </c>
      <c r="V42" s="49">
        <f t="shared" si="9"/>
        <v>194.20628509337834</v>
      </c>
      <c r="W42" s="49">
        <f t="shared" si="9"/>
        <v>198.09041079524587</v>
      </c>
      <c r="X42" s="49">
        <f t="shared" si="9"/>
        <v>202.05221901115078</v>
      </c>
      <c r="Y42" s="49">
        <f t="shared" si="9"/>
        <v>206.09326339137377</v>
      </c>
      <c r="Z42" s="49">
        <f t="shared" si="9"/>
        <v>210.21512865920124</v>
      </c>
      <c r="AA42" s="49">
        <f t="shared" si="9"/>
        <v>191.01691085399563</v>
      </c>
      <c r="AB42" s="49">
        <f t="shared" si="9"/>
        <v>171.43472869268589</v>
      </c>
      <c r="AC42" s="49">
        <f t="shared" si="9"/>
        <v>151.46090288814995</v>
      </c>
      <c r="AD42" s="49">
        <f t="shared" si="9"/>
        <v>131.08760056752334</v>
      </c>
      <c r="AE42" s="49">
        <f t="shared" si="9"/>
        <v>110.30683220048414</v>
      </c>
      <c r="AF42" s="49">
        <f t="shared" si="9"/>
        <v>89.110448466104174</v>
      </c>
      <c r="AG42" s="49">
        <f t="shared" si="9"/>
        <v>67.490137057036605</v>
      </c>
      <c r="AH42" s="49">
        <f t="shared" si="9"/>
        <v>45.437419419787673</v>
      </c>
      <c r="AI42" s="49">
        <f t="shared" si="9"/>
        <v>22.943647429793778</v>
      </c>
      <c r="AJ42" s="49">
        <f t="shared" si="9"/>
        <v>0</v>
      </c>
      <c r="AK42" s="49">
        <f t="shared" si="9"/>
        <v>0</v>
      </c>
      <c r="AL42" s="49">
        <f t="shared" si="9"/>
        <v>0</v>
      </c>
      <c r="AM42" s="49">
        <f t="shared" si="9"/>
        <v>0</v>
      </c>
      <c r="AN42" s="49">
        <f t="shared" si="9"/>
        <v>0</v>
      </c>
      <c r="AO42" s="49">
        <f t="shared" si="9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10">NPV($E$13,F45:AO45)*(1+$E$13)</f>
        <v>1759.2131511937434</v>
      </c>
      <c r="F45" s="53"/>
      <c r="G45" s="53">
        <f t="shared" ref="G45:AO45" si="11">G42</f>
        <v>14.225999999999999</v>
      </c>
      <c r="H45" s="53">
        <f t="shared" si="11"/>
        <v>29.108219999999999</v>
      </c>
      <c r="I45" s="53">
        <f t="shared" si="11"/>
        <v>44.678369400000001</v>
      </c>
      <c r="J45" s="53">
        <f t="shared" si="11"/>
        <v>60.969721100000001</v>
      </c>
      <c r="K45" s="53">
        <f t="shared" si="11"/>
        <v>78.017189099999996</v>
      </c>
      <c r="L45" s="53">
        <f t="shared" si="11"/>
        <v>95.405606460000001</v>
      </c>
      <c r="M45" s="53">
        <f t="shared" si="11"/>
        <v>113.14179216720001</v>
      </c>
      <c r="N45" s="53">
        <f t="shared" si="11"/>
        <v>131.23270158854402</v>
      </c>
      <c r="O45" s="53">
        <f t="shared" si="11"/>
        <v>149.68542919831489</v>
      </c>
      <c r="P45" s="53">
        <f t="shared" si="11"/>
        <v>168.50721136028119</v>
      </c>
      <c r="Q45" s="53">
        <f t="shared" si="11"/>
        <v>173.47942916548681</v>
      </c>
      <c r="R45" s="53">
        <f t="shared" si="11"/>
        <v>178.17939132679652</v>
      </c>
      <c r="S45" s="53">
        <f t="shared" si="11"/>
        <v>182.58306773133245</v>
      </c>
      <c r="T45" s="53">
        <f t="shared" si="11"/>
        <v>186.66501835195916</v>
      </c>
      <c r="U45" s="53">
        <f t="shared" si="11"/>
        <v>190.39831871899833</v>
      </c>
      <c r="V45" s="53">
        <f t="shared" si="11"/>
        <v>194.20628509337834</v>
      </c>
      <c r="W45" s="53">
        <f t="shared" si="11"/>
        <v>198.09041079524587</v>
      </c>
      <c r="X45" s="53">
        <f t="shared" si="11"/>
        <v>202.05221901115078</v>
      </c>
      <c r="Y45" s="53">
        <f t="shared" si="11"/>
        <v>206.09326339137377</v>
      </c>
      <c r="Z45" s="53">
        <f t="shared" si="11"/>
        <v>210.21512865920124</v>
      </c>
      <c r="AA45" s="53">
        <f t="shared" si="11"/>
        <v>191.01691085399563</v>
      </c>
      <c r="AB45" s="53">
        <f t="shared" si="11"/>
        <v>171.43472869268589</v>
      </c>
      <c r="AC45" s="53">
        <f t="shared" si="11"/>
        <v>151.46090288814995</v>
      </c>
      <c r="AD45" s="53">
        <f t="shared" si="11"/>
        <v>131.08760056752334</v>
      </c>
      <c r="AE45" s="53">
        <f t="shared" si="11"/>
        <v>110.30683220048414</v>
      </c>
      <c r="AF45" s="53">
        <f t="shared" si="11"/>
        <v>89.110448466104174</v>
      </c>
      <c r="AG45" s="53">
        <f t="shared" si="11"/>
        <v>67.490137057036605</v>
      </c>
      <c r="AH45" s="53">
        <f t="shared" si="11"/>
        <v>45.437419419787673</v>
      </c>
      <c r="AI45" s="53">
        <f t="shared" si="11"/>
        <v>22.943647429793778</v>
      </c>
      <c r="AJ45" s="53">
        <f t="shared" si="11"/>
        <v>0</v>
      </c>
      <c r="AK45" s="53">
        <f t="shared" si="11"/>
        <v>0</v>
      </c>
      <c r="AL45" s="53">
        <f t="shared" si="11"/>
        <v>0</v>
      </c>
      <c r="AM45" s="53">
        <f t="shared" si="11"/>
        <v>0</v>
      </c>
      <c r="AN45" s="53">
        <f t="shared" si="11"/>
        <v>0</v>
      </c>
      <c r="AO45" s="53">
        <f t="shared" si="11"/>
        <v>0</v>
      </c>
    </row>
    <row r="46" spans="2:41" x14ac:dyDescent="0.3">
      <c r="D46" s="34" t="s">
        <v>78</v>
      </c>
      <c r="E46" s="48">
        <f t="shared" si="10"/>
        <v>419.58412637424971</v>
      </c>
      <c r="G46" s="84">
        <f t="shared" ref="G46:AO46" si="12">F$20*$H10</f>
        <v>5.6903999999999995</v>
      </c>
      <c r="H46" s="84">
        <f t="shared" si="12"/>
        <v>11.074248000000001</v>
      </c>
      <c r="I46" s="84">
        <f t="shared" si="12"/>
        <v>16.137978959999998</v>
      </c>
      <c r="J46" s="84">
        <f t="shared" si="12"/>
        <v>20.867384864000002</v>
      </c>
      <c r="K46" s="84">
        <f t="shared" si="12"/>
        <v>25.247583220000003</v>
      </c>
      <c r="L46" s="84">
        <f t="shared" si="12"/>
        <v>29.082262600000004</v>
      </c>
      <c r="M46" s="84">
        <f t="shared" si="12"/>
        <v>32.360512624480009</v>
      </c>
      <c r="N46" s="84">
        <f t="shared" si="12"/>
        <v>35.071204706329603</v>
      </c>
      <c r="O46" s="84">
        <f t="shared" si="12"/>
        <v>37.20298768669619</v>
      </c>
      <c r="P46" s="84">
        <f t="shared" si="12"/>
        <v>38.744283383550112</v>
      </c>
      <c r="Q46" s="84">
        <f t="shared" si="12"/>
        <v>39.683282051221113</v>
      </c>
      <c r="R46" s="84">
        <f t="shared" si="12"/>
        <v>40.57697774912554</v>
      </c>
      <c r="S46" s="84">
        <f t="shared" si="12"/>
        <v>41.439332417868044</v>
      </c>
      <c r="T46" s="84">
        <f t="shared" si="12"/>
        <v>42.28533063686541</v>
      </c>
      <c r="U46" s="84">
        <f t="shared" si="12"/>
        <v>43.131037249602727</v>
      </c>
      <c r="V46" s="84">
        <f t="shared" si="12"/>
        <v>43.993657994594777</v>
      </c>
      <c r="W46" s="84">
        <f t="shared" si="12"/>
        <v>44.87353115448667</v>
      </c>
      <c r="X46" s="84">
        <f t="shared" si="12"/>
        <v>45.771001777576416</v>
      </c>
      <c r="Y46" s="84">
        <f t="shared" si="12"/>
        <v>46.686421813127936</v>
      </c>
      <c r="Z46" s="84">
        <f t="shared" si="12"/>
        <v>47.620150249390498</v>
      </c>
      <c r="AA46" s="84">
        <f t="shared" si="12"/>
        <v>39.211545103022452</v>
      </c>
      <c r="AB46" s="84">
        <f t="shared" si="12"/>
        <v>31.570868668862623</v>
      </c>
      <c r="AC46" s="84">
        <f t="shared" si="12"/>
        <v>24.713479521155186</v>
      </c>
      <c r="AD46" s="84">
        <f t="shared" si="12"/>
        <v>18.65504340562919</v>
      </c>
      <c r="AE46" s="84">
        <f t="shared" si="12"/>
        <v>13.411539382928256</v>
      </c>
      <c r="AF46" s="84">
        <f t="shared" si="12"/>
        <v>8.9992660949088901</v>
      </c>
      <c r="AG46" s="84">
        <f t="shared" si="12"/>
        <v>5.4348481562647235</v>
      </c>
      <c r="AH46" s="84">
        <f t="shared" si="12"/>
        <v>2.7352426739832594</v>
      </c>
      <c r="AI46" s="84">
        <f t="shared" si="12"/>
        <v>0.91774589719175259</v>
      </c>
      <c r="AJ46" s="84">
        <f t="shared" si="12"/>
        <v>1.4210854715202005E-15</v>
      </c>
      <c r="AK46" s="84">
        <f t="shared" si="12"/>
        <v>1.4210854715202005E-15</v>
      </c>
      <c r="AL46" s="84">
        <f t="shared" si="12"/>
        <v>1.4210854715202005E-15</v>
      </c>
      <c r="AM46" s="84">
        <f t="shared" si="12"/>
        <v>1.4210854715202005E-15</v>
      </c>
      <c r="AN46" s="84">
        <f t="shared" si="12"/>
        <v>1.4210854715202005E-15</v>
      </c>
      <c r="AO46" s="84">
        <f t="shared" si="12"/>
        <v>1.4210854715202005E-15</v>
      </c>
    </row>
    <row r="47" spans="2:41" x14ac:dyDescent="0.3">
      <c r="D47" s="34" t="s">
        <v>21</v>
      </c>
      <c r="E47" s="48">
        <f t="shared" si="10"/>
        <v>0</v>
      </c>
      <c r="F47" s="42"/>
      <c r="G47" s="84">
        <f t="shared" ref="G47:AO47" si="13">F$20*$H11</f>
        <v>0</v>
      </c>
      <c r="H47" s="84">
        <f t="shared" si="13"/>
        <v>0</v>
      </c>
      <c r="I47" s="84">
        <f t="shared" si="13"/>
        <v>0</v>
      </c>
      <c r="J47" s="84">
        <f t="shared" si="13"/>
        <v>0</v>
      </c>
      <c r="K47" s="84">
        <f t="shared" si="13"/>
        <v>0</v>
      </c>
      <c r="L47" s="84">
        <f t="shared" si="13"/>
        <v>0</v>
      </c>
      <c r="M47" s="84">
        <f t="shared" si="13"/>
        <v>0</v>
      </c>
      <c r="N47" s="84">
        <f t="shared" si="13"/>
        <v>0</v>
      </c>
      <c r="O47" s="84">
        <f t="shared" si="13"/>
        <v>0</v>
      </c>
      <c r="P47" s="84">
        <f t="shared" si="13"/>
        <v>0</v>
      </c>
      <c r="Q47" s="84">
        <f t="shared" si="13"/>
        <v>0</v>
      </c>
      <c r="R47" s="84">
        <f t="shared" si="13"/>
        <v>0</v>
      </c>
      <c r="S47" s="84">
        <f t="shared" si="13"/>
        <v>0</v>
      </c>
      <c r="T47" s="84">
        <f t="shared" si="13"/>
        <v>0</v>
      </c>
      <c r="U47" s="84">
        <f t="shared" si="13"/>
        <v>0</v>
      </c>
      <c r="V47" s="84">
        <f t="shared" si="13"/>
        <v>0</v>
      </c>
      <c r="W47" s="84">
        <f t="shared" si="13"/>
        <v>0</v>
      </c>
      <c r="X47" s="84">
        <f t="shared" si="13"/>
        <v>0</v>
      </c>
      <c r="Y47" s="84">
        <f t="shared" si="13"/>
        <v>0</v>
      </c>
      <c r="Z47" s="84">
        <f t="shared" si="13"/>
        <v>0</v>
      </c>
      <c r="AA47" s="84">
        <f t="shared" si="13"/>
        <v>0</v>
      </c>
      <c r="AB47" s="84">
        <f t="shared" si="13"/>
        <v>0</v>
      </c>
      <c r="AC47" s="84">
        <f t="shared" si="13"/>
        <v>0</v>
      </c>
      <c r="AD47" s="84">
        <f t="shared" si="13"/>
        <v>0</v>
      </c>
      <c r="AE47" s="84">
        <f t="shared" si="13"/>
        <v>0</v>
      </c>
      <c r="AF47" s="84">
        <f t="shared" si="13"/>
        <v>0</v>
      </c>
      <c r="AG47" s="84">
        <f t="shared" si="13"/>
        <v>0</v>
      </c>
      <c r="AH47" s="84">
        <f t="shared" si="13"/>
        <v>0</v>
      </c>
      <c r="AI47" s="84">
        <f t="shared" si="13"/>
        <v>0</v>
      </c>
      <c r="AJ47" s="84">
        <f t="shared" si="13"/>
        <v>0</v>
      </c>
      <c r="AK47" s="84">
        <f t="shared" si="13"/>
        <v>0</v>
      </c>
      <c r="AL47" s="84">
        <f t="shared" si="13"/>
        <v>0</v>
      </c>
      <c r="AM47" s="84">
        <f t="shared" si="13"/>
        <v>0</v>
      </c>
      <c r="AN47" s="84">
        <f t="shared" si="13"/>
        <v>0</v>
      </c>
      <c r="AO47" s="84">
        <f t="shared" si="13"/>
        <v>0</v>
      </c>
    </row>
    <row r="48" spans="2:41" x14ac:dyDescent="0.3">
      <c r="D48" s="34" t="s">
        <v>79</v>
      </c>
      <c r="E48" s="48">
        <f t="shared" si="10"/>
        <v>419.58412637424971</v>
      </c>
      <c r="F48" s="42"/>
      <c r="G48" s="42">
        <f t="shared" ref="G48:AO48" si="14">SUM(G46:G47)</f>
        <v>5.6903999999999995</v>
      </c>
      <c r="H48" s="42">
        <f t="shared" si="14"/>
        <v>11.074248000000001</v>
      </c>
      <c r="I48" s="42">
        <f t="shared" si="14"/>
        <v>16.137978959999998</v>
      </c>
      <c r="J48" s="42">
        <f t="shared" si="14"/>
        <v>20.867384864000002</v>
      </c>
      <c r="K48" s="42">
        <f t="shared" si="14"/>
        <v>25.247583220000003</v>
      </c>
      <c r="L48" s="42">
        <f t="shared" si="14"/>
        <v>29.082262600000004</v>
      </c>
      <c r="M48" s="42">
        <f t="shared" si="14"/>
        <v>32.360512624480009</v>
      </c>
      <c r="N48" s="42">
        <f t="shared" si="14"/>
        <v>35.071204706329603</v>
      </c>
      <c r="O48" s="42">
        <f t="shared" si="14"/>
        <v>37.20298768669619</v>
      </c>
      <c r="P48" s="42">
        <f t="shared" si="14"/>
        <v>38.744283383550112</v>
      </c>
      <c r="Q48" s="42">
        <f t="shared" si="14"/>
        <v>39.683282051221113</v>
      </c>
      <c r="R48" s="42">
        <f t="shared" si="14"/>
        <v>40.57697774912554</v>
      </c>
      <c r="S48" s="42">
        <f t="shared" si="14"/>
        <v>41.439332417868044</v>
      </c>
      <c r="T48" s="42">
        <f t="shared" si="14"/>
        <v>42.28533063686541</v>
      </c>
      <c r="U48" s="42">
        <f t="shared" si="14"/>
        <v>43.131037249602727</v>
      </c>
      <c r="V48" s="42">
        <f t="shared" si="14"/>
        <v>43.993657994594777</v>
      </c>
      <c r="W48" s="42">
        <f t="shared" si="14"/>
        <v>44.87353115448667</v>
      </c>
      <c r="X48" s="42">
        <f t="shared" si="14"/>
        <v>45.771001777576416</v>
      </c>
      <c r="Y48" s="42">
        <f t="shared" si="14"/>
        <v>46.686421813127936</v>
      </c>
      <c r="Z48" s="42">
        <f t="shared" si="14"/>
        <v>47.620150249390498</v>
      </c>
      <c r="AA48" s="42">
        <f t="shared" si="14"/>
        <v>39.211545103022452</v>
      </c>
      <c r="AB48" s="42">
        <f t="shared" si="14"/>
        <v>31.570868668862623</v>
      </c>
      <c r="AC48" s="42">
        <f t="shared" si="14"/>
        <v>24.713479521155186</v>
      </c>
      <c r="AD48" s="42">
        <f t="shared" si="14"/>
        <v>18.65504340562919</v>
      </c>
      <c r="AE48" s="42">
        <f t="shared" si="14"/>
        <v>13.411539382928256</v>
      </c>
      <c r="AF48" s="42">
        <f t="shared" si="14"/>
        <v>8.9992660949088901</v>
      </c>
      <c r="AG48" s="42">
        <f t="shared" si="14"/>
        <v>5.4348481562647235</v>
      </c>
      <c r="AH48" s="42">
        <f t="shared" si="14"/>
        <v>2.7352426739832594</v>
      </c>
      <c r="AI48" s="42">
        <f t="shared" si="14"/>
        <v>0.91774589719175259</v>
      </c>
      <c r="AJ48" s="42">
        <f t="shared" si="14"/>
        <v>1.4210854715202005E-15</v>
      </c>
      <c r="AK48" s="42">
        <f t="shared" si="14"/>
        <v>1.4210854715202005E-15</v>
      </c>
      <c r="AL48" s="42">
        <f t="shared" si="14"/>
        <v>1.4210854715202005E-15</v>
      </c>
      <c r="AM48" s="42">
        <f t="shared" si="14"/>
        <v>1.4210854715202005E-15</v>
      </c>
      <c r="AN48" s="42">
        <f t="shared" si="14"/>
        <v>1.4210854715202005E-15</v>
      </c>
      <c r="AO48" s="42">
        <f t="shared" si="14"/>
        <v>1.4210854715202005E-15</v>
      </c>
    </row>
    <row r="49" spans="3:41" x14ac:dyDescent="0.3">
      <c r="D49" s="45" t="s">
        <v>80</v>
      </c>
      <c r="E49" s="50">
        <f t="shared" si="10"/>
        <v>0</v>
      </c>
      <c r="F49" s="55">
        <f t="shared" ref="F49:AO49" si="15">F17</f>
        <v>0</v>
      </c>
      <c r="G49" s="55">
        <f t="shared" si="15"/>
        <v>0</v>
      </c>
      <c r="H49" s="55">
        <f t="shared" si="15"/>
        <v>0</v>
      </c>
      <c r="I49" s="55">
        <f t="shared" si="15"/>
        <v>0</v>
      </c>
      <c r="J49" s="55">
        <f t="shared" si="15"/>
        <v>0</v>
      </c>
      <c r="K49" s="55">
        <f t="shared" si="15"/>
        <v>0</v>
      </c>
      <c r="L49" s="55">
        <f t="shared" si="15"/>
        <v>0</v>
      </c>
      <c r="M49" s="55">
        <f t="shared" si="15"/>
        <v>0</v>
      </c>
      <c r="N49" s="55">
        <f t="shared" si="15"/>
        <v>0</v>
      </c>
      <c r="O49" s="55">
        <f t="shared" si="15"/>
        <v>0</v>
      </c>
      <c r="P49" s="55">
        <f t="shared" si="15"/>
        <v>0</v>
      </c>
      <c r="Q49" s="55">
        <f t="shared" si="15"/>
        <v>0</v>
      </c>
      <c r="R49" s="55">
        <f t="shared" si="15"/>
        <v>0</v>
      </c>
      <c r="S49" s="55">
        <f t="shared" si="15"/>
        <v>0</v>
      </c>
      <c r="T49" s="55">
        <f t="shared" si="15"/>
        <v>0</v>
      </c>
      <c r="U49" s="55">
        <f t="shared" si="15"/>
        <v>0</v>
      </c>
      <c r="V49" s="55">
        <f t="shared" si="15"/>
        <v>0</v>
      </c>
      <c r="W49" s="55">
        <f t="shared" si="15"/>
        <v>0</v>
      </c>
      <c r="X49" s="55">
        <f t="shared" si="15"/>
        <v>0</v>
      </c>
      <c r="Y49" s="55">
        <f t="shared" si="15"/>
        <v>0</v>
      </c>
      <c r="Z49" s="55">
        <f t="shared" si="15"/>
        <v>0</v>
      </c>
      <c r="AA49" s="55">
        <f t="shared" si="15"/>
        <v>0</v>
      </c>
      <c r="AB49" s="55">
        <f t="shared" si="15"/>
        <v>0</v>
      </c>
      <c r="AC49" s="55">
        <f t="shared" si="15"/>
        <v>0</v>
      </c>
      <c r="AD49" s="55">
        <f t="shared" si="15"/>
        <v>0</v>
      </c>
      <c r="AE49" s="55">
        <f t="shared" si="15"/>
        <v>0</v>
      </c>
      <c r="AF49" s="55">
        <f t="shared" si="15"/>
        <v>0</v>
      </c>
      <c r="AG49" s="55">
        <f t="shared" si="15"/>
        <v>0</v>
      </c>
      <c r="AH49" s="55">
        <f t="shared" si="15"/>
        <v>0</v>
      </c>
      <c r="AI49" s="55">
        <f t="shared" si="15"/>
        <v>0</v>
      </c>
      <c r="AJ49" s="55">
        <f t="shared" si="15"/>
        <v>0</v>
      </c>
      <c r="AK49" s="55">
        <f t="shared" si="15"/>
        <v>0</v>
      </c>
      <c r="AL49" s="55">
        <f t="shared" si="15"/>
        <v>0</v>
      </c>
      <c r="AM49" s="55">
        <f t="shared" si="15"/>
        <v>0</v>
      </c>
      <c r="AN49" s="55">
        <f t="shared" si="15"/>
        <v>0</v>
      </c>
      <c r="AO49" s="55">
        <f t="shared" si="15"/>
        <v>0</v>
      </c>
    </row>
    <row r="50" spans="3:41" x14ac:dyDescent="0.3">
      <c r="D50" s="114" t="s">
        <v>50</v>
      </c>
      <c r="E50" s="115">
        <f t="shared" si="10"/>
        <v>2059.3547046956455</v>
      </c>
      <c r="F50" s="116">
        <f t="shared" ref="F50:AO50" si="16">SUM(F45,F48,F49)</f>
        <v>0</v>
      </c>
      <c r="G50" s="116">
        <f t="shared" si="16"/>
        <v>19.916399999999999</v>
      </c>
      <c r="H50" s="116">
        <f t="shared" si="16"/>
        <v>40.182468</v>
      </c>
      <c r="I50" s="116">
        <f t="shared" si="16"/>
        <v>60.816348359999999</v>
      </c>
      <c r="J50" s="116">
        <f t="shared" si="16"/>
        <v>81.837105964000003</v>
      </c>
      <c r="K50" s="116">
        <f t="shared" si="16"/>
        <v>103.26477231999999</v>
      </c>
      <c r="L50" s="116">
        <f t="shared" si="16"/>
        <v>124.48786906000001</v>
      </c>
      <c r="M50" s="116">
        <f t="shared" si="16"/>
        <v>145.50230479168002</v>
      </c>
      <c r="N50" s="116">
        <f t="shared" si="16"/>
        <v>166.30390629487363</v>
      </c>
      <c r="O50" s="116">
        <f t="shared" si="16"/>
        <v>186.88841688501108</v>
      </c>
      <c r="P50" s="116">
        <f t="shared" si="16"/>
        <v>207.2514947438313</v>
      </c>
      <c r="Q50" s="116">
        <f t="shared" si="16"/>
        <v>213.16271121670792</v>
      </c>
      <c r="R50" s="116">
        <f t="shared" si="16"/>
        <v>218.75636907592207</v>
      </c>
      <c r="S50" s="116">
        <f t="shared" si="16"/>
        <v>224.02240014920051</v>
      </c>
      <c r="T50" s="116">
        <f t="shared" si="16"/>
        <v>228.95034898882457</v>
      </c>
      <c r="U50" s="116">
        <f t="shared" si="16"/>
        <v>233.52935596860107</v>
      </c>
      <c r="V50" s="116">
        <f t="shared" si="16"/>
        <v>238.19994308797311</v>
      </c>
      <c r="W50" s="116">
        <f t="shared" si="16"/>
        <v>242.96394194973254</v>
      </c>
      <c r="X50" s="116">
        <f t="shared" si="16"/>
        <v>247.82322078872721</v>
      </c>
      <c r="Y50" s="116">
        <f t="shared" si="16"/>
        <v>252.7796852045017</v>
      </c>
      <c r="Z50" s="116">
        <f t="shared" si="16"/>
        <v>257.83527890859176</v>
      </c>
      <c r="AA50" s="116">
        <f t="shared" si="16"/>
        <v>230.22845595701807</v>
      </c>
      <c r="AB50" s="116">
        <f t="shared" si="16"/>
        <v>203.00559736154852</v>
      </c>
      <c r="AC50" s="116">
        <f t="shared" si="16"/>
        <v>176.17438240930514</v>
      </c>
      <c r="AD50" s="116">
        <f t="shared" si="16"/>
        <v>149.74264397315252</v>
      </c>
      <c r="AE50" s="116">
        <f t="shared" si="16"/>
        <v>123.71837158341239</v>
      </c>
      <c r="AF50" s="116">
        <f t="shared" si="16"/>
        <v>98.109714561013064</v>
      </c>
      <c r="AG50" s="116">
        <f t="shared" si="16"/>
        <v>72.924985213301326</v>
      </c>
      <c r="AH50" s="116">
        <f t="shared" si="16"/>
        <v>48.172662093770931</v>
      </c>
      <c r="AI50" s="116">
        <f t="shared" si="16"/>
        <v>23.861393326985532</v>
      </c>
      <c r="AJ50" s="116">
        <f t="shared" si="16"/>
        <v>1.4210854715202005E-15</v>
      </c>
      <c r="AK50" s="116">
        <f t="shared" si="16"/>
        <v>1.4210854715202005E-15</v>
      </c>
      <c r="AL50" s="116">
        <f t="shared" si="16"/>
        <v>1.4210854715202005E-15</v>
      </c>
      <c r="AM50" s="116">
        <f t="shared" si="16"/>
        <v>1.4210854715202005E-15</v>
      </c>
      <c r="AN50" s="116">
        <f t="shared" si="16"/>
        <v>1.4210854715202005E-15</v>
      </c>
      <c r="AO50" s="116">
        <f t="shared" si="16"/>
        <v>1.4210854715202005E-15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-178.46205753158117</v>
      </c>
      <c r="F52" s="49">
        <f t="shared" ref="F52:AO52" si="17">-F8+F50</f>
        <v>-142.26</v>
      </c>
      <c r="G52" s="49">
        <f t="shared" si="17"/>
        <v>-128.9058</v>
      </c>
      <c r="H52" s="49">
        <f t="shared" si="17"/>
        <v>-115.519026</v>
      </c>
      <c r="I52" s="49">
        <f t="shared" si="17"/>
        <v>-102.09716864000001</v>
      </c>
      <c r="J52" s="49">
        <f t="shared" si="17"/>
        <v>-88.637574036000004</v>
      </c>
      <c r="K52" s="49">
        <f t="shared" si="17"/>
        <v>-70.619401280000005</v>
      </c>
      <c r="L52" s="49">
        <f t="shared" si="17"/>
        <v>-52.873988011999984</v>
      </c>
      <c r="M52" s="49">
        <f t="shared" si="17"/>
        <v>-35.406789421759981</v>
      </c>
      <c r="N52" s="49">
        <f t="shared" si="17"/>
        <v>-18.22336980283518</v>
      </c>
      <c r="O52" s="49">
        <f t="shared" si="17"/>
        <v>-1.3294047346519164</v>
      </c>
      <c r="P52" s="49">
        <f t="shared" si="17"/>
        <v>15.269316691775032</v>
      </c>
      <c r="Q52" s="49">
        <f t="shared" si="17"/>
        <v>17.34088960361052</v>
      </c>
      <c r="R52" s="49">
        <f t="shared" si="17"/>
        <v>19.018111030562721</v>
      </c>
      <c r="S52" s="49">
        <f t="shared" si="17"/>
        <v>20.289376942933984</v>
      </c>
      <c r="T52" s="49">
        <f t="shared" si="17"/>
        <v>21.142665318432705</v>
      </c>
      <c r="U52" s="49">
        <f t="shared" si="17"/>
        <v>21.565518624801371</v>
      </c>
      <c r="V52" s="49">
        <f t="shared" si="17"/>
        <v>21.996828997297428</v>
      </c>
      <c r="W52" s="49">
        <f t="shared" si="17"/>
        <v>22.436765577243335</v>
      </c>
      <c r="X52" s="49">
        <f t="shared" si="17"/>
        <v>22.885500888788215</v>
      </c>
      <c r="Y52" s="49">
        <f t="shared" si="17"/>
        <v>23.343210906563911</v>
      </c>
      <c r="Z52" s="49">
        <f t="shared" si="17"/>
        <v>257.83527890859176</v>
      </c>
      <c r="AA52" s="49">
        <f t="shared" si="17"/>
        <v>230.22845595701807</v>
      </c>
      <c r="AB52" s="49">
        <f t="shared" si="17"/>
        <v>203.00559736154852</v>
      </c>
      <c r="AC52" s="49">
        <f t="shared" si="17"/>
        <v>176.17438240930514</v>
      </c>
      <c r="AD52" s="49">
        <f t="shared" si="17"/>
        <v>149.74264397315252</v>
      </c>
      <c r="AE52" s="49">
        <f t="shared" si="17"/>
        <v>123.71837158341239</v>
      </c>
      <c r="AF52" s="49">
        <f t="shared" si="17"/>
        <v>98.109714561013064</v>
      </c>
      <c r="AG52" s="49">
        <f t="shared" si="17"/>
        <v>72.924985213301326</v>
      </c>
      <c r="AH52" s="49">
        <f t="shared" si="17"/>
        <v>48.172662093770931</v>
      </c>
      <c r="AI52" s="49">
        <f t="shared" si="17"/>
        <v>23.861393326985532</v>
      </c>
      <c r="AJ52" s="49">
        <f t="shared" si="17"/>
        <v>1.4210854715202005E-15</v>
      </c>
      <c r="AK52" s="49">
        <f t="shared" si="17"/>
        <v>1.4210854715202005E-15</v>
      </c>
      <c r="AL52" s="49">
        <f t="shared" si="17"/>
        <v>1.4210854715202005E-15</v>
      </c>
      <c r="AM52" s="49">
        <f t="shared" si="17"/>
        <v>1.4210854715202005E-15</v>
      </c>
      <c r="AN52" s="49">
        <f t="shared" si="17"/>
        <v>1.4210854715202005E-15</v>
      </c>
      <c r="AO52" s="49">
        <f t="shared" si="17"/>
        <v>1.4210854715202005E-15</v>
      </c>
    </row>
    <row r="53" spans="3:41" x14ac:dyDescent="0.3">
      <c r="C53" s="34"/>
      <c r="D53" s="34" t="s">
        <v>52</v>
      </c>
      <c r="F53" s="49">
        <f>F20</f>
        <v>142.26</v>
      </c>
      <c r="G53" s="49">
        <f t="shared" ref="G53:AO53" si="18">G20</f>
        <v>276.8562</v>
      </c>
      <c r="H53" s="49">
        <f t="shared" si="18"/>
        <v>403.44947399999995</v>
      </c>
      <c r="I53" s="49">
        <f t="shared" si="18"/>
        <v>521.68462160000001</v>
      </c>
      <c r="J53" s="49">
        <f t="shared" si="18"/>
        <v>631.18958050000003</v>
      </c>
      <c r="K53" s="49">
        <f t="shared" si="18"/>
        <v>727.05656500000009</v>
      </c>
      <c r="L53" s="49">
        <f t="shared" si="18"/>
        <v>809.01281561200017</v>
      </c>
      <c r="M53" s="49">
        <f t="shared" si="18"/>
        <v>876.7801176582401</v>
      </c>
      <c r="N53" s="49">
        <f t="shared" si="18"/>
        <v>930.07469216740481</v>
      </c>
      <c r="O53" s="49">
        <f t="shared" si="18"/>
        <v>968.60708458875285</v>
      </c>
      <c r="P53" s="49">
        <f t="shared" si="18"/>
        <v>992.08205128052782</v>
      </c>
      <c r="Q53" s="49">
        <f t="shared" si="18"/>
        <v>1014.4244437281384</v>
      </c>
      <c r="R53" s="49">
        <f t="shared" si="18"/>
        <v>1035.9833104467011</v>
      </c>
      <c r="S53" s="49">
        <f t="shared" si="18"/>
        <v>1057.1332659216353</v>
      </c>
      <c r="T53" s="49">
        <f t="shared" si="18"/>
        <v>1078.2759312400681</v>
      </c>
      <c r="U53" s="49">
        <f t="shared" si="18"/>
        <v>1099.8414498648694</v>
      </c>
      <c r="V53" s="49">
        <f t="shared" si="18"/>
        <v>1121.8382788621668</v>
      </c>
      <c r="W53" s="49">
        <f t="shared" si="18"/>
        <v>1144.2750444394103</v>
      </c>
      <c r="X53" s="49">
        <f t="shared" si="18"/>
        <v>1167.1605453281984</v>
      </c>
      <c r="Y53" s="49">
        <f t="shared" si="18"/>
        <v>1190.5037562347625</v>
      </c>
      <c r="Z53" s="49">
        <f t="shared" si="18"/>
        <v>980.28862757556124</v>
      </c>
      <c r="AA53" s="49">
        <f t="shared" si="18"/>
        <v>789.27171672156555</v>
      </c>
      <c r="AB53" s="49">
        <f t="shared" si="18"/>
        <v>617.83698802887966</v>
      </c>
      <c r="AC53" s="49">
        <f t="shared" si="18"/>
        <v>466.37608514072974</v>
      </c>
      <c r="AD53" s="49">
        <f t="shared" si="18"/>
        <v>335.2884845732064</v>
      </c>
      <c r="AE53" s="49">
        <f t="shared" si="18"/>
        <v>224.98165237272227</v>
      </c>
      <c r="AF53" s="49">
        <f t="shared" si="18"/>
        <v>135.87120390661809</v>
      </c>
      <c r="AG53" s="49">
        <f t="shared" si="18"/>
        <v>68.381066849581487</v>
      </c>
      <c r="AH53" s="49">
        <f t="shared" si="18"/>
        <v>22.943647429793813</v>
      </c>
      <c r="AI53" s="49">
        <f t="shared" si="18"/>
        <v>3.5527136788005009E-14</v>
      </c>
      <c r="AJ53" s="49">
        <f t="shared" si="18"/>
        <v>3.5527136788005009E-14</v>
      </c>
      <c r="AK53" s="49">
        <f t="shared" si="18"/>
        <v>3.5527136788005009E-14</v>
      </c>
      <c r="AL53" s="49">
        <f t="shared" si="18"/>
        <v>3.5527136788005009E-14</v>
      </c>
      <c r="AM53" s="49">
        <f t="shared" si="18"/>
        <v>3.5527136788005009E-14</v>
      </c>
      <c r="AN53" s="49">
        <f t="shared" si="18"/>
        <v>3.5527136788005009E-14</v>
      </c>
      <c r="AO53" s="49">
        <f t="shared" si="18"/>
        <v>3.5527136788005009E-14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mergeCells count="1">
    <mergeCell ref="L3:M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49A7-0DE6-4829-962B-1093BDC84EB7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8" width="8.5546875" style="34" bestFit="1" customWidth="1"/>
    <col min="9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  <c r="N3" s="101" t="s">
        <v>0</v>
      </c>
      <c r="O3" s="111">
        <v>2</v>
      </c>
      <c r="P3" s="102" t="s">
        <v>114</v>
      </c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284.52</v>
      </c>
      <c r="G8" s="42">
        <f>'Am20-10yr'!G8*$O$3</f>
        <v>297.64440000000002</v>
      </c>
      <c r="H8" s="42">
        <f>'Am20-10yr'!H8*$O$3</f>
        <v>311.40298799999999</v>
      </c>
      <c r="I8" s="42">
        <f>'Am20-10yr'!I8*$O$3</f>
        <v>325.82703400000003</v>
      </c>
      <c r="J8" s="42">
        <f>'Am20-10yr'!J8*$O$3</f>
        <v>340.94936000000001</v>
      </c>
      <c r="K8" s="42">
        <f>'Am20-10yr'!K8*$O$3</f>
        <v>347.76834719999999</v>
      </c>
      <c r="L8" s="42">
        <f>'Am20-10yr'!L8*$O$3</f>
        <v>354.72371414399998</v>
      </c>
      <c r="M8" s="42">
        <f>'Am20-10yr'!M8*$O$3</f>
        <v>361.81818842688</v>
      </c>
      <c r="N8" s="42">
        <f>'Am20-10yr'!N8*$O$3</f>
        <v>369.05455219541761</v>
      </c>
      <c r="O8" s="42">
        <f>'Am20-10yr'!O8*$O$3</f>
        <v>376.435643239326</v>
      </c>
      <c r="P8" s="42">
        <f>'Am20-10yr'!P8*$O$3</f>
        <v>383.96435610411254</v>
      </c>
      <c r="Q8" s="42">
        <f>'Am20-10yr'!Q8*$O$3</f>
        <v>391.6436432261948</v>
      </c>
      <c r="R8" s="42">
        <f>'Am20-10yr'!R8*$O$3</f>
        <v>399.47651609071869</v>
      </c>
      <c r="S8" s="42">
        <f>'Am20-10yr'!S8*$O$3</f>
        <v>407.46604641253305</v>
      </c>
      <c r="T8" s="42">
        <f>'Am20-10yr'!T8*$O$3</f>
        <v>415.61536734078373</v>
      </c>
      <c r="U8" s="42">
        <f>'Am20-10yr'!U8*$O$3</f>
        <v>423.92767468759939</v>
      </c>
      <c r="V8" s="42">
        <f>'Am20-10yr'!V8*$O$3</f>
        <v>432.40622818135137</v>
      </c>
      <c r="W8" s="42">
        <f>'Am20-10yr'!W8*$O$3</f>
        <v>441.05435274497842</v>
      </c>
      <c r="X8" s="42">
        <f>'Am20-10yr'!X8*$O$3</f>
        <v>449.875439799878</v>
      </c>
      <c r="Y8" s="42">
        <f>'Am20-10yr'!Y8*$O$3</f>
        <v>458.87294859587558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1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2">G16+1</f>
        <v>2025</v>
      </c>
      <c r="I16" s="56">
        <f t="shared" si="2"/>
        <v>2026</v>
      </c>
      <c r="J16" s="56">
        <f t="shared" si="2"/>
        <v>2027</v>
      </c>
      <c r="K16" s="56">
        <f t="shared" si="2"/>
        <v>2028</v>
      </c>
      <c r="L16" s="56">
        <f t="shared" si="2"/>
        <v>2029</v>
      </c>
      <c r="M16" s="56">
        <f t="shared" si="2"/>
        <v>2030</v>
      </c>
      <c r="N16" s="56">
        <f t="shared" si="2"/>
        <v>2031</v>
      </c>
      <c r="O16" s="56">
        <f t="shared" si="2"/>
        <v>2032</v>
      </c>
      <c r="P16" s="56">
        <f t="shared" si="2"/>
        <v>2033</v>
      </c>
      <c r="Q16" s="56">
        <f t="shared" si="2"/>
        <v>2034</v>
      </c>
      <c r="R16" s="56">
        <f t="shared" si="2"/>
        <v>2035</v>
      </c>
      <c r="S16" s="56">
        <f t="shared" si="2"/>
        <v>2036</v>
      </c>
      <c r="T16" s="56">
        <f t="shared" si="2"/>
        <v>2037</v>
      </c>
      <c r="U16" s="56">
        <f t="shared" si="2"/>
        <v>2038</v>
      </c>
      <c r="V16" s="56">
        <f t="shared" si="2"/>
        <v>2039</v>
      </c>
      <c r="W16" s="56">
        <f t="shared" si="2"/>
        <v>2040</v>
      </c>
      <c r="X16" s="56">
        <f t="shared" si="2"/>
        <v>2041</v>
      </c>
      <c r="Y16" s="56">
        <f t="shared" si="2"/>
        <v>2042</v>
      </c>
      <c r="Z16" s="56">
        <f t="shared" si="2"/>
        <v>2043</v>
      </c>
      <c r="AA16" s="56">
        <f t="shared" si="2"/>
        <v>2044</v>
      </c>
      <c r="AB16" s="56">
        <f t="shared" si="2"/>
        <v>2045</v>
      </c>
      <c r="AC16" s="56">
        <f t="shared" si="2"/>
        <v>2046</v>
      </c>
      <c r="AD16" s="56">
        <f t="shared" si="2"/>
        <v>2047</v>
      </c>
      <c r="AE16" s="56">
        <f t="shared" si="2"/>
        <v>2048</v>
      </c>
      <c r="AF16" s="56">
        <f t="shared" si="2"/>
        <v>2049</v>
      </c>
      <c r="AG16" s="56">
        <f t="shared" si="2"/>
        <v>2050</v>
      </c>
      <c r="AH16" s="56">
        <f t="shared" si="2"/>
        <v>2051</v>
      </c>
      <c r="AI16" s="56">
        <f t="shared" si="2"/>
        <v>2052</v>
      </c>
      <c r="AJ16" s="56">
        <f t="shared" si="2"/>
        <v>2053</v>
      </c>
      <c r="AK16" s="56">
        <f t="shared" si="2"/>
        <v>2054</v>
      </c>
      <c r="AL16" s="56">
        <f t="shared" si="2"/>
        <v>2055</v>
      </c>
      <c r="AM16" s="56">
        <f t="shared" si="2"/>
        <v>2056</v>
      </c>
      <c r="AN16" s="56">
        <f t="shared" si="2"/>
        <v>2057</v>
      </c>
      <c r="AO16" s="56">
        <f t="shared" si="2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3">IF($G$3="Expense",F8,0)</f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53">
        <f t="shared" si="3"/>
        <v>0</v>
      </c>
      <c r="N17" s="53">
        <f t="shared" si="3"/>
        <v>0</v>
      </c>
      <c r="O17" s="53">
        <f t="shared" si="3"/>
        <v>0</v>
      </c>
      <c r="P17" s="53">
        <f t="shared" si="3"/>
        <v>0</v>
      </c>
      <c r="Q17" s="53">
        <f t="shared" si="3"/>
        <v>0</v>
      </c>
      <c r="R17" s="53">
        <f t="shared" si="3"/>
        <v>0</v>
      </c>
      <c r="S17" s="53">
        <f t="shared" si="3"/>
        <v>0</v>
      </c>
      <c r="T17" s="53">
        <f t="shared" si="3"/>
        <v>0</v>
      </c>
      <c r="U17" s="53">
        <f t="shared" si="3"/>
        <v>0</v>
      </c>
      <c r="V17" s="53">
        <f t="shared" si="3"/>
        <v>0</v>
      </c>
      <c r="W17" s="53">
        <f t="shared" si="3"/>
        <v>0</v>
      </c>
      <c r="X17" s="53">
        <f t="shared" si="3"/>
        <v>0</v>
      </c>
      <c r="Y17" s="53">
        <f t="shared" si="3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4475.6335244544543</v>
      </c>
      <c r="F19" s="49">
        <f t="shared" ref="F19:Y19" si="4">F8-F17</f>
        <v>284.52</v>
      </c>
      <c r="G19" s="49">
        <f t="shared" si="4"/>
        <v>297.64440000000002</v>
      </c>
      <c r="H19" s="49">
        <f t="shared" si="4"/>
        <v>311.40298799999999</v>
      </c>
      <c r="I19" s="49">
        <f t="shared" si="4"/>
        <v>325.82703400000003</v>
      </c>
      <c r="J19" s="49">
        <f t="shared" si="4"/>
        <v>340.94936000000001</v>
      </c>
      <c r="K19" s="49">
        <f t="shared" si="4"/>
        <v>347.76834719999999</v>
      </c>
      <c r="L19" s="49">
        <f t="shared" si="4"/>
        <v>354.72371414399998</v>
      </c>
      <c r="M19" s="49">
        <f t="shared" si="4"/>
        <v>361.81818842688</v>
      </c>
      <c r="N19" s="49">
        <f t="shared" si="4"/>
        <v>369.05455219541761</v>
      </c>
      <c r="O19" s="49">
        <f t="shared" si="4"/>
        <v>376.435643239326</v>
      </c>
      <c r="P19" s="49">
        <f t="shared" si="4"/>
        <v>383.96435610411254</v>
      </c>
      <c r="Q19" s="49">
        <f t="shared" si="4"/>
        <v>391.6436432261948</v>
      </c>
      <c r="R19" s="49">
        <f t="shared" si="4"/>
        <v>399.47651609071869</v>
      </c>
      <c r="S19" s="49">
        <f t="shared" si="4"/>
        <v>407.46604641253305</v>
      </c>
      <c r="T19" s="49">
        <f t="shared" si="4"/>
        <v>415.61536734078373</v>
      </c>
      <c r="U19" s="49">
        <f t="shared" si="4"/>
        <v>423.92767468759939</v>
      </c>
      <c r="V19" s="49">
        <f t="shared" si="4"/>
        <v>432.40622818135137</v>
      </c>
      <c r="W19" s="49">
        <f t="shared" si="4"/>
        <v>441.05435274497842</v>
      </c>
      <c r="X19" s="49">
        <f t="shared" si="4"/>
        <v>449.875439799878</v>
      </c>
      <c r="Y19" s="49">
        <f t="shared" si="4"/>
        <v>458.87294859587558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5">E20+F19-F42</f>
        <v>284.52</v>
      </c>
      <c r="G20" s="49">
        <f t="shared" si="5"/>
        <v>553.7124</v>
      </c>
      <c r="H20" s="49">
        <f t="shared" si="5"/>
        <v>806.8989479999999</v>
      </c>
      <c r="I20" s="49">
        <f t="shared" si="5"/>
        <v>1043.3692432</v>
      </c>
      <c r="J20" s="49">
        <f t="shared" si="5"/>
        <v>1262.3791610000001</v>
      </c>
      <c r="K20" s="49">
        <f t="shared" si="5"/>
        <v>1454.1131300000002</v>
      </c>
      <c r="L20" s="49">
        <f t="shared" si="5"/>
        <v>1618.0256312240003</v>
      </c>
      <c r="M20" s="49">
        <f t="shared" si="5"/>
        <v>1753.5602353164802</v>
      </c>
      <c r="N20" s="49">
        <f t="shared" si="5"/>
        <v>1860.1493843348096</v>
      </c>
      <c r="O20" s="49">
        <f t="shared" si="5"/>
        <v>1937.2141691775057</v>
      </c>
      <c r="P20" s="49">
        <f t="shared" si="5"/>
        <v>1984.1641025610556</v>
      </c>
      <c r="Q20" s="49">
        <f t="shared" si="5"/>
        <v>2028.8488874562768</v>
      </c>
      <c r="R20" s="49">
        <f t="shared" si="5"/>
        <v>2071.9666208934023</v>
      </c>
      <c r="S20" s="49">
        <f t="shared" si="5"/>
        <v>2114.2665318432705</v>
      </c>
      <c r="T20" s="49">
        <f t="shared" si="5"/>
        <v>2156.5518624801362</v>
      </c>
      <c r="U20" s="49">
        <f t="shared" si="5"/>
        <v>2199.6828997297389</v>
      </c>
      <c r="V20" s="49">
        <f t="shared" si="5"/>
        <v>2243.6765577243336</v>
      </c>
      <c r="W20" s="49">
        <f t="shared" si="5"/>
        <v>2288.5500888788206</v>
      </c>
      <c r="X20" s="49">
        <f t="shared" si="5"/>
        <v>2334.3210906563968</v>
      </c>
      <c r="Y20" s="49">
        <f t="shared" si="5"/>
        <v>2381.007512469525</v>
      </c>
      <c r="Z20" s="49">
        <f t="shared" si="5"/>
        <v>1960.5772551511225</v>
      </c>
      <c r="AA20" s="49">
        <f t="shared" si="5"/>
        <v>1578.5434334431311</v>
      </c>
      <c r="AB20" s="49">
        <f t="shared" si="5"/>
        <v>1235.6739760577593</v>
      </c>
      <c r="AC20" s="49">
        <f t="shared" si="5"/>
        <v>932.75217028145948</v>
      </c>
      <c r="AD20" s="49">
        <f t="shared" si="5"/>
        <v>670.57696914641281</v>
      </c>
      <c r="AE20" s="49">
        <f t="shared" si="5"/>
        <v>449.96330474544453</v>
      </c>
      <c r="AF20" s="49">
        <f t="shared" si="5"/>
        <v>271.74240781323618</v>
      </c>
      <c r="AG20" s="49">
        <f t="shared" si="5"/>
        <v>136.76213369916297</v>
      </c>
      <c r="AH20" s="49">
        <f t="shared" si="5"/>
        <v>45.887294859587627</v>
      </c>
      <c r="AI20" s="49">
        <f t="shared" si="5"/>
        <v>7.1054273576010019E-14</v>
      </c>
      <c r="AJ20" s="49">
        <f t="shared" si="5"/>
        <v>7.1054273576010019E-14</v>
      </c>
      <c r="AK20" s="49">
        <f t="shared" si="5"/>
        <v>7.1054273576010019E-14</v>
      </c>
      <c r="AL20" s="49">
        <f t="shared" si="5"/>
        <v>7.1054273576010019E-14</v>
      </c>
      <c r="AM20" s="49">
        <f t="shared" si="5"/>
        <v>7.1054273576010019E-14</v>
      </c>
      <c r="AN20" s="49">
        <f t="shared" si="5"/>
        <v>7.1054273576010019E-14</v>
      </c>
      <c r="AO20" s="49">
        <f t="shared" si="5"/>
        <v>7.1054273576010019E-14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6">NPV($E$13,F22:AO22)*(1+$E$13)</f>
        <v>223.66948636110902</v>
      </c>
      <c r="F22" s="49"/>
      <c r="G22" s="49">
        <f>IF(G$16-F$16&lt;=$E$14,F$19/$E$14,0)</f>
        <v>28.451999999999998</v>
      </c>
      <c r="H22" s="49">
        <f>IF(H$16-F$16&lt;=$E$14,F$19/$E$14,0)</f>
        <v>28.451999999999998</v>
      </c>
      <c r="I22" s="49">
        <f>IF(I$16-F$16&lt;=$E$14,F$19/$E$14,0)</f>
        <v>28.451999999999998</v>
      </c>
      <c r="J22" s="49">
        <f>IF(J$16-F$16&lt;=$E$14,F$19/$E$14,0)</f>
        <v>28.451999999999998</v>
      </c>
      <c r="K22" s="49">
        <f>IF(K$16-F$16&lt;=$E$14,F$19/$E$14,0)</f>
        <v>28.451999999999998</v>
      </c>
      <c r="L22" s="49">
        <f>IF(L$16-F$16&lt;=$E$14,F$19/$E$14,0)</f>
        <v>28.451999999999998</v>
      </c>
      <c r="M22" s="49">
        <f>IF(M$16-F$16&lt;=$E$14,F$19/$E$14,0)</f>
        <v>28.451999999999998</v>
      </c>
      <c r="N22" s="49">
        <f>IF(N$16-F$16&lt;=$E$14,F$19/$E$14,0)</f>
        <v>28.451999999999998</v>
      </c>
      <c r="O22" s="49">
        <f>IF(O$16-F$16&lt;=$E$14,F$19/$E$14,0)</f>
        <v>28.451999999999998</v>
      </c>
      <c r="P22" s="49">
        <f>IF(P$16-F$16&lt;=$E$14,F$19/$E$14,0)</f>
        <v>28.451999999999998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6"/>
        <v>233.98696072775374</v>
      </c>
      <c r="F23" s="49"/>
      <c r="G23" s="49"/>
      <c r="H23" s="49">
        <f>IF(H$16-G$16&lt;=$E$14,G$19/$E$14,0)</f>
        <v>29.76444</v>
      </c>
      <c r="I23" s="49">
        <f>IF(I$16-G$16&lt;=$E$14,G$19/$E$14,0)</f>
        <v>29.76444</v>
      </c>
      <c r="J23" s="49">
        <f>IF(J$16-G$16&lt;=$E$14,G$19/$E$14,0)</f>
        <v>29.76444</v>
      </c>
      <c r="K23" s="49">
        <f>IF(K$16-G$16&lt;=$E$14,G$19/$E$14,0)</f>
        <v>29.76444</v>
      </c>
      <c r="L23" s="49">
        <f>IF(L$16-G$16&lt;=$E$14,G$19/$E$14,0)</f>
        <v>29.76444</v>
      </c>
      <c r="M23" s="49">
        <f>IF(M$16-G$16&lt;=$E$14,G$19/$E$14,0)</f>
        <v>29.76444</v>
      </c>
      <c r="N23" s="49">
        <f>IF(N$16-G$16&lt;=$E$14,G$19/$E$14,0)</f>
        <v>29.76444</v>
      </c>
      <c r="O23" s="49">
        <f>IF(O$16-G$16&lt;=$E$14,G$19/$E$14,0)</f>
        <v>29.76444</v>
      </c>
      <c r="P23" s="49">
        <f>IF(P$16-G$16&lt;=$E$14,G$19/$E$14,0)</f>
        <v>29.76444</v>
      </c>
      <c r="Q23" s="49">
        <f>IF(Q$16-G$16&lt;=$E$14,G$19/$E$14,0)</f>
        <v>29.76444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6"/>
        <v>244.80298881370243</v>
      </c>
      <c r="F24" s="49"/>
      <c r="G24" s="49"/>
      <c r="H24" s="49"/>
      <c r="I24" s="49">
        <f>IF(I$16-H$16&lt;=$E$14,H$19/$E$14,0)</f>
        <v>31.1402988</v>
      </c>
      <c r="J24" s="49">
        <f>IF(J$16-H$16&lt;=$E$14,H$19/$E$14,0)</f>
        <v>31.1402988</v>
      </c>
      <c r="K24" s="49">
        <f>IF(K$16-H$16&lt;=$E$14,H$19/$E$14,0)</f>
        <v>31.1402988</v>
      </c>
      <c r="L24" s="49">
        <f>IF(L$16-H$16&lt;=$E$14,H$19/$E$14,0)</f>
        <v>31.1402988</v>
      </c>
      <c r="M24" s="49">
        <f>IF(M$16-H$16&lt;=$E$14,H$19/$E$14,0)</f>
        <v>31.1402988</v>
      </c>
      <c r="N24" s="49">
        <f>IF(N$16-H$16&lt;=$E$14,H$19/$E$14,0)</f>
        <v>31.1402988</v>
      </c>
      <c r="O24" s="49">
        <f>IF(O$16-H$16&lt;=$E$14,H$19/$E$14,0)</f>
        <v>31.1402988</v>
      </c>
      <c r="P24" s="49">
        <f>IF(P$16-H$16&lt;=$E$14,H$19/$E$14,0)</f>
        <v>31.1402988</v>
      </c>
      <c r="Q24" s="49">
        <f>IF(Q$16-H$16&lt;=$E$14,H$19/$E$14,0)</f>
        <v>31.1402988</v>
      </c>
      <c r="R24" s="49">
        <f>IF(R$16-H$16&lt;=$E$14,H$19/$E$14,0)</f>
        <v>31.1402988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6"/>
        <v>256.14215287973997</v>
      </c>
      <c r="F25" s="49"/>
      <c r="G25" s="49"/>
      <c r="H25" s="49"/>
      <c r="I25" s="49"/>
      <c r="J25" s="49">
        <f>IF(J$16-I$16&lt;=$E$14,I$19/$E$14,0)</f>
        <v>32.5827034</v>
      </c>
      <c r="K25" s="49">
        <f>IF(K$16-I$16&lt;=$E$14,I$19/$E$14,0)</f>
        <v>32.5827034</v>
      </c>
      <c r="L25" s="49">
        <f>IF(L$16-I$16&lt;=$E$14,I$19/$E$14,0)</f>
        <v>32.5827034</v>
      </c>
      <c r="M25" s="49">
        <f>IF(M$16-I$16&lt;=$E$14,I$19/$E$14,0)</f>
        <v>32.5827034</v>
      </c>
      <c r="N25" s="49">
        <f>IF(N$16-I$16&lt;=$E$14,I$19/$E$14,0)</f>
        <v>32.5827034</v>
      </c>
      <c r="O25" s="49">
        <f>IF(O$16-I$16&lt;=$E$14,I$19/$E$14,0)</f>
        <v>32.5827034</v>
      </c>
      <c r="P25" s="49">
        <f>IF(P$16-I$16&lt;=$E$14,I$19/$E$14,0)</f>
        <v>32.5827034</v>
      </c>
      <c r="Q25" s="49">
        <f>IF(Q$16-I$16&lt;=$E$14,I$19/$E$14,0)</f>
        <v>32.5827034</v>
      </c>
      <c r="R25" s="49">
        <f>IF(R$16-I$16&lt;=$E$14,I$19/$E$14,0)</f>
        <v>32.5827034</v>
      </c>
      <c r="S25" s="49">
        <f>IF(S$16-I$16&lt;=$E$14,I$19/$E$14,0)</f>
        <v>32.5827034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6"/>
        <v>268.03025525920447</v>
      </c>
      <c r="F26" s="53"/>
      <c r="G26" s="53"/>
      <c r="H26" s="53"/>
      <c r="I26" s="53"/>
      <c r="J26" s="53"/>
      <c r="K26" s="49">
        <f>IF(K$16-J$16&lt;=$E$14,J$19/$E$14,0)</f>
        <v>34.094936000000004</v>
      </c>
      <c r="L26" s="49">
        <f>IF(L$16-J$16&lt;=$E$14,J$19/$E$14,0)</f>
        <v>34.094936000000004</v>
      </c>
      <c r="M26" s="49">
        <f>IF(M$16-J$16&lt;=$E$14,J$19/$E$14,0)</f>
        <v>34.094936000000004</v>
      </c>
      <c r="N26" s="49">
        <f>IF(N$16-J$16&lt;=$E$14,J$19/$E$14,0)</f>
        <v>34.094936000000004</v>
      </c>
      <c r="O26" s="49">
        <f>IF(O$16-J$16&lt;=$E$14,J$19/$E$14,0)</f>
        <v>34.094936000000004</v>
      </c>
      <c r="P26" s="49">
        <f>IF(P$16-J$16&lt;=$E$14,J$19/$E$14,0)</f>
        <v>34.094936000000004</v>
      </c>
      <c r="Q26" s="49">
        <f>IF(Q$16-J$16&lt;=$E$14,J$19/$E$14,0)</f>
        <v>34.094936000000004</v>
      </c>
      <c r="R26" s="49">
        <f>IF(R$16-J$16&lt;=$E$14,J$19/$E$14,0)</f>
        <v>34.094936000000004</v>
      </c>
      <c r="S26" s="49">
        <f>IF(S$16-J$16&lt;=$E$14,J$19/$E$14,0)</f>
        <v>34.094936000000004</v>
      </c>
      <c r="T26" s="49">
        <f>IF(T$16-J$16&lt;=$E$14,J$19/$E$14,0)</f>
        <v>34.094936000000004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6"/>
        <v>273.39086036438857</v>
      </c>
      <c r="F27" s="53"/>
      <c r="G27" s="53"/>
      <c r="H27" s="53"/>
      <c r="I27" s="53"/>
      <c r="J27" s="53"/>
      <c r="K27" s="42"/>
      <c r="L27" s="49">
        <f>IF(L$16-K$16&lt;=$E$14,K$19/$E$14,0)</f>
        <v>34.776834719999997</v>
      </c>
      <c r="M27" s="49">
        <f>IF(M$16-K$16&lt;=$E$14,K$19/$E$14,0)</f>
        <v>34.776834719999997</v>
      </c>
      <c r="N27" s="49">
        <f>IF(N$16-K$16&lt;=$E$14,K$19/$E$14,0)</f>
        <v>34.776834719999997</v>
      </c>
      <c r="O27" s="49">
        <f>IF(O$16-K$16&lt;=$E$14,K$19/$E$14,0)</f>
        <v>34.776834719999997</v>
      </c>
      <c r="P27" s="49">
        <f>IF(P$16-K$16&lt;=$E$14,K$19/$E$14,0)</f>
        <v>34.776834719999997</v>
      </c>
      <c r="Q27" s="49">
        <f>IF(Q$16-K$16&lt;=$E$14,K$19/$E$14,0)</f>
        <v>34.776834719999997</v>
      </c>
      <c r="R27" s="49">
        <f>IF(R$16-K$16&lt;=$E$14,K$19/$E$14,0)</f>
        <v>34.776834719999997</v>
      </c>
      <c r="S27" s="49">
        <f>IF(S$16-K$16&lt;=$E$14,K$19/$E$14,0)</f>
        <v>34.776834719999997</v>
      </c>
      <c r="T27" s="49">
        <f>IF(T$16-K$16&lt;=$E$14,K$19/$E$14,0)</f>
        <v>34.776834719999997</v>
      </c>
      <c r="U27" s="49">
        <f>IF(U$16-K$16&lt;=$E$14,K$19/$E$14,0)</f>
        <v>34.776834719999997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6"/>
        <v>278.85867757167637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35.472371414400001</v>
      </c>
      <c r="N28" s="49">
        <f>IF(N$16-L$16&lt;=$E$14,L$19/$E$14,0)</f>
        <v>35.472371414400001</v>
      </c>
      <c r="O28" s="49">
        <f>IF(O$16-L$16&lt;=$E$14,L$19/$E$14,0)</f>
        <v>35.472371414400001</v>
      </c>
      <c r="P28" s="49">
        <f>IF(P$16-L$16&lt;=$E$14,L$19/$E$14,0)</f>
        <v>35.472371414400001</v>
      </c>
      <c r="Q28" s="49">
        <f>IF(Q$16-L$16&lt;=$E$14,L$19/$E$14,0)</f>
        <v>35.472371414400001</v>
      </c>
      <c r="R28" s="49">
        <f>IF(R$16-L$16&lt;=$E$14,L$19/$E$14,0)</f>
        <v>35.472371414400001</v>
      </c>
      <c r="S28" s="49">
        <f>IF(S$16-L$16&lt;=$E$14,L$19/$E$14,0)</f>
        <v>35.472371414400001</v>
      </c>
      <c r="T28" s="49">
        <f>IF(T$16-L$16&lt;=$E$14,L$19/$E$14,0)</f>
        <v>35.472371414400001</v>
      </c>
      <c r="U28" s="49">
        <f>IF(U$16-L$16&lt;=$E$14,L$19/$E$14,0)</f>
        <v>35.472371414400001</v>
      </c>
      <c r="V28" s="49">
        <f>IF(V$16-L$16&lt;=$E$14,L$19/$E$14,0)</f>
        <v>35.472371414400001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6"/>
        <v>284.43585112310996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36.181818842688003</v>
      </c>
      <c r="O29" s="49">
        <f>IF(O$16-M$16&lt;=$E$14,M$19/$E$14,0)</f>
        <v>36.181818842688003</v>
      </c>
      <c r="P29" s="49">
        <f>IF(P$16-M$16&lt;=$E$14,M$19/$E$14,0)</f>
        <v>36.181818842688003</v>
      </c>
      <c r="Q29" s="49">
        <f>IF(Q$16-M$16&lt;=$E$14,M$19/$E$14,0)</f>
        <v>36.181818842688003</v>
      </c>
      <c r="R29" s="49">
        <f>IF(R$16-M$16&lt;=$E$14,M$19/$E$14,0)</f>
        <v>36.181818842688003</v>
      </c>
      <c r="S29" s="49">
        <f>IF(S$16-M$16&lt;=$E$14,M$19/$E$14,0)</f>
        <v>36.181818842688003</v>
      </c>
      <c r="T29" s="49">
        <f>IF(T$16-M$16&lt;=$E$14,M$19/$E$14,0)</f>
        <v>36.181818842688003</v>
      </c>
      <c r="U29" s="49">
        <f>IF(U$16-M$16&lt;=$E$14,M$19/$E$14,0)</f>
        <v>36.181818842688003</v>
      </c>
      <c r="V29" s="49">
        <f>IF(V$16-M$16&lt;=$E$14,M$19/$E$14,0)</f>
        <v>36.181818842688003</v>
      </c>
      <c r="W29" s="49">
        <f>IF(W$16-M$16&lt;=$E$14,M$19/$E$14,0)</f>
        <v>36.181818842688003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6"/>
        <v>290.12456814557214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36.905455219541764</v>
      </c>
      <c r="P30" s="49">
        <f>IF(P$16-N$16&lt;=$E$14,N$19/$E$14,0)</f>
        <v>36.905455219541764</v>
      </c>
      <c r="Q30" s="49">
        <f>IF(Q$16-N$16&lt;=$E$14,N$19/$E$14,0)</f>
        <v>36.905455219541764</v>
      </c>
      <c r="R30" s="49">
        <f>IF(R$16-N$16&lt;=$E$14,N$19/$E$14,0)</f>
        <v>36.905455219541764</v>
      </c>
      <c r="S30" s="49">
        <f>IF(S$16-N$16&lt;=$E$14,N$19/$E$14,0)</f>
        <v>36.905455219541764</v>
      </c>
      <c r="T30" s="49">
        <f>IF(T$16-N$16&lt;=$E$14,N$19/$E$14,0)</f>
        <v>36.905455219541764</v>
      </c>
      <c r="U30" s="49">
        <f>IF(U$16-N$16&lt;=$E$14,N$19/$E$14,0)</f>
        <v>36.905455219541764</v>
      </c>
      <c r="V30" s="49">
        <f>IF(V$16-N$16&lt;=$E$14,N$19/$E$14,0)</f>
        <v>36.905455219541764</v>
      </c>
      <c r="W30" s="49">
        <f>IF(W$16-N$16&lt;=$E$14,N$19/$E$14,0)</f>
        <v>36.905455219541764</v>
      </c>
      <c r="X30" s="49">
        <f>IF(X$16-N$16&lt;=$E$14,N$19/$E$14,0)</f>
        <v>36.905455219541764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6"/>
        <v>295.92705950848352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37.643564323932601</v>
      </c>
      <c r="Q31" s="49">
        <f>IF(Q$16-O$16&lt;=$E$14,O$19/$E$14,0)</f>
        <v>37.643564323932601</v>
      </c>
      <c r="R31" s="49">
        <f>IF(R$16-O$16&lt;=$E$14,O$19/$E$14,0)</f>
        <v>37.643564323932601</v>
      </c>
      <c r="S31" s="49">
        <f>IF(S$16-O$16&lt;=$E$14,O$19/$E$14,0)</f>
        <v>37.643564323932601</v>
      </c>
      <c r="T31" s="49">
        <f>IF(T$16-O$16&lt;=$E$14,O$19/$E$14,0)</f>
        <v>37.643564323932601</v>
      </c>
      <c r="U31" s="49">
        <f>IF(U$16-O$16&lt;=$E$14,O$19/$E$14,0)</f>
        <v>37.643564323932601</v>
      </c>
      <c r="V31" s="49">
        <f>IF(V$16-O$16&lt;=$E$14,O$19/$E$14,0)</f>
        <v>37.643564323932601</v>
      </c>
      <c r="W31" s="49">
        <f>IF(W$16-O$16&lt;=$E$14,O$19/$E$14,0)</f>
        <v>37.643564323932601</v>
      </c>
      <c r="X31" s="49">
        <f>IF(X$16-O$16&lt;=$E$14,O$19/$E$14,0)</f>
        <v>37.643564323932601</v>
      </c>
      <c r="Y31" s="49">
        <f>IF(Y$16-O$16&lt;=$E$14,O$19/$E$14,0)</f>
        <v>37.643564323932601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6"/>
        <v>301.84560069865324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38.396435610411253</v>
      </c>
      <c r="R32" s="49">
        <f>IF(R$16-P$16&lt;=$E$14,P$19/$E$14,0)</f>
        <v>38.396435610411253</v>
      </c>
      <c r="S32" s="49">
        <f>IF(S$16-P$16&lt;=$E$14,P$19/$E$14,0)</f>
        <v>38.396435610411253</v>
      </c>
      <c r="T32" s="49">
        <f>IF(T$16-P$16&lt;=$E$14,P$19/$E$14,0)</f>
        <v>38.396435610411253</v>
      </c>
      <c r="U32" s="49">
        <f>IF(U$16-P$16&lt;=$E$14,P$19/$E$14,0)</f>
        <v>38.396435610411253</v>
      </c>
      <c r="V32" s="49">
        <f>IF(V$16-P$16&lt;=$E$14,P$19/$E$14,0)</f>
        <v>38.396435610411253</v>
      </c>
      <c r="W32" s="49">
        <f>IF(W$16-P$16&lt;=$E$14,P$19/$E$14,0)</f>
        <v>38.396435610411253</v>
      </c>
      <c r="X32" s="49">
        <f>IF(X$16-P$16&lt;=$E$14,P$19/$E$14,0)</f>
        <v>38.396435610411253</v>
      </c>
      <c r="Y32" s="49">
        <f>IF(Y$16-P$16&lt;=$E$14,P$19/$E$14,0)</f>
        <v>38.396435610411253</v>
      </c>
      <c r="Z32" s="49">
        <f>IF(Z$16-P$16&lt;=$E$14,P$19/$E$14,0)</f>
        <v>38.396435610411253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6"/>
        <v>307.88251271262624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39.164364322619477</v>
      </c>
      <c r="S33" s="49">
        <f>IF(S$16-Q$16&lt;=$E$14,Q$19/$E$14,0)</f>
        <v>39.164364322619477</v>
      </c>
      <c r="T33" s="49">
        <f>IF(T$16-Q$16&lt;=$E$14,Q$19/$E$14,0)</f>
        <v>39.164364322619477</v>
      </c>
      <c r="U33" s="49">
        <f>IF(U$16-Q$16&lt;=$E$14,Q$19/$E$14,0)</f>
        <v>39.164364322619477</v>
      </c>
      <c r="V33" s="49">
        <f>IF(V$16-Q$16&lt;=$E$14,Q$19/$E$14,0)</f>
        <v>39.164364322619477</v>
      </c>
      <c r="W33" s="49">
        <f>IF(W$16-Q$16&lt;=$E$14,Q$19/$E$14,0)</f>
        <v>39.164364322619477</v>
      </c>
      <c r="X33" s="49">
        <f>IF(X$16-Q$16&lt;=$E$14,Q$19/$E$14,0)</f>
        <v>39.164364322619477</v>
      </c>
      <c r="Y33" s="49">
        <f>IF(Y$16-Q$16&lt;=$E$14,Q$19/$E$14,0)</f>
        <v>39.164364322619477</v>
      </c>
      <c r="Z33" s="49">
        <f>IF(Z$16-Q$16&lt;=$E$14,Q$19/$E$14,0)</f>
        <v>39.164364322619477</v>
      </c>
      <c r="AA33" s="49">
        <f>IF(AA$16-Q$16&lt;=$E$14,Q$19/$E$14,0)</f>
        <v>39.164364322619477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6"/>
        <v>314.04016296687888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39.947651609071869</v>
      </c>
      <c r="T34" s="49">
        <f>IF(T$16-R$16&lt;=$E$14,R$19/$E$14,0)</f>
        <v>39.947651609071869</v>
      </c>
      <c r="U34" s="49">
        <f>IF(U$16-R$16&lt;=$E$14,R$19/$E$14,0)</f>
        <v>39.947651609071869</v>
      </c>
      <c r="V34" s="49">
        <f>IF(V$16-R$16&lt;=$E$14,R$19/$E$14,0)</f>
        <v>39.947651609071869</v>
      </c>
      <c r="W34" s="49">
        <f>IF(W$16-R$16&lt;=$E$14,R$19/$E$14,0)</f>
        <v>39.947651609071869</v>
      </c>
      <c r="X34" s="49">
        <f>IF(X$16-R$16&lt;=$E$14,R$19/$E$14,0)</f>
        <v>39.947651609071869</v>
      </c>
      <c r="Y34" s="49">
        <f>IF(Y$16-R$16&lt;=$E$14,R$19/$E$14,0)</f>
        <v>39.947651609071869</v>
      </c>
      <c r="Z34" s="49">
        <f>IF(Z$16-R$16&lt;=$E$14,R$19/$E$14,0)</f>
        <v>39.947651609071869</v>
      </c>
      <c r="AA34" s="49">
        <f>IF(AA$16-R$16&lt;=$E$14,R$19/$E$14,0)</f>
        <v>39.947651609071869</v>
      </c>
      <c r="AB34" s="49">
        <f>IF(AB$16-R$16&lt;=$E$14,R$19/$E$14,0)</f>
        <v>39.947651609071869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6"/>
        <v>320.32096622621646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40.746604641253306</v>
      </c>
      <c r="U35" s="49">
        <f>IF(U$16-S$16&lt;=$E$14,S$19/$E$14,0)</f>
        <v>40.746604641253306</v>
      </c>
      <c r="V35" s="49">
        <f>IF(V$16-S$16&lt;=$E$14,S$19/$E$14,0)</f>
        <v>40.746604641253306</v>
      </c>
      <c r="W35" s="49">
        <f>IF(W$16-S$16&lt;=$E$14,S$19/$E$14,0)</f>
        <v>40.746604641253306</v>
      </c>
      <c r="X35" s="49">
        <f>IF(X$16-S$16&lt;=$E$14,S$19/$E$14,0)</f>
        <v>40.746604641253306</v>
      </c>
      <c r="Y35" s="49">
        <f>IF(Y$16-S$16&lt;=$E$14,S$19/$E$14,0)</f>
        <v>40.746604641253306</v>
      </c>
      <c r="Z35" s="49">
        <f>IF(Z$16-S$16&lt;=$E$14,S$19/$E$14,0)</f>
        <v>40.746604641253306</v>
      </c>
      <c r="AA35" s="49">
        <f>IF(AA$16-S$16&lt;=$E$14,S$19/$E$14,0)</f>
        <v>40.746604641253306</v>
      </c>
      <c r="AB35" s="49">
        <f>IF(AB$16-S$16&lt;=$E$14,S$19/$E$14,0)</f>
        <v>40.746604641253306</v>
      </c>
      <c r="AC35" s="49">
        <f>IF(AC$16-S$16&lt;=$E$14,S$19/$E$14,0)</f>
        <v>40.746604641253306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6"/>
        <v>326.72738555074073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41.561536734078373</v>
      </c>
      <c r="V36" s="49">
        <f>IF(V$16-T$16&lt;=$E$14,T$19/$E$14,0)</f>
        <v>41.561536734078373</v>
      </c>
      <c r="W36" s="49">
        <f>IF(W$16-T$16&lt;=$E$14,T$19/$E$14,0)</f>
        <v>41.561536734078373</v>
      </c>
      <c r="X36" s="49">
        <f>IF(X$16-T$16&lt;=$E$14,T$19/$E$14,0)</f>
        <v>41.561536734078373</v>
      </c>
      <c r="Y36" s="49">
        <f>IF(Y$16-T$16&lt;=$E$14,T$19/$E$14,0)</f>
        <v>41.561536734078373</v>
      </c>
      <c r="Z36" s="49">
        <f>IF(Z$16-T$16&lt;=$E$14,T$19/$E$14,0)</f>
        <v>41.561536734078373</v>
      </c>
      <c r="AA36" s="49">
        <f>IF(AA$16-T$16&lt;=$E$14,T$19/$E$14,0)</f>
        <v>41.561536734078373</v>
      </c>
      <c r="AB36" s="49">
        <f>IF(AB$16-T$16&lt;=$E$14,T$19/$E$14,0)</f>
        <v>41.561536734078373</v>
      </c>
      <c r="AC36" s="49">
        <f>IF(AC$16-T$16&lt;=$E$14,T$19/$E$14,0)</f>
        <v>41.561536734078373</v>
      </c>
      <c r="AD36" s="49">
        <f>IF(AD$16-T$16&lt;=$E$14,T$19/$E$14,0)</f>
        <v>41.561536734078373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6"/>
        <v>333.26193326175559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42.392767468759942</v>
      </c>
      <c r="W37" s="49">
        <f>IF(W$16-U$16&lt;=$E$14,U$19/$E$14,0)</f>
        <v>42.392767468759942</v>
      </c>
      <c r="X37" s="49">
        <f>IF(X$16-U$16&lt;=$E$14,U$19/$E$14,0)</f>
        <v>42.392767468759942</v>
      </c>
      <c r="Y37" s="49">
        <f>IF(Y$16-U$16&lt;=$E$14,U$19/$E$14,0)</f>
        <v>42.392767468759942</v>
      </c>
      <c r="Z37" s="49">
        <f>IF(Z$16-U$16&lt;=$E$14,U$19/$E$14,0)</f>
        <v>42.392767468759942</v>
      </c>
      <c r="AA37" s="49">
        <f>IF(AA$16-U$16&lt;=$E$14,U$19/$E$14,0)</f>
        <v>42.392767468759942</v>
      </c>
      <c r="AB37" s="49">
        <f>IF(AB$16-U$16&lt;=$E$14,U$19/$E$14,0)</f>
        <v>42.392767468759942</v>
      </c>
      <c r="AC37" s="49">
        <f>IF(AC$16-U$16&lt;=$E$14,U$19/$E$14,0)</f>
        <v>42.392767468759942</v>
      </c>
      <c r="AD37" s="49">
        <f>IF(AD$16-U$16&lt;=$E$14,U$19/$E$14,0)</f>
        <v>42.392767468759942</v>
      </c>
      <c r="AE37" s="49">
        <f>IF(AE$16-U$16&lt;=$E$14,U$19/$E$14,0)</f>
        <v>42.392767468759942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6"/>
        <v>339.92717192699064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43.240622818135137</v>
      </c>
      <c r="X38" s="49">
        <f>IF(X$16-V$16&lt;=$E$14,V$19/$E$14,0)</f>
        <v>43.240622818135137</v>
      </c>
      <c r="Y38" s="49">
        <f>IF(Y$16-V$16&lt;=$E$14,V$19/$E$14,0)</f>
        <v>43.240622818135137</v>
      </c>
      <c r="Z38" s="49">
        <f>IF(Z$16-V$16&lt;=$E$14,V$19/$E$14,0)</f>
        <v>43.240622818135137</v>
      </c>
      <c r="AA38" s="49">
        <f>IF(AA$16-V$16&lt;=$E$14,V$19/$E$14,0)</f>
        <v>43.240622818135137</v>
      </c>
      <c r="AB38" s="49">
        <f>IF(AB$16-V$16&lt;=$E$14,V$19/$E$14,0)</f>
        <v>43.240622818135137</v>
      </c>
      <c r="AC38" s="49">
        <f>IF(AC$16-V$16&lt;=$E$14,V$19/$E$14,0)</f>
        <v>43.240622818135137</v>
      </c>
      <c r="AD38" s="49">
        <f>IF(AD$16-V$16&lt;=$E$14,V$19/$E$14,0)</f>
        <v>43.240622818135137</v>
      </c>
      <c r="AE38" s="49">
        <f>IF(AE$16-V$16&lt;=$E$14,V$19/$E$14,0)</f>
        <v>43.240622818135137</v>
      </c>
      <c r="AF38" s="49">
        <f>IF(AF$16-V$16&lt;=$E$14,V$19/$E$14,0)</f>
        <v>43.240622818135137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6"/>
        <v>346.72571536553056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44.105435274497843</v>
      </c>
      <c r="Y39" s="49">
        <f>IF(Y$16-W$16&lt;=$E$14,W$19/$E$14,0)</f>
        <v>44.105435274497843</v>
      </c>
      <c r="Z39" s="49">
        <f>IF(Z$16-W$16&lt;=$E$14,W$19/$E$14,0)</f>
        <v>44.105435274497843</v>
      </c>
      <c r="AA39" s="49">
        <f>IF(AA$16-W$16&lt;=$E$14,W$19/$E$14,0)</f>
        <v>44.105435274497843</v>
      </c>
      <c r="AB39" s="49">
        <f>IF(AB$16-W$16&lt;=$E$14,W$19/$E$14,0)</f>
        <v>44.105435274497843</v>
      </c>
      <c r="AC39" s="49">
        <f>IF(AC$16-W$16&lt;=$E$14,W$19/$E$14,0)</f>
        <v>44.105435274497843</v>
      </c>
      <c r="AD39" s="49">
        <f>IF(AD$16-W$16&lt;=$E$14,W$19/$E$14,0)</f>
        <v>44.105435274497843</v>
      </c>
      <c r="AE39" s="49">
        <f>IF(AE$16-W$16&lt;=$E$14,W$19/$E$14,0)</f>
        <v>44.105435274497843</v>
      </c>
      <c r="AF39" s="49">
        <f>IF(AF$16-W$16&lt;=$E$14,W$19/$E$14,0)</f>
        <v>44.105435274497843</v>
      </c>
      <c r="AG39" s="49">
        <f>IF(AG$16-W$16&lt;=$E$14,W$19/$E$14,0)</f>
        <v>44.105435274497843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6"/>
        <v>353.66022967284101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44.987543979987798</v>
      </c>
      <c r="Z40" s="49">
        <f>IF(Z$16-X$16&lt;=$E$14,X$19/$E$14,0)</f>
        <v>44.987543979987798</v>
      </c>
      <c r="AA40" s="49">
        <f>IF(AA$16-X$16&lt;=$E$14,X$19/$E$14,0)</f>
        <v>44.987543979987798</v>
      </c>
      <c r="AB40" s="49">
        <f>IF(AB$16-X$16&lt;=$E$14,X$19/$E$14,0)</f>
        <v>44.987543979987798</v>
      </c>
      <c r="AC40" s="49">
        <f>IF(AC$16-X$16&lt;=$E$14,X$19/$E$14,0)</f>
        <v>44.987543979987798</v>
      </c>
      <c r="AD40" s="49">
        <f>IF(AD$16-X$16&lt;=$E$14,X$19/$E$14,0)</f>
        <v>44.987543979987798</v>
      </c>
      <c r="AE40" s="49">
        <f>IF(AE$16-X$16&lt;=$E$14,X$19/$E$14,0)</f>
        <v>44.987543979987798</v>
      </c>
      <c r="AF40" s="49">
        <f>IF(AF$16-X$16&lt;=$E$14,X$19/$E$14,0)</f>
        <v>44.987543979987798</v>
      </c>
      <c r="AG40" s="49">
        <f>IF(AG$16-X$16&lt;=$E$14,X$19/$E$14,0)</f>
        <v>44.987543979987798</v>
      </c>
      <c r="AH40" s="49">
        <f>IF(AH$16-X$16&lt;=$E$14,X$19/$E$14,0)</f>
        <v>44.987543979987798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6"/>
        <v>360.73343426629793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45.887294859587556</v>
      </c>
      <c r="AA41" s="54">
        <f>IF(AA$16-Y$16&lt;=$E$14,Y$19/$E$14,0)</f>
        <v>45.887294859587556</v>
      </c>
      <c r="AB41" s="54">
        <f>IF(AB$16-Y$16&lt;=$E$14,Y$19/$E$14,0)</f>
        <v>45.887294859587556</v>
      </c>
      <c r="AC41" s="54">
        <f>IF(AC$16-Y$16&lt;=$E$14,Y$19/$E$14,0)</f>
        <v>45.887294859587556</v>
      </c>
      <c r="AD41" s="54">
        <f>IF(AD$16-Y$16&lt;=$E$14,Y$19/$E$14,0)</f>
        <v>45.887294859587556</v>
      </c>
      <c r="AE41" s="54">
        <f>IF(AE$16-Y$16&lt;=$E$14,Y$19/$E$14,0)</f>
        <v>45.887294859587556</v>
      </c>
      <c r="AF41" s="54">
        <f>IF(AF$16-Y$16&lt;=$E$14,Y$19/$E$14,0)</f>
        <v>45.887294859587556</v>
      </c>
      <c r="AG41" s="54">
        <f>IF(AG$16-Y$16&lt;=$E$14,Y$19/$E$14,0)</f>
        <v>45.887294859587556</v>
      </c>
      <c r="AH41" s="54">
        <f>IF(AH$16-Y$16&lt;=$E$14,Y$19/$E$14,0)</f>
        <v>45.887294859587556</v>
      </c>
      <c r="AI41" s="54">
        <f>IF(AI$16-Y$16&lt;=$E$14,Y$19/$E$14,0)</f>
        <v>45.887294859587556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6"/>
        <v>3325.544709250933</v>
      </c>
      <c r="F42" s="49">
        <f t="shared" ref="F42:S42" si="7">SUM(F22:F41)</f>
        <v>0</v>
      </c>
      <c r="G42" s="49">
        <f t="shared" si="7"/>
        <v>28.451999999999998</v>
      </c>
      <c r="H42" s="49">
        <f t="shared" si="7"/>
        <v>58.216439999999999</v>
      </c>
      <c r="I42" s="49">
        <f t="shared" si="7"/>
        <v>89.356738800000002</v>
      </c>
      <c r="J42" s="49">
        <f t="shared" si="7"/>
        <v>121.9394422</v>
      </c>
      <c r="K42" s="49">
        <f t="shared" si="7"/>
        <v>156.03437819999999</v>
      </c>
      <c r="L42" s="49">
        <f t="shared" si="7"/>
        <v>190.81121292</v>
      </c>
      <c r="M42" s="49">
        <f t="shared" si="7"/>
        <v>226.28358433440002</v>
      </c>
      <c r="N42" s="49">
        <f t="shared" si="7"/>
        <v>262.46540317708804</v>
      </c>
      <c r="O42" s="49">
        <f t="shared" si="7"/>
        <v>299.37085839662979</v>
      </c>
      <c r="P42" s="49">
        <f t="shared" si="7"/>
        <v>337.01442272056238</v>
      </c>
      <c r="Q42" s="49">
        <f t="shared" si="7"/>
        <v>346.95885833097361</v>
      </c>
      <c r="R42" s="49">
        <f t="shared" si="7"/>
        <v>356.35878265359304</v>
      </c>
      <c r="S42" s="49">
        <f t="shared" si="7"/>
        <v>365.1661354626649</v>
      </c>
      <c r="T42" s="49">
        <f>SUM(T22:T41)</f>
        <v>373.33003670391832</v>
      </c>
      <c r="U42" s="49">
        <f t="shared" ref="U42:AO42" si="8">SUM(U22:U41)</f>
        <v>380.79663743799665</v>
      </c>
      <c r="V42" s="49">
        <f t="shared" si="8"/>
        <v>388.41257018675668</v>
      </c>
      <c r="W42" s="49">
        <f t="shared" si="8"/>
        <v>396.18082159049175</v>
      </c>
      <c r="X42" s="49">
        <f t="shared" si="8"/>
        <v>404.10443802230157</v>
      </c>
      <c r="Y42" s="49">
        <f t="shared" si="8"/>
        <v>412.18652678274753</v>
      </c>
      <c r="Z42" s="49">
        <f t="shared" si="8"/>
        <v>420.43025731840248</v>
      </c>
      <c r="AA42" s="49">
        <f t="shared" si="8"/>
        <v>382.03382170799125</v>
      </c>
      <c r="AB42" s="49">
        <f t="shared" si="8"/>
        <v>342.86945738537179</v>
      </c>
      <c r="AC42" s="49">
        <f t="shared" si="8"/>
        <v>302.92180577629989</v>
      </c>
      <c r="AD42" s="49">
        <f t="shared" si="8"/>
        <v>262.17520113504668</v>
      </c>
      <c r="AE42" s="49">
        <f t="shared" si="8"/>
        <v>220.61366440096828</v>
      </c>
      <c r="AF42" s="49">
        <f t="shared" si="8"/>
        <v>178.22089693220835</v>
      </c>
      <c r="AG42" s="49">
        <f t="shared" si="8"/>
        <v>134.98027411407321</v>
      </c>
      <c r="AH42" s="49">
        <f t="shared" si="8"/>
        <v>90.874838839575347</v>
      </c>
      <c r="AI42" s="49">
        <f t="shared" si="8"/>
        <v>45.887294859587556</v>
      </c>
      <c r="AJ42" s="49">
        <f t="shared" si="8"/>
        <v>0</v>
      </c>
      <c r="AK42" s="49">
        <f t="shared" si="8"/>
        <v>0</v>
      </c>
      <c r="AL42" s="49">
        <f t="shared" si="8"/>
        <v>0</v>
      </c>
      <c r="AM42" s="49">
        <f t="shared" si="8"/>
        <v>0</v>
      </c>
      <c r="AN42" s="49">
        <f t="shared" si="8"/>
        <v>0</v>
      </c>
      <c r="AO42" s="49">
        <f t="shared" si="8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9">NPV($E$13,F45:AO45)*(1+$E$13)</f>
        <v>3518.4263023874869</v>
      </c>
      <c r="F45" s="53"/>
      <c r="G45" s="53">
        <f t="shared" ref="G45:AO45" si="10">G42</f>
        <v>28.451999999999998</v>
      </c>
      <c r="H45" s="53">
        <f t="shared" si="10"/>
        <v>58.216439999999999</v>
      </c>
      <c r="I45" s="53">
        <f t="shared" si="10"/>
        <v>89.356738800000002</v>
      </c>
      <c r="J45" s="53">
        <f t="shared" si="10"/>
        <v>121.9394422</v>
      </c>
      <c r="K45" s="53">
        <f t="shared" si="10"/>
        <v>156.03437819999999</v>
      </c>
      <c r="L45" s="53">
        <f t="shared" si="10"/>
        <v>190.81121292</v>
      </c>
      <c r="M45" s="53">
        <f t="shared" si="10"/>
        <v>226.28358433440002</v>
      </c>
      <c r="N45" s="53">
        <f t="shared" si="10"/>
        <v>262.46540317708804</v>
      </c>
      <c r="O45" s="53">
        <f t="shared" si="10"/>
        <v>299.37085839662979</v>
      </c>
      <c r="P45" s="53">
        <f t="shared" si="10"/>
        <v>337.01442272056238</v>
      </c>
      <c r="Q45" s="53">
        <f t="shared" si="10"/>
        <v>346.95885833097361</v>
      </c>
      <c r="R45" s="53">
        <f t="shared" si="10"/>
        <v>356.35878265359304</v>
      </c>
      <c r="S45" s="53">
        <f t="shared" si="10"/>
        <v>365.1661354626649</v>
      </c>
      <c r="T45" s="53">
        <f t="shared" si="10"/>
        <v>373.33003670391832</v>
      </c>
      <c r="U45" s="53">
        <f t="shared" si="10"/>
        <v>380.79663743799665</v>
      </c>
      <c r="V45" s="53">
        <f t="shared" si="10"/>
        <v>388.41257018675668</v>
      </c>
      <c r="W45" s="53">
        <f t="shared" si="10"/>
        <v>396.18082159049175</v>
      </c>
      <c r="X45" s="53">
        <f t="shared" si="10"/>
        <v>404.10443802230157</v>
      </c>
      <c r="Y45" s="53">
        <f t="shared" si="10"/>
        <v>412.18652678274753</v>
      </c>
      <c r="Z45" s="53">
        <f t="shared" si="10"/>
        <v>420.43025731840248</v>
      </c>
      <c r="AA45" s="53">
        <f t="shared" si="10"/>
        <v>382.03382170799125</v>
      </c>
      <c r="AB45" s="53">
        <f t="shared" si="10"/>
        <v>342.86945738537179</v>
      </c>
      <c r="AC45" s="53">
        <f t="shared" si="10"/>
        <v>302.92180577629989</v>
      </c>
      <c r="AD45" s="53">
        <f t="shared" si="10"/>
        <v>262.17520113504668</v>
      </c>
      <c r="AE45" s="53">
        <f t="shared" si="10"/>
        <v>220.61366440096828</v>
      </c>
      <c r="AF45" s="53">
        <f t="shared" si="10"/>
        <v>178.22089693220835</v>
      </c>
      <c r="AG45" s="53">
        <f t="shared" si="10"/>
        <v>134.98027411407321</v>
      </c>
      <c r="AH45" s="53">
        <f t="shared" si="10"/>
        <v>90.874838839575347</v>
      </c>
      <c r="AI45" s="53">
        <f t="shared" si="10"/>
        <v>45.887294859587556</v>
      </c>
      <c r="AJ45" s="53">
        <f t="shared" si="10"/>
        <v>0</v>
      </c>
      <c r="AK45" s="53">
        <f t="shared" si="10"/>
        <v>0</v>
      </c>
      <c r="AL45" s="53">
        <f t="shared" si="10"/>
        <v>0</v>
      </c>
      <c r="AM45" s="53">
        <f t="shared" si="10"/>
        <v>0</v>
      </c>
      <c r="AN45" s="53">
        <f t="shared" si="10"/>
        <v>0</v>
      </c>
      <c r="AO45" s="53">
        <f t="shared" si="10"/>
        <v>0</v>
      </c>
    </row>
    <row r="46" spans="2:41" x14ac:dyDescent="0.3">
      <c r="D46" s="34" t="s">
        <v>78</v>
      </c>
      <c r="E46" s="48">
        <f t="shared" si="9"/>
        <v>537.0676817590396</v>
      </c>
      <c r="G46" s="84">
        <f t="shared" ref="G46:AO46" si="11">F$20*$H10</f>
        <v>7.2837119999999995</v>
      </c>
      <c r="H46" s="84">
        <f t="shared" si="11"/>
        <v>14.175037440000001</v>
      </c>
      <c r="I46" s="84">
        <f t="shared" si="11"/>
        <v>20.656613068799999</v>
      </c>
      <c r="J46" s="84">
        <f t="shared" si="11"/>
        <v>26.710252625920003</v>
      </c>
      <c r="K46" s="84">
        <f t="shared" si="11"/>
        <v>32.316906521600004</v>
      </c>
      <c r="L46" s="84">
        <f t="shared" si="11"/>
        <v>37.225296128000004</v>
      </c>
      <c r="M46" s="84">
        <f t="shared" si="11"/>
        <v>41.421456159334411</v>
      </c>
      <c r="N46" s="84">
        <f t="shared" si="11"/>
        <v>44.891142024101896</v>
      </c>
      <c r="O46" s="84">
        <f t="shared" si="11"/>
        <v>47.619824238971127</v>
      </c>
      <c r="P46" s="84">
        <f t="shared" si="11"/>
        <v>49.592682730944148</v>
      </c>
      <c r="Q46" s="84">
        <f t="shared" si="11"/>
        <v>50.794601025563026</v>
      </c>
      <c r="R46" s="84">
        <f t="shared" si="11"/>
        <v>51.938531518880687</v>
      </c>
      <c r="S46" s="84">
        <f t="shared" si="11"/>
        <v>53.0423454948711</v>
      </c>
      <c r="T46" s="84">
        <f t="shared" si="11"/>
        <v>54.125223215187731</v>
      </c>
      <c r="U46" s="84">
        <f t="shared" si="11"/>
        <v>55.207727679491491</v>
      </c>
      <c r="V46" s="84">
        <f t="shared" si="11"/>
        <v>56.31188223308132</v>
      </c>
      <c r="W46" s="84">
        <f t="shared" si="11"/>
        <v>57.438119877742942</v>
      </c>
      <c r="X46" s="84">
        <f t="shared" si="11"/>
        <v>58.58688227529781</v>
      </c>
      <c r="Y46" s="84">
        <f t="shared" si="11"/>
        <v>59.75861992080376</v>
      </c>
      <c r="Z46" s="84">
        <f t="shared" si="11"/>
        <v>60.953792319219843</v>
      </c>
      <c r="AA46" s="84">
        <f t="shared" si="11"/>
        <v>50.190777731868735</v>
      </c>
      <c r="AB46" s="84">
        <f t="shared" si="11"/>
        <v>40.410711896144157</v>
      </c>
      <c r="AC46" s="84">
        <f t="shared" si="11"/>
        <v>31.63325378707864</v>
      </c>
      <c r="AD46" s="84">
        <f t="shared" si="11"/>
        <v>23.878455559205364</v>
      </c>
      <c r="AE46" s="84">
        <f t="shared" si="11"/>
        <v>17.166770410148168</v>
      </c>
      <c r="AF46" s="84">
        <f t="shared" si="11"/>
        <v>11.51906060148338</v>
      </c>
      <c r="AG46" s="84">
        <f t="shared" si="11"/>
        <v>6.9566056400188465</v>
      </c>
      <c r="AH46" s="84">
        <f t="shared" si="11"/>
        <v>3.5011106226985724</v>
      </c>
      <c r="AI46" s="84">
        <f t="shared" si="11"/>
        <v>1.1747147484054432</v>
      </c>
      <c r="AJ46" s="84">
        <f t="shared" si="11"/>
        <v>1.8189894035458565E-15</v>
      </c>
      <c r="AK46" s="84">
        <f t="shared" si="11"/>
        <v>1.8189894035458565E-15</v>
      </c>
      <c r="AL46" s="84">
        <f t="shared" si="11"/>
        <v>1.8189894035458565E-15</v>
      </c>
      <c r="AM46" s="84">
        <f t="shared" si="11"/>
        <v>1.8189894035458565E-15</v>
      </c>
      <c r="AN46" s="84">
        <f t="shared" si="11"/>
        <v>1.8189894035458565E-15</v>
      </c>
      <c r="AO46" s="84">
        <f t="shared" si="11"/>
        <v>1.8189894035458565E-15</v>
      </c>
    </row>
    <row r="47" spans="2:41" x14ac:dyDescent="0.3">
      <c r="D47" s="34" t="s">
        <v>21</v>
      </c>
      <c r="E47" s="48">
        <f t="shared" si="9"/>
        <v>679.72628472628446</v>
      </c>
      <c r="F47" s="42"/>
      <c r="G47" s="84">
        <f t="shared" ref="G47:AO47" si="12">F$20*$H11</f>
        <v>9.2184479999999986</v>
      </c>
      <c r="H47" s="84">
        <f t="shared" si="12"/>
        <v>17.940281759999998</v>
      </c>
      <c r="I47" s="84">
        <f t="shared" si="12"/>
        <v>26.143525915199994</v>
      </c>
      <c r="J47" s="84">
        <f t="shared" si="12"/>
        <v>33.805163479679997</v>
      </c>
      <c r="K47" s="84">
        <f t="shared" si="12"/>
        <v>40.901084816400001</v>
      </c>
      <c r="L47" s="84">
        <f t="shared" si="12"/>
        <v>47.113265412000004</v>
      </c>
      <c r="M47" s="84">
        <f t="shared" si="12"/>
        <v>52.424030451657607</v>
      </c>
      <c r="N47" s="84">
        <f t="shared" si="12"/>
        <v>56.815351624253957</v>
      </c>
      <c r="O47" s="84">
        <f t="shared" si="12"/>
        <v>60.268840052447828</v>
      </c>
      <c r="P47" s="84">
        <f t="shared" si="12"/>
        <v>62.765739081351178</v>
      </c>
      <c r="Q47" s="84">
        <f t="shared" si="12"/>
        <v>64.286916922978193</v>
      </c>
      <c r="R47" s="84">
        <f t="shared" si="12"/>
        <v>65.734703953583363</v>
      </c>
      <c r="S47" s="84">
        <f t="shared" si="12"/>
        <v>67.131718516946236</v>
      </c>
      <c r="T47" s="84">
        <f t="shared" si="12"/>
        <v>68.502235631721959</v>
      </c>
      <c r="U47" s="84">
        <f t="shared" si="12"/>
        <v>69.872280344356412</v>
      </c>
      <c r="V47" s="84">
        <f t="shared" si="12"/>
        <v>71.269725951243529</v>
      </c>
      <c r="W47" s="84">
        <f t="shared" si="12"/>
        <v>72.695120470268407</v>
      </c>
      <c r="X47" s="84">
        <f t="shared" si="12"/>
        <v>74.14902287967378</v>
      </c>
      <c r="Y47" s="84">
        <f t="shared" si="12"/>
        <v>75.63200333726725</v>
      </c>
      <c r="Z47" s="84">
        <f t="shared" si="12"/>
        <v>77.144643404012598</v>
      </c>
      <c r="AA47" s="84">
        <f t="shared" si="12"/>
        <v>63.522703066896362</v>
      </c>
      <c r="AB47" s="84">
        <f t="shared" si="12"/>
        <v>51.144807243557445</v>
      </c>
      <c r="AC47" s="84">
        <f t="shared" si="12"/>
        <v>40.035836824271399</v>
      </c>
      <c r="AD47" s="84">
        <f t="shared" si="12"/>
        <v>30.221170317119284</v>
      </c>
      <c r="AE47" s="84">
        <f t="shared" si="12"/>
        <v>21.726693800343774</v>
      </c>
      <c r="AF47" s="84">
        <f t="shared" si="12"/>
        <v>14.578811073752401</v>
      </c>
      <c r="AG47" s="84">
        <f t="shared" si="12"/>
        <v>8.8044540131488525</v>
      </c>
      <c r="AH47" s="84">
        <f t="shared" si="12"/>
        <v>4.4310931318528803</v>
      </c>
      <c r="AI47" s="84">
        <f t="shared" si="12"/>
        <v>1.4867483534506389</v>
      </c>
      <c r="AJ47" s="84">
        <f t="shared" si="12"/>
        <v>2.3021584638627243E-15</v>
      </c>
      <c r="AK47" s="84">
        <f t="shared" si="12"/>
        <v>2.3021584638627243E-15</v>
      </c>
      <c r="AL47" s="84">
        <f t="shared" si="12"/>
        <v>2.3021584638627243E-15</v>
      </c>
      <c r="AM47" s="84">
        <f t="shared" si="12"/>
        <v>2.3021584638627243E-15</v>
      </c>
      <c r="AN47" s="84">
        <f t="shared" si="12"/>
        <v>2.3021584638627243E-15</v>
      </c>
      <c r="AO47" s="84">
        <f t="shared" si="12"/>
        <v>2.3021584638627243E-15</v>
      </c>
    </row>
    <row r="48" spans="2:41" x14ac:dyDescent="0.3">
      <c r="D48" s="34" t="s">
        <v>79</v>
      </c>
      <c r="E48" s="48">
        <f t="shared" si="9"/>
        <v>1216.7939664853243</v>
      </c>
      <c r="F48" s="42"/>
      <c r="G48" s="42">
        <f t="shared" ref="G48:AO48" si="13">SUM(G46:G47)</f>
        <v>16.502159999999996</v>
      </c>
      <c r="H48" s="42">
        <f t="shared" si="13"/>
        <v>32.115319200000002</v>
      </c>
      <c r="I48" s="42">
        <f t="shared" si="13"/>
        <v>46.800138983999993</v>
      </c>
      <c r="J48" s="42">
        <f t="shared" si="13"/>
        <v>60.515416105599996</v>
      </c>
      <c r="K48" s="42">
        <f t="shared" si="13"/>
        <v>73.217991338000004</v>
      </c>
      <c r="L48" s="42">
        <f t="shared" si="13"/>
        <v>84.338561540000001</v>
      </c>
      <c r="M48" s="42">
        <f t="shared" si="13"/>
        <v>93.845486610992026</v>
      </c>
      <c r="N48" s="42">
        <f t="shared" si="13"/>
        <v>101.70649364835586</v>
      </c>
      <c r="O48" s="42">
        <f t="shared" si="13"/>
        <v>107.88866429141896</v>
      </c>
      <c r="P48" s="42">
        <f t="shared" si="13"/>
        <v>112.35842181229532</v>
      </c>
      <c r="Q48" s="42">
        <f t="shared" si="13"/>
        <v>115.08151794854122</v>
      </c>
      <c r="R48" s="42">
        <f t="shared" si="13"/>
        <v>117.67323547246406</v>
      </c>
      <c r="S48" s="42">
        <f t="shared" si="13"/>
        <v>120.17406401181734</v>
      </c>
      <c r="T48" s="42">
        <f t="shared" si="13"/>
        <v>122.62745884690969</v>
      </c>
      <c r="U48" s="42">
        <f t="shared" si="13"/>
        <v>125.08000802384791</v>
      </c>
      <c r="V48" s="42">
        <f t="shared" si="13"/>
        <v>127.58160818432485</v>
      </c>
      <c r="W48" s="42">
        <f t="shared" si="13"/>
        <v>130.13324034801136</v>
      </c>
      <c r="X48" s="42">
        <f t="shared" si="13"/>
        <v>132.73590515497159</v>
      </c>
      <c r="Y48" s="42">
        <f t="shared" si="13"/>
        <v>135.390623258071</v>
      </c>
      <c r="Z48" s="42">
        <f t="shared" si="13"/>
        <v>138.09843572323246</v>
      </c>
      <c r="AA48" s="42">
        <f t="shared" si="13"/>
        <v>113.71348079876509</v>
      </c>
      <c r="AB48" s="42">
        <f t="shared" si="13"/>
        <v>91.555519139701602</v>
      </c>
      <c r="AC48" s="42">
        <f t="shared" si="13"/>
        <v>71.669090611350043</v>
      </c>
      <c r="AD48" s="42">
        <f t="shared" si="13"/>
        <v>54.099625876324652</v>
      </c>
      <c r="AE48" s="42">
        <f t="shared" si="13"/>
        <v>38.893464210491942</v>
      </c>
      <c r="AF48" s="42">
        <f t="shared" si="13"/>
        <v>26.09787167523578</v>
      </c>
      <c r="AG48" s="42">
        <f t="shared" si="13"/>
        <v>15.761059653167699</v>
      </c>
      <c r="AH48" s="42">
        <f t="shared" si="13"/>
        <v>7.9322037545514528</v>
      </c>
      <c r="AI48" s="42">
        <f t="shared" si="13"/>
        <v>2.6614631018560821</v>
      </c>
      <c r="AJ48" s="42">
        <f t="shared" si="13"/>
        <v>4.1211478674085808E-15</v>
      </c>
      <c r="AK48" s="42">
        <f t="shared" si="13"/>
        <v>4.1211478674085808E-15</v>
      </c>
      <c r="AL48" s="42">
        <f t="shared" si="13"/>
        <v>4.1211478674085808E-15</v>
      </c>
      <c r="AM48" s="42">
        <f t="shared" si="13"/>
        <v>4.1211478674085808E-15</v>
      </c>
      <c r="AN48" s="42">
        <f t="shared" si="13"/>
        <v>4.1211478674085808E-15</v>
      </c>
      <c r="AO48" s="42">
        <f t="shared" si="13"/>
        <v>4.1211478674085808E-15</v>
      </c>
    </row>
    <row r="49" spans="3:41" x14ac:dyDescent="0.3">
      <c r="D49" s="45" t="s">
        <v>80</v>
      </c>
      <c r="E49" s="50">
        <f t="shared" si="9"/>
        <v>0</v>
      </c>
      <c r="F49" s="55">
        <f t="shared" ref="F49:AO49" si="14">F17</f>
        <v>0</v>
      </c>
      <c r="G49" s="55">
        <f t="shared" si="14"/>
        <v>0</v>
      </c>
      <c r="H49" s="55">
        <f t="shared" si="14"/>
        <v>0</v>
      </c>
      <c r="I49" s="55">
        <f t="shared" si="14"/>
        <v>0</v>
      </c>
      <c r="J49" s="55">
        <f t="shared" si="14"/>
        <v>0</v>
      </c>
      <c r="K49" s="55">
        <f t="shared" si="14"/>
        <v>0</v>
      </c>
      <c r="L49" s="55">
        <f t="shared" si="14"/>
        <v>0</v>
      </c>
      <c r="M49" s="55">
        <f t="shared" si="14"/>
        <v>0</v>
      </c>
      <c r="N49" s="55">
        <f t="shared" si="14"/>
        <v>0</v>
      </c>
      <c r="O49" s="55">
        <f t="shared" si="14"/>
        <v>0</v>
      </c>
      <c r="P49" s="55">
        <f t="shared" si="14"/>
        <v>0</v>
      </c>
      <c r="Q49" s="55">
        <f t="shared" si="14"/>
        <v>0</v>
      </c>
      <c r="R49" s="55">
        <f t="shared" si="14"/>
        <v>0</v>
      </c>
      <c r="S49" s="55">
        <f t="shared" si="14"/>
        <v>0</v>
      </c>
      <c r="T49" s="55">
        <f t="shared" si="14"/>
        <v>0</v>
      </c>
      <c r="U49" s="55">
        <f t="shared" si="14"/>
        <v>0</v>
      </c>
      <c r="V49" s="55">
        <f t="shared" si="14"/>
        <v>0</v>
      </c>
      <c r="W49" s="55">
        <f t="shared" si="14"/>
        <v>0</v>
      </c>
      <c r="X49" s="55">
        <f t="shared" si="14"/>
        <v>0</v>
      </c>
      <c r="Y49" s="55">
        <f t="shared" si="14"/>
        <v>0</v>
      </c>
      <c r="Z49" s="55">
        <f t="shared" si="14"/>
        <v>0</v>
      </c>
      <c r="AA49" s="55">
        <f t="shared" si="14"/>
        <v>0</v>
      </c>
      <c r="AB49" s="55">
        <f t="shared" si="14"/>
        <v>0</v>
      </c>
      <c r="AC49" s="55">
        <f t="shared" si="14"/>
        <v>0</v>
      </c>
      <c r="AD49" s="55">
        <f t="shared" si="14"/>
        <v>0</v>
      </c>
      <c r="AE49" s="55">
        <f t="shared" si="14"/>
        <v>0</v>
      </c>
      <c r="AF49" s="55">
        <f t="shared" si="14"/>
        <v>0</v>
      </c>
      <c r="AG49" s="55">
        <f t="shared" si="14"/>
        <v>0</v>
      </c>
      <c r="AH49" s="55">
        <f t="shared" si="14"/>
        <v>0</v>
      </c>
      <c r="AI49" s="55">
        <f t="shared" si="14"/>
        <v>0</v>
      </c>
      <c r="AJ49" s="55">
        <f t="shared" si="14"/>
        <v>0</v>
      </c>
      <c r="AK49" s="55">
        <f t="shared" si="14"/>
        <v>0</v>
      </c>
      <c r="AL49" s="55">
        <f t="shared" si="14"/>
        <v>0</v>
      </c>
      <c r="AM49" s="55">
        <f t="shared" si="14"/>
        <v>0</v>
      </c>
      <c r="AN49" s="55">
        <f t="shared" si="14"/>
        <v>0</v>
      </c>
      <c r="AO49" s="55">
        <f t="shared" si="14"/>
        <v>0</v>
      </c>
    </row>
    <row r="50" spans="3:41" x14ac:dyDescent="0.3">
      <c r="D50" s="114" t="s">
        <v>50</v>
      </c>
      <c r="E50" s="115">
        <f t="shared" si="9"/>
        <v>4475.6335244544516</v>
      </c>
      <c r="F50" s="116">
        <f t="shared" ref="F50:AO50" si="15">SUM(F45,F48,F49)</f>
        <v>0</v>
      </c>
      <c r="G50" s="116">
        <f t="shared" si="15"/>
        <v>44.954159999999995</v>
      </c>
      <c r="H50" s="116">
        <f t="shared" si="15"/>
        <v>90.331759199999993</v>
      </c>
      <c r="I50" s="116">
        <f t="shared" si="15"/>
        <v>136.15687778399999</v>
      </c>
      <c r="J50" s="116">
        <f t="shared" si="15"/>
        <v>182.4548583056</v>
      </c>
      <c r="K50" s="116">
        <f t="shared" si="15"/>
        <v>229.25236953799998</v>
      </c>
      <c r="L50" s="116">
        <f t="shared" si="15"/>
        <v>275.14977446</v>
      </c>
      <c r="M50" s="116">
        <f t="shared" si="15"/>
        <v>320.12907094539207</v>
      </c>
      <c r="N50" s="116">
        <f t="shared" si="15"/>
        <v>364.17189682544392</v>
      </c>
      <c r="O50" s="116">
        <f t="shared" si="15"/>
        <v>407.25952268804872</v>
      </c>
      <c r="P50" s="116">
        <f t="shared" si="15"/>
        <v>449.3728445328577</v>
      </c>
      <c r="Q50" s="116">
        <f t="shared" si="15"/>
        <v>462.04037627951482</v>
      </c>
      <c r="R50" s="116">
        <f t="shared" si="15"/>
        <v>474.0320181260571</v>
      </c>
      <c r="S50" s="116">
        <f t="shared" si="15"/>
        <v>485.34019947448223</v>
      </c>
      <c r="T50" s="116">
        <f t="shared" si="15"/>
        <v>495.95749555082801</v>
      </c>
      <c r="U50" s="116">
        <f t="shared" si="15"/>
        <v>505.87664546184453</v>
      </c>
      <c r="V50" s="116">
        <f t="shared" si="15"/>
        <v>515.99417837108149</v>
      </c>
      <c r="W50" s="116">
        <f t="shared" si="15"/>
        <v>526.31406193850307</v>
      </c>
      <c r="X50" s="116">
        <f t="shared" si="15"/>
        <v>536.8403431772731</v>
      </c>
      <c r="Y50" s="116">
        <f t="shared" si="15"/>
        <v>547.57715004081854</v>
      </c>
      <c r="Z50" s="116">
        <f t="shared" si="15"/>
        <v>558.52869304163494</v>
      </c>
      <c r="AA50" s="116">
        <f t="shared" si="15"/>
        <v>495.74730250675634</v>
      </c>
      <c r="AB50" s="116">
        <f t="shared" si="15"/>
        <v>434.42497652507336</v>
      </c>
      <c r="AC50" s="116">
        <f t="shared" si="15"/>
        <v>374.59089638764993</v>
      </c>
      <c r="AD50" s="116">
        <f t="shared" si="15"/>
        <v>316.27482701137131</v>
      </c>
      <c r="AE50" s="116">
        <f t="shared" si="15"/>
        <v>259.50712861146019</v>
      </c>
      <c r="AF50" s="116">
        <f t="shared" si="15"/>
        <v>204.31876860744413</v>
      </c>
      <c r="AG50" s="116">
        <f t="shared" si="15"/>
        <v>150.74133376724092</v>
      </c>
      <c r="AH50" s="116">
        <f t="shared" si="15"/>
        <v>98.807042594126798</v>
      </c>
      <c r="AI50" s="116">
        <f t="shared" si="15"/>
        <v>48.548757961443641</v>
      </c>
      <c r="AJ50" s="116">
        <f t="shared" si="15"/>
        <v>4.1211478674085808E-15</v>
      </c>
      <c r="AK50" s="116">
        <f t="shared" si="15"/>
        <v>4.1211478674085808E-15</v>
      </c>
      <c r="AL50" s="116">
        <f t="shared" si="15"/>
        <v>4.1211478674085808E-15</v>
      </c>
      <c r="AM50" s="116">
        <f t="shared" si="15"/>
        <v>4.1211478674085808E-15</v>
      </c>
      <c r="AN50" s="116">
        <f t="shared" si="15"/>
        <v>4.1211478674085808E-15</v>
      </c>
      <c r="AO50" s="116">
        <f t="shared" si="15"/>
        <v>4.1211478674085808E-15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-1.1950653229855614E-12</v>
      </c>
      <c r="F52" s="49">
        <f t="shared" ref="F52:AO52" si="16">-F8+F50</f>
        <v>-284.52</v>
      </c>
      <c r="G52" s="49">
        <f t="shared" si="16"/>
        <v>-252.69024000000002</v>
      </c>
      <c r="H52" s="49">
        <f t="shared" si="16"/>
        <v>-221.0712288</v>
      </c>
      <c r="I52" s="49">
        <f t="shared" si="16"/>
        <v>-189.67015621600004</v>
      </c>
      <c r="J52" s="49">
        <f t="shared" si="16"/>
        <v>-158.49450169440001</v>
      </c>
      <c r="K52" s="49">
        <f t="shared" si="16"/>
        <v>-118.51597766200001</v>
      </c>
      <c r="L52" s="49">
        <f t="shared" si="16"/>
        <v>-79.573939683999981</v>
      </c>
      <c r="M52" s="49">
        <f t="shared" si="16"/>
        <v>-41.689117481487926</v>
      </c>
      <c r="N52" s="49">
        <f t="shared" si="16"/>
        <v>-4.8826553699736905</v>
      </c>
      <c r="O52" s="49">
        <f t="shared" si="16"/>
        <v>30.823879448722721</v>
      </c>
      <c r="P52" s="49">
        <f t="shared" si="16"/>
        <v>65.408488428745159</v>
      </c>
      <c r="Q52" s="49">
        <f t="shared" si="16"/>
        <v>70.39673305332002</v>
      </c>
      <c r="R52" s="49">
        <f t="shared" si="16"/>
        <v>74.555502035338407</v>
      </c>
      <c r="S52" s="49">
        <f t="shared" si="16"/>
        <v>77.874153061949187</v>
      </c>
      <c r="T52" s="49">
        <f t="shared" si="16"/>
        <v>80.34212821004428</v>
      </c>
      <c r="U52" s="49">
        <f t="shared" si="16"/>
        <v>81.94897077424514</v>
      </c>
      <c r="V52" s="49">
        <f t="shared" si="16"/>
        <v>83.587950189730122</v>
      </c>
      <c r="W52" s="49">
        <f t="shared" si="16"/>
        <v>85.259709193524657</v>
      </c>
      <c r="X52" s="49">
        <f t="shared" si="16"/>
        <v>86.964903377395103</v>
      </c>
      <c r="Y52" s="49">
        <f t="shared" si="16"/>
        <v>88.704201444942953</v>
      </c>
      <c r="Z52" s="49">
        <f t="shared" si="16"/>
        <v>558.52869304163494</v>
      </c>
      <c r="AA52" s="49">
        <f t="shared" si="16"/>
        <v>495.74730250675634</v>
      </c>
      <c r="AB52" s="49">
        <f t="shared" si="16"/>
        <v>434.42497652507336</v>
      </c>
      <c r="AC52" s="49">
        <f t="shared" si="16"/>
        <v>374.59089638764993</v>
      </c>
      <c r="AD52" s="49">
        <f t="shared" si="16"/>
        <v>316.27482701137131</v>
      </c>
      <c r="AE52" s="49">
        <f t="shared" si="16"/>
        <v>259.50712861146019</v>
      </c>
      <c r="AF52" s="49">
        <f t="shared" si="16"/>
        <v>204.31876860744413</v>
      </c>
      <c r="AG52" s="49">
        <f t="shared" si="16"/>
        <v>150.74133376724092</v>
      </c>
      <c r="AH52" s="49">
        <f t="shared" si="16"/>
        <v>98.807042594126798</v>
      </c>
      <c r="AI52" s="49">
        <f t="shared" si="16"/>
        <v>48.548757961443641</v>
      </c>
      <c r="AJ52" s="49">
        <f t="shared" si="16"/>
        <v>4.1211478674085808E-15</v>
      </c>
      <c r="AK52" s="49">
        <f t="shared" si="16"/>
        <v>4.1211478674085808E-15</v>
      </c>
      <c r="AL52" s="49">
        <f t="shared" si="16"/>
        <v>4.1211478674085808E-15</v>
      </c>
      <c r="AM52" s="49">
        <f t="shared" si="16"/>
        <v>4.1211478674085808E-15</v>
      </c>
      <c r="AN52" s="49">
        <f t="shared" si="16"/>
        <v>4.1211478674085808E-15</v>
      </c>
      <c r="AO52" s="49">
        <f t="shared" si="16"/>
        <v>4.1211478674085808E-15</v>
      </c>
    </row>
    <row r="53" spans="3:41" x14ac:dyDescent="0.3">
      <c r="C53" s="34"/>
      <c r="D53" s="34" t="s">
        <v>52</v>
      </c>
      <c r="F53" s="49">
        <f>F20</f>
        <v>284.52</v>
      </c>
      <c r="G53" s="49">
        <f t="shared" ref="G53:AO53" si="17">G20</f>
        <v>553.7124</v>
      </c>
      <c r="H53" s="49">
        <f t="shared" si="17"/>
        <v>806.8989479999999</v>
      </c>
      <c r="I53" s="49">
        <f t="shared" si="17"/>
        <v>1043.3692432</v>
      </c>
      <c r="J53" s="49">
        <f t="shared" si="17"/>
        <v>1262.3791610000001</v>
      </c>
      <c r="K53" s="49">
        <f t="shared" si="17"/>
        <v>1454.1131300000002</v>
      </c>
      <c r="L53" s="49">
        <f t="shared" si="17"/>
        <v>1618.0256312240003</v>
      </c>
      <c r="M53" s="49">
        <f t="shared" si="17"/>
        <v>1753.5602353164802</v>
      </c>
      <c r="N53" s="49">
        <f t="shared" si="17"/>
        <v>1860.1493843348096</v>
      </c>
      <c r="O53" s="49">
        <f t="shared" si="17"/>
        <v>1937.2141691775057</v>
      </c>
      <c r="P53" s="49">
        <f t="shared" si="17"/>
        <v>1984.1641025610556</v>
      </c>
      <c r="Q53" s="49">
        <f t="shared" si="17"/>
        <v>2028.8488874562768</v>
      </c>
      <c r="R53" s="49">
        <f t="shared" si="17"/>
        <v>2071.9666208934023</v>
      </c>
      <c r="S53" s="49">
        <f t="shared" si="17"/>
        <v>2114.2665318432705</v>
      </c>
      <c r="T53" s="49">
        <f t="shared" si="17"/>
        <v>2156.5518624801362</v>
      </c>
      <c r="U53" s="49">
        <f t="shared" si="17"/>
        <v>2199.6828997297389</v>
      </c>
      <c r="V53" s="49">
        <f t="shared" si="17"/>
        <v>2243.6765577243336</v>
      </c>
      <c r="W53" s="49">
        <f t="shared" si="17"/>
        <v>2288.5500888788206</v>
      </c>
      <c r="X53" s="49">
        <f t="shared" si="17"/>
        <v>2334.3210906563968</v>
      </c>
      <c r="Y53" s="49">
        <f t="shared" si="17"/>
        <v>2381.007512469525</v>
      </c>
      <c r="Z53" s="49">
        <f t="shared" si="17"/>
        <v>1960.5772551511225</v>
      </c>
      <c r="AA53" s="49">
        <f t="shared" si="17"/>
        <v>1578.5434334431311</v>
      </c>
      <c r="AB53" s="49">
        <f t="shared" si="17"/>
        <v>1235.6739760577593</v>
      </c>
      <c r="AC53" s="49">
        <f t="shared" si="17"/>
        <v>932.75217028145948</v>
      </c>
      <c r="AD53" s="49">
        <f t="shared" si="17"/>
        <v>670.57696914641281</v>
      </c>
      <c r="AE53" s="49">
        <f t="shared" si="17"/>
        <v>449.96330474544453</v>
      </c>
      <c r="AF53" s="49">
        <f t="shared" si="17"/>
        <v>271.74240781323618</v>
      </c>
      <c r="AG53" s="49">
        <f t="shared" si="17"/>
        <v>136.76213369916297</v>
      </c>
      <c r="AH53" s="49">
        <f t="shared" si="17"/>
        <v>45.887294859587627</v>
      </c>
      <c r="AI53" s="49">
        <f t="shared" si="17"/>
        <v>7.1054273576010019E-14</v>
      </c>
      <c r="AJ53" s="49">
        <f t="shared" si="17"/>
        <v>7.1054273576010019E-14</v>
      </c>
      <c r="AK53" s="49">
        <f t="shared" si="17"/>
        <v>7.1054273576010019E-14</v>
      </c>
      <c r="AL53" s="49">
        <f t="shared" si="17"/>
        <v>7.1054273576010019E-14</v>
      </c>
      <c r="AM53" s="49">
        <f t="shared" si="17"/>
        <v>7.1054273576010019E-14</v>
      </c>
      <c r="AN53" s="49">
        <f t="shared" si="17"/>
        <v>7.1054273576010019E-14</v>
      </c>
      <c r="AO53" s="49">
        <f t="shared" si="17"/>
        <v>7.1054273576010019E-14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61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115</v>
      </c>
      <c r="D1" s="40"/>
    </row>
    <row r="2" spans="1:41" x14ac:dyDescent="0.3">
      <c r="A2" s="40" t="s">
        <v>125</v>
      </c>
      <c r="D2" s="40"/>
    </row>
    <row r="3" spans="1:41" x14ac:dyDescent="0.3">
      <c r="D3" s="59" t="s">
        <v>40</v>
      </c>
      <c r="E3" s="58" t="s">
        <v>85</v>
      </c>
      <c r="F3" s="57"/>
      <c r="G3" s="104" t="s">
        <v>42</v>
      </c>
      <c r="H3" s="57"/>
      <c r="I3" s="72" t="s">
        <v>86</v>
      </c>
      <c r="J3" s="82"/>
      <c r="K3" s="57"/>
      <c r="L3" s="86" t="s">
        <v>47</v>
      </c>
      <c r="M3" s="57"/>
      <c r="N3" s="101" t="s">
        <v>0</v>
      </c>
      <c r="O3" s="111">
        <v>1.2</v>
      </c>
      <c r="P3" s="102" t="s">
        <v>114</v>
      </c>
    </row>
    <row r="4" spans="1:41" x14ac:dyDescent="0.3">
      <c r="A4" s="40"/>
      <c r="E4" s="58" t="s">
        <v>41</v>
      </c>
      <c r="F4" s="57"/>
      <c r="G4" s="104">
        <v>20</v>
      </c>
      <c r="H4" s="57" t="s">
        <v>37</v>
      </c>
      <c r="I4" s="72" t="s">
        <v>46</v>
      </c>
      <c r="J4" s="82"/>
      <c r="K4" s="57"/>
      <c r="L4" s="104">
        <v>10</v>
      </c>
      <c r="M4" s="57" t="s">
        <v>37</v>
      </c>
    </row>
    <row r="5" spans="1:41" x14ac:dyDescent="0.3">
      <c r="D5" s="40"/>
    </row>
    <row r="6" spans="1:41" x14ac:dyDescent="0.3">
      <c r="B6" s="41" t="s">
        <v>38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88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x14ac:dyDescent="0.25">
      <c r="B9" s="62"/>
      <c r="C9" s="60" t="s">
        <v>39</v>
      </c>
      <c r="F9" s="38" t="s">
        <v>20</v>
      </c>
      <c r="G9" s="38" t="s">
        <v>51</v>
      </c>
      <c r="H9" s="39" t="s">
        <v>83</v>
      </c>
      <c r="I9" s="63"/>
      <c r="J9" s="63"/>
    </row>
    <row r="10" spans="1:41" x14ac:dyDescent="0.3">
      <c r="D10" s="34" t="s">
        <v>18</v>
      </c>
      <c r="F10" s="105">
        <v>0.64</v>
      </c>
      <c r="G10" s="106">
        <v>0.04</v>
      </c>
      <c r="H10" s="44">
        <f>F10*G10</f>
        <v>2.5600000000000001E-2</v>
      </c>
      <c r="I10" s="35"/>
      <c r="J10" s="35"/>
    </row>
    <row r="11" spans="1:41" x14ac:dyDescent="0.3">
      <c r="D11" s="45" t="s">
        <v>19</v>
      </c>
      <c r="E11" s="45"/>
      <c r="F11" s="107">
        <v>0.36</v>
      </c>
      <c r="G11" s="108">
        <v>0.09</v>
      </c>
      <c r="H11" s="46">
        <f t="shared" ref="H11" si="1">F11*G11</f>
        <v>3.2399999999999998E-2</v>
      </c>
      <c r="I11" s="35"/>
      <c r="J11" s="35"/>
    </row>
    <row r="12" spans="1:41" x14ac:dyDescent="0.3">
      <c r="D12" s="34" t="s">
        <v>77</v>
      </c>
      <c r="F12" s="47">
        <f>SUM(F10:F11)</f>
        <v>1</v>
      </c>
      <c r="G12" s="44"/>
      <c r="H12" s="44">
        <f>SUM(H10:H11)</f>
        <v>5.7999999999999996E-2</v>
      </c>
      <c r="I12" s="35"/>
      <c r="J12" s="35"/>
    </row>
    <row r="13" spans="1:41" x14ac:dyDescent="0.3">
      <c r="C13" s="40" t="s">
        <v>89</v>
      </c>
      <c r="E13" s="109">
        <f>H12</f>
        <v>5.7999999999999996E-2</v>
      </c>
      <c r="F13" s="47"/>
      <c r="G13" s="44"/>
      <c r="H13" s="44"/>
      <c r="I13" s="35"/>
      <c r="J13" s="35"/>
    </row>
    <row r="14" spans="1:41" x14ac:dyDescent="0.3">
      <c r="C14" s="40" t="s">
        <v>90</v>
      </c>
      <c r="E14" s="110">
        <f>L4</f>
        <v>10</v>
      </c>
      <c r="F14" s="47" t="s">
        <v>37</v>
      </c>
      <c r="G14" s="44"/>
      <c r="H14" s="44"/>
      <c r="I14" s="35"/>
      <c r="J14" s="35"/>
    </row>
    <row r="15" spans="1:41" x14ac:dyDescent="0.3">
      <c r="B15" s="41" t="s">
        <v>91</v>
      </c>
      <c r="E15" s="35"/>
    </row>
    <row r="16" spans="1:41" x14ac:dyDescent="0.3">
      <c r="E16" s="61" t="s">
        <v>84</v>
      </c>
      <c r="F16" s="56">
        <f>F7</f>
        <v>2023</v>
      </c>
      <c r="G16" s="56">
        <f>F16+1</f>
        <v>2024</v>
      </c>
      <c r="H16" s="56">
        <f t="shared" ref="H16:AO16" si="2">G16+1</f>
        <v>2025</v>
      </c>
      <c r="I16" s="56">
        <f t="shared" si="2"/>
        <v>2026</v>
      </c>
      <c r="J16" s="56">
        <f t="shared" si="2"/>
        <v>2027</v>
      </c>
      <c r="K16" s="56">
        <f t="shared" si="2"/>
        <v>2028</v>
      </c>
      <c r="L16" s="56">
        <f t="shared" si="2"/>
        <v>2029</v>
      </c>
      <c r="M16" s="56">
        <f t="shared" si="2"/>
        <v>2030</v>
      </c>
      <c r="N16" s="56">
        <f t="shared" si="2"/>
        <v>2031</v>
      </c>
      <c r="O16" s="56">
        <f t="shared" si="2"/>
        <v>2032</v>
      </c>
      <c r="P16" s="56">
        <f t="shared" si="2"/>
        <v>2033</v>
      </c>
      <c r="Q16" s="56">
        <f t="shared" si="2"/>
        <v>2034</v>
      </c>
      <c r="R16" s="56">
        <f t="shared" si="2"/>
        <v>2035</v>
      </c>
      <c r="S16" s="56">
        <f t="shared" si="2"/>
        <v>2036</v>
      </c>
      <c r="T16" s="56">
        <f t="shared" si="2"/>
        <v>2037</v>
      </c>
      <c r="U16" s="56">
        <f t="shared" si="2"/>
        <v>2038</v>
      </c>
      <c r="V16" s="56">
        <f t="shared" si="2"/>
        <v>2039</v>
      </c>
      <c r="W16" s="56">
        <f t="shared" si="2"/>
        <v>2040</v>
      </c>
      <c r="X16" s="56">
        <f t="shared" si="2"/>
        <v>2041</v>
      </c>
      <c r="Y16" s="56">
        <f t="shared" si="2"/>
        <v>2042</v>
      </c>
      <c r="Z16" s="56">
        <f t="shared" si="2"/>
        <v>2043</v>
      </c>
      <c r="AA16" s="56">
        <f t="shared" si="2"/>
        <v>2044</v>
      </c>
      <c r="AB16" s="56">
        <f t="shared" si="2"/>
        <v>2045</v>
      </c>
      <c r="AC16" s="56">
        <f t="shared" si="2"/>
        <v>2046</v>
      </c>
      <c r="AD16" s="56">
        <f t="shared" si="2"/>
        <v>2047</v>
      </c>
      <c r="AE16" s="56">
        <f t="shared" si="2"/>
        <v>2048</v>
      </c>
      <c r="AF16" s="56">
        <f t="shared" si="2"/>
        <v>2049</v>
      </c>
      <c r="AG16" s="56">
        <f t="shared" si="2"/>
        <v>2050</v>
      </c>
      <c r="AH16" s="56">
        <f t="shared" si="2"/>
        <v>2051</v>
      </c>
      <c r="AI16" s="56">
        <f t="shared" si="2"/>
        <v>2052</v>
      </c>
      <c r="AJ16" s="56">
        <f t="shared" si="2"/>
        <v>2053</v>
      </c>
      <c r="AK16" s="56">
        <f t="shared" si="2"/>
        <v>2054</v>
      </c>
      <c r="AL16" s="56">
        <f t="shared" si="2"/>
        <v>2055</v>
      </c>
      <c r="AM16" s="56">
        <f t="shared" si="2"/>
        <v>2056</v>
      </c>
      <c r="AN16" s="56">
        <f t="shared" si="2"/>
        <v>2057</v>
      </c>
      <c r="AO16" s="56">
        <f t="shared" si="2"/>
        <v>2058</v>
      </c>
    </row>
    <row r="17" spans="3:41" x14ac:dyDescent="0.3">
      <c r="C17" s="40" t="s">
        <v>80</v>
      </c>
      <c r="E17" s="48">
        <f>NPV($E$13,F17:AO17)*(1+$E$13)</f>
        <v>0</v>
      </c>
      <c r="F17" s="53">
        <f t="shared" ref="F17:Y17" si="3">IF($G$3="Expense",F8,0)</f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53">
        <f t="shared" si="3"/>
        <v>0</v>
      </c>
      <c r="N17" s="53">
        <f t="shared" si="3"/>
        <v>0</v>
      </c>
      <c r="O17" s="53">
        <f t="shared" si="3"/>
        <v>0</v>
      </c>
      <c r="P17" s="53">
        <f t="shared" si="3"/>
        <v>0</v>
      </c>
      <c r="Q17" s="53">
        <f t="shared" si="3"/>
        <v>0</v>
      </c>
      <c r="R17" s="53">
        <f t="shared" si="3"/>
        <v>0</v>
      </c>
      <c r="S17" s="53">
        <f t="shared" si="3"/>
        <v>0</v>
      </c>
      <c r="T17" s="53">
        <f t="shared" si="3"/>
        <v>0</v>
      </c>
      <c r="U17" s="53">
        <f t="shared" si="3"/>
        <v>0</v>
      </c>
      <c r="V17" s="53">
        <f t="shared" si="3"/>
        <v>0</v>
      </c>
      <c r="W17" s="53">
        <f t="shared" si="3"/>
        <v>0</v>
      </c>
      <c r="X17" s="53">
        <f t="shared" si="3"/>
        <v>0</v>
      </c>
      <c r="Y17" s="53">
        <f t="shared" si="3"/>
        <v>0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3:41" x14ac:dyDescent="0.3">
      <c r="C18" s="40" t="s">
        <v>81</v>
      </c>
    </row>
    <row r="19" spans="3:41" x14ac:dyDescent="0.3">
      <c r="D19" s="34" t="s">
        <v>82</v>
      </c>
      <c r="E19" s="48">
        <f>NPV($E$13,F19:AO19)*(1+$E$13)</f>
        <v>2685.3801146726732</v>
      </c>
      <c r="F19" s="49">
        <f t="shared" ref="F19:Y19" si="4">F8-F17</f>
        <v>170.71199999999999</v>
      </c>
      <c r="G19" s="49">
        <f t="shared" si="4"/>
        <v>178.58664000000002</v>
      </c>
      <c r="H19" s="49">
        <f t="shared" si="4"/>
        <v>186.84179279999998</v>
      </c>
      <c r="I19" s="49">
        <f t="shared" si="4"/>
        <v>195.4962204</v>
      </c>
      <c r="J19" s="49">
        <f t="shared" si="4"/>
        <v>204.569616</v>
      </c>
      <c r="K19" s="49">
        <f t="shared" si="4"/>
        <v>208.66100831999998</v>
      </c>
      <c r="L19" s="49">
        <f t="shared" si="4"/>
        <v>212.83422848639998</v>
      </c>
      <c r="M19" s="49">
        <f t="shared" si="4"/>
        <v>217.09091305612799</v>
      </c>
      <c r="N19" s="49">
        <f t="shared" si="4"/>
        <v>221.43273131725056</v>
      </c>
      <c r="O19" s="49">
        <f t="shared" si="4"/>
        <v>225.86138594359559</v>
      </c>
      <c r="P19" s="49">
        <f t="shared" si="4"/>
        <v>230.3786136624675</v>
      </c>
      <c r="Q19" s="49">
        <f t="shared" si="4"/>
        <v>234.98618593571686</v>
      </c>
      <c r="R19" s="49">
        <f t="shared" si="4"/>
        <v>239.68590965443121</v>
      </c>
      <c r="S19" s="49">
        <f t="shared" si="4"/>
        <v>244.47962784751982</v>
      </c>
      <c r="T19" s="49">
        <f t="shared" si="4"/>
        <v>249.36922040447024</v>
      </c>
      <c r="U19" s="49">
        <f t="shared" si="4"/>
        <v>254.35660481255962</v>
      </c>
      <c r="V19" s="49">
        <f t="shared" si="4"/>
        <v>259.44373690881082</v>
      </c>
      <c r="W19" s="49">
        <f t="shared" si="4"/>
        <v>264.63261164698702</v>
      </c>
      <c r="X19" s="49">
        <f t="shared" si="4"/>
        <v>269.92526387992677</v>
      </c>
      <c r="Y19" s="49">
        <f t="shared" si="4"/>
        <v>275.32376915752536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3:41" x14ac:dyDescent="0.3">
      <c r="D20" s="34" t="s">
        <v>112</v>
      </c>
      <c r="E20" s="48"/>
      <c r="F20" s="49">
        <f t="shared" ref="F20:AO20" si="5">E20+F19-F42</f>
        <v>170.71199999999999</v>
      </c>
      <c r="G20" s="49">
        <f t="shared" si="5"/>
        <v>332.22744</v>
      </c>
      <c r="H20" s="49">
        <f t="shared" si="5"/>
        <v>484.1393688</v>
      </c>
      <c r="I20" s="49">
        <f t="shared" si="5"/>
        <v>626.02154591999999</v>
      </c>
      <c r="J20" s="49">
        <f t="shared" si="5"/>
        <v>757.42749660000004</v>
      </c>
      <c r="K20" s="49">
        <f t="shared" si="5"/>
        <v>872.46787800000004</v>
      </c>
      <c r="L20" s="49">
        <f t="shared" si="5"/>
        <v>970.81537873440016</v>
      </c>
      <c r="M20" s="49">
        <f t="shared" si="5"/>
        <v>1052.1361411898881</v>
      </c>
      <c r="N20" s="49">
        <f t="shared" si="5"/>
        <v>1116.0896306008858</v>
      </c>
      <c r="O20" s="49">
        <f t="shared" si="5"/>
        <v>1162.3285015065037</v>
      </c>
      <c r="P20" s="49">
        <f t="shared" si="5"/>
        <v>1190.4984615366336</v>
      </c>
      <c r="Q20" s="49">
        <f t="shared" si="5"/>
        <v>1217.3093324737663</v>
      </c>
      <c r="R20" s="49">
        <f t="shared" si="5"/>
        <v>1243.1799725360418</v>
      </c>
      <c r="S20" s="49">
        <f t="shared" si="5"/>
        <v>1268.5599191059628</v>
      </c>
      <c r="T20" s="49">
        <f t="shared" si="5"/>
        <v>1293.9311174880822</v>
      </c>
      <c r="U20" s="49">
        <f t="shared" si="5"/>
        <v>1319.8097398378441</v>
      </c>
      <c r="V20" s="49">
        <f t="shared" si="5"/>
        <v>1346.2059346346011</v>
      </c>
      <c r="W20" s="49">
        <f t="shared" si="5"/>
        <v>1373.1300533272931</v>
      </c>
      <c r="X20" s="49">
        <f t="shared" si="5"/>
        <v>1400.592654393839</v>
      </c>
      <c r="Y20" s="49">
        <f t="shared" si="5"/>
        <v>1428.6045074817159</v>
      </c>
      <c r="Z20" s="49">
        <f t="shared" si="5"/>
        <v>1176.3463530906745</v>
      </c>
      <c r="AA20" s="49">
        <f t="shared" si="5"/>
        <v>947.12606006587976</v>
      </c>
      <c r="AB20" s="49">
        <f t="shared" si="5"/>
        <v>741.40438563465659</v>
      </c>
      <c r="AC20" s="49">
        <f t="shared" si="5"/>
        <v>559.65130216887655</v>
      </c>
      <c r="AD20" s="49">
        <f t="shared" si="5"/>
        <v>402.34618148784858</v>
      </c>
      <c r="AE20" s="49">
        <f t="shared" si="5"/>
        <v>269.97798284726764</v>
      </c>
      <c r="AF20" s="49">
        <f t="shared" si="5"/>
        <v>163.04544468794265</v>
      </c>
      <c r="AG20" s="49">
        <f t="shared" si="5"/>
        <v>82.057280219498736</v>
      </c>
      <c r="AH20" s="49">
        <f t="shared" si="5"/>
        <v>27.532376915753524</v>
      </c>
      <c r="AI20" s="49">
        <f t="shared" si="5"/>
        <v>9.8765440270653926E-13</v>
      </c>
      <c r="AJ20" s="49">
        <f t="shared" si="5"/>
        <v>9.8765440270653926E-13</v>
      </c>
      <c r="AK20" s="49">
        <f t="shared" si="5"/>
        <v>9.8765440270653926E-13</v>
      </c>
      <c r="AL20" s="49">
        <f t="shared" si="5"/>
        <v>9.8765440270653926E-13</v>
      </c>
      <c r="AM20" s="49">
        <f t="shared" si="5"/>
        <v>9.8765440270653926E-13</v>
      </c>
      <c r="AN20" s="49">
        <f t="shared" si="5"/>
        <v>9.8765440270653926E-13</v>
      </c>
      <c r="AO20" s="49">
        <f t="shared" si="5"/>
        <v>9.8765440270653926E-13</v>
      </c>
    </row>
    <row r="21" spans="3:41" x14ac:dyDescent="0.3">
      <c r="C21" s="40" t="s">
        <v>43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3:41" x14ac:dyDescent="0.3">
      <c r="D22" s="34" t="s">
        <v>13</v>
      </c>
      <c r="E22" s="48">
        <f t="shared" ref="E22:E42" si="6">NPV($E$13,F22:AO22)*(1+$E$13)</f>
        <v>134.20169181666543</v>
      </c>
      <c r="F22" s="49"/>
      <c r="G22" s="49">
        <f>IF(G$16-F$16&lt;=$E$14,F$19/$E$14,0)</f>
        <v>17.071199999999997</v>
      </c>
      <c r="H22" s="49">
        <f>IF(H$16-F$16&lt;=$E$14,F$19/$E$14,0)</f>
        <v>17.071199999999997</v>
      </c>
      <c r="I22" s="49">
        <f>IF(I$16-F$16&lt;=$E$14,F$19/$E$14,0)</f>
        <v>17.071199999999997</v>
      </c>
      <c r="J22" s="49">
        <f>IF(J$16-F$16&lt;=$E$14,F$19/$E$14,0)</f>
        <v>17.071199999999997</v>
      </c>
      <c r="K22" s="49">
        <f>IF(K$16-F$16&lt;=$E$14,F$19/$E$14,0)</f>
        <v>17.071199999999997</v>
      </c>
      <c r="L22" s="49">
        <f>IF(L$16-F$16&lt;=$E$14,F$19/$E$14,0)</f>
        <v>17.071199999999997</v>
      </c>
      <c r="M22" s="49">
        <f>IF(M$16-F$16&lt;=$E$14,F$19/$E$14,0)</f>
        <v>17.071199999999997</v>
      </c>
      <c r="N22" s="49">
        <f>IF(N$16-F$16&lt;=$E$14,F$19/$E$14,0)</f>
        <v>17.071199999999997</v>
      </c>
      <c r="O22" s="49">
        <f>IF(O$16-F$16&lt;=$E$14,F$19/$E$14,0)</f>
        <v>17.071199999999997</v>
      </c>
      <c r="P22" s="49">
        <f>IF(P$16-F$16&lt;=$E$14,F$19/$E$14,0)</f>
        <v>17.071199999999997</v>
      </c>
      <c r="Q22" s="49">
        <f>IF(Q$16-F$16&lt;=$E$14,F$19/$E$14,0)</f>
        <v>0</v>
      </c>
      <c r="R22" s="49">
        <f>IF(R$16-F$16&lt;=$E$14,F$19/$E$14,0)</f>
        <v>0</v>
      </c>
      <c r="S22" s="49">
        <f>IF(S$16-F$16&lt;=$E$14,F$19/$E$14,0)</f>
        <v>0</v>
      </c>
      <c r="T22" s="49">
        <f>IF(T$16-F$16&lt;=$E$14,F$19/$E$14,0)</f>
        <v>0</v>
      </c>
      <c r="U22" s="49">
        <f>IF(U$16-F$16&lt;=$E$14,F$19/$E$14,0)</f>
        <v>0</v>
      </c>
      <c r="V22" s="49">
        <f>IF(V$16-F$16&lt;=$E$14,F$19/$E$14,0)</f>
        <v>0</v>
      </c>
      <c r="W22" s="49"/>
      <c r="X22" s="49"/>
      <c r="Y22" s="49"/>
    </row>
    <row r="23" spans="3:41" x14ac:dyDescent="0.3">
      <c r="D23" s="34" t="s">
        <v>14</v>
      </c>
      <c r="E23" s="48">
        <f t="shared" si="6"/>
        <v>140.39217643665222</v>
      </c>
      <c r="F23" s="49"/>
      <c r="G23" s="49"/>
      <c r="H23" s="49">
        <f>IF(H$16-G$16&lt;=$E$14,G$19/$E$14,0)</f>
        <v>17.858664000000001</v>
      </c>
      <c r="I23" s="49">
        <f>IF(I$16-G$16&lt;=$E$14,G$19/$E$14,0)</f>
        <v>17.858664000000001</v>
      </c>
      <c r="J23" s="49">
        <f>IF(J$16-G$16&lt;=$E$14,G$19/$E$14,0)</f>
        <v>17.858664000000001</v>
      </c>
      <c r="K23" s="49">
        <f>IF(K$16-G$16&lt;=$E$14,G$19/$E$14,0)</f>
        <v>17.858664000000001</v>
      </c>
      <c r="L23" s="49">
        <f>IF(L$16-G$16&lt;=$E$14,G$19/$E$14,0)</f>
        <v>17.858664000000001</v>
      </c>
      <c r="M23" s="49">
        <f>IF(M$16-G$16&lt;=$E$14,G$19/$E$14,0)</f>
        <v>17.858664000000001</v>
      </c>
      <c r="N23" s="49">
        <f>IF(N$16-G$16&lt;=$E$14,G$19/$E$14,0)</f>
        <v>17.858664000000001</v>
      </c>
      <c r="O23" s="49">
        <f>IF(O$16-G$16&lt;=$E$14,G$19/$E$14,0)</f>
        <v>17.858664000000001</v>
      </c>
      <c r="P23" s="49">
        <f>IF(P$16-G$16&lt;=$E$14,G$19/$E$14,0)</f>
        <v>17.858664000000001</v>
      </c>
      <c r="Q23" s="49">
        <f>IF(Q$16-G$16&lt;=$E$14,G$19/$E$14,0)</f>
        <v>17.858664000000001</v>
      </c>
      <c r="R23" s="49">
        <f>IF(R$16-G$16&lt;=$E$14,G$19/$E$14,0)</f>
        <v>0</v>
      </c>
      <c r="S23" s="49">
        <f>IF(S$16-G$16&lt;=$E$14,G$19/$E$14,0)</f>
        <v>0</v>
      </c>
      <c r="T23" s="49">
        <f>IF(T$16-G$16&lt;=$E$14,G$19/$E$14,0)</f>
        <v>0</v>
      </c>
      <c r="U23" s="49">
        <f>IF(U$16-G$16&lt;=$E$14,G$19/$E$14,0)</f>
        <v>0</v>
      </c>
      <c r="V23" s="49">
        <f>IF(V$16-G$16&lt;=$E$14,G$19/$E$14,0)</f>
        <v>0</v>
      </c>
      <c r="W23" s="49">
        <f>IF(W$16-G$16&lt;=$E$14,G$19/$E$14,0)</f>
        <v>0</v>
      </c>
      <c r="X23" s="49"/>
      <c r="Y23" s="49"/>
    </row>
    <row r="24" spans="3:41" x14ac:dyDescent="0.3">
      <c r="D24" s="34" t="s">
        <v>15</v>
      </c>
      <c r="E24" s="48">
        <f t="shared" si="6"/>
        <v>146.88179328822144</v>
      </c>
      <c r="F24" s="49"/>
      <c r="G24" s="49"/>
      <c r="H24" s="49"/>
      <c r="I24" s="49">
        <f>IF(I$16-H$16&lt;=$E$14,H$19/$E$14,0)</f>
        <v>18.684179279999999</v>
      </c>
      <c r="J24" s="49">
        <f>IF(J$16-H$16&lt;=$E$14,H$19/$E$14,0)</f>
        <v>18.684179279999999</v>
      </c>
      <c r="K24" s="49">
        <f>IF(K$16-H$16&lt;=$E$14,H$19/$E$14,0)</f>
        <v>18.684179279999999</v>
      </c>
      <c r="L24" s="49">
        <f>IF(L$16-H$16&lt;=$E$14,H$19/$E$14,0)</f>
        <v>18.684179279999999</v>
      </c>
      <c r="M24" s="49">
        <f>IF(M$16-H$16&lt;=$E$14,H$19/$E$14,0)</f>
        <v>18.684179279999999</v>
      </c>
      <c r="N24" s="49">
        <f>IF(N$16-H$16&lt;=$E$14,H$19/$E$14,0)</f>
        <v>18.684179279999999</v>
      </c>
      <c r="O24" s="49">
        <f>IF(O$16-H$16&lt;=$E$14,H$19/$E$14,0)</f>
        <v>18.684179279999999</v>
      </c>
      <c r="P24" s="49">
        <f>IF(P$16-H$16&lt;=$E$14,H$19/$E$14,0)</f>
        <v>18.684179279999999</v>
      </c>
      <c r="Q24" s="49">
        <f>IF(Q$16-H$16&lt;=$E$14,H$19/$E$14,0)</f>
        <v>18.684179279999999</v>
      </c>
      <c r="R24" s="49">
        <f>IF(R$16-H$16&lt;=$E$14,H$19/$E$14,0)</f>
        <v>18.684179279999999</v>
      </c>
      <c r="S24" s="49">
        <f>IF(S$16-H$16&lt;=$E$14,H$19/$E$14,0)</f>
        <v>0</v>
      </c>
      <c r="T24" s="49">
        <f>IF(T$16-H$16&lt;=$E$14,H$19/$E$14,0)</f>
        <v>0</v>
      </c>
      <c r="U24" s="49">
        <f>IF(U$16-H$16&lt;=$E$14,H$19/$E$14,0)</f>
        <v>0</v>
      </c>
      <c r="V24" s="49">
        <f>IF(V$16-H$16&lt;=$E$14,H$19/$E$14,0)</f>
        <v>0</v>
      </c>
      <c r="W24" s="49">
        <f>IF(W$16-H$16&lt;=$E$14,H$19/$E$14,0)</f>
        <v>0</v>
      </c>
      <c r="X24" s="49">
        <f>IF(X$16-H$16&lt;=$E$14,H$19/$E$14,0)</f>
        <v>0</v>
      </c>
      <c r="Y24" s="49"/>
    </row>
    <row r="25" spans="3:41" x14ac:dyDescent="0.3">
      <c r="D25" s="34" t="s">
        <v>16</v>
      </c>
      <c r="E25" s="48">
        <f t="shared" si="6"/>
        <v>153.68529172784397</v>
      </c>
      <c r="F25" s="49"/>
      <c r="G25" s="49"/>
      <c r="H25" s="49"/>
      <c r="I25" s="49"/>
      <c r="J25" s="49">
        <f>IF(J$16-I$16&lt;=$E$14,I$19/$E$14,0)</f>
        <v>19.549622039999999</v>
      </c>
      <c r="K25" s="49">
        <f>IF(K$16-I$16&lt;=$E$14,I$19/$E$14,0)</f>
        <v>19.549622039999999</v>
      </c>
      <c r="L25" s="49">
        <f>IF(L$16-I$16&lt;=$E$14,I$19/$E$14,0)</f>
        <v>19.549622039999999</v>
      </c>
      <c r="M25" s="49">
        <f>IF(M$16-I$16&lt;=$E$14,I$19/$E$14,0)</f>
        <v>19.549622039999999</v>
      </c>
      <c r="N25" s="49">
        <f>IF(N$16-I$16&lt;=$E$14,I$19/$E$14,0)</f>
        <v>19.549622039999999</v>
      </c>
      <c r="O25" s="49">
        <f>IF(O$16-I$16&lt;=$E$14,I$19/$E$14,0)</f>
        <v>19.549622039999999</v>
      </c>
      <c r="P25" s="49">
        <f>IF(P$16-I$16&lt;=$E$14,I$19/$E$14,0)</f>
        <v>19.549622039999999</v>
      </c>
      <c r="Q25" s="49">
        <f>IF(Q$16-I$16&lt;=$E$14,I$19/$E$14,0)</f>
        <v>19.549622039999999</v>
      </c>
      <c r="R25" s="49">
        <f>IF(R$16-I$16&lt;=$E$14,I$19/$E$14,0)</f>
        <v>19.549622039999999</v>
      </c>
      <c r="S25" s="49">
        <f>IF(S$16-I$16&lt;=$E$14,I$19/$E$14,0)</f>
        <v>19.549622039999999</v>
      </c>
      <c r="T25" s="49">
        <f>IF(T$16-I$16&lt;=$E$14,I$19/$E$14,0)</f>
        <v>0</v>
      </c>
      <c r="U25" s="49">
        <f>IF(U$16-I$16&lt;=$E$14,I$19/$E$14,0)</f>
        <v>0</v>
      </c>
      <c r="V25" s="49">
        <f>IF(V$16-I$16&lt;=$E$14,I$19/$E$14,0)</f>
        <v>0</v>
      </c>
      <c r="W25" s="49">
        <f>IF(W$16-I$16&lt;=$E$14,I$19/$E$14,0)</f>
        <v>0</v>
      </c>
      <c r="X25" s="49">
        <f>IF(X$16-I$16&lt;=$E$14,I$19/$E$14,0)</f>
        <v>0</v>
      </c>
      <c r="Y25" s="49">
        <f>IF(Y$16-I$16&lt;=$E$14,I$19/$E$14,0)</f>
        <v>0</v>
      </c>
    </row>
    <row r="26" spans="3:41" x14ac:dyDescent="0.3">
      <c r="D26" s="51" t="s">
        <v>17</v>
      </c>
      <c r="E26" s="52">
        <f t="shared" si="6"/>
        <v>160.81815315552268</v>
      </c>
      <c r="F26" s="53"/>
      <c r="G26" s="53"/>
      <c r="H26" s="53"/>
      <c r="I26" s="53"/>
      <c r="J26" s="53"/>
      <c r="K26" s="49">
        <f>IF(K$16-J$16&lt;=$E$14,J$19/$E$14,0)</f>
        <v>20.4569616</v>
      </c>
      <c r="L26" s="49">
        <f>IF(L$16-J$16&lt;=$E$14,J$19/$E$14,0)</f>
        <v>20.4569616</v>
      </c>
      <c r="M26" s="49">
        <f>IF(M$16-J$16&lt;=$E$14,J$19/$E$14,0)</f>
        <v>20.4569616</v>
      </c>
      <c r="N26" s="49">
        <f>IF(N$16-J$16&lt;=$E$14,J$19/$E$14,0)</f>
        <v>20.4569616</v>
      </c>
      <c r="O26" s="49">
        <f>IF(O$16-J$16&lt;=$E$14,J$19/$E$14,0)</f>
        <v>20.4569616</v>
      </c>
      <c r="P26" s="49">
        <f>IF(P$16-J$16&lt;=$E$14,J$19/$E$14,0)</f>
        <v>20.4569616</v>
      </c>
      <c r="Q26" s="49">
        <f>IF(Q$16-J$16&lt;=$E$14,J$19/$E$14,0)</f>
        <v>20.4569616</v>
      </c>
      <c r="R26" s="49">
        <f>IF(R$16-J$16&lt;=$E$14,J$19/$E$14,0)</f>
        <v>20.4569616</v>
      </c>
      <c r="S26" s="49">
        <f>IF(S$16-J$16&lt;=$E$14,J$19/$E$14,0)</f>
        <v>20.4569616</v>
      </c>
      <c r="T26" s="49">
        <f>IF(T$16-J$16&lt;=$E$14,J$19/$E$14,0)</f>
        <v>20.4569616</v>
      </c>
      <c r="U26" s="49">
        <f>IF(U$16-J$16&lt;=$E$14,J$19/$E$14,0)</f>
        <v>0</v>
      </c>
      <c r="V26" s="49">
        <f>IF(V$16-J$16&lt;=$E$14,J$19/$E$14,0)</f>
        <v>0</v>
      </c>
      <c r="W26" s="49">
        <f>IF(W$16-J$16&lt;=$E$14,J$19/$E$14,0)</f>
        <v>0</v>
      </c>
      <c r="X26" s="49">
        <f>IF(X$16-J$16&lt;=$E$14,J$19/$E$14,0)</f>
        <v>0</v>
      </c>
      <c r="Y26" s="49">
        <f>IF(Y$16-J$16&lt;=$E$14,J$19/$E$14,0)</f>
        <v>0</v>
      </c>
      <c r="Z26" s="49">
        <f>IF(Z$16-J$16&lt;=$E$14,J$19/$E$14,0)</f>
        <v>0</v>
      </c>
    </row>
    <row r="27" spans="3:41" x14ac:dyDescent="0.3">
      <c r="D27" s="51" t="s">
        <v>22</v>
      </c>
      <c r="E27" s="52">
        <f t="shared" si="6"/>
        <v>164.03451621863314</v>
      </c>
      <c r="F27" s="53"/>
      <c r="G27" s="53"/>
      <c r="H27" s="53"/>
      <c r="I27" s="53"/>
      <c r="J27" s="53"/>
      <c r="K27" s="42"/>
      <c r="L27" s="49">
        <f>IF(L$16-K$16&lt;=$E$14,K$19/$E$14,0)</f>
        <v>20.866100831999997</v>
      </c>
      <c r="M27" s="49">
        <f>IF(M$16-K$16&lt;=$E$14,K$19/$E$14,0)</f>
        <v>20.866100831999997</v>
      </c>
      <c r="N27" s="49">
        <f>IF(N$16-K$16&lt;=$E$14,K$19/$E$14,0)</f>
        <v>20.866100831999997</v>
      </c>
      <c r="O27" s="49">
        <f>IF(O$16-K$16&lt;=$E$14,K$19/$E$14,0)</f>
        <v>20.866100831999997</v>
      </c>
      <c r="P27" s="49">
        <f>IF(P$16-K$16&lt;=$E$14,K$19/$E$14,0)</f>
        <v>20.866100831999997</v>
      </c>
      <c r="Q27" s="49">
        <f>IF(Q$16-K$16&lt;=$E$14,K$19/$E$14,0)</f>
        <v>20.866100831999997</v>
      </c>
      <c r="R27" s="49">
        <f>IF(R$16-K$16&lt;=$E$14,K$19/$E$14,0)</f>
        <v>20.866100831999997</v>
      </c>
      <c r="S27" s="49">
        <f>IF(S$16-K$16&lt;=$E$14,K$19/$E$14,0)</f>
        <v>20.866100831999997</v>
      </c>
      <c r="T27" s="49">
        <f>IF(T$16-K$16&lt;=$E$14,K$19/$E$14,0)</f>
        <v>20.866100831999997</v>
      </c>
      <c r="U27" s="49">
        <f>IF(U$16-K$16&lt;=$E$14,K$19/$E$14,0)</f>
        <v>20.866100831999997</v>
      </c>
      <c r="V27" s="49">
        <f>IF(V$16-K$16&lt;=$E$14,K$19/$E$14,0)</f>
        <v>0</v>
      </c>
      <c r="W27" s="49">
        <f>IF(W$16-K$16&lt;=$E$14,K$19/$E$14,0)</f>
        <v>0</v>
      </c>
      <c r="X27" s="49">
        <f>IF(X$16-K$16&lt;=$E$14,K$19/$E$14,0)</f>
        <v>0</v>
      </c>
      <c r="Y27" s="49">
        <f>IF(Y$16-K$16&lt;=$E$14,K$19/$E$14,0)</f>
        <v>0</v>
      </c>
      <c r="Z27" s="49">
        <f>IF(Z$16-K$16&lt;=$E$14,K$19/$E$14,0)</f>
        <v>0</v>
      </c>
      <c r="AA27" s="49">
        <f>IF(AA$16-K$16&lt;=$E$14,K$19/$E$14,0)</f>
        <v>0</v>
      </c>
    </row>
    <row r="28" spans="3:41" x14ac:dyDescent="0.3">
      <c r="D28" s="51" t="s">
        <v>23</v>
      </c>
      <c r="E28" s="52">
        <f t="shared" si="6"/>
        <v>167.31520654300579</v>
      </c>
      <c r="F28" s="53"/>
      <c r="G28" s="53"/>
      <c r="H28" s="53"/>
      <c r="I28" s="53"/>
      <c r="J28" s="53"/>
      <c r="K28" s="42"/>
      <c r="L28" s="42"/>
      <c r="M28" s="49">
        <f>IF(M$16-L$16&lt;=$E$14,L$19/$E$14,0)</f>
        <v>21.283422848639997</v>
      </c>
      <c r="N28" s="49">
        <f>IF(N$16-L$16&lt;=$E$14,L$19/$E$14,0)</f>
        <v>21.283422848639997</v>
      </c>
      <c r="O28" s="49">
        <f>IF(O$16-L$16&lt;=$E$14,L$19/$E$14,0)</f>
        <v>21.283422848639997</v>
      </c>
      <c r="P28" s="49">
        <f>IF(P$16-L$16&lt;=$E$14,L$19/$E$14,0)</f>
        <v>21.283422848639997</v>
      </c>
      <c r="Q28" s="49">
        <f>IF(Q$16-L$16&lt;=$E$14,L$19/$E$14,0)</f>
        <v>21.283422848639997</v>
      </c>
      <c r="R28" s="49">
        <f>IF(R$16-L$16&lt;=$E$14,L$19/$E$14,0)</f>
        <v>21.283422848639997</v>
      </c>
      <c r="S28" s="49">
        <f>IF(S$16-L$16&lt;=$E$14,L$19/$E$14,0)</f>
        <v>21.283422848639997</v>
      </c>
      <c r="T28" s="49">
        <f>IF(T$16-L$16&lt;=$E$14,L$19/$E$14,0)</f>
        <v>21.283422848639997</v>
      </c>
      <c r="U28" s="49">
        <f>IF(U$16-L$16&lt;=$E$14,L$19/$E$14,0)</f>
        <v>21.283422848639997</v>
      </c>
      <c r="V28" s="49">
        <f>IF(V$16-L$16&lt;=$E$14,L$19/$E$14,0)</f>
        <v>21.283422848639997</v>
      </c>
      <c r="W28" s="49">
        <f>IF(W$16-L$16&lt;=$E$14,L$19/$E$14,0)</f>
        <v>0</v>
      </c>
      <c r="X28" s="49">
        <f>IF(X$16-L$16&lt;=$E$14,L$19/$E$14,0)</f>
        <v>0</v>
      </c>
      <c r="Y28" s="49">
        <f>IF(Y$16-L$16&lt;=$E$14,L$19/$E$14,0)</f>
        <v>0</v>
      </c>
      <c r="Z28" s="49">
        <f>IF(Z$16-L$16&lt;=$E$14,L$19/$E$14,0)</f>
        <v>0</v>
      </c>
      <c r="AA28" s="49">
        <f>IF(AA$16-L$16&lt;=$E$14,L$19/$E$14,0)</f>
        <v>0</v>
      </c>
      <c r="AB28" s="49">
        <f>IF(AB$16-L$16&lt;=$E$14,L$19/$E$14,0)</f>
        <v>0</v>
      </c>
    </row>
    <row r="29" spans="3:41" x14ac:dyDescent="0.3">
      <c r="D29" s="51" t="s">
        <v>24</v>
      </c>
      <c r="E29" s="52">
        <f t="shared" si="6"/>
        <v>170.66151067386593</v>
      </c>
      <c r="F29" s="53"/>
      <c r="G29" s="53"/>
      <c r="H29" s="53"/>
      <c r="I29" s="53"/>
      <c r="J29" s="53"/>
      <c r="K29" s="42"/>
      <c r="L29" s="42"/>
      <c r="M29" s="42"/>
      <c r="N29" s="49">
        <f>IF(N$16-M$16&lt;=$E$14,M$19/$E$14,0)</f>
        <v>21.709091305612798</v>
      </c>
      <c r="O29" s="49">
        <f>IF(O$16-M$16&lt;=$E$14,M$19/$E$14,0)</f>
        <v>21.709091305612798</v>
      </c>
      <c r="P29" s="49">
        <f>IF(P$16-M$16&lt;=$E$14,M$19/$E$14,0)</f>
        <v>21.709091305612798</v>
      </c>
      <c r="Q29" s="49">
        <f>IF(Q$16-M$16&lt;=$E$14,M$19/$E$14,0)</f>
        <v>21.709091305612798</v>
      </c>
      <c r="R29" s="49">
        <f>IF(R$16-M$16&lt;=$E$14,M$19/$E$14,0)</f>
        <v>21.709091305612798</v>
      </c>
      <c r="S29" s="49">
        <f>IF(S$16-M$16&lt;=$E$14,M$19/$E$14,0)</f>
        <v>21.709091305612798</v>
      </c>
      <c r="T29" s="49">
        <f>IF(T$16-M$16&lt;=$E$14,M$19/$E$14,0)</f>
        <v>21.709091305612798</v>
      </c>
      <c r="U29" s="49">
        <f>IF(U$16-M$16&lt;=$E$14,M$19/$E$14,0)</f>
        <v>21.709091305612798</v>
      </c>
      <c r="V29" s="49">
        <f>IF(V$16-M$16&lt;=$E$14,M$19/$E$14,0)</f>
        <v>21.709091305612798</v>
      </c>
      <c r="W29" s="49">
        <f>IF(W$16-M$16&lt;=$E$14,M$19/$E$14,0)</f>
        <v>21.709091305612798</v>
      </c>
      <c r="X29" s="49">
        <f>IF(X$16-M$16&lt;=$E$14,M$19/$E$14,0)</f>
        <v>0</v>
      </c>
      <c r="Y29" s="49">
        <f>IF(Y$16-M$16&lt;=$E$14,M$19/$E$14,0)</f>
        <v>0</v>
      </c>
      <c r="Z29" s="49">
        <f>IF(Z$16-M$16&lt;=$E$14,M$19/$E$14,0)</f>
        <v>0</v>
      </c>
      <c r="AA29" s="49">
        <f>IF(AA$16-M$16&lt;=$E$14,M$19/$E$14,0)</f>
        <v>0</v>
      </c>
      <c r="AB29" s="49">
        <f>IF(AB$16-M$16&lt;=$E$14,M$19/$E$14,0)</f>
        <v>0</v>
      </c>
      <c r="AC29" s="49">
        <f>IF(AC$16-M$16&lt;=$E$14,M$19/$E$14,0)</f>
        <v>0</v>
      </c>
    </row>
    <row r="30" spans="3:41" x14ac:dyDescent="0.3">
      <c r="D30" s="51" t="s">
        <v>25</v>
      </c>
      <c r="E30" s="52">
        <f t="shared" si="6"/>
        <v>174.07474088734324</v>
      </c>
      <c r="F30" s="53"/>
      <c r="G30" s="53"/>
      <c r="H30" s="53"/>
      <c r="I30" s="53"/>
      <c r="J30" s="53"/>
      <c r="K30" s="42"/>
      <c r="L30" s="42"/>
      <c r="M30" s="42"/>
      <c r="N30" s="53"/>
      <c r="O30" s="49">
        <f>IF(O$16-N$16&lt;=$E$14,N$19/$E$14,0)</f>
        <v>22.143273131725056</v>
      </c>
      <c r="P30" s="49">
        <f>IF(P$16-N$16&lt;=$E$14,N$19/$E$14,0)</f>
        <v>22.143273131725056</v>
      </c>
      <c r="Q30" s="49">
        <f>IF(Q$16-N$16&lt;=$E$14,N$19/$E$14,0)</f>
        <v>22.143273131725056</v>
      </c>
      <c r="R30" s="49">
        <f>IF(R$16-N$16&lt;=$E$14,N$19/$E$14,0)</f>
        <v>22.143273131725056</v>
      </c>
      <c r="S30" s="49">
        <f>IF(S$16-N$16&lt;=$E$14,N$19/$E$14,0)</f>
        <v>22.143273131725056</v>
      </c>
      <c r="T30" s="49">
        <f>IF(T$16-N$16&lt;=$E$14,N$19/$E$14,0)</f>
        <v>22.143273131725056</v>
      </c>
      <c r="U30" s="49">
        <f>IF(U$16-N$16&lt;=$E$14,N$19/$E$14,0)</f>
        <v>22.143273131725056</v>
      </c>
      <c r="V30" s="49">
        <f>IF(V$16-N$16&lt;=$E$14,N$19/$E$14,0)</f>
        <v>22.143273131725056</v>
      </c>
      <c r="W30" s="49">
        <f>IF(W$16-N$16&lt;=$E$14,N$19/$E$14,0)</f>
        <v>22.143273131725056</v>
      </c>
      <c r="X30" s="49">
        <f>IF(X$16-N$16&lt;=$E$14,N$19/$E$14,0)</f>
        <v>22.143273131725056</v>
      </c>
      <c r="Y30" s="49">
        <f>IF(Y$16-N$16&lt;=$E$14,N$19/$E$14,0)</f>
        <v>0</v>
      </c>
      <c r="Z30" s="49">
        <f>IF(Z$16-N$16&lt;=$E$14,N$19/$E$14,0)</f>
        <v>0</v>
      </c>
      <c r="AA30" s="49">
        <f>IF(AA$16-N$16&lt;=$E$14,N$19/$E$14,0)</f>
        <v>0</v>
      </c>
      <c r="AB30" s="49">
        <f>IF(AB$16-N$16&lt;=$E$14,N$19/$E$14,0)</f>
        <v>0</v>
      </c>
      <c r="AC30" s="49">
        <f>IF(AC$16-N$16&lt;=$E$14,N$19/$E$14,0)</f>
        <v>0</v>
      </c>
      <c r="AD30" s="49">
        <f>IF(AD$16-N$16&lt;=$E$14,N$19/$E$14,0)</f>
        <v>0</v>
      </c>
    </row>
    <row r="31" spans="3:41" x14ac:dyDescent="0.3">
      <c r="D31" s="51" t="s">
        <v>26</v>
      </c>
      <c r="E31" s="52">
        <f t="shared" si="6"/>
        <v>177.55623570509013</v>
      </c>
      <c r="F31" s="53"/>
      <c r="G31" s="53"/>
      <c r="H31" s="53"/>
      <c r="I31" s="53"/>
      <c r="J31" s="53"/>
      <c r="K31" s="42"/>
      <c r="L31" s="42"/>
      <c r="M31" s="42"/>
      <c r="N31" s="53"/>
      <c r="O31" s="53"/>
      <c r="P31" s="49">
        <f>IF(P$16-O$16&lt;=$E$14,O$19/$E$14,0)</f>
        <v>22.586138594359561</v>
      </c>
      <c r="Q31" s="49">
        <f>IF(Q$16-O$16&lt;=$E$14,O$19/$E$14,0)</f>
        <v>22.586138594359561</v>
      </c>
      <c r="R31" s="49">
        <f>IF(R$16-O$16&lt;=$E$14,O$19/$E$14,0)</f>
        <v>22.586138594359561</v>
      </c>
      <c r="S31" s="49">
        <f>IF(S$16-O$16&lt;=$E$14,O$19/$E$14,0)</f>
        <v>22.586138594359561</v>
      </c>
      <c r="T31" s="49">
        <f>IF(T$16-O$16&lt;=$E$14,O$19/$E$14,0)</f>
        <v>22.586138594359561</v>
      </c>
      <c r="U31" s="49">
        <f>IF(U$16-O$16&lt;=$E$14,O$19/$E$14,0)</f>
        <v>22.586138594359561</v>
      </c>
      <c r="V31" s="49">
        <f>IF(V$16-O$16&lt;=$E$14,O$19/$E$14,0)</f>
        <v>22.586138594359561</v>
      </c>
      <c r="W31" s="49">
        <f>IF(W$16-O$16&lt;=$E$14,O$19/$E$14,0)</f>
        <v>22.586138594359561</v>
      </c>
      <c r="X31" s="49">
        <f>IF(X$16-O$16&lt;=$E$14,O$19/$E$14,0)</f>
        <v>22.586138594359561</v>
      </c>
      <c r="Y31" s="49">
        <f>IF(Y$16-O$16&lt;=$E$14,O$19/$E$14,0)</f>
        <v>22.586138594359561</v>
      </c>
      <c r="Z31" s="49">
        <f>IF(Z$16-O$16&lt;=$E$14,O$19/$E$14,0)</f>
        <v>0</v>
      </c>
      <c r="AA31" s="49">
        <f>IF(AA$16-O$16&lt;=$E$14,O$19/$E$14,0)</f>
        <v>0</v>
      </c>
      <c r="AB31" s="49">
        <f>IF(AB$16-O$16&lt;=$E$14,O$19/$E$14,0)</f>
        <v>0</v>
      </c>
      <c r="AC31" s="49">
        <f>IF(AC$16-O$16&lt;=$E$14,O$19/$E$14,0)</f>
        <v>0</v>
      </c>
      <c r="AD31" s="49">
        <f>IF(AD$16-O$16&lt;=$E$14,O$19/$E$14,0)</f>
        <v>0</v>
      </c>
      <c r="AE31" s="49">
        <f>IF(AE$16-O$16&lt;=$E$14,O$19/$E$14,0)</f>
        <v>0</v>
      </c>
    </row>
    <row r="32" spans="3:41" x14ac:dyDescent="0.3">
      <c r="D32" s="51" t="s">
        <v>27</v>
      </c>
      <c r="E32" s="52">
        <f t="shared" si="6"/>
        <v>181.10736041919193</v>
      </c>
      <c r="F32" s="53"/>
      <c r="G32" s="53"/>
      <c r="H32" s="53"/>
      <c r="I32" s="53"/>
      <c r="J32" s="53"/>
      <c r="K32" s="42"/>
      <c r="L32" s="42"/>
      <c r="M32" s="42"/>
      <c r="N32" s="53"/>
      <c r="O32" s="53"/>
      <c r="P32" s="53"/>
      <c r="Q32" s="49">
        <f>IF(Q$16-P$16&lt;=$E$14,P$19/$E$14,0)</f>
        <v>23.037861366246752</v>
      </c>
      <c r="R32" s="49">
        <f>IF(R$16-P$16&lt;=$E$14,P$19/$E$14,0)</f>
        <v>23.037861366246752</v>
      </c>
      <c r="S32" s="49">
        <f>IF(S$16-P$16&lt;=$E$14,P$19/$E$14,0)</f>
        <v>23.037861366246752</v>
      </c>
      <c r="T32" s="49">
        <f>IF(T$16-P$16&lt;=$E$14,P$19/$E$14,0)</f>
        <v>23.037861366246752</v>
      </c>
      <c r="U32" s="49">
        <f>IF(U$16-P$16&lt;=$E$14,P$19/$E$14,0)</f>
        <v>23.037861366246752</v>
      </c>
      <c r="V32" s="49">
        <f>IF(V$16-P$16&lt;=$E$14,P$19/$E$14,0)</f>
        <v>23.037861366246752</v>
      </c>
      <c r="W32" s="49">
        <f>IF(W$16-P$16&lt;=$E$14,P$19/$E$14,0)</f>
        <v>23.037861366246752</v>
      </c>
      <c r="X32" s="49">
        <f>IF(X$16-P$16&lt;=$E$14,P$19/$E$14,0)</f>
        <v>23.037861366246752</v>
      </c>
      <c r="Y32" s="49">
        <f>IF(Y$16-P$16&lt;=$E$14,P$19/$E$14,0)</f>
        <v>23.037861366246752</v>
      </c>
      <c r="Z32" s="49">
        <f>IF(Z$16-P$16&lt;=$E$14,P$19/$E$14,0)</f>
        <v>23.037861366246752</v>
      </c>
      <c r="AA32" s="49">
        <f>IF(AA$16-P$16&lt;=$E$14,P$19/$E$14,0)</f>
        <v>0</v>
      </c>
      <c r="AB32" s="49">
        <f>IF(AB$16-P$16&lt;=$E$14,P$19/$E$14,0)</f>
        <v>0</v>
      </c>
      <c r="AC32" s="49">
        <f>IF(AC$16-P$16&lt;=$E$14,P$19/$E$14,0)</f>
        <v>0</v>
      </c>
      <c r="AD32" s="49">
        <f>IF(AD$16-P$16&lt;=$E$14,P$19/$E$14,0)</f>
        <v>0</v>
      </c>
      <c r="AE32" s="49">
        <f>IF(AE$16-P$16&lt;=$E$14,P$19/$E$14,0)</f>
        <v>0</v>
      </c>
      <c r="AF32" s="49">
        <f>IF(AF$16-P$16&lt;=$E$14,P$19/$E$14,0)</f>
        <v>0</v>
      </c>
    </row>
    <row r="33" spans="2:41" x14ac:dyDescent="0.3">
      <c r="D33" s="51" t="s">
        <v>28</v>
      </c>
      <c r="E33" s="52">
        <f t="shared" si="6"/>
        <v>184.72950762757574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53"/>
      <c r="Q33" s="53"/>
      <c r="R33" s="49">
        <f>IF(R$16-Q$16&lt;=$E$14,Q$19/$E$14,0)</f>
        <v>23.498618593571685</v>
      </c>
      <c r="S33" s="49">
        <f>IF(S$16-Q$16&lt;=$E$14,Q$19/$E$14,0)</f>
        <v>23.498618593571685</v>
      </c>
      <c r="T33" s="49">
        <f>IF(T$16-Q$16&lt;=$E$14,Q$19/$E$14,0)</f>
        <v>23.498618593571685</v>
      </c>
      <c r="U33" s="49">
        <f>IF(U$16-Q$16&lt;=$E$14,Q$19/$E$14,0)</f>
        <v>23.498618593571685</v>
      </c>
      <c r="V33" s="49">
        <f>IF(V$16-Q$16&lt;=$E$14,Q$19/$E$14,0)</f>
        <v>23.498618593571685</v>
      </c>
      <c r="W33" s="49">
        <f>IF(W$16-Q$16&lt;=$E$14,Q$19/$E$14,0)</f>
        <v>23.498618593571685</v>
      </c>
      <c r="X33" s="49">
        <f>IF(X$16-Q$16&lt;=$E$14,Q$19/$E$14,0)</f>
        <v>23.498618593571685</v>
      </c>
      <c r="Y33" s="49">
        <f>IF(Y$16-Q$16&lt;=$E$14,Q$19/$E$14,0)</f>
        <v>23.498618593571685</v>
      </c>
      <c r="Z33" s="49">
        <f>IF(Z$16-Q$16&lt;=$E$14,Q$19/$E$14,0)</f>
        <v>23.498618593571685</v>
      </c>
      <c r="AA33" s="49">
        <f>IF(AA$16-Q$16&lt;=$E$14,Q$19/$E$14,0)</f>
        <v>23.498618593571685</v>
      </c>
      <c r="AB33" s="49">
        <f>IF(AB$16-Q$16&lt;=$E$14,Q$19/$E$14,0)</f>
        <v>0</v>
      </c>
      <c r="AC33" s="49">
        <f>IF(AC$16-Q$16&lt;=$E$14,Q$19/$E$14,0)</f>
        <v>0</v>
      </c>
      <c r="AD33" s="49">
        <f>IF(AD$16-Q$16&lt;=$E$14,Q$19/$E$14,0)</f>
        <v>0</v>
      </c>
      <c r="AE33" s="49">
        <f>IF(AE$16-Q$16&lt;=$E$14,Q$19/$E$14,0)</f>
        <v>0</v>
      </c>
      <c r="AF33" s="49">
        <f>IF(AF$16-Q$16&lt;=$E$14,Q$19/$E$14,0)</f>
        <v>0</v>
      </c>
      <c r="AG33" s="49">
        <f>IF(AG$16-Q$16&lt;=$E$14,Q$19/$E$14,0)</f>
        <v>0</v>
      </c>
    </row>
    <row r="34" spans="2:41" x14ac:dyDescent="0.3">
      <c r="D34" s="51" t="s">
        <v>29</v>
      </c>
      <c r="E34" s="52">
        <f t="shared" si="6"/>
        <v>188.42409778012728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53"/>
      <c r="R34" s="53"/>
      <c r="S34" s="49">
        <f>IF(S$16-R$16&lt;=$E$14,R$19/$E$14,0)</f>
        <v>23.96859096544312</v>
      </c>
      <c r="T34" s="49">
        <f>IF(T$16-R$16&lt;=$E$14,R$19/$E$14,0)</f>
        <v>23.96859096544312</v>
      </c>
      <c r="U34" s="49">
        <f>IF(U$16-R$16&lt;=$E$14,R$19/$E$14,0)</f>
        <v>23.96859096544312</v>
      </c>
      <c r="V34" s="49">
        <f>IF(V$16-R$16&lt;=$E$14,R$19/$E$14,0)</f>
        <v>23.96859096544312</v>
      </c>
      <c r="W34" s="49">
        <f>IF(W$16-R$16&lt;=$E$14,R$19/$E$14,0)</f>
        <v>23.96859096544312</v>
      </c>
      <c r="X34" s="49">
        <f>IF(X$16-R$16&lt;=$E$14,R$19/$E$14,0)</f>
        <v>23.96859096544312</v>
      </c>
      <c r="Y34" s="49">
        <f>IF(Y$16-R$16&lt;=$E$14,R$19/$E$14,0)</f>
        <v>23.96859096544312</v>
      </c>
      <c r="Z34" s="49">
        <f>IF(Z$16-R$16&lt;=$E$14,R$19/$E$14,0)</f>
        <v>23.96859096544312</v>
      </c>
      <c r="AA34" s="49">
        <f>IF(AA$16-R$16&lt;=$E$14,R$19/$E$14,0)</f>
        <v>23.96859096544312</v>
      </c>
      <c r="AB34" s="49">
        <f>IF(AB$16-R$16&lt;=$E$14,R$19/$E$14,0)</f>
        <v>23.96859096544312</v>
      </c>
      <c r="AC34" s="49">
        <f>IF(AC$16-R$16&lt;=$E$14,R$19/$E$14,0)</f>
        <v>0</v>
      </c>
      <c r="AD34" s="49">
        <f>IF(AD$16-R$16&lt;=$E$14,R$19/$E$14,0)</f>
        <v>0</v>
      </c>
      <c r="AE34" s="49">
        <f>IF(AE$16-R$16&lt;=$E$14,R$19/$E$14,0)</f>
        <v>0</v>
      </c>
      <c r="AF34" s="49">
        <f>IF(AF$16-R$16&lt;=$E$14,R$19/$E$14,0)</f>
        <v>0</v>
      </c>
      <c r="AG34" s="49">
        <f>IF(AG$16-R$16&lt;=$E$14,R$19/$E$14,0)</f>
        <v>0</v>
      </c>
      <c r="AH34" s="49">
        <f>IF(AH$16-R$16&lt;=$E$14,R$19/$E$14,0)</f>
        <v>0</v>
      </c>
    </row>
    <row r="35" spans="2:41" x14ac:dyDescent="0.3">
      <c r="D35" s="51" t="s">
        <v>30</v>
      </c>
      <c r="E35" s="52">
        <f t="shared" si="6"/>
        <v>192.19257973572985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53"/>
      <c r="S35" s="53"/>
      <c r="T35" s="49">
        <f>IF(T$16-S$16&lt;=$E$14,S$19/$E$14,0)</f>
        <v>24.447962784751983</v>
      </c>
      <c r="U35" s="49">
        <f>IF(U$16-S$16&lt;=$E$14,S$19/$E$14,0)</f>
        <v>24.447962784751983</v>
      </c>
      <c r="V35" s="49">
        <f>IF(V$16-S$16&lt;=$E$14,S$19/$E$14,0)</f>
        <v>24.447962784751983</v>
      </c>
      <c r="W35" s="49">
        <f>IF(W$16-S$16&lt;=$E$14,S$19/$E$14,0)</f>
        <v>24.447962784751983</v>
      </c>
      <c r="X35" s="49">
        <f>IF(X$16-S$16&lt;=$E$14,S$19/$E$14,0)</f>
        <v>24.447962784751983</v>
      </c>
      <c r="Y35" s="49">
        <f>IF(Y$16-S$16&lt;=$E$14,S$19/$E$14,0)</f>
        <v>24.447962784751983</v>
      </c>
      <c r="Z35" s="49">
        <f>IF(Z$16-S$16&lt;=$E$14,S$19/$E$14,0)</f>
        <v>24.447962784751983</v>
      </c>
      <c r="AA35" s="49">
        <f>IF(AA$16-S$16&lt;=$E$14,S$19/$E$14,0)</f>
        <v>24.447962784751983</v>
      </c>
      <c r="AB35" s="49">
        <f>IF(AB$16-S$16&lt;=$E$14,S$19/$E$14,0)</f>
        <v>24.447962784751983</v>
      </c>
      <c r="AC35" s="49">
        <f>IF(AC$16-S$16&lt;=$E$14,S$19/$E$14,0)</f>
        <v>24.447962784751983</v>
      </c>
      <c r="AD35" s="49">
        <f>IF(AD$16-S$16&lt;=$E$14,S$19/$E$14,0)</f>
        <v>0</v>
      </c>
      <c r="AE35" s="49">
        <f>IF(AE$16-S$16&lt;=$E$14,S$19/$E$14,0)</f>
        <v>0</v>
      </c>
      <c r="AF35" s="49">
        <f>IF(AF$16-S$16&lt;=$E$14,S$19/$E$14,0)</f>
        <v>0</v>
      </c>
      <c r="AG35" s="49">
        <f>IF(AG$16-S$16&lt;=$E$14,S$19/$E$14,0)</f>
        <v>0</v>
      </c>
      <c r="AH35" s="49">
        <f>IF(AH$16-S$16&lt;=$E$14,S$19/$E$14,0)</f>
        <v>0</v>
      </c>
      <c r="AI35" s="49">
        <f>IF(AI$16-S$16&lt;=$E$14,S$19/$E$14,0)</f>
        <v>0</v>
      </c>
    </row>
    <row r="36" spans="2:41" x14ac:dyDescent="0.3">
      <c r="D36" s="51" t="s">
        <v>31</v>
      </c>
      <c r="E36" s="52">
        <f t="shared" si="6"/>
        <v>196.03643133044443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53"/>
      <c r="T36" s="53"/>
      <c r="U36" s="49">
        <f>IF(U$16-T$16&lt;=$E$14,T$19/$E$14,0)</f>
        <v>24.936922040447023</v>
      </c>
      <c r="V36" s="49">
        <f>IF(V$16-T$16&lt;=$E$14,T$19/$E$14,0)</f>
        <v>24.936922040447023</v>
      </c>
      <c r="W36" s="49">
        <f>IF(W$16-T$16&lt;=$E$14,T$19/$E$14,0)</f>
        <v>24.936922040447023</v>
      </c>
      <c r="X36" s="49">
        <f>IF(X$16-T$16&lt;=$E$14,T$19/$E$14,0)</f>
        <v>24.936922040447023</v>
      </c>
      <c r="Y36" s="49">
        <f>IF(Y$16-T$16&lt;=$E$14,T$19/$E$14,0)</f>
        <v>24.936922040447023</v>
      </c>
      <c r="Z36" s="49">
        <f>IF(Z$16-T$16&lt;=$E$14,T$19/$E$14,0)</f>
        <v>24.936922040447023</v>
      </c>
      <c r="AA36" s="49">
        <f>IF(AA$16-T$16&lt;=$E$14,T$19/$E$14,0)</f>
        <v>24.936922040447023</v>
      </c>
      <c r="AB36" s="49">
        <f>IF(AB$16-T$16&lt;=$E$14,T$19/$E$14,0)</f>
        <v>24.936922040447023</v>
      </c>
      <c r="AC36" s="49">
        <f>IF(AC$16-T$16&lt;=$E$14,T$19/$E$14,0)</f>
        <v>24.936922040447023</v>
      </c>
      <c r="AD36" s="49">
        <f>IF(AD$16-T$16&lt;=$E$14,T$19/$E$14,0)</f>
        <v>24.936922040447023</v>
      </c>
      <c r="AE36" s="49">
        <f>IF(AE$16-T$16&lt;=$E$14,T$19/$E$14,0)</f>
        <v>0</v>
      </c>
      <c r="AF36" s="49">
        <f>IF(AF$16-T$16&lt;=$E$14,T$19/$E$14,0)</f>
        <v>0</v>
      </c>
      <c r="AG36" s="49">
        <f>IF(AG$16-T$16&lt;=$E$14,T$19/$E$14,0)</f>
        <v>0</v>
      </c>
      <c r="AH36" s="49">
        <f>IF(AH$16-T$16&lt;=$E$14,T$19/$E$14,0)</f>
        <v>0</v>
      </c>
      <c r="AI36" s="49">
        <f>IF(AI$16-T$16&lt;=$E$14,T$19/$E$14,0)</f>
        <v>0</v>
      </c>
      <c r="AJ36" s="49">
        <f>IF(AJ$16-T$16&lt;=$E$14,T$19/$E$14,0)</f>
        <v>0</v>
      </c>
    </row>
    <row r="37" spans="2:41" x14ac:dyDescent="0.3">
      <c r="D37" s="51" t="s">
        <v>32</v>
      </c>
      <c r="E37" s="52">
        <f t="shared" si="6"/>
        <v>199.95715995705331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53"/>
      <c r="U37" s="53"/>
      <c r="V37" s="49">
        <f>IF(V$16-U$16&lt;=$E$14,U$19/$E$14,0)</f>
        <v>25.435660481255962</v>
      </c>
      <c r="W37" s="49">
        <f>IF(W$16-U$16&lt;=$E$14,U$19/$E$14,0)</f>
        <v>25.435660481255962</v>
      </c>
      <c r="X37" s="49">
        <f>IF(X$16-U$16&lt;=$E$14,U$19/$E$14,0)</f>
        <v>25.435660481255962</v>
      </c>
      <c r="Y37" s="49">
        <f>IF(Y$16-U$16&lt;=$E$14,U$19/$E$14,0)</f>
        <v>25.435660481255962</v>
      </c>
      <c r="Z37" s="49">
        <f>IF(Z$16-U$16&lt;=$E$14,U$19/$E$14,0)</f>
        <v>25.435660481255962</v>
      </c>
      <c r="AA37" s="49">
        <f>IF(AA$16-U$16&lt;=$E$14,U$19/$E$14,0)</f>
        <v>25.435660481255962</v>
      </c>
      <c r="AB37" s="49">
        <f>IF(AB$16-U$16&lt;=$E$14,U$19/$E$14,0)</f>
        <v>25.435660481255962</v>
      </c>
      <c r="AC37" s="49">
        <f>IF(AC$16-U$16&lt;=$E$14,U$19/$E$14,0)</f>
        <v>25.435660481255962</v>
      </c>
      <c r="AD37" s="49">
        <f>IF(AD$16-U$16&lt;=$E$14,U$19/$E$14,0)</f>
        <v>25.435660481255962</v>
      </c>
      <c r="AE37" s="49">
        <f>IF(AE$16-U$16&lt;=$E$14,U$19/$E$14,0)</f>
        <v>25.435660481255962</v>
      </c>
      <c r="AF37" s="49">
        <f>IF(AF$16-U$16&lt;=$E$14,U$19/$E$14,0)</f>
        <v>0</v>
      </c>
      <c r="AG37" s="49">
        <f>IF(AG$16-U$16&lt;=$E$14,U$19/$E$14,0)</f>
        <v>0</v>
      </c>
      <c r="AH37" s="49">
        <f>IF(AH$16-U$16&lt;=$E$14,U$19/$E$14,0)</f>
        <v>0</v>
      </c>
      <c r="AI37" s="49">
        <f>IF(AI$16-U$16&lt;=$E$14,U$19/$E$14,0)</f>
        <v>0</v>
      </c>
      <c r="AJ37" s="49">
        <f>IF(AJ$16-U$16&lt;=$E$14,U$19/$E$14,0)</f>
        <v>0</v>
      </c>
      <c r="AK37" s="49">
        <f>IF(AK$16-U$16&lt;=$E$14,U$19/$E$14,0)</f>
        <v>0</v>
      </c>
    </row>
    <row r="38" spans="2:41" x14ac:dyDescent="0.3">
      <c r="D38" s="51" t="s">
        <v>33</v>
      </c>
      <c r="E38" s="52">
        <f t="shared" si="6"/>
        <v>203.95630315619439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53"/>
      <c r="V38" s="53"/>
      <c r="W38" s="49">
        <f>IF(W$16-V$16&lt;=$E$14,V$19/$E$14,0)</f>
        <v>25.944373690881083</v>
      </c>
      <c r="X38" s="49">
        <f>IF(X$16-V$16&lt;=$E$14,V$19/$E$14,0)</f>
        <v>25.944373690881083</v>
      </c>
      <c r="Y38" s="49">
        <f>IF(Y$16-V$16&lt;=$E$14,V$19/$E$14,0)</f>
        <v>25.944373690881083</v>
      </c>
      <c r="Z38" s="49">
        <f>IF(Z$16-V$16&lt;=$E$14,V$19/$E$14,0)</f>
        <v>25.944373690881083</v>
      </c>
      <c r="AA38" s="49">
        <f>IF(AA$16-V$16&lt;=$E$14,V$19/$E$14,0)</f>
        <v>25.944373690881083</v>
      </c>
      <c r="AB38" s="49">
        <f>IF(AB$16-V$16&lt;=$E$14,V$19/$E$14,0)</f>
        <v>25.944373690881083</v>
      </c>
      <c r="AC38" s="49">
        <f>IF(AC$16-V$16&lt;=$E$14,V$19/$E$14,0)</f>
        <v>25.944373690881083</v>
      </c>
      <c r="AD38" s="49">
        <f>IF(AD$16-V$16&lt;=$E$14,V$19/$E$14,0)</f>
        <v>25.944373690881083</v>
      </c>
      <c r="AE38" s="49">
        <f>IF(AE$16-V$16&lt;=$E$14,V$19/$E$14,0)</f>
        <v>25.944373690881083</v>
      </c>
      <c r="AF38" s="49">
        <f>IF(AF$16-V$16&lt;=$E$14,V$19/$E$14,0)</f>
        <v>25.944373690881083</v>
      </c>
      <c r="AG38" s="49">
        <f>IF(AG$16-V$16&lt;=$E$14,V$19/$E$14,0)</f>
        <v>0</v>
      </c>
      <c r="AH38" s="49">
        <f>IF(AH$16-V$16&lt;=$E$14,V$19/$E$14,0)</f>
        <v>0</v>
      </c>
      <c r="AI38" s="49">
        <f>IF(AI$16-V$16&lt;=$E$14,V$19/$E$14,0)</f>
        <v>0</v>
      </c>
      <c r="AJ38" s="49">
        <f>IF(AJ$16-V$16&lt;=$E$14,V$19/$E$14,0)</f>
        <v>0</v>
      </c>
      <c r="AK38" s="49">
        <f>IF(AK$16-V$16&lt;=$E$14,V$19/$E$14,0)</f>
        <v>0</v>
      </c>
      <c r="AL38" s="49">
        <f>IF(AL$16-V$16&lt;=$E$14,V$19/$E$14,0)</f>
        <v>0</v>
      </c>
    </row>
    <row r="39" spans="2:41" x14ac:dyDescent="0.3">
      <c r="D39" s="51" t="s">
        <v>34</v>
      </c>
      <c r="E39" s="52">
        <f t="shared" si="6"/>
        <v>208.03542921931825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49">
        <f>IF(X$16-W$16&lt;=$E$14,W$19/$E$14,0)</f>
        <v>26.4632611646987</v>
      </c>
      <c r="Y39" s="49">
        <f>IF(Y$16-W$16&lt;=$E$14,W$19/$E$14,0)</f>
        <v>26.4632611646987</v>
      </c>
      <c r="Z39" s="49">
        <f>IF(Z$16-W$16&lt;=$E$14,W$19/$E$14,0)</f>
        <v>26.4632611646987</v>
      </c>
      <c r="AA39" s="49">
        <f>IF(AA$16-W$16&lt;=$E$14,W$19/$E$14,0)</f>
        <v>26.4632611646987</v>
      </c>
      <c r="AB39" s="49">
        <f>IF(AB$16-W$16&lt;=$E$14,W$19/$E$14,0)</f>
        <v>26.4632611646987</v>
      </c>
      <c r="AC39" s="49">
        <f>IF(AC$16-W$16&lt;=$E$14,W$19/$E$14,0)</f>
        <v>26.4632611646987</v>
      </c>
      <c r="AD39" s="49">
        <f>IF(AD$16-W$16&lt;=$E$14,W$19/$E$14,0)</f>
        <v>26.4632611646987</v>
      </c>
      <c r="AE39" s="49">
        <f>IF(AE$16-W$16&lt;=$E$14,W$19/$E$14,0)</f>
        <v>26.4632611646987</v>
      </c>
      <c r="AF39" s="49">
        <f>IF(AF$16-W$16&lt;=$E$14,W$19/$E$14,0)</f>
        <v>26.4632611646987</v>
      </c>
      <c r="AG39" s="49">
        <f>IF(AG$16-W$16&lt;=$E$14,W$19/$E$14,0)</f>
        <v>26.4632611646987</v>
      </c>
      <c r="AH39" s="49">
        <f>IF(AH$16-W$16&lt;=$E$14,W$19/$E$14,0)</f>
        <v>0</v>
      </c>
      <c r="AI39" s="49">
        <f>IF(AI$16-W$16&lt;=$E$14,W$19/$E$14,0)</f>
        <v>0</v>
      </c>
      <c r="AJ39" s="49">
        <f>IF(AJ$16-W$16&lt;=$E$14,W$19/$E$14,0)</f>
        <v>0</v>
      </c>
      <c r="AK39" s="49">
        <f>IF(AK$16-W$16&lt;=$E$14,W$19/$E$14,0)</f>
        <v>0</v>
      </c>
      <c r="AL39" s="49">
        <f>IF(AL$16-W$16&lt;=$E$14,W$19/$E$14,0)</f>
        <v>0</v>
      </c>
      <c r="AM39" s="49">
        <f>IF(AM$16-W$16&lt;=$E$14,W$19/$E$14,0)</f>
        <v>0</v>
      </c>
    </row>
    <row r="40" spans="2:41" x14ac:dyDescent="0.3">
      <c r="D40" s="51" t="s">
        <v>35</v>
      </c>
      <c r="E40" s="52">
        <f t="shared" si="6"/>
        <v>212.19613780370463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49">
        <f>IF(Y$16-X$16&lt;=$E$14,X$19/$E$14,0)</f>
        <v>26.992526387992676</v>
      </c>
      <c r="Z40" s="49">
        <f>IF(Z$16-X$16&lt;=$E$14,X$19/$E$14,0)</f>
        <v>26.992526387992676</v>
      </c>
      <c r="AA40" s="49">
        <f>IF(AA$16-X$16&lt;=$E$14,X$19/$E$14,0)</f>
        <v>26.992526387992676</v>
      </c>
      <c r="AB40" s="49">
        <f>IF(AB$16-X$16&lt;=$E$14,X$19/$E$14,0)</f>
        <v>26.992526387992676</v>
      </c>
      <c r="AC40" s="49">
        <f>IF(AC$16-X$16&lt;=$E$14,X$19/$E$14,0)</f>
        <v>26.992526387992676</v>
      </c>
      <c r="AD40" s="49">
        <f>IF(AD$16-X$16&lt;=$E$14,X$19/$E$14,0)</f>
        <v>26.992526387992676</v>
      </c>
      <c r="AE40" s="49">
        <f>IF(AE$16-X$16&lt;=$E$14,X$19/$E$14,0)</f>
        <v>26.992526387992676</v>
      </c>
      <c r="AF40" s="49">
        <f>IF(AF$16-X$16&lt;=$E$14,X$19/$E$14,0)</f>
        <v>26.992526387992676</v>
      </c>
      <c r="AG40" s="49">
        <f>IF(AG$16-X$16&lt;=$E$14,X$19/$E$14,0)</f>
        <v>26.992526387992676</v>
      </c>
      <c r="AH40" s="49">
        <f>IF(AH$16-X$16&lt;=$E$14,X$19/$E$14,0)</f>
        <v>26.992526387992676</v>
      </c>
      <c r="AI40" s="49">
        <f>IF(AI$16-X$16&lt;=$E$14,X$19/$E$14,0)</f>
        <v>0</v>
      </c>
      <c r="AJ40" s="49">
        <f>IF(AJ$16-X$16&lt;=$E$14,X$19/$E$14,0)</f>
        <v>0</v>
      </c>
      <c r="AK40" s="49">
        <f>IF(AK$16-X$16&lt;=$E$14,X$19/$E$14,0)</f>
        <v>0</v>
      </c>
      <c r="AL40" s="49">
        <f>IF(AL$16-X$16&lt;=$E$14,X$19/$E$14,0)</f>
        <v>0</v>
      </c>
      <c r="AM40" s="49">
        <f>IF(AM$16-X$16&lt;=$E$14,X$19/$E$14,0)</f>
        <v>0</v>
      </c>
      <c r="AN40" s="49">
        <f>IF(AN$16-X$16&lt;=$E$14,X$19/$E$14,0)</f>
        <v>0</v>
      </c>
    </row>
    <row r="41" spans="2:41" x14ac:dyDescent="0.3">
      <c r="D41" s="45" t="s">
        <v>36</v>
      </c>
      <c r="E41" s="50">
        <f t="shared" si="6"/>
        <v>216.44006055977877</v>
      </c>
      <c r="F41" s="54"/>
      <c r="G41" s="54"/>
      <c r="H41" s="54"/>
      <c r="I41" s="54"/>
      <c r="J41" s="54"/>
      <c r="K41" s="55"/>
      <c r="L41" s="55"/>
      <c r="M41" s="5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>
        <f>IF(Z$16-Y$16&lt;=$E$14,Y$19/$E$14,0)</f>
        <v>27.532376915752536</v>
      </c>
      <c r="AA41" s="54">
        <f>IF(AA$16-Y$16&lt;=$E$14,Y$19/$E$14,0)</f>
        <v>27.532376915752536</v>
      </c>
      <c r="AB41" s="54">
        <f>IF(AB$16-Y$16&lt;=$E$14,Y$19/$E$14,0)</f>
        <v>27.532376915752536</v>
      </c>
      <c r="AC41" s="54">
        <f>IF(AC$16-Y$16&lt;=$E$14,Y$19/$E$14,0)</f>
        <v>27.532376915752536</v>
      </c>
      <c r="AD41" s="54">
        <f>IF(AD$16-Y$16&lt;=$E$14,Y$19/$E$14,0)</f>
        <v>27.532376915752536</v>
      </c>
      <c r="AE41" s="54">
        <f>IF(AE$16-Y$16&lt;=$E$14,Y$19/$E$14,0)</f>
        <v>27.532376915752536</v>
      </c>
      <c r="AF41" s="54">
        <f>IF(AF$16-Y$16&lt;=$E$14,Y$19/$E$14,0)</f>
        <v>27.532376915752536</v>
      </c>
      <c r="AG41" s="54">
        <f>IF(AG$16-Y$16&lt;=$E$14,Y$19/$E$14,0)</f>
        <v>27.532376915752536</v>
      </c>
      <c r="AH41" s="54">
        <f>IF(AH$16-Y$16&lt;=$E$14,Y$19/$E$14,0)</f>
        <v>27.532376915752536</v>
      </c>
      <c r="AI41" s="54">
        <f>IF(AI$16-Y$16&lt;=$E$14,Y$19/$E$14,0)</f>
        <v>27.532376915752536</v>
      </c>
      <c r="AJ41" s="54">
        <f>IF(AJ$16-Y$16&lt;=$E$14,Y$19/$E$14,0)</f>
        <v>0</v>
      </c>
      <c r="AK41" s="54">
        <f>IF(AK$16-Y$16&lt;=$E$14,Y$19/$E$14,0)</f>
        <v>0</v>
      </c>
      <c r="AL41" s="54">
        <f>IF(AL$16-Y$16&lt;=$E$14,Y$19/$E$14,0)</f>
        <v>0</v>
      </c>
      <c r="AM41" s="54">
        <f>IF(AM$16-Y$16&lt;=$E$14,Y$19/$E$14,0)</f>
        <v>0</v>
      </c>
      <c r="AN41" s="54">
        <f>IF(AN$16-Y$16&lt;=$E$14,Y$19/$E$14,0)</f>
        <v>0</v>
      </c>
      <c r="AO41" s="54">
        <f>IF(AO$16-Y$16&lt;=$E$14,Y$19/$E$14,0)</f>
        <v>0</v>
      </c>
    </row>
    <row r="42" spans="2:41" x14ac:dyDescent="0.3">
      <c r="D42" s="34" t="s">
        <v>6</v>
      </c>
      <c r="E42" s="48">
        <f t="shared" si="6"/>
        <v>1995.32682555056</v>
      </c>
      <c r="F42" s="49">
        <f t="shared" ref="F42:S42" si="7">SUM(F22:F41)</f>
        <v>0</v>
      </c>
      <c r="G42" s="49">
        <f t="shared" si="7"/>
        <v>17.071199999999997</v>
      </c>
      <c r="H42" s="49">
        <f t="shared" si="7"/>
        <v>34.929863999999995</v>
      </c>
      <c r="I42" s="49">
        <f t="shared" si="7"/>
        <v>53.61404327999999</v>
      </c>
      <c r="J42" s="49">
        <f t="shared" si="7"/>
        <v>73.163665319999993</v>
      </c>
      <c r="K42" s="49">
        <f t="shared" si="7"/>
        <v>93.620626919999992</v>
      </c>
      <c r="L42" s="49">
        <f t="shared" si="7"/>
        <v>114.48672775199999</v>
      </c>
      <c r="M42" s="49">
        <f t="shared" si="7"/>
        <v>135.77015060063999</v>
      </c>
      <c r="N42" s="49">
        <f t="shared" si="7"/>
        <v>157.47924190625278</v>
      </c>
      <c r="O42" s="49">
        <f t="shared" si="7"/>
        <v>179.62251503797785</v>
      </c>
      <c r="P42" s="49">
        <f t="shared" si="7"/>
        <v>202.20865363233742</v>
      </c>
      <c r="Q42" s="49">
        <f t="shared" si="7"/>
        <v>208.17531499858418</v>
      </c>
      <c r="R42" s="49">
        <f t="shared" si="7"/>
        <v>213.81526959215586</v>
      </c>
      <c r="S42" s="49">
        <f t="shared" si="7"/>
        <v>219.09968127759896</v>
      </c>
      <c r="T42" s="49">
        <f>SUM(T22:T41)</f>
        <v>223.99802202235094</v>
      </c>
      <c r="U42" s="49">
        <f t="shared" ref="U42:AO42" si="8">SUM(U22:U41)</f>
        <v>228.47798246279797</v>
      </c>
      <c r="V42" s="49">
        <f t="shared" si="8"/>
        <v>233.04754211205392</v>
      </c>
      <c r="W42" s="49">
        <f t="shared" si="8"/>
        <v>237.70849295429502</v>
      </c>
      <c r="X42" s="49">
        <f t="shared" si="8"/>
        <v>242.46266281338094</v>
      </c>
      <c r="Y42" s="49">
        <f t="shared" si="8"/>
        <v>247.31191606964856</v>
      </c>
      <c r="Z42" s="49">
        <f t="shared" si="8"/>
        <v>252.25815439104153</v>
      </c>
      <c r="AA42" s="49">
        <f t="shared" si="8"/>
        <v>229.22029302479478</v>
      </c>
      <c r="AB42" s="49">
        <f t="shared" si="8"/>
        <v>205.72167443122311</v>
      </c>
      <c r="AC42" s="49">
        <f t="shared" si="8"/>
        <v>181.75308346577998</v>
      </c>
      <c r="AD42" s="49">
        <f t="shared" si="8"/>
        <v>157.30512068102797</v>
      </c>
      <c r="AE42" s="49">
        <f t="shared" si="8"/>
        <v>132.36819864058097</v>
      </c>
      <c r="AF42" s="49">
        <f t="shared" si="8"/>
        <v>106.93253815932499</v>
      </c>
      <c r="AG42" s="49">
        <f t="shared" si="8"/>
        <v>80.988164468443912</v>
      </c>
      <c r="AH42" s="49">
        <f t="shared" si="8"/>
        <v>54.524903303745212</v>
      </c>
      <c r="AI42" s="49">
        <f t="shared" si="8"/>
        <v>27.532376915752536</v>
      </c>
      <c r="AJ42" s="49">
        <f t="shared" si="8"/>
        <v>0</v>
      </c>
      <c r="AK42" s="49">
        <f t="shared" si="8"/>
        <v>0</v>
      </c>
      <c r="AL42" s="49">
        <f t="shared" si="8"/>
        <v>0</v>
      </c>
      <c r="AM42" s="49">
        <f t="shared" si="8"/>
        <v>0</v>
      </c>
      <c r="AN42" s="49">
        <f t="shared" si="8"/>
        <v>0</v>
      </c>
      <c r="AO42" s="49">
        <f t="shared" si="8"/>
        <v>0</v>
      </c>
    </row>
    <row r="43" spans="2:41" x14ac:dyDescent="0.3">
      <c r="B43" s="41" t="s">
        <v>87</v>
      </c>
      <c r="E43" s="48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2:41" x14ac:dyDescent="0.3">
      <c r="E44" s="61" t="s">
        <v>84</v>
      </c>
      <c r="F44" s="56">
        <v>2023</v>
      </c>
      <c r="G44" s="56">
        <v>2024</v>
      </c>
      <c r="H44" s="56">
        <v>2025</v>
      </c>
      <c r="I44" s="56">
        <v>2026</v>
      </c>
      <c r="J44" s="56">
        <v>2027</v>
      </c>
      <c r="K44" s="56">
        <v>2028</v>
      </c>
      <c r="L44" s="56">
        <v>2029</v>
      </c>
      <c r="M44" s="56">
        <v>2030</v>
      </c>
      <c r="N44" s="56">
        <v>2031</v>
      </c>
      <c r="O44" s="56">
        <v>2032</v>
      </c>
      <c r="P44" s="56">
        <v>2033</v>
      </c>
      <c r="Q44" s="56">
        <v>2034</v>
      </c>
      <c r="R44" s="56">
        <v>2035</v>
      </c>
      <c r="S44" s="56">
        <v>2036</v>
      </c>
      <c r="T44" s="56">
        <v>2037</v>
      </c>
      <c r="U44" s="56">
        <v>2038</v>
      </c>
      <c r="V44" s="56">
        <v>2039</v>
      </c>
      <c r="W44" s="56">
        <v>2040</v>
      </c>
      <c r="X44" s="56">
        <v>2041</v>
      </c>
      <c r="Y44" s="56">
        <v>2042</v>
      </c>
      <c r="Z44" s="56">
        <v>2043</v>
      </c>
      <c r="AA44" s="56">
        <v>2044</v>
      </c>
      <c r="AB44" s="56">
        <v>2045</v>
      </c>
      <c r="AC44" s="56">
        <v>2046</v>
      </c>
      <c r="AD44" s="56">
        <v>2047</v>
      </c>
      <c r="AE44" s="56">
        <v>2048</v>
      </c>
      <c r="AF44" s="56">
        <v>2049</v>
      </c>
      <c r="AG44" s="56">
        <v>2050</v>
      </c>
      <c r="AH44" s="56">
        <v>2051</v>
      </c>
      <c r="AI44" s="56">
        <v>2052</v>
      </c>
      <c r="AJ44" s="56">
        <v>2052</v>
      </c>
      <c r="AK44" s="56">
        <v>2052</v>
      </c>
      <c r="AL44" s="56">
        <v>2052</v>
      </c>
      <c r="AM44" s="56">
        <v>2052</v>
      </c>
      <c r="AN44" s="56">
        <v>2052</v>
      </c>
      <c r="AO44" s="56">
        <v>2052</v>
      </c>
    </row>
    <row r="45" spans="2:41" x14ac:dyDescent="0.3">
      <c r="D45" s="34" t="s">
        <v>43</v>
      </c>
      <c r="E45" s="48">
        <f t="shared" ref="E45:E50" si="9">NPV($E$13,F45:AO45)*(1+$E$13)</f>
        <v>2111.055781432492</v>
      </c>
      <c r="F45" s="53"/>
      <c r="G45" s="53">
        <f t="shared" ref="G45:AO45" si="10">G42</f>
        <v>17.071199999999997</v>
      </c>
      <c r="H45" s="53">
        <f t="shared" si="10"/>
        <v>34.929863999999995</v>
      </c>
      <c r="I45" s="53">
        <f t="shared" si="10"/>
        <v>53.61404327999999</v>
      </c>
      <c r="J45" s="53">
        <f t="shared" si="10"/>
        <v>73.163665319999993</v>
      </c>
      <c r="K45" s="53">
        <f t="shared" si="10"/>
        <v>93.620626919999992</v>
      </c>
      <c r="L45" s="53">
        <f t="shared" si="10"/>
        <v>114.48672775199999</v>
      </c>
      <c r="M45" s="53">
        <f t="shared" si="10"/>
        <v>135.77015060063999</v>
      </c>
      <c r="N45" s="53">
        <f t="shared" si="10"/>
        <v>157.47924190625278</v>
      </c>
      <c r="O45" s="53">
        <f t="shared" si="10"/>
        <v>179.62251503797785</v>
      </c>
      <c r="P45" s="53">
        <f t="shared" si="10"/>
        <v>202.20865363233742</v>
      </c>
      <c r="Q45" s="53">
        <f t="shared" si="10"/>
        <v>208.17531499858418</v>
      </c>
      <c r="R45" s="53">
        <f t="shared" si="10"/>
        <v>213.81526959215586</v>
      </c>
      <c r="S45" s="53">
        <f t="shared" si="10"/>
        <v>219.09968127759896</v>
      </c>
      <c r="T45" s="53">
        <f t="shared" si="10"/>
        <v>223.99802202235094</v>
      </c>
      <c r="U45" s="53">
        <f t="shared" si="10"/>
        <v>228.47798246279797</v>
      </c>
      <c r="V45" s="53">
        <f t="shared" si="10"/>
        <v>233.04754211205392</v>
      </c>
      <c r="W45" s="53">
        <f t="shared" si="10"/>
        <v>237.70849295429502</v>
      </c>
      <c r="X45" s="53">
        <f t="shared" si="10"/>
        <v>242.46266281338094</v>
      </c>
      <c r="Y45" s="53">
        <f t="shared" si="10"/>
        <v>247.31191606964856</v>
      </c>
      <c r="Z45" s="53">
        <f t="shared" si="10"/>
        <v>252.25815439104153</v>
      </c>
      <c r="AA45" s="53">
        <f t="shared" si="10"/>
        <v>229.22029302479478</v>
      </c>
      <c r="AB45" s="53">
        <f t="shared" si="10"/>
        <v>205.72167443122311</v>
      </c>
      <c r="AC45" s="53">
        <f t="shared" si="10"/>
        <v>181.75308346577998</v>
      </c>
      <c r="AD45" s="53">
        <f t="shared" si="10"/>
        <v>157.30512068102797</v>
      </c>
      <c r="AE45" s="53">
        <f t="shared" si="10"/>
        <v>132.36819864058097</v>
      </c>
      <c r="AF45" s="53">
        <f t="shared" si="10"/>
        <v>106.93253815932499</v>
      </c>
      <c r="AG45" s="53">
        <f t="shared" si="10"/>
        <v>80.988164468443912</v>
      </c>
      <c r="AH45" s="53">
        <f t="shared" si="10"/>
        <v>54.524903303745212</v>
      </c>
      <c r="AI45" s="53">
        <f t="shared" si="10"/>
        <v>27.532376915752536</v>
      </c>
      <c r="AJ45" s="53">
        <f t="shared" si="10"/>
        <v>0</v>
      </c>
      <c r="AK45" s="53">
        <f t="shared" si="10"/>
        <v>0</v>
      </c>
      <c r="AL45" s="53">
        <f t="shared" si="10"/>
        <v>0</v>
      </c>
      <c r="AM45" s="53">
        <f t="shared" si="10"/>
        <v>0</v>
      </c>
      <c r="AN45" s="53">
        <f t="shared" si="10"/>
        <v>0</v>
      </c>
      <c r="AO45" s="53">
        <f t="shared" si="10"/>
        <v>0</v>
      </c>
    </row>
    <row r="46" spans="2:41" x14ac:dyDescent="0.3">
      <c r="D46" s="34" t="s">
        <v>78</v>
      </c>
      <c r="E46" s="48">
        <f t="shared" si="9"/>
        <v>322.24060905542399</v>
      </c>
      <c r="G46" s="84">
        <f t="shared" ref="G46:AO46" si="11">F$20*$H10</f>
        <v>4.3702271999999995</v>
      </c>
      <c r="H46" s="84">
        <f t="shared" si="11"/>
        <v>8.5050224639999996</v>
      </c>
      <c r="I46" s="84">
        <f t="shared" si="11"/>
        <v>12.39396784128</v>
      </c>
      <c r="J46" s="84">
        <f t="shared" si="11"/>
        <v>16.026151575551999</v>
      </c>
      <c r="K46" s="84">
        <f t="shared" si="11"/>
        <v>19.390143912960003</v>
      </c>
      <c r="L46" s="84">
        <f t="shared" si="11"/>
        <v>22.335177676800001</v>
      </c>
      <c r="M46" s="84">
        <f t="shared" si="11"/>
        <v>24.852873695600646</v>
      </c>
      <c r="N46" s="84">
        <f t="shared" si="11"/>
        <v>26.934685214461137</v>
      </c>
      <c r="O46" s="84">
        <f t="shared" si="11"/>
        <v>28.57189454338268</v>
      </c>
      <c r="P46" s="84">
        <f t="shared" si="11"/>
        <v>29.755609638566497</v>
      </c>
      <c r="Q46" s="84">
        <f t="shared" si="11"/>
        <v>30.47676061533782</v>
      </c>
      <c r="R46" s="84">
        <f t="shared" si="11"/>
        <v>31.163118911328418</v>
      </c>
      <c r="S46" s="84">
        <f t="shared" si="11"/>
        <v>31.82540729692267</v>
      </c>
      <c r="T46" s="84">
        <f t="shared" si="11"/>
        <v>32.475133929112651</v>
      </c>
      <c r="U46" s="84">
        <f t="shared" si="11"/>
        <v>33.12463660769491</v>
      </c>
      <c r="V46" s="84">
        <f t="shared" si="11"/>
        <v>33.787129339848811</v>
      </c>
      <c r="W46" s="84">
        <f t="shared" si="11"/>
        <v>34.462871926645789</v>
      </c>
      <c r="X46" s="84">
        <f t="shared" si="11"/>
        <v>35.152129365178709</v>
      </c>
      <c r="Y46" s="84">
        <f t="shared" si="11"/>
        <v>35.85517195248228</v>
      </c>
      <c r="Z46" s="84">
        <f t="shared" si="11"/>
        <v>36.572275391531932</v>
      </c>
      <c r="AA46" s="84">
        <f t="shared" si="11"/>
        <v>30.114466639121268</v>
      </c>
      <c r="AB46" s="84">
        <f t="shared" si="11"/>
        <v>24.246427137686524</v>
      </c>
      <c r="AC46" s="84">
        <f t="shared" si="11"/>
        <v>18.97995227224721</v>
      </c>
      <c r="AD46" s="84">
        <f t="shared" si="11"/>
        <v>14.32707333552324</v>
      </c>
      <c r="AE46" s="84">
        <f t="shared" si="11"/>
        <v>10.300062246088924</v>
      </c>
      <c r="AF46" s="84">
        <f t="shared" si="11"/>
        <v>6.9114363608900522</v>
      </c>
      <c r="AG46" s="84">
        <f t="shared" si="11"/>
        <v>4.1739633840113317</v>
      </c>
      <c r="AH46" s="84">
        <f t="shared" si="11"/>
        <v>2.1006663736191675</v>
      </c>
      <c r="AI46" s="84">
        <f t="shared" si="11"/>
        <v>0.70482884904329024</v>
      </c>
      <c r="AJ46" s="84">
        <f t="shared" si="11"/>
        <v>2.5283952709287407E-14</v>
      </c>
      <c r="AK46" s="84">
        <f t="shared" si="11"/>
        <v>2.5283952709287407E-14</v>
      </c>
      <c r="AL46" s="84">
        <f t="shared" si="11"/>
        <v>2.5283952709287407E-14</v>
      </c>
      <c r="AM46" s="84">
        <f t="shared" si="11"/>
        <v>2.5283952709287407E-14</v>
      </c>
      <c r="AN46" s="84">
        <f t="shared" si="11"/>
        <v>2.5283952709287407E-14</v>
      </c>
      <c r="AO46" s="84">
        <f t="shared" si="11"/>
        <v>2.5283952709287407E-14</v>
      </c>
    </row>
    <row r="47" spans="2:41" x14ac:dyDescent="0.3">
      <c r="D47" s="34" t="s">
        <v>21</v>
      </c>
      <c r="E47" s="48">
        <f t="shared" si="9"/>
        <v>407.8357708357708</v>
      </c>
      <c r="F47" s="42"/>
      <c r="G47" s="84">
        <f t="shared" ref="G47:AO47" si="12">F$20*$H11</f>
        <v>5.531068799999999</v>
      </c>
      <c r="H47" s="84">
        <f t="shared" si="12"/>
        <v>10.764169056</v>
      </c>
      <c r="I47" s="84">
        <f t="shared" si="12"/>
        <v>15.686115549119998</v>
      </c>
      <c r="J47" s="84">
        <f t="shared" si="12"/>
        <v>20.283098087808</v>
      </c>
      <c r="K47" s="84">
        <f t="shared" si="12"/>
        <v>24.540650889839998</v>
      </c>
      <c r="L47" s="84">
        <f t="shared" si="12"/>
        <v>28.2679592472</v>
      </c>
      <c r="M47" s="84">
        <f t="shared" si="12"/>
        <v>31.454418270994562</v>
      </c>
      <c r="N47" s="84">
        <f t="shared" si="12"/>
        <v>34.089210974552373</v>
      </c>
      <c r="O47" s="84">
        <f t="shared" si="12"/>
        <v>36.161304031468696</v>
      </c>
      <c r="P47" s="84">
        <f t="shared" si="12"/>
        <v>37.65944344881072</v>
      </c>
      <c r="Q47" s="84">
        <f t="shared" si="12"/>
        <v>38.572150153786929</v>
      </c>
      <c r="R47" s="84">
        <f t="shared" si="12"/>
        <v>39.440822372150024</v>
      </c>
      <c r="S47" s="84">
        <f t="shared" si="12"/>
        <v>40.27903111016775</v>
      </c>
      <c r="T47" s="84">
        <f t="shared" si="12"/>
        <v>41.101341379033194</v>
      </c>
      <c r="U47" s="84">
        <f t="shared" si="12"/>
        <v>41.923368206613866</v>
      </c>
      <c r="V47" s="84">
        <f t="shared" si="12"/>
        <v>42.761835570746143</v>
      </c>
      <c r="W47" s="84">
        <f t="shared" si="12"/>
        <v>43.617072282161075</v>
      </c>
      <c r="X47" s="84">
        <f t="shared" si="12"/>
        <v>44.489413727804298</v>
      </c>
      <c r="Y47" s="84">
        <f t="shared" si="12"/>
        <v>45.37920200236038</v>
      </c>
      <c r="Z47" s="84">
        <f t="shared" si="12"/>
        <v>46.286786042407591</v>
      </c>
      <c r="AA47" s="84">
        <f t="shared" si="12"/>
        <v>38.113621840137853</v>
      </c>
      <c r="AB47" s="84">
        <f t="shared" si="12"/>
        <v>30.686884346134502</v>
      </c>
      <c r="AC47" s="84">
        <f t="shared" si="12"/>
        <v>24.021502094562873</v>
      </c>
      <c r="AD47" s="84">
        <f t="shared" si="12"/>
        <v>18.132702190271598</v>
      </c>
      <c r="AE47" s="84">
        <f t="shared" si="12"/>
        <v>13.036016280206294</v>
      </c>
      <c r="AF47" s="84">
        <f t="shared" si="12"/>
        <v>8.7472866442514707</v>
      </c>
      <c r="AG47" s="84">
        <f t="shared" si="12"/>
        <v>5.2826724078893417</v>
      </c>
      <c r="AH47" s="84">
        <f t="shared" si="12"/>
        <v>2.6586558791117589</v>
      </c>
      <c r="AI47" s="84">
        <f t="shared" si="12"/>
        <v>0.89204901207041409</v>
      </c>
      <c r="AJ47" s="84">
        <f t="shared" si="12"/>
        <v>3.2000002647691869E-14</v>
      </c>
      <c r="AK47" s="84">
        <f t="shared" si="12"/>
        <v>3.2000002647691869E-14</v>
      </c>
      <c r="AL47" s="84">
        <f t="shared" si="12"/>
        <v>3.2000002647691869E-14</v>
      </c>
      <c r="AM47" s="84">
        <f t="shared" si="12"/>
        <v>3.2000002647691869E-14</v>
      </c>
      <c r="AN47" s="84">
        <f t="shared" si="12"/>
        <v>3.2000002647691869E-14</v>
      </c>
      <c r="AO47" s="84">
        <f t="shared" si="12"/>
        <v>3.2000002647691869E-14</v>
      </c>
    </row>
    <row r="48" spans="2:41" x14ac:dyDescent="0.3">
      <c r="D48" s="34" t="s">
        <v>79</v>
      </c>
      <c r="E48" s="48">
        <f t="shared" si="9"/>
        <v>730.07637989119485</v>
      </c>
      <c r="F48" s="42"/>
      <c r="G48" s="42">
        <f t="shared" ref="G48:AO48" si="13">SUM(G46:G47)</f>
        <v>9.9012959999999985</v>
      </c>
      <c r="H48" s="42">
        <f t="shared" si="13"/>
        <v>19.26919152</v>
      </c>
      <c r="I48" s="42">
        <f t="shared" si="13"/>
        <v>28.080083390399999</v>
      </c>
      <c r="J48" s="42">
        <f t="shared" si="13"/>
        <v>36.309249663359999</v>
      </c>
      <c r="K48" s="42">
        <f t="shared" si="13"/>
        <v>43.930794802800001</v>
      </c>
      <c r="L48" s="42">
        <f t="shared" si="13"/>
        <v>50.603136923999998</v>
      </c>
      <c r="M48" s="42">
        <f t="shared" si="13"/>
        <v>56.307291966595209</v>
      </c>
      <c r="N48" s="42">
        <f t="shared" si="13"/>
        <v>61.023896189013513</v>
      </c>
      <c r="O48" s="42">
        <f t="shared" si="13"/>
        <v>64.733198574851372</v>
      </c>
      <c r="P48" s="42">
        <f t="shared" si="13"/>
        <v>67.415053087377217</v>
      </c>
      <c r="Q48" s="42">
        <f t="shared" si="13"/>
        <v>69.048910769124745</v>
      </c>
      <c r="R48" s="42">
        <f t="shared" si="13"/>
        <v>70.603941283478434</v>
      </c>
      <c r="S48" s="42">
        <f t="shared" si="13"/>
        <v>72.104438407090413</v>
      </c>
      <c r="T48" s="42">
        <f t="shared" si="13"/>
        <v>73.576475308145845</v>
      </c>
      <c r="U48" s="42">
        <f t="shared" si="13"/>
        <v>75.048004814308769</v>
      </c>
      <c r="V48" s="42">
        <f t="shared" si="13"/>
        <v>76.548964910594947</v>
      </c>
      <c r="W48" s="42">
        <f t="shared" si="13"/>
        <v>78.079944208806864</v>
      </c>
      <c r="X48" s="42">
        <f t="shared" si="13"/>
        <v>79.641543092982999</v>
      </c>
      <c r="Y48" s="42">
        <f t="shared" si="13"/>
        <v>81.234373954842653</v>
      </c>
      <c r="Z48" s="42">
        <f t="shared" si="13"/>
        <v>82.85906143393953</v>
      </c>
      <c r="AA48" s="42">
        <f t="shared" si="13"/>
        <v>68.228088479259128</v>
      </c>
      <c r="AB48" s="42">
        <f t="shared" si="13"/>
        <v>54.933311483821029</v>
      </c>
      <c r="AC48" s="42">
        <f t="shared" si="13"/>
        <v>43.00145436681008</v>
      </c>
      <c r="AD48" s="42">
        <f t="shared" si="13"/>
        <v>32.459775525794839</v>
      </c>
      <c r="AE48" s="42">
        <f t="shared" si="13"/>
        <v>23.336078526295218</v>
      </c>
      <c r="AF48" s="42">
        <f t="shared" si="13"/>
        <v>15.658723005141523</v>
      </c>
      <c r="AG48" s="42">
        <f t="shared" si="13"/>
        <v>9.4566357919006734</v>
      </c>
      <c r="AH48" s="42">
        <f t="shared" si="13"/>
        <v>4.7593222527309269</v>
      </c>
      <c r="AI48" s="42">
        <f t="shared" si="13"/>
        <v>1.5968778611137044</v>
      </c>
      <c r="AJ48" s="42">
        <f t="shared" si="13"/>
        <v>5.7283955356979273E-14</v>
      </c>
      <c r="AK48" s="42">
        <f t="shared" si="13"/>
        <v>5.7283955356979273E-14</v>
      </c>
      <c r="AL48" s="42">
        <f t="shared" si="13"/>
        <v>5.7283955356979273E-14</v>
      </c>
      <c r="AM48" s="42">
        <f t="shared" si="13"/>
        <v>5.7283955356979273E-14</v>
      </c>
      <c r="AN48" s="42">
        <f t="shared" si="13"/>
        <v>5.7283955356979273E-14</v>
      </c>
      <c r="AO48" s="42">
        <f t="shared" si="13"/>
        <v>5.7283955356979273E-14</v>
      </c>
    </row>
    <row r="49" spans="3:41" x14ac:dyDescent="0.3">
      <c r="D49" s="45" t="s">
        <v>80</v>
      </c>
      <c r="E49" s="50">
        <f t="shared" si="9"/>
        <v>0</v>
      </c>
      <c r="F49" s="55">
        <f t="shared" ref="F49:AO49" si="14">F17</f>
        <v>0</v>
      </c>
      <c r="G49" s="55">
        <f t="shared" si="14"/>
        <v>0</v>
      </c>
      <c r="H49" s="55">
        <f t="shared" si="14"/>
        <v>0</v>
      </c>
      <c r="I49" s="55">
        <f t="shared" si="14"/>
        <v>0</v>
      </c>
      <c r="J49" s="55">
        <f t="shared" si="14"/>
        <v>0</v>
      </c>
      <c r="K49" s="55">
        <f t="shared" si="14"/>
        <v>0</v>
      </c>
      <c r="L49" s="55">
        <f t="shared" si="14"/>
        <v>0</v>
      </c>
      <c r="M49" s="55">
        <f t="shared" si="14"/>
        <v>0</v>
      </c>
      <c r="N49" s="55">
        <f t="shared" si="14"/>
        <v>0</v>
      </c>
      <c r="O49" s="55">
        <f t="shared" si="14"/>
        <v>0</v>
      </c>
      <c r="P49" s="55">
        <f t="shared" si="14"/>
        <v>0</v>
      </c>
      <c r="Q49" s="55">
        <f t="shared" si="14"/>
        <v>0</v>
      </c>
      <c r="R49" s="55">
        <f t="shared" si="14"/>
        <v>0</v>
      </c>
      <c r="S49" s="55">
        <f t="shared" si="14"/>
        <v>0</v>
      </c>
      <c r="T49" s="55">
        <f t="shared" si="14"/>
        <v>0</v>
      </c>
      <c r="U49" s="55">
        <f t="shared" si="14"/>
        <v>0</v>
      </c>
      <c r="V49" s="55">
        <f t="shared" si="14"/>
        <v>0</v>
      </c>
      <c r="W49" s="55">
        <f t="shared" si="14"/>
        <v>0</v>
      </c>
      <c r="X49" s="55">
        <f t="shared" si="14"/>
        <v>0</v>
      </c>
      <c r="Y49" s="55">
        <f t="shared" si="14"/>
        <v>0</v>
      </c>
      <c r="Z49" s="55">
        <f t="shared" si="14"/>
        <v>0</v>
      </c>
      <c r="AA49" s="55">
        <f t="shared" si="14"/>
        <v>0</v>
      </c>
      <c r="AB49" s="55">
        <f t="shared" si="14"/>
        <v>0</v>
      </c>
      <c r="AC49" s="55">
        <f t="shared" si="14"/>
        <v>0</v>
      </c>
      <c r="AD49" s="55">
        <f t="shared" si="14"/>
        <v>0</v>
      </c>
      <c r="AE49" s="55">
        <f t="shared" si="14"/>
        <v>0</v>
      </c>
      <c r="AF49" s="55">
        <f t="shared" si="14"/>
        <v>0</v>
      </c>
      <c r="AG49" s="55">
        <f t="shared" si="14"/>
        <v>0</v>
      </c>
      <c r="AH49" s="55">
        <f t="shared" si="14"/>
        <v>0</v>
      </c>
      <c r="AI49" s="55">
        <f t="shared" si="14"/>
        <v>0</v>
      </c>
      <c r="AJ49" s="55">
        <f t="shared" si="14"/>
        <v>0</v>
      </c>
      <c r="AK49" s="55">
        <f t="shared" si="14"/>
        <v>0</v>
      </c>
      <c r="AL49" s="55">
        <f t="shared" si="14"/>
        <v>0</v>
      </c>
      <c r="AM49" s="55">
        <f t="shared" si="14"/>
        <v>0</v>
      </c>
      <c r="AN49" s="55">
        <f t="shared" si="14"/>
        <v>0</v>
      </c>
      <c r="AO49" s="55">
        <f t="shared" si="14"/>
        <v>0</v>
      </c>
    </row>
    <row r="50" spans="3:41" x14ac:dyDescent="0.3">
      <c r="D50" s="114" t="s">
        <v>50</v>
      </c>
      <c r="E50" s="115">
        <f t="shared" si="9"/>
        <v>2685.3801146726719</v>
      </c>
      <c r="F50" s="116">
        <f t="shared" ref="F50:AO50" si="15">SUM(F45,F48,F49)</f>
        <v>0</v>
      </c>
      <c r="G50" s="116">
        <f t="shared" si="15"/>
        <v>26.972495999999996</v>
      </c>
      <c r="H50" s="116">
        <f t="shared" si="15"/>
        <v>54.199055519999995</v>
      </c>
      <c r="I50" s="116">
        <f t="shared" si="15"/>
        <v>81.694126670399982</v>
      </c>
      <c r="J50" s="116">
        <f t="shared" si="15"/>
        <v>109.47291498336</v>
      </c>
      <c r="K50" s="116">
        <f t="shared" si="15"/>
        <v>137.5514217228</v>
      </c>
      <c r="L50" s="116">
        <f t="shared" si="15"/>
        <v>165.08986467599999</v>
      </c>
      <c r="M50" s="116">
        <f t="shared" si="15"/>
        <v>192.07744256723521</v>
      </c>
      <c r="N50" s="116">
        <f t="shared" si="15"/>
        <v>218.50313809526631</v>
      </c>
      <c r="O50" s="116">
        <f t="shared" si="15"/>
        <v>244.35571361282922</v>
      </c>
      <c r="P50" s="116">
        <f t="shared" si="15"/>
        <v>269.62370671971462</v>
      </c>
      <c r="Q50" s="116">
        <f t="shared" si="15"/>
        <v>277.22422576770896</v>
      </c>
      <c r="R50" s="116">
        <f t="shared" si="15"/>
        <v>284.41921087563429</v>
      </c>
      <c r="S50" s="116">
        <f t="shared" si="15"/>
        <v>291.20411968468937</v>
      </c>
      <c r="T50" s="116">
        <f t="shared" si="15"/>
        <v>297.5744973304968</v>
      </c>
      <c r="U50" s="116">
        <f t="shared" si="15"/>
        <v>303.52598727710676</v>
      </c>
      <c r="V50" s="116">
        <f t="shared" si="15"/>
        <v>309.59650702264889</v>
      </c>
      <c r="W50" s="116">
        <f t="shared" si="15"/>
        <v>315.78843716310189</v>
      </c>
      <c r="X50" s="116">
        <f t="shared" si="15"/>
        <v>322.10420590636397</v>
      </c>
      <c r="Y50" s="116">
        <f t="shared" si="15"/>
        <v>328.54629002449121</v>
      </c>
      <c r="Z50" s="116">
        <f t="shared" si="15"/>
        <v>335.11721582498103</v>
      </c>
      <c r="AA50" s="116">
        <f t="shared" si="15"/>
        <v>297.44838150405394</v>
      </c>
      <c r="AB50" s="116">
        <f t="shared" si="15"/>
        <v>260.65498591504411</v>
      </c>
      <c r="AC50" s="116">
        <f t="shared" si="15"/>
        <v>224.75453783259007</v>
      </c>
      <c r="AD50" s="116">
        <f t="shared" si="15"/>
        <v>189.76489620682281</v>
      </c>
      <c r="AE50" s="116">
        <f t="shared" si="15"/>
        <v>155.70427716687618</v>
      </c>
      <c r="AF50" s="116">
        <f t="shared" si="15"/>
        <v>122.59126116446652</v>
      </c>
      <c r="AG50" s="116">
        <f t="shared" si="15"/>
        <v>90.444800260344579</v>
      </c>
      <c r="AH50" s="116">
        <f t="shared" si="15"/>
        <v>59.284225556476137</v>
      </c>
      <c r="AI50" s="116">
        <f t="shared" si="15"/>
        <v>29.12925477686624</v>
      </c>
      <c r="AJ50" s="116">
        <f t="shared" si="15"/>
        <v>5.7283955356979273E-14</v>
      </c>
      <c r="AK50" s="116">
        <f t="shared" si="15"/>
        <v>5.7283955356979273E-14</v>
      </c>
      <c r="AL50" s="116">
        <f t="shared" si="15"/>
        <v>5.7283955356979273E-14</v>
      </c>
      <c r="AM50" s="116">
        <f t="shared" si="15"/>
        <v>5.7283955356979273E-14</v>
      </c>
      <c r="AN50" s="116">
        <f t="shared" si="15"/>
        <v>5.7283955356979273E-14</v>
      </c>
      <c r="AO50" s="116">
        <f t="shared" si="15"/>
        <v>5.7283955356979273E-14</v>
      </c>
    </row>
    <row r="51" spans="3:41" x14ac:dyDescent="0.3">
      <c r="E51" s="48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3:41" x14ac:dyDescent="0.3">
      <c r="D52" s="34" t="s">
        <v>111</v>
      </c>
      <c r="E52" s="48">
        <f>NPV($E$13,F52:AO52)*(1+$E$13)</f>
        <v>-2.2451614603198869E-13</v>
      </c>
      <c r="F52" s="49">
        <f t="shared" ref="F52:AO52" si="16">-F8+F50</f>
        <v>-170.71199999999999</v>
      </c>
      <c r="G52" s="49">
        <f t="shared" si="16"/>
        <v>-151.61414400000001</v>
      </c>
      <c r="H52" s="49">
        <f t="shared" si="16"/>
        <v>-132.64273727999998</v>
      </c>
      <c r="I52" s="49">
        <f t="shared" si="16"/>
        <v>-113.80209372960002</v>
      </c>
      <c r="J52" s="49">
        <f t="shared" si="16"/>
        <v>-95.096701016639997</v>
      </c>
      <c r="K52" s="49">
        <f t="shared" si="16"/>
        <v>-71.109586597199979</v>
      </c>
      <c r="L52" s="49">
        <f t="shared" si="16"/>
        <v>-47.744363810399989</v>
      </c>
      <c r="M52" s="49">
        <f t="shared" si="16"/>
        <v>-25.013470488892779</v>
      </c>
      <c r="N52" s="49">
        <f t="shared" si="16"/>
        <v>-2.9295932219842484</v>
      </c>
      <c r="O52" s="49">
        <f t="shared" si="16"/>
        <v>18.494327669233627</v>
      </c>
      <c r="P52" s="49">
        <f t="shared" si="16"/>
        <v>39.245093057247118</v>
      </c>
      <c r="Q52" s="49">
        <f t="shared" si="16"/>
        <v>42.238039831992097</v>
      </c>
      <c r="R52" s="49">
        <f t="shared" si="16"/>
        <v>44.733301221203078</v>
      </c>
      <c r="S52" s="49">
        <f t="shared" si="16"/>
        <v>46.724491837169552</v>
      </c>
      <c r="T52" s="49">
        <f t="shared" si="16"/>
        <v>48.205276926026556</v>
      </c>
      <c r="U52" s="49">
        <f t="shared" si="16"/>
        <v>49.169382464547141</v>
      </c>
      <c r="V52" s="49">
        <f t="shared" si="16"/>
        <v>50.152770113838073</v>
      </c>
      <c r="W52" s="49">
        <f t="shared" si="16"/>
        <v>51.155825516114874</v>
      </c>
      <c r="X52" s="49">
        <f t="shared" si="16"/>
        <v>52.178942026437198</v>
      </c>
      <c r="Y52" s="49">
        <f t="shared" si="16"/>
        <v>53.222520866965851</v>
      </c>
      <c r="Z52" s="49">
        <f t="shared" si="16"/>
        <v>335.11721582498103</v>
      </c>
      <c r="AA52" s="49">
        <f t="shared" si="16"/>
        <v>297.44838150405394</v>
      </c>
      <c r="AB52" s="49">
        <f t="shared" si="16"/>
        <v>260.65498591504411</v>
      </c>
      <c r="AC52" s="49">
        <f t="shared" si="16"/>
        <v>224.75453783259007</v>
      </c>
      <c r="AD52" s="49">
        <f t="shared" si="16"/>
        <v>189.76489620682281</v>
      </c>
      <c r="AE52" s="49">
        <f t="shared" si="16"/>
        <v>155.70427716687618</v>
      </c>
      <c r="AF52" s="49">
        <f t="shared" si="16"/>
        <v>122.59126116446652</v>
      </c>
      <c r="AG52" s="49">
        <f t="shared" si="16"/>
        <v>90.444800260344579</v>
      </c>
      <c r="AH52" s="49">
        <f t="shared" si="16"/>
        <v>59.284225556476137</v>
      </c>
      <c r="AI52" s="49">
        <f t="shared" si="16"/>
        <v>29.12925477686624</v>
      </c>
      <c r="AJ52" s="49">
        <f t="shared" si="16"/>
        <v>5.7283955356979273E-14</v>
      </c>
      <c r="AK52" s="49">
        <f t="shared" si="16"/>
        <v>5.7283955356979273E-14</v>
      </c>
      <c r="AL52" s="49">
        <f t="shared" si="16"/>
        <v>5.7283955356979273E-14</v>
      </c>
      <c r="AM52" s="49">
        <f t="shared" si="16"/>
        <v>5.7283955356979273E-14</v>
      </c>
      <c r="AN52" s="49">
        <f t="shared" si="16"/>
        <v>5.7283955356979273E-14</v>
      </c>
      <c r="AO52" s="49">
        <f t="shared" si="16"/>
        <v>5.7283955356979273E-14</v>
      </c>
    </row>
    <row r="53" spans="3:41" x14ac:dyDescent="0.3">
      <c r="C53" s="34"/>
      <c r="D53" s="34" t="s">
        <v>52</v>
      </c>
      <c r="F53" s="49">
        <f>F20</f>
        <v>170.71199999999999</v>
      </c>
      <c r="G53" s="49">
        <f t="shared" ref="G53:AO53" si="17">G20</f>
        <v>332.22744</v>
      </c>
      <c r="H53" s="49">
        <f t="shared" si="17"/>
        <v>484.1393688</v>
      </c>
      <c r="I53" s="49">
        <f t="shared" si="17"/>
        <v>626.02154591999999</v>
      </c>
      <c r="J53" s="49">
        <f t="shared" si="17"/>
        <v>757.42749660000004</v>
      </c>
      <c r="K53" s="49">
        <f t="shared" si="17"/>
        <v>872.46787800000004</v>
      </c>
      <c r="L53" s="49">
        <f t="shared" si="17"/>
        <v>970.81537873440016</v>
      </c>
      <c r="M53" s="49">
        <f t="shared" si="17"/>
        <v>1052.1361411898881</v>
      </c>
      <c r="N53" s="49">
        <f t="shared" si="17"/>
        <v>1116.0896306008858</v>
      </c>
      <c r="O53" s="49">
        <f t="shared" si="17"/>
        <v>1162.3285015065037</v>
      </c>
      <c r="P53" s="49">
        <f t="shared" si="17"/>
        <v>1190.4984615366336</v>
      </c>
      <c r="Q53" s="49">
        <f t="shared" si="17"/>
        <v>1217.3093324737663</v>
      </c>
      <c r="R53" s="49">
        <f t="shared" si="17"/>
        <v>1243.1799725360418</v>
      </c>
      <c r="S53" s="49">
        <f t="shared" si="17"/>
        <v>1268.5599191059628</v>
      </c>
      <c r="T53" s="49">
        <f t="shared" si="17"/>
        <v>1293.9311174880822</v>
      </c>
      <c r="U53" s="49">
        <f t="shared" si="17"/>
        <v>1319.8097398378441</v>
      </c>
      <c r="V53" s="49">
        <f t="shared" si="17"/>
        <v>1346.2059346346011</v>
      </c>
      <c r="W53" s="49">
        <f t="shared" si="17"/>
        <v>1373.1300533272931</v>
      </c>
      <c r="X53" s="49">
        <f t="shared" si="17"/>
        <v>1400.592654393839</v>
      </c>
      <c r="Y53" s="49">
        <f t="shared" si="17"/>
        <v>1428.6045074817159</v>
      </c>
      <c r="Z53" s="49">
        <f t="shared" si="17"/>
        <v>1176.3463530906745</v>
      </c>
      <c r="AA53" s="49">
        <f t="shared" si="17"/>
        <v>947.12606006587976</v>
      </c>
      <c r="AB53" s="49">
        <f t="shared" si="17"/>
        <v>741.40438563465659</v>
      </c>
      <c r="AC53" s="49">
        <f t="shared" si="17"/>
        <v>559.65130216887655</v>
      </c>
      <c r="AD53" s="49">
        <f t="shared" si="17"/>
        <v>402.34618148784858</v>
      </c>
      <c r="AE53" s="49">
        <f t="shared" si="17"/>
        <v>269.97798284726764</v>
      </c>
      <c r="AF53" s="49">
        <f t="shared" si="17"/>
        <v>163.04544468794265</v>
      </c>
      <c r="AG53" s="49">
        <f t="shared" si="17"/>
        <v>82.057280219498736</v>
      </c>
      <c r="AH53" s="49">
        <f t="shared" si="17"/>
        <v>27.532376915753524</v>
      </c>
      <c r="AI53" s="49">
        <f t="shared" si="17"/>
        <v>9.8765440270653926E-13</v>
      </c>
      <c r="AJ53" s="49">
        <f t="shared" si="17"/>
        <v>9.8765440270653926E-13</v>
      </c>
      <c r="AK53" s="49">
        <f t="shared" si="17"/>
        <v>9.8765440270653926E-13</v>
      </c>
      <c r="AL53" s="49">
        <f t="shared" si="17"/>
        <v>9.8765440270653926E-13</v>
      </c>
      <c r="AM53" s="49">
        <f t="shared" si="17"/>
        <v>9.8765440270653926E-13</v>
      </c>
      <c r="AN53" s="49">
        <f t="shared" si="17"/>
        <v>9.8765440270653926E-13</v>
      </c>
      <c r="AO53" s="49">
        <f t="shared" si="17"/>
        <v>9.8765440270653926E-13</v>
      </c>
    </row>
    <row r="54" spans="3:41" x14ac:dyDescent="0.3"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</row>
    <row r="55" spans="3:41" x14ac:dyDescent="0.3"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</row>
    <row r="56" spans="3:41" x14ac:dyDescent="0.3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</row>
    <row r="57" spans="3:41" x14ac:dyDescent="0.3"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3:41" x14ac:dyDescent="0.3"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3:41" x14ac:dyDescent="0.3"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</row>
    <row r="60" spans="3:41" x14ac:dyDescent="0.3"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3:41" x14ac:dyDescent="0.3"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FBB3F9821F048A0690CB543483BDE" ma:contentTypeVersion="3" ma:contentTypeDescription="Create a new document." ma:contentTypeScope="" ma:versionID="ca6ba8ea26ecbd4ec2ac93fcc21b4cca">
  <xsd:schema xmlns:xsd="http://www.w3.org/2001/XMLSchema" xmlns:xs="http://www.w3.org/2001/XMLSchema" xmlns:p="http://schemas.microsoft.com/office/2006/metadata/properties" xmlns:ns2="33d7a8b7-37af-44b4-9d22-7fb7cf2cfaec" targetNamespace="http://schemas.microsoft.com/office/2006/metadata/properties" ma:root="true" ma:fieldsID="efe1ec496ebae23d914c08ce9e5f579f" ns2:_="">
    <xsd:import namespace="33d7a8b7-37af-44b4-9d22-7fb7cf2cfaec"/>
    <xsd:element name="properties">
      <xsd:complexType>
        <xsd:sequence>
          <xsd:element name="documentManagement">
            <xsd:complexType>
              <xsd:all>
                <xsd:element ref="ns2:Issue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7a8b7-37af-44b4-9d22-7fb7cf2cfaec" elementFormDefault="qualified">
    <xsd:import namespace="http://schemas.microsoft.com/office/2006/documentManagement/types"/>
    <xsd:import namespace="http://schemas.microsoft.com/office/infopath/2007/PartnerControls"/>
    <xsd:element name="Issue" ma:index="8" nillable="true" ma:displayName="Issue" ma:internalName="Issue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33d7a8b7-37af-44b4-9d22-7fb7cf2cfaec" xsi:nil="true"/>
    <Attachment xmlns="33d7a8b7-37af-44b4-9d22-7fb7cf2cfaec" xsi:nil="true"/>
    <Intervenor xmlns="33d7a8b7-37af-44b4-9d22-7fb7cf2cfaec" xsi:nil="true"/>
  </documentManagement>
</p:properties>
</file>

<file path=customXml/itemProps1.xml><?xml version="1.0" encoding="utf-8"?>
<ds:datastoreItem xmlns:ds="http://schemas.openxmlformats.org/officeDocument/2006/customXml" ds:itemID="{6A4A036E-D536-40E7-9FF2-AE2C1FA9EDAD}"/>
</file>

<file path=customXml/itemProps2.xml><?xml version="1.0" encoding="utf-8"?>
<ds:datastoreItem xmlns:ds="http://schemas.openxmlformats.org/officeDocument/2006/customXml" ds:itemID="{18A9CFBC-203E-4143-B62D-5458CBBA8B61}"/>
</file>

<file path=customXml/itemProps3.xml><?xml version="1.0" encoding="utf-8"?>
<ds:datastoreItem xmlns:ds="http://schemas.openxmlformats.org/officeDocument/2006/customXml" ds:itemID="{D1BD2C94-C16D-48E9-B6A4-D5315B512EBC}"/>
</file>

<file path=customXml/itemProps4.xml><?xml version="1.0" encoding="utf-8"?>
<ds:datastoreItem xmlns:ds="http://schemas.openxmlformats.org/officeDocument/2006/customXml" ds:itemID="{3B74C4B0-22ED-4CFF-A7DB-DB8120396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Xp1</vt:lpstr>
      <vt:lpstr>Xp20</vt:lpstr>
      <vt:lpstr>Am1-10yr</vt:lpstr>
      <vt:lpstr>Am20-10yr</vt:lpstr>
      <vt:lpstr>Am20-5yr</vt:lpstr>
      <vt:lpstr>Am20-16yr</vt:lpstr>
      <vt:lpstr>Am20-10yr-4%</vt:lpstr>
      <vt:lpstr>Am20-10yr-2X$</vt:lpstr>
      <vt:lpstr>Am20-10yr-1.2X$10</vt:lpstr>
      <vt:lpstr>Am20-10yr-1.2X$5</vt:lpstr>
      <vt:lpstr>Am20-10yr-1.2X$16</vt:lpstr>
      <vt:lpstr>C-1yr</vt:lpstr>
      <vt:lpstr>C-20yr</vt:lpstr>
      <vt:lpstr>C-20yrTerm</vt:lpstr>
      <vt:lpstr>C-20yrCofC</vt:lpstr>
      <vt:lpstr>C-20yr2X1.2X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Ted Weaver</dc:creator>
  <cp:lastModifiedBy>Ted Weaver</cp:lastModifiedBy>
  <cp:lastPrinted>2022-01-28T14:08:56Z</cp:lastPrinted>
  <dcterms:created xsi:type="dcterms:W3CDTF">2021-11-29T19:27:32Z</dcterms:created>
  <dcterms:modified xsi:type="dcterms:W3CDTF">2022-02-18T20:09:54Z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0x010100879FBB3F9821F048A0690CB543483BDE</vt:lpwstr>
  </property>
</Properties>
</file>