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0787CD7F-3366-4EFB-ADF8-5423D2FC2DCC}" xr6:coauthVersionLast="47" xr6:coauthVersionMax="47" xr10:uidLastSave="{00000000-0000-0000-0000-000000000000}"/>
  <bookViews>
    <workbookView xWindow="1560" yWindow="1410" windowWidth="17835" windowHeight="10110" xr2:uid="{5A0D5B69-30C5-4E9C-A6D2-DC59BF82D756}"/>
  </bookViews>
  <sheets>
    <sheet name="Fees &amp; Disbursements" sheetId="1" r:id="rId1"/>
  </sheets>
  <externalReferences>
    <externalReference r:id="rId2"/>
  </externalReferences>
  <definedNames>
    <definedName name="Claimant">'[1]Affidavit &amp; Summary'!#REF!</definedName>
    <definedName name="Name">'[1]Affidavit &amp; Summary'!#REF!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F2" i="1"/>
  <c r="B4" i="1"/>
  <c r="E17" i="1"/>
  <c r="F17" i="1"/>
  <c r="G17" i="1" s="1"/>
  <c r="E18" i="1"/>
  <c r="F18" i="1"/>
  <c r="G18" i="1" s="1"/>
  <c r="E20" i="1"/>
  <c r="F20" i="1"/>
  <c r="G20" i="1" s="1"/>
  <c r="E21" i="1"/>
  <c r="F21" i="1"/>
  <c r="G21" i="1" s="1"/>
  <c r="E23" i="1"/>
  <c r="F23" i="1"/>
  <c r="G23" i="1" s="1"/>
  <c r="E24" i="1"/>
  <c r="F24" i="1"/>
  <c r="G24" i="1" s="1"/>
  <c r="E26" i="1"/>
  <c r="F26" i="1"/>
  <c r="G26" i="1" s="1"/>
  <c r="E27" i="1"/>
  <c r="F27" i="1"/>
  <c r="G27" i="1" s="1"/>
  <c r="E29" i="1"/>
  <c r="F29" i="1"/>
  <c r="G29" i="1" s="1"/>
  <c r="E30" i="1"/>
  <c r="F30" i="1"/>
  <c r="G30" i="1" s="1"/>
  <c r="E31" i="1"/>
  <c r="F31" i="1"/>
  <c r="G31" i="1" s="1"/>
  <c r="E33" i="1"/>
  <c r="F33" i="1"/>
  <c r="G33" i="1" s="1"/>
  <c r="E35" i="1"/>
  <c r="F35" i="1"/>
  <c r="G35" i="1" s="1"/>
  <c r="E36" i="1"/>
  <c r="F36" i="1"/>
  <c r="G36" i="1" s="1"/>
  <c r="E38" i="1"/>
  <c r="F38" i="1"/>
  <c r="G38" i="1" s="1"/>
  <c r="E39" i="1"/>
  <c r="F39" i="1"/>
  <c r="G39" i="1" s="1"/>
  <c r="F40" i="1"/>
  <c r="G40" i="1"/>
  <c r="H40" i="1" s="1"/>
  <c r="B51" i="1"/>
  <c r="F51" i="1"/>
  <c r="B53" i="1"/>
  <c r="G53" i="1"/>
  <c r="G57" i="1"/>
  <c r="H57" i="1"/>
  <c r="G58" i="1"/>
  <c r="H58" i="1" s="1"/>
  <c r="H74" i="1" s="1"/>
  <c r="G59" i="1"/>
  <c r="H59" i="1"/>
  <c r="G60" i="1"/>
  <c r="H60" i="1" s="1"/>
  <c r="G61" i="1"/>
  <c r="H61" i="1"/>
  <c r="G62" i="1"/>
  <c r="H62" i="1" s="1"/>
  <c r="G63" i="1"/>
  <c r="H63" i="1"/>
  <c r="G64" i="1"/>
  <c r="H64" i="1" s="1"/>
  <c r="G65" i="1"/>
  <c r="H65" i="1"/>
  <c r="G66" i="1"/>
  <c r="H66" i="1" s="1"/>
  <c r="G67" i="1"/>
  <c r="H67" i="1"/>
  <c r="G68" i="1"/>
  <c r="H68" i="1" s="1"/>
  <c r="G69" i="1"/>
  <c r="H69" i="1" s="1"/>
  <c r="G70" i="1"/>
  <c r="H70" i="1" s="1"/>
  <c r="G71" i="1"/>
  <c r="H71" i="1" s="1"/>
  <c r="G72" i="1"/>
  <c r="H72" i="1" s="1"/>
  <c r="E74" i="1"/>
  <c r="E89" i="1"/>
  <c r="G42" i="1" l="1"/>
  <c r="G74" i="1"/>
  <c r="F42" i="1"/>
  <c r="H39" i="1"/>
  <c r="H38" i="1"/>
  <c r="H36" i="1"/>
  <c r="H35" i="1"/>
  <c r="H33" i="1"/>
  <c r="H31" i="1"/>
  <c r="H30" i="1"/>
  <c r="H29" i="1"/>
  <c r="H27" i="1"/>
  <c r="H26" i="1"/>
  <c r="H24" i="1"/>
  <c r="H23" i="1"/>
  <c r="H21" i="1"/>
  <c r="H20" i="1"/>
  <c r="H18" i="1"/>
  <c r="H17" i="1"/>
  <c r="H42" i="1" l="1"/>
</calcChain>
</file>

<file path=xl/sharedStrings.xml><?xml version="1.0" encoding="utf-8"?>
<sst xmlns="http://schemas.openxmlformats.org/spreadsheetml/2006/main" count="75" uniqueCount="55">
  <si>
    <t>TOTAL DISBURSEMENTS:</t>
  </si>
  <si>
    <t>Other:</t>
  </si>
  <si>
    <t>Meals</t>
  </si>
  <si>
    <t>Accommodation</t>
  </si>
  <si>
    <t>Taxi</t>
  </si>
  <si>
    <t>Parking</t>
  </si>
  <si>
    <t>Travel (Other):</t>
  </si>
  <si>
    <t>Travel: Rail</t>
  </si>
  <si>
    <t>Travel: Car</t>
  </si>
  <si>
    <t>Travel: Air</t>
  </si>
  <si>
    <t>Transcripts</t>
  </si>
  <si>
    <t>Telephone/Fax</t>
  </si>
  <si>
    <t>Courier</t>
  </si>
  <si>
    <t>Printing</t>
  </si>
  <si>
    <t>Scanning/Photocopy</t>
  </si>
  <si>
    <t>Total</t>
  </si>
  <si>
    <t>HST</t>
  </si>
  <si>
    <t>Net Cost</t>
  </si>
  <si>
    <t>Statement of Disbursements Being Claimed</t>
  </si>
  <si>
    <t>Service Provider Name:</t>
  </si>
  <si>
    <t>Party:</t>
  </si>
  <si>
    <t xml:space="preserve">Process: </t>
  </si>
  <si>
    <t>File #  EB-</t>
  </si>
  <si>
    <t>TOTAL SERVICE PROVIDER FEES</t>
  </si>
  <si>
    <t>Case Management</t>
  </si>
  <si>
    <t>Attendance</t>
  </si>
  <si>
    <t>Preparation</t>
  </si>
  <si>
    <t>Other Conferences</t>
  </si>
  <si>
    <t>Oral Hearing</t>
  </si>
  <si>
    <t>Argument</t>
  </si>
  <si>
    <t>Proposal Preparation</t>
  </si>
  <si>
    <t>ADR - Settlement Conference</t>
  </si>
  <si>
    <t>Issues Conference</t>
  </si>
  <si>
    <t>Responses</t>
  </si>
  <si>
    <t>Interrogatories</t>
  </si>
  <si>
    <t>Technical Conference</t>
  </si>
  <si>
    <t>Pre-hearing Conference</t>
  </si>
  <si>
    <t>Subtotal</t>
  </si>
  <si>
    <t>Hourly Rate</t>
  </si>
  <si>
    <t>Hours</t>
  </si>
  <si>
    <t>Statement of Fees Being Claimed</t>
  </si>
  <si>
    <t xml:space="preserve">           CV provided within previous 24 months</t>
  </si>
  <si>
    <r>
      <t>HST Rate Charged</t>
    </r>
    <r>
      <rPr>
        <sz val="9"/>
        <color theme="1"/>
        <rFont val="Calibri"/>
        <family val="2"/>
        <scheme val="minor"/>
      </rPr>
      <t xml:space="preserve"> (</t>
    </r>
    <r>
      <rPr>
        <i/>
        <sz val="9"/>
        <color theme="1"/>
        <rFont val="Calibri"/>
        <family val="2"/>
        <scheme val="minor"/>
      </rPr>
      <t>enter %</t>
    </r>
    <r>
      <rPr>
        <sz val="9"/>
        <color theme="1"/>
        <rFont val="Calibri"/>
        <family val="2"/>
        <scheme val="minor"/>
      </rPr>
      <t>):</t>
    </r>
  </si>
  <si>
    <t xml:space="preserve">           CV attached</t>
  </si>
  <si>
    <t>For Consultant/Analyst:</t>
  </si>
  <si>
    <t>Analyst</t>
  </si>
  <si>
    <t>Hourly Rate:</t>
  </si>
  <si>
    <t>Consultant</t>
  </si>
  <si>
    <t>Articling Student/Paralegal</t>
  </si>
  <si>
    <t>Legal Counsel</t>
  </si>
  <si>
    <t>Completed Years Practising/Years of Relevant Experience</t>
  </si>
  <si>
    <t>Year Called to Bar</t>
  </si>
  <si>
    <r>
      <t>(</t>
    </r>
    <r>
      <rPr>
        <i/>
        <sz val="8"/>
        <color theme="1"/>
        <rFont val="Calibri"/>
        <family val="2"/>
        <scheme val="minor"/>
      </rPr>
      <t>check one</t>
    </r>
    <r>
      <rPr>
        <sz val="8"/>
        <color theme="1"/>
        <rFont val="Calibri"/>
        <family val="2"/>
        <scheme val="minor"/>
      </rPr>
      <t>)</t>
    </r>
  </si>
  <si>
    <t>SERVICE PROVIDER TYPE</t>
  </si>
  <si>
    <t>Michael McLeod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</si>
</sst>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#,##0.00_ ;[Red]\-#,##0.00\ "/>
    <numFmt numFmtId="165" formatCode="0.0"/>
    <numFmt numFmtId="166" formatCode="0.00_ ;[Red]\-0.00\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44" fontId="2" fillId="0" borderId="1" xfId="0" applyNumberFormat="1" applyFont="1" applyBorder="1" applyAlignment="1" applyProtection="1">
      <alignment horizontal="right"/>
      <protection hidden="1"/>
    </xf>
    <xf numFmtId="44" fontId="2" fillId="0" borderId="2" xfId="0" applyNumberFormat="1" applyFont="1" applyBorder="1" applyAlignment="1" applyProtection="1">
      <alignment horizontal="right"/>
      <protection hidden="1"/>
    </xf>
    <xf numFmtId="44" fontId="0" fillId="0" borderId="3" xfId="0" applyNumberFormat="1" applyBorder="1" applyProtection="1">
      <protection hidden="1"/>
    </xf>
    <xf numFmtId="44" fontId="0" fillId="0" borderId="1" xfId="0" applyNumberFormat="1" applyBorder="1" applyProtection="1">
      <protection hidden="1"/>
    </xf>
    <xf numFmtId="44" fontId="0" fillId="0" borderId="2" xfId="0" applyNumberFormat="1" applyBorder="1" applyProtection="1">
      <protection hidden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4" fontId="0" fillId="2" borderId="1" xfId="0" applyNumberFormat="1" applyFill="1" applyBorder="1"/>
    <xf numFmtId="44" fontId="0" fillId="2" borderId="0" xfId="0" applyNumberFormat="1" applyFill="1"/>
    <xf numFmtId="44" fontId="0" fillId="2" borderId="4" xfId="0" applyNumberFormat="1" applyFill="1" applyBorder="1"/>
    <xf numFmtId="0" fontId="0" fillId="2" borderId="0" xfId="0" applyFill="1"/>
    <xf numFmtId="0" fontId="0" fillId="2" borderId="4" xfId="0" applyFill="1" applyBorder="1"/>
    <xf numFmtId="0" fontId="0" fillId="2" borderId="2" xfId="0" applyFill="1" applyBorder="1"/>
    <xf numFmtId="44" fontId="0" fillId="0" borderId="1" xfId="0" applyNumberFormat="1" applyBorder="1" applyAlignment="1" applyProtection="1">
      <alignment horizontal="right"/>
      <protection hidden="1"/>
    </xf>
    <xf numFmtId="44" fontId="0" fillId="0" borderId="2" xfId="0" applyNumberFormat="1" applyBorder="1" applyAlignment="1" applyProtection="1">
      <alignment horizontal="right"/>
      <protection hidden="1"/>
    </xf>
    <xf numFmtId="44" fontId="0" fillId="3" borderId="3" xfId="0" applyNumberFormat="1" applyFill="1" applyBorder="1" applyAlignment="1" applyProtection="1">
      <alignment vertical="center"/>
      <protection locked="0"/>
    </xf>
    <xf numFmtId="44" fontId="0" fillId="3" borderId="1" xfId="0" applyNumberFormat="1" applyFill="1" applyBorder="1" applyProtection="1">
      <protection locked="0"/>
    </xf>
    <xf numFmtId="44" fontId="0" fillId="3" borderId="2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0" fillId="0" borderId="0" xfId="0"/>
    <xf numFmtId="0" fontId="2" fillId="0" borderId="0" xfId="0" applyFont="1" applyAlignment="1">
      <alignment horizontal="left"/>
    </xf>
    <xf numFmtId="0" fontId="5" fillId="0" borderId="5" xfId="0" applyFont="1" applyBorder="1" applyAlignment="1" applyProtection="1">
      <alignment horizontal="left"/>
      <protection hidden="1"/>
    </xf>
    <xf numFmtId="0" fontId="0" fillId="0" borderId="6" xfId="0" applyBorder="1"/>
    <xf numFmtId="0" fontId="5" fillId="0" borderId="0" xfId="0" applyFont="1"/>
    <xf numFmtId="0" fontId="2" fillId="0" borderId="0" xfId="0" applyFont="1"/>
    <xf numFmtId="0" fontId="5" fillId="0" borderId="6" xfId="0" applyFont="1" applyBorder="1"/>
    <xf numFmtId="0" fontId="0" fillId="0" borderId="5" xfId="0" applyBorder="1" applyProtection="1">
      <protection hidden="1"/>
    </xf>
    <xf numFmtId="0" fontId="5" fillId="0" borderId="5" xfId="0" applyFont="1" applyBorder="1" applyProtection="1">
      <protection hidden="1"/>
    </xf>
    <xf numFmtId="8" fontId="2" fillId="0" borderId="0" xfId="1" applyNumberFormat="1" applyFont="1" applyBorder="1" applyAlignment="1" applyProtection="1">
      <alignment horizontal="right" vertical="center"/>
    </xf>
    <xf numFmtId="8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4" fontId="2" fillId="0" borderId="3" xfId="1" applyFont="1" applyBorder="1" applyAlignment="1" applyProtection="1">
      <alignment horizontal="right" vertical="center"/>
      <protection hidden="1"/>
    </xf>
    <xf numFmtId="44" fontId="0" fillId="0" borderId="3" xfId="0" applyNumberFormat="1" applyBorder="1" applyAlignment="1" applyProtection="1">
      <alignment vertical="center"/>
      <protection hidden="1"/>
    </xf>
    <xf numFmtId="8" fontId="0" fillId="0" borderId="3" xfId="0" applyNumberFormat="1" applyBorder="1" applyAlignment="1" applyProtection="1">
      <alignment vertical="center"/>
      <protection hidden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4" fontId="0" fillId="0" borderId="3" xfId="0" applyNumberFormat="1" applyBorder="1" applyAlignment="1" applyProtection="1">
      <alignment horizontal="right" vertical="center"/>
      <protection hidden="1"/>
    </xf>
    <xf numFmtId="44" fontId="0" fillId="3" borderId="3" xfId="0" applyNumberFormat="1" applyFill="1" applyBorder="1" applyAlignment="1" applyProtection="1">
      <alignment vertical="center"/>
      <protection locked="0" hidden="1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65" fontId="0" fillId="0" borderId="3" xfId="0" applyNumberFormat="1" applyBorder="1" applyAlignment="1">
      <alignment vertical="center"/>
    </xf>
    <xf numFmtId="44" fontId="0" fillId="0" borderId="2" xfId="0" applyNumberForma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4" fontId="0" fillId="0" borderId="1" xfId="0" applyNumberFormat="1" applyBorder="1" applyAlignment="1" applyProtection="1">
      <alignment horizontal="right" vertical="center"/>
      <protection hidden="1"/>
    </xf>
    <xf numFmtId="42" fontId="0" fillId="0" borderId="3" xfId="0" applyNumberFormat="1" applyBorder="1" applyAlignment="1" applyProtection="1">
      <alignment vertical="center"/>
      <protection hidden="1"/>
    </xf>
    <xf numFmtId="8" fontId="0" fillId="0" borderId="3" xfId="0" applyNumberFormat="1" applyBorder="1" applyAlignment="1">
      <alignment horizontal="right" vertical="center"/>
    </xf>
    <xf numFmtId="8" fontId="0" fillId="0" borderId="3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7" xfId="0" applyBorder="1"/>
    <xf numFmtId="0" fontId="0" fillId="0" borderId="5" xfId="0" applyBorder="1"/>
    <xf numFmtId="0" fontId="6" fillId="0" borderId="5" xfId="0" applyFont="1" applyBorder="1"/>
    <xf numFmtId="0" fontId="7" fillId="0" borderId="5" xfId="0" applyFont="1" applyBorder="1"/>
    <xf numFmtId="0" fontId="6" fillId="0" borderId="5" xfId="0" applyFont="1" applyBorder="1" applyAlignment="1">
      <alignment horizontal="right" vertical="top"/>
    </xf>
    <xf numFmtId="0" fontId="0" fillId="0" borderId="8" xfId="0" applyBorder="1"/>
    <xf numFmtId="0" fontId="0" fillId="0" borderId="9" xfId="0" applyBorder="1"/>
    <xf numFmtId="167" fontId="0" fillId="3" borderId="3" xfId="0" applyNumberForma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10" xfId="0" applyFont="1" applyBorder="1"/>
    <xf numFmtId="44" fontId="0" fillId="0" borderId="5" xfId="0" applyNumberFormat="1" applyBorder="1" applyAlignment="1">
      <alignment horizontal="center" vertical="center"/>
    </xf>
    <xf numFmtId="0" fontId="8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2" fontId="0" fillId="3" borderId="3" xfId="0" applyNumberFormat="1" applyFill="1" applyBorder="1" applyAlignment="1" applyProtection="1">
      <alignment horizontal="center" wrapText="1" shrinkToFit="1"/>
      <protection locked="0"/>
    </xf>
    <xf numFmtId="0" fontId="8" fillId="0" borderId="0" xfId="0" applyFont="1" applyAlignment="1">
      <alignment horizontal="right" vertical="center" wrapText="1" shrinkToFit="1"/>
    </xf>
    <xf numFmtId="0" fontId="8" fillId="0" borderId="0" xfId="0" applyFont="1" applyAlignment="1">
      <alignment horizontal="right" vertical="top" wrapText="1" shrinkToFit="1"/>
    </xf>
    <xf numFmtId="0" fontId="0" fillId="0" borderId="1" xfId="0" applyBorder="1" applyProtection="1">
      <protection locked="0"/>
    </xf>
    <xf numFmtId="0" fontId="0" fillId="0" borderId="11" xfId="0" applyBorder="1"/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 shrinkToFi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10" xfId="0" applyFont="1" applyBorder="1"/>
    <xf numFmtId="0" fontId="5" fillId="0" borderId="7" xfId="0" applyFont="1" applyBorder="1" applyAlignment="1" applyProtection="1">
      <alignment horizontal="left"/>
      <protection hidden="1"/>
    </xf>
    <xf numFmtId="0" fontId="0" fillId="0" borderId="12" xfId="0" applyBorder="1"/>
    <xf numFmtId="0" fontId="0" fillId="0" borderId="13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$89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89" lockText="1" noThreeD="1"/>
</file>

<file path=xl/ctrlProps/ctrlProp5.xml><?xml version="1.0" encoding="utf-8"?>
<formControlPr xmlns="http://schemas.microsoft.com/office/spreadsheetml/2009/9/main" objectType="CheckBox" checked="Checked" fmlaLink="$C$89" lockText="1" noThreeD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CheckBox" fmlaLink="$D$89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257175</xdr:colOff>
          <xdr:row>6</xdr:row>
          <xdr:rowOff>9525</xdr:rowOff>
        </xdr:from>
        <xdr:ext cx="228600" cy="200025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873773D-6B0D-4836-B855-F13E27C8C5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28575</xdr:colOff>
          <xdr:row>10</xdr:row>
          <xdr:rowOff>161925</xdr:rowOff>
        </xdr:from>
        <xdr:ext cx="228600" cy="200025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9C84E09-482D-4D42-A7A7-00C9A0C5C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28575</xdr:colOff>
          <xdr:row>9</xdr:row>
          <xdr:rowOff>161925</xdr:rowOff>
        </xdr:from>
        <xdr:ext cx="228600" cy="200025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6CD40DF-B2BA-42A0-A375-395C45AEBB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257175</xdr:colOff>
          <xdr:row>7</xdr:row>
          <xdr:rowOff>0</xdr:rowOff>
        </xdr:from>
        <xdr:ext cx="228600" cy="200025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E4F3E79-0F35-4E85-B0CE-80F937A20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257175</xdr:colOff>
          <xdr:row>7</xdr:row>
          <xdr:rowOff>171450</xdr:rowOff>
        </xdr:from>
        <xdr:ext cx="228600" cy="200025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610555E-8DDD-46DB-B60A-646B37D3A2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42</xdr:row>
          <xdr:rowOff>95250</xdr:rowOff>
        </xdr:from>
        <xdr:to>
          <xdr:col>5</xdr:col>
          <xdr:colOff>390525</xdr:colOff>
          <xdr:row>44</xdr:row>
          <xdr:rowOff>180975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8270E6B-0A51-4C27-94D2-06EF8D1C99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Create a New Form for an Additional Service Provider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257175</xdr:colOff>
          <xdr:row>8</xdr:row>
          <xdr:rowOff>161925</xdr:rowOff>
        </xdr:from>
        <xdr:ext cx="228600" cy="200025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CDF58144-6CE9-4B70-BEF3-B5815DDE7C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B-2020-0290%20Cost%20Claim%20Refile/EB-2020-0290%20Cost%20Claim%20%20Refile%20280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idavit &amp; Summary"/>
      <sheetName val="EndSheet"/>
    </sheetNames>
    <sheetDataSet>
      <sheetData sheetId="0">
        <row r="15">
          <cell r="B15" t="str">
            <v>2020-0290</v>
          </cell>
          <cell r="G15" t="str">
            <v>Ontario Power Generation 2022-2026 Payment Amts</v>
          </cell>
        </row>
        <row r="17">
          <cell r="B17" t="str">
            <v>Quinte Manufacturers Association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D08B0-E016-4ADD-A531-F7AEEB4F41A2}">
  <sheetPr codeName="Sheet2"/>
  <dimension ref="A1:I89"/>
  <sheetViews>
    <sheetView showGridLines="0" tabSelected="1" showRuler="0" view="pageLayout" zoomScaleNormal="100" workbookViewId="0">
      <selection activeCell="D20" sqref="D20"/>
    </sheetView>
  </sheetViews>
  <sheetFormatPr defaultColWidth="9.140625" defaultRowHeight="15" x14ac:dyDescent="0.25"/>
  <cols>
    <col min="1" max="1" width="9.85546875" customWidth="1"/>
    <col min="2" max="2" width="6.140625" bestFit="1" customWidth="1"/>
    <col min="3" max="3" width="19.5703125" customWidth="1"/>
    <col min="4" max="4" width="9.42578125" customWidth="1"/>
    <col min="5" max="5" width="11.42578125" customWidth="1"/>
    <col min="6" max="6" width="12" customWidth="1"/>
    <col min="7" max="8" width="11.42578125" customWidth="1"/>
    <col min="9" max="9" width="6.7109375" customWidth="1"/>
  </cols>
  <sheetData>
    <row r="1" spans="1:9" ht="7.5" customHeight="1" x14ac:dyDescent="0.25">
      <c r="A1" s="124"/>
      <c r="B1" s="42"/>
      <c r="C1" s="42"/>
      <c r="D1" s="42"/>
      <c r="E1" s="42"/>
      <c r="F1" s="42"/>
      <c r="G1" s="42"/>
      <c r="H1" s="42"/>
      <c r="I1" s="123"/>
    </row>
    <row r="2" spans="1:9" x14ac:dyDescent="0.25">
      <c r="A2" s="121" t="s">
        <v>22</v>
      </c>
      <c r="B2" s="41" t="str">
        <f>IF('[1]Affidavit &amp; Summary'!B$15="","",'[1]Affidavit &amp; Summary'!B$15)</f>
        <v>2020-0290</v>
      </c>
      <c r="C2" s="41"/>
      <c r="D2" s="41"/>
      <c r="E2" s="102" t="s">
        <v>21</v>
      </c>
      <c r="F2" s="41" t="str">
        <f>IF('[1]Affidavit &amp; Summary'!G$15="","",'[1]Affidavit &amp; Summary'!G$15)</f>
        <v>Ontario Power Generation 2022-2026 Payment Amts</v>
      </c>
      <c r="G2" s="41"/>
      <c r="H2" s="41"/>
      <c r="I2" s="122"/>
    </row>
    <row r="3" spans="1:9" x14ac:dyDescent="0.25">
      <c r="A3" s="115"/>
      <c r="I3" s="94"/>
    </row>
    <row r="4" spans="1:9" ht="15" customHeight="1" x14ac:dyDescent="0.25">
      <c r="A4" s="121" t="s">
        <v>20</v>
      </c>
      <c r="B4" s="41" t="str">
        <f>IF('[1]Affidavit &amp; Summary'!B$17="","",'[1]Affidavit &amp; Summary'!B$17)</f>
        <v>Quinte Manufacturers Association</v>
      </c>
      <c r="C4" s="41"/>
      <c r="D4" s="41"/>
      <c r="E4" s="120" t="s">
        <v>19</v>
      </c>
      <c r="F4" s="119"/>
      <c r="G4" s="118" t="s">
        <v>54</v>
      </c>
      <c r="H4" s="117"/>
      <c r="I4" s="116"/>
    </row>
    <row r="5" spans="1:9" ht="7.5" customHeight="1" x14ac:dyDescent="0.25">
      <c r="A5" s="115"/>
      <c r="I5" s="94"/>
    </row>
    <row r="6" spans="1:9" ht="37.5" customHeight="1" x14ac:dyDescent="0.25">
      <c r="A6" s="115"/>
      <c r="C6" s="114" t="s">
        <v>53</v>
      </c>
      <c r="D6" s="113" t="s">
        <v>52</v>
      </c>
      <c r="E6" s="112" t="s">
        <v>51</v>
      </c>
      <c r="G6" s="111" t="s">
        <v>50</v>
      </c>
      <c r="H6" s="110"/>
      <c r="I6" s="94"/>
    </row>
    <row r="7" spans="1:9" ht="15" customHeight="1" x14ac:dyDescent="0.25">
      <c r="A7" s="99"/>
      <c r="C7" s="102" t="s">
        <v>49</v>
      </c>
      <c r="D7" s="109"/>
      <c r="E7" s="108"/>
      <c r="F7" s="107"/>
      <c r="G7" s="23">
        <v>40</v>
      </c>
      <c r="H7" s="106"/>
      <c r="I7" s="94"/>
    </row>
    <row r="8" spans="1:9" ht="15" customHeight="1" x14ac:dyDescent="0.25">
      <c r="A8" s="99"/>
      <c r="C8" s="102" t="s">
        <v>48</v>
      </c>
      <c r="I8" s="94"/>
    </row>
    <row r="9" spans="1:9" ht="15" customHeight="1" x14ac:dyDescent="0.25">
      <c r="A9" s="99"/>
      <c r="C9" s="102" t="s">
        <v>47</v>
      </c>
      <c r="F9" s="105"/>
      <c r="G9" s="104" t="s">
        <v>46</v>
      </c>
      <c r="H9" s="103">
        <v>165</v>
      </c>
      <c r="I9" s="94"/>
    </row>
    <row r="10" spans="1:9" ht="15" customHeight="1" x14ac:dyDescent="0.25">
      <c r="A10" s="99"/>
      <c r="C10" s="102" t="s">
        <v>45</v>
      </c>
      <c r="E10" s="101"/>
      <c r="F10" s="39"/>
      <c r="G10" s="39"/>
      <c r="H10" s="100"/>
      <c r="I10" s="94"/>
    </row>
    <row r="11" spans="1:9" ht="15" customHeight="1" x14ac:dyDescent="0.25">
      <c r="A11" s="99"/>
      <c r="C11" s="98" t="s">
        <v>44</v>
      </c>
      <c r="D11" s="97" t="s">
        <v>43</v>
      </c>
      <c r="E11" s="97"/>
      <c r="F11" s="96" t="s">
        <v>42</v>
      </c>
      <c r="G11" s="96"/>
      <c r="H11" s="95">
        <v>0.13</v>
      </c>
      <c r="I11" s="94"/>
    </row>
    <row r="12" spans="1:9" ht="14.25" customHeight="1" x14ac:dyDescent="0.25">
      <c r="A12" s="93"/>
      <c r="B12" s="89"/>
      <c r="C12" s="92"/>
      <c r="D12" s="91" t="s">
        <v>41</v>
      </c>
      <c r="E12" s="90"/>
      <c r="F12" s="89"/>
      <c r="G12" s="89"/>
      <c r="H12" s="89"/>
      <c r="I12" s="88"/>
    </row>
    <row r="13" spans="1:9" ht="7.5" customHeight="1" x14ac:dyDescent="0.25"/>
    <row r="14" spans="1:9" ht="15.75" x14ac:dyDescent="0.25">
      <c r="A14" s="33" t="s">
        <v>40</v>
      </c>
      <c r="B14" s="32"/>
      <c r="C14" s="32"/>
      <c r="D14" s="32"/>
      <c r="E14" s="32"/>
      <c r="F14" s="32"/>
      <c r="G14" s="32"/>
      <c r="H14" s="32"/>
      <c r="I14" s="31"/>
    </row>
    <row r="15" spans="1:9" x14ac:dyDescent="0.25">
      <c r="A15" s="87"/>
      <c r="B15" s="59"/>
      <c r="C15" s="58"/>
      <c r="D15" s="27" t="s">
        <v>39</v>
      </c>
      <c r="E15" s="27" t="s">
        <v>38</v>
      </c>
      <c r="F15" s="27" t="s">
        <v>37</v>
      </c>
      <c r="G15" s="27" t="s">
        <v>16</v>
      </c>
      <c r="H15" s="86" t="s">
        <v>15</v>
      </c>
      <c r="I15" s="86"/>
    </row>
    <row r="16" spans="1:9" x14ac:dyDescent="0.25">
      <c r="A16" s="61" t="s">
        <v>36</v>
      </c>
      <c r="B16" s="60"/>
      <c r="C16" s="58"/>
      <c r="D16" s="85"/>
      <c r="E16" s="84"/>
      <c r="F16" s="84"/>
      <c r="G16" s="84"/>
      <c r="H16" s="83"/>
      <c r="I16" s="83"/>
    </row>
    <row r="17" spans="1:9" x14ac:dyDescent="0.25">
      <c r="A17" s="72" t="s">
        <v>26</v>
      </c>
      <c r="B17" s="71"/>
      <c r="C17" s="70"/>
      <c r="D17" s="69">
        <v>0</v>
      </c>
      <c r="E17" s="56">
        <f>H9</f>
        <v>165</v>
      </c>
      <c r="F17" s="56">
        <f>D17*E17</f>
        <v>0</v>
      </c>
      <c r="G17" s="56">
        <f>F17*H$11</f>
        <v>0</v>
      </c>
      <c r="H17" s="67">
        <f>F17+G17</f>
        <v>0</v>
      </c>
      <c r="I17" s="67"/>
    </row>
    <row r="18" spans="1:9" x14ac:dyDescent="0.25">
      <c r="A18" s="72" t="s">
        <v>25</v>
      </c>
      <c r="B18" s="71"/>
      <c r="C18" s="70"/>
      <c r="D18" s="69"/>
      <c r="E18" s="56">
        <f>E17</f>
        <v>165</v>
      </c>
      <c r="F18" s="56">
        <f>D18*E18</f>
        <v>0</v>
      </c>
      <c r="G18" s="56">
        <f>F18*H$11</f>
        <v>0</v>
      </c>
      <c r="H18" s="67">
        <f>F18+G18</f>
        <v>0</v>
      </c>
      <c r="I18" s="67"/>
    </row>
    <row r="19" spans="1:9" x14ac:dyDescent="0.25">
      <c r="A19" s="77" t="s">
        <v>35</v>
      </c>
      <c r="B19" s="76"/>
      <c r="C19" s="75"/>
      <c r="D19" s="73"/>
      <c r="E19" s="82"/>
      <c r="F19" s="56"/>
      <c r="G19" s="56"/>
      <c r="H19" s="74"/>
      <c r="I19" s="81"/>
    </row>
    <row r="20" spans="1:9" x14ac:dyDescent="0.25">
      <c r="A20" s="72" t="s">
        <v>26</v>
      </c>
      <c r="B20" s="71"/>
      <c r="C20" s="70"/>
      <c r="D20" s="69">
        <v>18.25</v>
      </c>
      <c r="E20" s="56">
        <f>E17</f>
        <v>165</v>
      </c>
      <c r="F20" s="56">
        <f>D20*E20</f>
        <v>3011.25</v>
      </c>
      <c r="G20" s="56">
        <f>F20*H$11</f>
        <v>391.46250000000003</v>
      </c>
      <c r="H20" s="67">
        <f>F20+G20</f>
        <v>3402.7125000000001</v>
      </c>
      <c r="I20" s="67"/>
    </row>
    <row r="21" spans="1:9" x14ac:dyDescent="0.25">
      <c r="A21" s="72" t="s">
        <v>25</v>
      </c>
      <c r="B21" s="71"/>
      <c r="C21" s="70"/>
      <c r="D21" s="69">
        <v>21</v>
      </c>
      <c r="E21" s="56">
        <f>E17</f>
        <v>165</v>
      </c>
      <c r="F21" s="56">
        <f>D21*E21</f>
        <v>3465</v>
      </c>
      <c r="G21" s="56">
        <f>F21*H$11</f>
        <v>450.45</v>
      </c>
      <c r="H21" s="67">
        <f>F21+G21</f>
        <v>3915.45</v>
      </c>
      <c r="I21" s="67"/>
    </row>
    <row r="22" spans="1:9" x14ac:dyDescent="0.25">
      <c r="A22" s="77" t="s">
        <v>34</v>
      </c>
      <c r="B22" s="76"/>
      <c r="C22" s="75"/>
      <c r="D22" s="73"/>
      <c r="E22" s="57"/>
      <c r="F22" s="56"/>
      <c r="G22" s="56"/>
      <c r="H22" s="74"/>
      <c r="I22" s="81"/>
    </row>
    <row r="23" spans="1:9" x14ac:dyDescent="0.25">
      <c r="A23" s="72" t="s">
        <v>26</v>
      </c>
      <c r="B23" s="71"/>
      <c r="C23" s="70"/>
      <c r="D23" s="69">
        <v>5</v>
      </c>
      <c r="E23" s="56">
        <f>E$17</f>
        <v>165</v>
      </c>
      <c r="F23" s="56">
        <f>D23*E23</f>
        <v>825</v>
      </c>
      <c r="G23" s="56">
        <f>F23*H$11</f>
        <v>107.25</v>
      </c>
      <c r="H23" s="67">
        <f>F23+G23</f>
        <v>932.25</v>
      </c>
      <c r="I23" s="67"/>
    </row>
    <row r="24" spans="1:9" x14ac:dyDescent="0.25">
      <c r="A24" s="72" t="s">
        <v>33</v>
      </c>
      <c r="B24" s="71"/>
      <c r="C24" s="70"/>
      <c r="D24" s="69">
        <v>5.5</v>
      </c>
      <c r="E24" s="56">
        <f>E$17</f>
        <v>165</v>
      </c>
      <c r="F24" s="56">
        <f>D24*E24</f>
        <v>907.5</v>
      </c>
      <c r="G24" s="56">
        <f>F24*H$11</f>
        <v>117.97500000000001</v>
      </c>
      <c r="H24" s="67">
        <f>F24+G24</f>
        <v>1025.4749999999999</v>
      </c>
      <c r="I24" s="67"/>
    </row>
    <row r="25" spans="1:9" x14ac:dyDescent="0.25">
      <c r="A25" s="77" t="s">
        <v>32</v>
      </c>
      <c r="B25" s="76"/>
      <c r="C25" s="75"/>
      <c r="D25" s="73"/>
      <c r="E25" s="57"/>
      <c r="F25" s="56"/>
      <c r="G25" s="56"/>
      <c r="H25" s="74"/>
      <c r="I25" s="81"/>
    </row>
    <row r="26" spans="1:9" x14ac:dyDescent="0.25">
      <c r="A26" s="72" t="s">
        <v>26</v>
      </c>
      <c r="B26" s="71"/>
      <c r="C26" s="70"/>
      <c r="D26" s="69">
        <v>3.25</v>
      </c>
      <c r="E26" s="56">
        <f>E$17</f>
        <v>165</v>
      </c>
      <c r="F26" s="56">
        <f>D26*E26</f>
        <v>536.25</v>
      </c>
      <c r="G26" s="56">
        <f>F26*H$11</f>
        <v>69.712500000000006</v>
      </c>
      <c r="H26" s="67">
        <f>F26+G26</f>
        <v>605.96249999999998</v>
      </c>
      <c r="I26" s="67"/>
    </row>
    <row r="27" spans="1:9" x14ac:dyDescent="0.25">
      <c r="A27" s="72" t="s">
        <v>25</v>
      </c>
      <c r="B27" s="71"/>
      <c r="C27" s="70"/>
      <c r="D27" s="69">
        <v>4</v>
      </c>
      <c r="E27" s="56">
        <f>E$17</f>
        <v>165</v>
      </c>
      <c r="F27" s="56">
        <f>D27*E27</f>
        <v>660</v>
      </c>
      <c r="G27" s="56">
        <f>F27*H$11</f>
        <v>85.8</v>
      </c>
      <c r="H27" s="67">
        <f>F27+G27</f>
        <v>745.8</v>
      </c>
      <c r="I27" s="67"/>
    </row>
    <row r="28" spans="1:9" x14ac:dyDescent="0.25">
      <c r="A28" s="61" t="s">
        <v>31</v>
      </c>
      <c r="B28" s="60"/>
      <c r="C28" s="58"/>
      <c r="D28" s="73"/>
      <c r="E28" s="57"/>
      <c r="F28" s="56"/>
      <c r="G28" s="56"/>
      <c r="H28" s="67"/>
      <c r="I28" s="67"/>
    </row>
    <row r="29" spans="1:9" x14ac:dyDescent="0.25">
      <c r="A29" s="72" t="s">
        <v>26</v>
      </c>
      <c r="B29" s="71"/>
      <c r="C29" s="70"/>
      <c r="D29" s="69">
        <v>5.25</v>
      </c>
      <c r="E29" s="56">
        <f>E$17</f>
        <v>165</v>
      </c>
      <c r="F29" s="56">
        <f>D29*E29</f>
        <v>866.25</v>
      </c>
      <c r="G29" s="56">
        <f>F29*H$11</f>
        <v>112.6125</v>
      </c>
      <c r="H29" s="67">
        <f>F29+G29</f>
        <v>978.86249999999995</v>
      </c>
      <c r="I29" s="67"/>
    </row>
    <row r="30" spans="1:9" x14ac:dyDescent="0.25">
      <c r="A30" s="80"/>
      <c r="B30" s="79"/>
      <c r="C30" s="78" t="s">
        <v>25</v>
      </c>
      <c r="D30" s="69">
        <v>23.5</v>
      </c>
      <c r="E30" s="56">
        <f>E$17</f>
        <v>165</v>
      </c>
      <c r="F30" s="56">
        <f>D30*E30</f>
        <v>3877.5</v>
      </c>
      <c r="G30" s="56">
        <f>F30*H$11</f>
        <v>504.07500000000005</v>
      </c>
      <c r="H30" s="67">
        <f>F30+G30</f>
        <v>4381.5749999999998</v>
      </c>
      <c r="I30" s="67"/>
    </row>
    <row r="31" spans="1:9" x14ac:dyDescent="0.25">
      <c r="A31" s="80"/>
      <c r="B31" s="79"/>
      <c r="C31" s="78" t="s">
        <v>30</v>
      </c>
      <c r="D31" s="69">
        <v>1</v>
      </c>
      <c r="E31" s="56">
        <f>E$17</f>
        <v>165</v>
      </c>
      <c r="F31" s="56">
        <f>D31*E31</f>
        <v>165</v>
      </c>
      <c r="G31" s="56">
        <f>F31*H$11</f>
        <v>21.45</v>
      </c>
      <c r="H31" s="67">
        <f>F31+G31</f>
        <v>186.45</v>
      </c>
      <c r="I31" s="67"/>
    </row>
    <row r="32" spans="1:9" x14ac:dyDescent="0.25">
      <c r="A32" s="61" t="s">
        <v>29</v>
      </c>
      <c r="B32" s="60"/>
      <c r="C32" s="58"/>
      <c r="D32" s="73"/>
      <c r="E32" s="57"/>
      <c r="F32" s="56"/>
      <c r="G32" s="56"/>
      <c r="H32" s="67"/>
      <c r="I32" s="67"/>
    </row>
    <row r="33" spans="1:9" x14ac:dyDescent="0.25">
      <c r="A33" s="72" t="s">
        <v>26</v>
      </c>
      <c r="B33" s="71"/>
      <c r="C33" s="70"/>
      <c r="D33" s="69">
        <v>6.25</v>
      </c>
      <c r="E33" s="56">
        <f>E$17</f>
        <v>165</v>
      </c>
      <c r="F33" s="56">
        <f>D33*E33</f>
        <v>1031.25</v>
      </c>
      <c r="G33" s="56">
        <f>F33*H$11</f>
        <v>134.0625</v>
      </c>
      <c r="H33" s="67">
        <f>F33+G33</f>
        <v>1165.3125</v>
      </c>
      <c r="I33" s="67"/>
    </row>
    <row r="34" spans="1:9" x14ac:dyDescent="0.25">
      <c r="A34" s="77" t="s">
        <v>28</v>
      </c>
      <c r="B34" s="76"/>
      <c r="C34" s="75"/>
      <c r="D34" s="73"/>
      <c r="E34" s="56"/>
      <c r="F34" s="56"/>
      <c r="G34" s="56"/>
      <c r="H34" s="74"/>
      <c r="I34" s="70"/>
    </row>
    <row r="35" spans="1:9" x14ac:dyDescent="0.25">
      <c r="A35" s="72" t="s">
        <v>26</v>
      </c>
      <c r="B35" s="71"/>
      <c r="C35" s="70"/>
      <c r="D35" s="69">
        <v>2.25</v>
      </c>
      <c r="E35" s="56">
        <f>E$17</f>
        <v>165</v>
      </c>
      <c r="F35" s="56">
        <f>D35*E35</f>
        <v>371.25</v>
      </c>
      <c r="G35" s="56">
        <f>F35*H$11</f>
        <v>48.262500000000003</v>
      </c>
      <c r="H35" s="67">
        <f>F35+G35</f>
        <v>419.51249999999999</v>
      </c>
      <c r="I35" s="67"/>
    </row>
    <row r="36" spans="1:9" x14ac:dyDescent="0.25">
      <c r="A36" s="72" t="s">
        <v>25</v>
      </c>
      <c r="B36" s="71"/>
      <c r="C36" s="70"/>
      <c r="D36" s="69">
        <v>6</v>
      </c>
      <c r="E36" s="56">
        <f>E$17</f>
        <v>165</v>
      </c>
      <c r="F36" s="56">
        <f>D36*E36</f>
        <v>990</v>
      </c>
      <c r="G36" s="56">
        <f>F36*H$11</f>
        <v>128.70000000000002</v>
      </c>
      <c r="H36" s="67">
        <f>F36+G36</f>
        <v>1118.7</v>
      </c>
      <c r="I36" s="67"/>
    </row>
    <row r="37" spans="1:9" x14ac:dyDescent="0.25">
      <c r="A37" s="61" t="s">
        <v>27</v>
      </c>
      <c r="B37" s="60"/>
      <c r="C37" s="58"/>
      <c r="D37" s="73"/>
      <c r="E37" s="57"/>
      <c r="F37" s="56"/>
      <c r="G37" s="56"/>
      <c r="H37" s="67"/>
      <c r="I37" s="67"/>
    </row>
    <row r="38" spans="1:9" ht="15" customHeight="1" x14ac:dyDescent="0.25">
      <c r="A38" s="72" t="s">
        <v>26</v>
      </c>
      <c r="B38" s="71"/>
      <c r="C38" s="70"/>
      <c r="D38" s="69"/>
      <c r="E38" s="56">
        <f>E$17</f>
        <v>165</v>
      </c>
      <c r="F38" s="56">
        <f>D38*E38</f>
        <v>0</v>
      </c>
      <c r="G38" s="56">
        <f>F38*H$11</f>
        <v>0</v>
      </c>
      <c r="H38" s="67">
        <f>F38+G38</f>
        <v>0</v>
      </c>
      <c r="I38" s="67"/>
    </row>
    <row r="39" spans="1:9" x14ac:dyDescent="0.25">
      <c r="A39" s="72" t="s">
        <v>25</v>
      </c>
      <c r="B39" s="71"/>
      <c r="C39" s="70"/>
      <c r="D39" s="69"/>
      <c r="E39" s="56">
        <f>E$17</f>
        <v>165</v>
      </c>
      <c r="F39" s="56">
        <f>D39*E39</f>
        <v>0</v>
      </c>
      <c r="G39" s="56">
        <f>F39*H$11</f>
        <v>0</v>
      </c>
      <c r="H39" s="67">
        <f>F39+G39</f>
        <v>0</v>
      </c>
      <c r="I39" s="67"/>
    </row>
    <row r="40" spans="1:9" x14ac:dyDescent="0.25">
      <c r="A40" s="61" t="s">
        <v>24</v>
      </c>
      <c r="B40" s="60"/>
      <c r="C40" s="58"/>
      <c r="D40" s="69">
        <v>3</v>
      </c>
      <c r="E40" s="68">
        <v>165</v>
      </c>
      <c r="F40" s="56">
        <f>D40*E40</f>
        <v>495</v>
      </c>
      <c r="G40" s="56">
        <f>F40*H$11</f>
        <v>64.350000000000009</v>
      </c>
      <c r="H40" s="67">
        <f>F40+G40</f>
        <v>559.35</v>
      </c>
      <c r="I40" s="67"/>
    </row>
    <row r="41" spans="1:9" ht="6.75" customHeight="1" x14ac:dyDescent="0.25">
      <c r="A41" s="66"/>
      <c r="B41" s="65"/>
      <c r="C41" s="65"/>
      <c r="D41" s="65"/>
      <c r="E41" s="64"/>
      <c r="F41" s="64"/>
      <c r="G41" s="64"/>
      <c r="H41" s="63"/>
      <c r="I41" s="62"/>
    </row>
    <row r="42" spans="1:9" x14ac:dyDescent="0.25">
      <c r="A42" s="61" t="s">
        <v>23</v>
      </c>
      <c r="B42" s="60"/>
      <c r="C42" s="59"/>
      <c r="D42" s="58"/>
      <c r="E42" s="57"/>
      <c r="F42" s="56">
        <f>SUM(F16:F40)</f>
        <v>17201.25</v>
      </c>
      <c r="G42" s="56">
        <f>SUM(G16:G40)</f>
        <v>2236.1624999999999</v>
      </c>
      <c r="H42" s="55">
        <f>SUM(H16:H40)</f>
        <v>19437.412499999999</v>
      </c>
      <c r="I42" s="55"/>
    </row>
    <row r="43" spans="1:9" x14ac:dyDescent="0.25">
      <c r="A43" s="54"/>
      <c r="B43" s="54"/>
      <c r="C43" s="53"/>
      <c r="D43" s="50"/>
      <c r="E43" s="49"/>
      <c r="F43" s="49"/>
      <c r="G43" s="49"/>
      <c r="H43" s="48"/>
      <c r="I43" s="48"/>
    </row>
    <row r="44" spans="1:9" x14ac:dyDescent="0.25">
      <c r="A44" s="54"/>
      <c r="B44" s="54"/>
      <c r="C44" s="53"/>
      <c r="D44" s="50"/>
      <c r="E44" s="49"/>
      <c r="F44" s="49"/>
      <c r="G44" s="49"/>
      <c r="H44" s="48"/>
      <c r="I44" s="48"/>
    </row>
    <row r="45" spans="1:9" x14ac:dyDescent="0.25">
      <c r="A45" s="54"/>
      <c r="B45" s="54"/>
      <c r="C45" s="53"/>
      <c r="D45" s="50"/>
      <c r="E45" s="49"/>
      <c r="F45" s="49"/>
      <c r="G45" s="49"/>
      <c r="H45" s="48"/>
      <c r="I45" s="48"/>
    </row>
    <row r="46" spans="1:9" x14ac:dyDescent="0.25">
      <c r="A46" s="54"/>
      <c r="B46" s="54"/>
      <c r="C46" s="53"/>
      <c r="D46" s="50"/>
      <c r="E46" s="49"/>
      <c r="F46" s="49"/>
      <c r="G46" s="49"/>
      <c r="H46" s="48"/>
      <c r="I46" s="48"/>
    </row>
    <row r="47" spans="1:9" x14ac:dyDescent="0.25">
      <c r="A47" s="52"/>
      <c r="B47" s="51"/>
      <c r="C47" s="51"/>
      <c r="D47" s="50"/>
      <c r="E47" s="49"/>
      <c r="F47" s="49"/>
      <c r="G47" s="49"/>
      <c r="H47" s="48"/>
      <c r="I47" s="48"/>
    </row>
    <row r="51" spans="1:9" ht="15" customHeight="1" x14ac:dyDescent="0.25">
      <c r="A51" s="36" t="s">
        <v>22</v>
      </c>
      <c r="B51" s="47" t="str">
        <f>IF('[1]Affidavit &amp; Summary'!B$15="","",'[1]Affidavit &amp; Summary'!B$15)</f>
        <v>2020-0290</v>
      </c>
      <c r="C51" s="47"/>
      <c r="D51" s="44"/>
      <c r="E51" s="36" t="s">
        <v>21</v>
      </c>
      <c r="F51" s="47" t="str">
        <f>IF('[1]Affidavit &amp; Summary'!G$15="","",'[1]Affidavit &amp; Summary'!G$15)</f>
        <v>Ontario Power Generation 2022-2026 Payment Amts</v>
      </c>
      <c r="G51" s="46"/>
      <c r="H51" s="46"/>
      <c r="I51" s="46"/>
    </row>
    <row r="52" spans="1:9" ht="15" customHeight="1" x14ac:dyDescent="0.25">
      <c r="A52" s="36"/>
      <c r="B52" s="45"/>
      <c r="C52" s="45"/>
      <c r="D52" s="44"/>
      <c r="E52" s="36"/>
      <c r="F52" s="43"/>
      <c r="G52" s="42"/>
      <c r="H52" s="42"/>
    </row>
    <row r="53" spans="1:9" ht="15" customHeight="1" x14ac:dyDescent="0.25">
      <c r="A53" s="36" t="s">
        <v>20</v>
      </c>
      <c r="B53" s="41" t="str">
        <f>IF('[1]Affidavit &amp; Summary'!B$17="","",'[1]Affidavit &amp; Summary'!B$17)</f>
        <v>Quinte Manufacturers Association</v>
      </c>
      <c r="C53" s="41"/>
      <c r="D53" s="37"/>
      <c r="E53" s="40" t="s">
        <v>19</v>
      </c>
      <c r="F53" s="39"/>
      <c r="G53" s="38" t="str">
        <f>IF(G4="","",G4)</f>
        <v>Michael McLeod</v>
      </c>
      <c r="H53" s="38"/>
      <c r="I53" s="34"/>
    </row>
    <row r="54" spans="1:9" ht="15" customHeight="1" x14ac:dyDescent="0.25">
      <c r="A54" s="36"/>
      <c r="B54" s="35"/>
      <c r="C54" s="35"/>
      <c r="D54" s="37"/>
      <c r="E54" s="36"/>
      <c r="F54" s="35"/>
      <c r="G54" s="35"/>
      <c r="H54" s="35"/>
      <c r="I54" s="34"/>
    </row>
    <row r="55" spans="1:9" ht="15" customHeight="1" x14ac:dyDescent="0.25">
      <c r="A55" s="33" t="s">
        <v>18</v>
      </c>
      <c r="B55" s="32"/>
      <c r="C55" s="32"/>
      <c r="D55" s="32"/>
      <c r="E55" s="32"/>
      <c r="F55" s="32"/>
      <c r="G55" s="32"/>
      <c r="H55" s="32"/>
      <c r="I55" s="31"/>
    </row>
    <row r="56" spans="1:9" ht="15" customHeight="1" x14ac:dyDescent="0.25">
      <c r="A56" s="30"/>
      <c r="B56" s="29"/>
      <c r="C56" s="29"/>
      <c r="D56" s="28"/>
      <c r="E56" s="26" t="s">
        <v>17</v>
      </c>
      <c r="F56" s="25"/>
      <c r="G56" s="27" t="s">
        <v>16</v>
      </c>
      <c r="H56" s="26" t="s">
        <v>15</v>
      </c>
      <c r="I56" s="25"/>
    </row>
    <row r="57" spans="1:9" ht="15" customHeight="1" x14ac:dyDescent="0.25">
      <c r="A57" s="10" t="s">
        <v>14</v>
      </c>
      <c r="B57" s="9"/>
      <c r="C57" s="9"/>
      <c r="D57" s="8"/>
      <c r="E57" s="21"/>
      <c r="F57" s="20"/>
      <c r="G57" s="19">
        <f>E57*H11</f>
        <v>0</v>
      </c>
      <c r="H57" s="18">
        <f>E57+G57</f>
        <v>0</v>
      </c>
      <c r="I57" s="17"/>
    </row>
    <row r="58" spans="1:9" ht="15" customHeight="1" x14ac:dyDescent="0.25">
      <c r="A58" s="10" t="s">
        <v>13</v>
      </c>
      <c r="B58" s="9"/>
      <c r="C58" s="9"/>
      <c r="D58" s="8"/>
      <c r="E58" s="21"/>
      <c r="F58" s="20"/>
      <c r="G58" s="19">
        <f>E58*H11</f>
        <v>0</v>
      </c>
      <c r="H58" s="18">
        <f>E58+G58</f>
        <v>0</v>
      </c>
      <c r="I58" s="17"/>
    </row>
    <row r="59" spans="1:9" ht="15" customHeight="1" x14ac:dyDescent="0.25">
      <c r="A59" s="10" t="s">
        <v>12</v>
      </c>
      <c r="B59" s="9"/>
      <c r="C59" s="9"/>
      <c r="D59" s="8"/>
      <c r="E59" s="21"/>
      <c r="F59" s="20"/>
      <c r="G59" s="19">
        <f>E59*H11</f>
        <v>0</v>
      </c>
      <c r="H59" s="18">
        <f>E59+G59</f>
        <v>0</v>
      </c>
      <c r="I59" s="17"/>
    </row>
    <row r="60" spans="1:9" x14ac:dyDescent="0.25">
      <c r="A60" s="10" t="s">
        <v>11</v>
      </c>
      <c r="B60" s="9"/>
      <c r="C60" s="9"/>
      <c r="D60" s="8"/>
      <c r="E60" s="21"/>
      <c r="F60" s="20"/>
      <c r="G60" s="19">
        <f>E60*H11</f>
        <v>0</v>
      </c>
      <c r="H60" s="18">
        <f>E60+G60</f>
        <v>0</v>
      </c>
      <c r="I60" s="17"/>
    </row>
    <row r="61" spans="1:9" x14ac:dyDescent="0.25">
      <c r="A61" s="10" t="s">
        <v>10</v>
      </c>
      <c r="B61" s="9"/>
      <c r="C61" s="9"/>
      <c r="D61" s="8"/>
      <c r="E61" s="21"/>
      <c r="F61" s="20"/>
      <c r="G61" s="19">
        <f>E61*H11</f>
        <v>0</v>
      </c>
      <c r="H61" s="18">
        <f>E61+G61</f>
        <v>0</v>
      </c>
      <c r="I61" s="17"/>
    </row>
    <row r="62" spans="1:9" x14ac:dyDescent="0.25">
      <c r="A62" s="10" t="s">
        <v>9</v>
      </c>
      <c r="B62" s="9"/>
      <c r="C62" s="9"/>
      <c r="D62" s="8"/>
      <c r="E62" s="21"/>
      <c r="F62" s="20"/>
      <c r="G62" s="19">
        <f>E62*H11</f>
        <v>0</v>
      </c>
      <c r="H62" s="18">
        <f>E62+G62</f>
        <v>0</v>
      </c>
      <c r="I62" s="17"/>
    </row>
    <row r="63" spans="1:9" x14ac:dyDescent="0.25">
      <c r="A63" s="10" t="s">
        <v>8</v>
      </c>
      <c r="B63" s="9"/>
      <c r="C63" s="9"/>
      <c r="D63" s="8"/>
      <c r="E63" s="21"/>
      <c r="F63" s="20"/>
      <c r="G63" s="19">
        <f>E63*H11</f>
        <v>0</v>
      </c>
      <c r="H63" s="18">
        <f>E63+G63</f>
        <v>0</v>
      </c>
      <c r="I63" s="17"/>
    </row>
    <row r="64" spans="1:9" x14ac:dyDescent="0.25">
      <c r="A64" s="10" t="s">
        <v>7</v>
      </c>
      <c r="B64" s="9"/>
      <c r="C64" s="9"/>
      <c r="D64" s="8"/>
      <c r="E64" s="21"/>
      <c r="F64" s="20"/>
      <c r="G64" s="19">
        <f>E64*H11</f>
        <v>0</v>
      </c>
      <c r="H64" s="18">
        <f>E64+G64</f>
        <v>0</v>
      </c>
      <c r="I64" s="17"/>
    </row>
    <row r="65" spans="1:9" x14ac:dyDescent="0.25">
      <c r="A65" s="24" t="s">
        <v>6</v>
      </c>
      <c r="B65" s="24"/>
      <c r="C65" s="23"/>
      <c r="D65" s="22"/>
      <c r="E65" s="21"/>
      <c r="F65" s="20"/>
      <c r="G65" s="19">
        <f>E65*H11</f>
        <v>0</v>
      </c>
      <c r="H65" s="18">
        <f>E65+G65</f>
        <v>0</v>
      </c>
      <c r="I65" s="17"/>
    </row>
    <row r="66" spans="1:9" x14ac:dyDescent="0.25">
      <c r="A66" s="10" t="s">
        <v>5</v>
      </c>
      <c r="B66" s="9"/>
      <c r="C66" s="9"/>
      <c r="D66" s="8"/>
      <c r="E66" s="21"/>
      <c r="F66" s="20"/>
      <c r="G66" s="19">
        <f>E66*H11</f>
        <v>0</v>
      </c>
      <c r="H66" s="18">
        <f>E66+G66</f>
        <v>0</v>
      </c>
      <c r="I66" s="17"/>
    </row>
    <row r="67" spans="1:9" x14ac:dyDescent="0.25">
      <c r="A67" s="10" t="s">
        <v>4</v>
      </c>
      <c r="B67" s="9"/>
      <c r="C67" s="9"/>
      <c r="D67" s="8"/>
      <c r="E67" s="21"/>
      <c r="F67" s="20"/>
      <c r="G67" s="19">
        <f>E67*H11</f>
        <v>0</v>
      </c>
      <c r="H67" s="18">
        <f>E67+G67</f>
        <v>0</v>
      </c>
      <c r="I67" s="17"/>
    </row>
    <row r="68" spans="1:9" x14ac:dyDescent="0.25">
      <c r="A68" s="10" t="s">
        <v>3</v>
      </c>
      <c r="B68" s="9"/>
      <c r="C68" s="9"/>
      <c r="D68" s="8"/>
      <c r="E68" s="21"/>
      <c r="F68" s="20"/>
      <c r="G68" s="19">
        <f>E68*H11</f>
        <v>0</v>
      </c>
      <c r="H68" s="18">
        <f>E68+G68</f>
        <v>0</v>
      </c>
      <c r="I68" s="17"/>
    </row>
    <row r="69" spans="1:9" x14ac:dyDescent="0.25">
      <c r="A69" s="10" t="s">
        <v>2</v>
      </c>
      <c r="B69" s="9"/>
      <c r="C69" s="9"/>
      <c r="D69" s="8"/>
      <c r="E69" s="21"/>
      <c r="F69" s="20"/>
      <c r="G69" s="19">
        <f>E69*H11</f>
        <v>0</v>
      </c>
      <c r="H69" s="18">
        <f>E69+G69</f>
        <v>0</v>
      </c>
      <c r="I69" s="17"/>
    </row>
    <row r="70" spans="1:9" x14ac:dyDescent="0.25">
      <c r="A70" s="10" t="s">
        <v>1</v>
      </c>
      <c r="B70" s="8"/>
      <c r="C70" s="23"/>
      <c r="D70" s="22"/>
      <c r="E70" s="21"/>
      <c r="F70" s="20"/>
      <c r="G70" s="19">
        <f>E70*H11</f>
        <v>0</v>
      </c>
      <c r="H70" s="18">
        <f>E70+G70</f>
        <v>0</v>
      </c>
      <c r="I70" s="17"/>
    </row>
    <row r="71" spans="1:9" x14ac:dyDescent="0.25">
      <c r="A71" s="10" t="s">
        <v>1</v>
      </c>
      <c r="B71" s="8"/>
      <c r="C71" s="23"/>
      <c r="D71" s="22"/>
      <c r="E71" s="21"/>
      <c r="F71" s="20"/>
      <c r="G71" s="19">
        <f>E71*H11</f>
        <v>0</v>
      </c>
      <c r="H71" s="18">
        <f>E71+G71</f>
        <v>0</v>
      </c>
      <c r="I71" s="17"/>
    </row>
    <row r="72" spans="1:9" x14ac:dyDescent="0.25">
      <c r="A72" s="10" t="s">
        <v>1</v>
      </c>
      <c r="B72" s="8"/>
      <c r="C72" s="23"/>
      <c r="D72" s="22"/>
      <c r="E72" s="21"/>
      <c r="F72" s="20"/>
      <c r="G72" s="19">
        <f>E72*H11</f>
        <v>0</v>
      </c>
      <c r="H72" s="18">
        <f>E72+G72</f>
        <v>0</v>
      </c>
      <c r="I72" s="17"/>
    </row>
    <row r="73" spans="1:9" x14ac:dyDescent="0.25">
      <c r="A73" s="16"/>
      <c r="B73" s="15"/>
      <c r="C73" s="15"/>
      <c r="D73" s="15"/>
      <c r="E73" s="14"/>
      <c r="F73" s="14"/>
      <c r="G73" s="13"/>
      <c r="H73" s="12"/>
      <c r="I73" s="11"/>
    </row>
    <row r="74" spans="1:9" x14ac:dyDescent="0.25">
      <c r="A74" s="10" t="s">
        <v>0</v>
      </c>
      <c r="B74" s="9"/>
      <c r="C74" s="9"/>
      <c r="D74" s="8"/>
      <c r="E74" s="7">
        <f>SUM(E57:E72)</f>
        <v>0</v>
      </c>
      <c r="F74" s="6"/>
      <c r="G74" s="5">
        <f>SUM(G57:G72)</f>
        <v>0</v>
      </c>
      <c r="H74" s="4">
        <f>SUM(H57:I72)</f>
        <v>0</v>
      </c>
      <c r="I74" s="3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2" t="b">
        <v>0</v>
      </c>
      <c r="B89" s="2" t="b">
        <v>0</v>
      </c>
      <c r="C89" s="2" t="b">
        <v>1</v>
      </c>
      <c r="D89" s="2" t="b">
        <v>0</v>
      </c>
      <c r="E89" s="2" t="b">
        <f>IF(A89=TRUE,TRUE,IF(B89=TRUE,TRUE,IF(C89=TRUE,TRUE,IF(D89=TRUE,TRUE,FALSE))))</f>
        <v>1</v>
      </c>
      <c r="F89" s="2" t="b">
        <v>0</v>
      </c>
      <c r="G89" s="1"/>
      <c r="H89" s="1"/>
    </row>
  </sheetData>
  <sheetProtection algorithmName="SHA-512" hashValue="SxFru6zlDFIlnIluRYBJxPtBize5wWF8mLYZBsdiSFCqZqFcOfKlDDzY5leDbSIgPkpd0RVNLuMo13vRsswThg==" saltValue="axdFJeYAn1lWUbAwg+6U1Q==" spinCount="100000" sheet="1" objects="1" scenarios="1" selectLockedCells="1"/>
  <mergeCells count="127">
    <mergeCell ref="H26:I26"/>
    <mergeCell ref="A15:C15"/>
    <mergeCell ref="H18:I18"/>
    <mergeCell ref="A18:C18"/>
    <mergeCell ref="H22:I22"/>
    <mergeCell ref="H23:I23"/>
    <mergeCell ref="H24:I24"/>
    <mergeCell ref="A22:C22"/>
    <mergeCell ref="A23:C23"/>
    <mergeCell ref="A19:C19"/>
    <mergeCell ref="A20:C20"/>
    <mergeCell ref="A21:C21"/>
    <mergeCell ref="H19:I19"/>
    <mergeCell ref="H20:I20"/>
    <mergeCell ref="H21:I21"/>
    <mergeCell ref="H41:I41"/>
    <mergeCell ref="H35:I35"/>
    <mergeCell ref="G7:H7"/>
    <mergeCell ref="G6:H6"/>
    <mergeCell ref="E10:G10"/>
    <mergeCell ref="H31:I31"/>
    <mergeCell ref="F11:G11"/>
    <mergeCell ref="A14:I14"/>
    <mergeCell ref="H15:I15"/>
    <mergeCell ref="H17:I17"/>
    <mergeCell ref="A37:C37"/>
    <mergeCell ref="H32:I32"/>
    <mergeCell ref="A33:C33"/>
    <mergeCell ref="A38:C38"/>
    <mergeCell ref="A39:C39"/>
    <mergeCell ref="H39:I39"/>
    <mergeCell ref="A27:C27"/>
    <mergeCell ref="A29:C29"/>
    <mergeCell ref="H29:I29"/>
    <mergeCell ref="H30:I30"/>
    <mergeCell ref="H27:I27"/>
    <mergeCell ref="A32:C32"/>
    <mergeCell ref="H28:I28"/>
    <mergeCell ref="A56:D56"/>
    <mergeCell ref="A25:C25"/>
    <mergeCell ref="H25:I25"/>
    <mergeCell ref="B2:D2"/>
    <mergeCell ref="F2:I2"/>
    <mergeCell ref="B4:D4"/>
    <mergeCell ref="H42:I42"/>
    <mergeCell ref="A42:D42"/>
    <mergeCell ref="A47:C47"/>
    <mergeCell ref="A26:C26"/>
    <mergeCell ref="A68:D68"/>
    <mergeCell ref="E65:F65"/>
    <mergeCell ref="E61:F61"/>
    <mergeCell ref="E62:F62"/>
    <mergeCell ref="E67:F67"/>
    <mergeCell ref="E60:F60"/>
    <mergeCell ref="E63:F63"/>
    <mergeCell ref="H33:I33"/>
    <mergeCell ref="A40:C40"/>
    <mergeCell ref="A35:C35"/>
    <mergeCell ref="A36:C36"/>
    <mergeCell ref="A24:C24"/>
    <mergeCell ref="H66:I66"/>
    <mergeCell ref="H60:I60"/>
    <mergeCell ref="E66:F66"/>
    <mergeCell ref="H61:I61"/>
    <mergeCell ref="H62:I62"/>
    <mergeCell ref="H36:I36"/>
    <mergeCell ref="H38:I38"/>
    <mergeCell ref="H37:I37"/>
    <mergeCell ref="H40:I40"/>
    <mergeCell ref="H16:I16"/>
    <mergeCell ref="A16:C16"/>
    <mergeCell ref="A17:C17"/>
    <mergeCell ref="A28:C28"/>
    <mergeCell ref="A34:C34"/>
    <mergeCell ref="H34:I34"/>
    <mergeCell ref="A58:D58"/>
    <mergeCell ref="A59:D59"/>
    <mergeCell ref="A60:D60"/>
    <mergeCell ref="B51:C51"/>
    <mergeCell ref="F51:I51"/>
    <mergeCell ref="A71:B71"/>
    <mergeCell ref="B53:C53"/>
    <mergeCell ref="H67:I67"/>
    <mergeCell ref="H68:I68"/>
    <mergeCell ref="A67:D67"/>
    <mergeCell ref="H70:I70"/>
    <mergeCell ref="H74:I74"/>
    <mergeCell ref="A69:D69"/>
    <mergeCell ref="C70:D70"/>
    <mergeCell ref="A74:D74"/>
    <mergeCell ref="A70:B70"/>
    <mergeCell ref="E69:F69"/>
    <mergeCell ref="E70:F70"/>
    <mergeCell ref="E74:F74"/>
    <mergeCell ref="A66:D66"/>
    <mergeCell ref="E4:F4"/>
    <mergeCell ref="G4:H4"/>
    <mergeCell ref="E58:F58"/>
    <mergeCell ref="E59:F59"/>
    <mergeCell ref="H69:I69"/>
    <mergeCell ref="H63:I63"/>
    <mergeCell ref="H64:I64"/>
    <mergeCell ref="E64:F64"/>
    <mergeCell ref="E68:F68"/>
    <mergeCell ref="H59:I59"/>
    <mergeCell ref="H56:I56"/>
    <mergeCell ref="E56:F56"/>
    <mergeCell ref="E57:F57"/>
    <mergeCell ref="H58:I58"/>
    <mergeCell ref="H57:I57"/>
    <mergeCell ref="E53:F53"/>
    <mergeCell ref="G53:H53"/>
    <mergeCell ref="A57:D57"/>
    <mergeCell ref="A55:I55"/>
    <mergeCell ref="C65:D65"/>
    <mergeCell ref="H65:I65"/>
    <mergeCell ref="A61:D61"/>
    <mergeCell ref="A64:D64"/>
    <mergeCell ref="A63:D63"/>
    <mergeCell ref="A62:D62"/>
    <mergeCell ref="C71:D71"/>
    <mergeCell ref="E71:F71"/>
    <mergeCell ref="H71:I71"/>
    <mergeCell ref="A72:B72"/>
    <mergeCell ref="C72:D72"/>
    <mergeCell ref="E72:F72"/>
    <mergeCell ref="H72:I72"/>
  </mergeCells>
  <dataValidations count="4">
    <dataValidation type="decimal" operator="lessThanOrEqual" allowBlank="1" showInputMessage="1" showErrorMessage="1" errorTitle="MAXIMUM RATE EXCEEDED" error="Maximum Case Management Rate is $170 per hour.  Enter $170 or less in this field." promptTitle="Case Management Rate" prompt="Maximum Case Management Rate is $170 per hour" sqref="E40" xr:uid="{00000000-0002-0000-0100-000003000000}">
      <formula1>170</formula1>
    </dataValidation>
    <dataValidation type="decimal" allowBlank="1" showInputMessage="1" showErrorMessage="1" sqref="G7" xr:uid="{00000000-0002-0000-0100-000002000000}">
      <formula1>0</formula1>
      <formula2>1E+22</formula2>
    </dataValidation>
    <dataValidation type="decimal" allowBlank="1" showInputMessage="1" showErrorMessage="1" sqref="E7" xr:uid="{00000000-0002-0000-0100-000001000000}">
      <formula1>0</formula1>
      <formula2>10000000000000000</formula2>
    </dataValidation>
    <dataValidation type="decimal" allowBlank="1" showInputMessage="1" showErrorMessage="1" sqref="D17:D40 E57:F72" xr:uid="{00000000-0002-0000-0100-000000000000}">
      <formula1>0</formula1>
      <formula2>1000000000000000</formula2>
    </dataValidation>
  </dataValidations>
  <printOptions horizontalCentered="1"/>
  <pageMargins left="0.37" right="0.38" top="1.2083333333333299" bottom="0.5" header="0.3" footer="0.3"/>
  <pageSetup orientation="portrait" r:id="rId1"/>
  <headerFooter>
    <oddHeader>&amp;C&amp;"-,Bold"&amp;16Ontario Energy Board&amp;11
&amp;16COST CLAIM FOR HEARINGS&amp;11
&amp;14Detail of Fees and Disbursements Being Claimed&amp;R&amp;G</oddHeader>
    <oddFooter>&amp;C&amp;P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3</xdr:col>
                    <xdr:colOff>257175</xdr:colOff>
                    <xdr:row>6</xdr:row>
                    <xdr:rowOff>9525</xdr:rowOff>
                  </from>
                  <to>
                    <xdr:col>3</xdr:col>
                    <xdr:colOff>485775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161925</xdr:rowOff>
                  </from>
                  <to>
                    <xdr:col>3</xdr:col>
                    <xdr:colOff>257175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9</xdr:row>
                    <xdr:rowOff>161925</xdr:rowOff>
                  </from>
                  <to>
                    <xdr:col>3</xdr:col>
                    <xdr:colOff>257175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257175</xdr:colOff>
                    <xdr:row>7</xdr:row>
                    <xdr:rowOff>0</xdr:rowOff>
                  </from>
                  <to>
                    <xdr:col>3</xdr:col>
                    <xdr:colOff>485775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257175</xdr:colOff>
                    <xdr:row>7</xdr:row>
                    <xdr:rowOff>171450</xdr:rowOff>
                  </from>
                  <to>
                    <xdr:col>3</xdr:col>
                    <xdr:colOff>485775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Button 6">
              <controlPr defaultSize="0" print="0" autoFill="0" autoPict="0" macro="[0]!Test">
                <anchor moveWithCells="1" sizeWithCells="1">
                  <from>
                    <xdr:col>3</xdr:col>
                    <xdr:colOff>47625</xdr:colOff>
                    <xdr:row>42</xdr:row>
                    <xdr:rowOff>95250</xdr:rowOff>
                  </from>
                  <to>
                    <xdr:col>5</xdr:col>
                    <xdr:colOff>390525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3</xdr:col>
                    <xdr:colOff>257175</xdr:colOff>
                    <xdr:row>8</xdr:row>
                    <xdr:rowOff>161925</xdr:rowOff>
                  </from>
                  <to>
                    <xdr:col>3</xdr:col>
                    <xdr:colOff>485775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Fees &amp; Disbursements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2022-03-04T15:14:25Z</dcterms:created>
  <dcterms:modified xsi:type="dcterms:W3CDTF">2022-03-04T15:15:56Z</dcterms:modified>
</cp:coreProperties>
</file>