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2022 IRM\Follow-up IRs - Mar 21 2022\"/>
    </mc:Choice>
  </mc:AlternateContent>
  <xr:revisionPtr revIDLastSave="0" documentId="8_{120081AB-60B0-4D18-8C1F-5BF36C63493A}" xr6:coauthVersionLast="47" xr6:coauthVersionMax="47" xr10:uidLastSave="{00000000-0000-0000-0000-000000000000}"/>
  <bookViews>
    <workbookView xWindow="-120" yWindow="-120" windowWidth="29040" windowHeight="15840" xr2:uid="{4C812CDD-EDE4-4DF9-9013-297867B560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C27" i="1"/>
  <c r="D26" i="1"/>
  <c r="E26" i="1" s="1"/>
  <c r="D25" i="1"/>
  <c r="E25" i="1" s="1"/>
  <c r="C23" i="1"/>
  <c r="E22" i="1"/>
  <c r="G22" i="1" s="1"/>
  <c r="D22" i="1"/>
  <c r="E21" i="1"/>
  <c r="G21" i="1" s="1"/>
  <c r="G23" i="1" s="1"/>
  <c r="D21" i="1"/>
  <c r="E18" i="1"/>
  <c r="G18" i="1" s="1"/>
  <c r="D18" i="1"/>
  <c r="D17" i="1"/>
  <c r="E17" i="1"/>
  <c r="D14" i="1"/>
  <c r="E14" i="1" s="1"/>
  <c r="G14" i="1" s="1"/>
  <c r="D13" i="1"/>
  <c r="E13" i="1"/>
  <c r="C11" i="1"/>
  <c r="D10" i="1"/>
  <c r="E10" i="1" s="1"/>
  <c r="G10" i="1" s="1"/>
  <c r="D9" i="1"/>
  <c r="E31" i="1" s="1"/>
  <c r="G31" i="1" s="1"/>
  <c r="I31" i="1" s="1"/>
  <c r="E9" i="1"/>
  <c r="D6" i="1"/>
  <c r="E6" i="1" s="1"/>
  <c r="G6" i="1" s="1"/>
  <c r="E5" i="1"/>
  <c r="G5" i="1" s="1"/>
  <c r="G7" i="1" s="1"/>
  <c r="D5" i="1"/>
  <c r="C7" i="1"/>
  <c r="G9" i="1" l="1"/>
  <c r="G11" i="1" s="1"/>
  <c r="E11" i="1"/>
  <c r="E30" i="1"/>
  <c r="G26" i="1"/>
  <c r="G30" i="1" s="1"/>
  <c r="I30" i="1" s="1"/>
  <c r="G25" i="1"/>
  <c r="E27" i="1"/>
  <c r="E29" i="1"/>
  <c r="E32" i="1" s="1"/>
  <c r="G17" i="1"/>
  <c r="G19" i="1" s="1"/>
  <c r="E19" i="1"/>
  <c r="E15" i="1"/>
  <c r="G13" i="1"/>
  <c r="G15" i="1" s="1"/>
  <c r="E23" i="1"/>
  <c r="C19" i="1"/>
  <c r="C15" i="1"/>
  <c r="E7" i="1"/>
  <c r="G27" i="1" l="1"/>
  <c r="G29" i="1"/>
  <c r="G32" i="1" l="1"/>
  <c r="I29" i="1"/>
  <c r="I32" i="1" s="1"/>
  <c r="I33" i="1" s="1"/>
</calcChain>
</file>

<file path=xl/sharedStrings.xml><?xml version="1.0" encoding="utf-8"?>
<sst xmlns="http://schemas.openxmlformats.org/spreadsheetml/2006/main" count="28" uniqueCount="16">
  <si>
    <t>Year</t>
  </si>
  <si>
    <t>Annual
Year-end
Balance</t>
  </si>
  <si>
    <t>Average
Prescribed 
Rate</t>
  </si>
  <si>
    <t>Calculated Interest on Annual Year-end Balance</t>
  </si>
  <si>
    <t>Interest Pertaining to Transferred-in Balances</t>
  </si>
  <si>
    <t>Total Calculated Interest on Annual Year-end Balance</t>
  </si>
  <si>
    <t>Total Interest Reported on
1595 Workform</t>
  </si>
  <si>
    <t>Difference</t>
  </si>
  <si>
    <t>Residual Balances excluding GA</t>
  </si>
  <si>
    <t>Residual Balances including GA</t>
  </si>
  <si>
    <t>Total</t>
  </si>
  <si>
    <t>$1.5M Over-refunded amount</t>
  </si>
  <si>
    <t>Difference as a percentage of interest reported on 1595 Workform</t>
  </si>
  <si>
    <t>Interest on annual year-end balances was calculated using the average prescribed rates in the respective year.</t>
  </si>
  <si>
    <t>ESSEX POWERLINES CORPORATION</t>
  </si>
  <si>
    <t>ACCOUNT 1595 (2015) INTEREST REASONABILITY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</si>
</sst>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#,##0;[Red]\(#,##0\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Eras Medium ITC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164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64" fontId="0" fillId="0" borderId="1" xfId="0" applyNumberFormat="1" applyBorder="1"/>
    <xf numFmtId="10" fontId="0" fillId="0" borderId="0" xfId="2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Border="1"/>
    <xf numFmtId="43" fontId="0" fillId="0" borderId="1" xfId="1" applyFont="1" applyBorder="1"/>
    <xf numFmtId="166" fontId="0" fillId="0" borderId="0" xfId="1" applyNumberFormat="1" applyFont="1"/>
    <xf numFmtId="166" fontId="4" fillId="0" borderId="0" xfId="1" applyNumberFormat="1" applyFont="1" applyAlignment="1">
      <alignment horizontal="right"/>
    </xf>
    <xf numFmtId="10" fontId="4" fillId="0" borderId="0" xfId="2" applyNumberFormat="1" applyFont="1"/>
    <xf numFmtId="10" fontId="0" fillId="0" borderId="0" xfId="2" applyNumberFormat="1" applyFo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65A-CB0E-480D-803C-239A73DB754A}">
  <dimension ref="A1:I35"/>
  <sheetViews>
    <sheetView tabSelected="1" zoomScaleNormal="100" workbookViewId="0">
      <selection sqref="A1:I1"/>
    </sheetView>
  </sheetViews>
  <sheetFormatPr defaultRowHeight="15" x14ac:dyDescent="0.25"/>
  <cols>
    <col min="2" max="2" width="29.28515625" customWidth="1"/>
    <col min="3" max="3" width="14" customWidth="1"/>
    <col min="4" max="4" width="10.42578125" customWidth="1"/>
    <col min="5" max="5" width="14" customWidth="1"/>
    <col min="6" max="6" width="16.7109375" customWidth="1"/>
    <col min="7" max="7" width="14.140625" customWidth="1"/>
    <col min="8" max="8" width="12.28515625" customWidth="1"/>
    <col min="9" max="9" width="11.7109375" customWidth="1"/>
  </cols>
  <sheetData>
    <row r="1" spans="1:9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 t="s">
        <v>15</v>
      </c>
      <c r="B2" s="16"/>
      <c r="C2" s="16"/>
      <c r="D2" s="16"/>
      <c r="E2" s="16"/>
      <c r="F2" s="16"/>
      <c r="G2" s="16"/>
      <c r="H2" s="16"/>
      <c r="I2" s="16"/>
    </row>
    <row r="4" spans="1:9" ht="90" customHeight="1" x14ac:dyDescent="0.25">
      <c r="A4" s="1" t="s">
        <v>0</v>
      </c>
      <c r="B4" s="2"/>
      <c r="C4" s="1" t="s">
        <v>1</v>
      </c>
      <c r="D4" s="1" t="s">
        <v>2</v>
      </c>
      <c r="E4" s="1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25">
      <c r="A5" s="4">
        <v>2015</v>
      </c>
      <c r="B5" t="s">
        <v>8</v>
      </c>
      <c r="C5" s="5">
        <v>-4397120</v>
      </c>
      <c r="D5" s="6">
        <f t="shared" ref="D5:D6" si="0">AVERAGE(1.1%,1.1%)</f>
        <v>1.1000000000000001E-2</v>
      </c>
      <c r="E5" s="5">
        <f>C5*D5*7/12</f>
        <v>-28214.853333333336</v>
      </c>
      <c r="F5" s="5">
        <v>1000.4674166666668</v>
      </c>
      <c r="G5" s="5">
        <f>SUM(E5:F5)</f>
        <v>-27214.38591666667</v>
      </c>
      <c r="H5" s="5"/>
      <c r="I5" s="5"/>
    </row>
    <row r="6" spans="1:9" x14ac:dyDescent="0.25">
      <c r="A6" s="4"/>
      <c r="B6" t="s">
        <v>9</v>
      </c>
      <c r="C6" s="7">
        <v>4654709</v>
      </c>
      <c r="D6" s="8">
        <f t="shared" si="0"/>
        <v>1.1000000000000001E-2</v>
      </c>
      <c r="E6" s="7">
        <f>C6*D6*7/12</f>
        <v>29867.716083333336</v>
      </c>
      <c r="F6" s="7">
        <v>5011.2626666666674</v>
      </c>
      <c r="G6" s="7">
        <f t="shared" ref="G6" si="1">SUM(E6:F6)</f>
        <v>34878.978750000002</v>
      </c>
      <c r="H6" s="5"/>
      <c r="I6" s="5"/>
    </row>
    <row r="7" spans="1:9" x14ac:dyDescent="0.25">
      <c r="A7" s="4"/>
      <c r="C7" s="5">
        <f>SUM(C5:C6)</f>
        <v>257589</v>
      </c>
      <c r="D7" s="9"/>
      <c r="E7" s="5">
        <f>SUM(E5:E6)</f>
        <v>1652.8627500000002</v>
      </c>
      <c r="F7" s="5">
        <v>6011.7300833333338</v>
      </c>
      <c r="G7" s="5">
        <f>SUM(G5:G6)</f>
        <v>7664.5928333333322</v>
      </c>
      <c r="H7" s="5"/>
      <c r="I7" s="5"/>
    </row>
    <row r="8" spans="1:9" x14ac:dyDescent="0.25">
      <c r="A8" s="4"/>
      <c r="C8" s="5"/>
      <c r="D8" s="9"/>
      <c r="E8" s="5"/>
      <c r="F8" s="5"/>
      <c r="G8" s="5"/>
      <c r="H8" s="5"/>
    </row>
    <row r="9" spans="1:9" x14ac:dyDescent="0.25">
      <c r="A9" s="4">
        <v>2016</v>
      </c>
      <c r="B9" t="s">
        <v>8</v>
      </c>
      <c r="C9" s="5">
        <v>-1848299</v>
      </c>
      <c r="D9" s="6">
        <f t="shared" ref="D9:D10" si="2">AVERAGE(1.1%,1.1%,1.1%,1.1%)</f>
        <v>1.1000000000000001E-2</v>
      </c>
      <c r="E9" s="5">
        <f>C9*D9</f>
        <v>-20331.289000000001</v>
      </c>
      <c r="F9" s="5">
        <v>1715.0870000000004</v>
      </c>
      <c r="G9" s="5">
        <f>SUM(E9:F9)</f>
        <v>-18616.202000000001</v>
      </c>
      <c r="H9" s="5"/>
      <c r="I9" s="5"/>
    </row>
    <row r="10" spans="1:9" x14ac:dyDescent="0.25">
      <c r="A10" s="4"/>
      <c r="B10" t="s">
        <v>9</v>
      </c>
      <c r="C10" s="7">
        <v>3736611</v>
      </c>
      <c r="D10" s="8">
        <f t="shared" si="2"/>
        <v>1.1000000000000001E-2</v>
      </c>
      <c r="E10" s="7">
        <f>C10*D10</f>
        <v>41102.721000000005</v>
      </c>
      <c r="F10" s="7">
        <v>8590.7360000000008</v>
      </c>
      <c r="G10" s="7">
        <f t="shared" ref="G10" si="3">SUM(E10:F10)</f>
        <v>49693.457000000009</v>
      </c>
      <c r="H10" s="5"/>
      <c r="I10" s="5"/>
    </row>
    <row r="11" spans="1:9" x14ac:dyDescent="0.25">
      <c r="A11" s="4"/>
      <c r="C11" s="5">
        <f>SUM(C9:C10)</f>
        <v>1888312</v>
      </c>
      <c r="D11" s="9"/>
      <c r="E11" s="5">
        <f>SUM(E9:E10)</f>
        <v>20771.432000000004</v>
      </c>
      <c r="F11" s="5">
        <v>10305.823</v>
      </c>
      <c r="G11" s="5">
        <f>SUM(G9:G10)</f>
        <v>31077.255000000008</v>
      </c>
      <c r="H11" s="5"/>
      <c r="I11" s="5"/>
    </row>
    <row r="12" spans="1:9" x14ac:dyDescent="0.25">
      <c r="A12" s="4"/>
      <c r="C12" s="5"/>
      <c r="D12" s="9"/>
      <c r="E12" s="5"/>
      <c r="F12" s="5"/>
      <c r="G12" s="5"/>
      <c r="H12" s="5"/>
    </row>
    <row r="13" spans="1:9" x14ac:dyDescent="0.25">
      <c r="A13" s="4">
        <v>2017</v>
      </c>
      <c r="B13" t="s">
        <v>8</v>
      </c>
      <c r="C13" s="5">
        <v>-1417774</v>
      </c>
      <c r="D13" s="8">
        <f t="shared" ref="D13:D14" si="4">AVERAGE(1.1%,1.1%,1.1%,1.5%)</f>
        <v>1.2E-2</v>
      </c>
      <c r="E13" s="5">
        <f>C13*D13</f>
        <v>-17013.288</v>
      </c>
      <c r="F13" s="5">
        <v>1871.0040000000001</v>
      </c>
      <c r="G13" s="5">
        <f>SUM(E13:F13)</f>
        <v>-15142.284</v>
      </c>
      <c r="H13" s="5"/>
      <c r="I13" s="5"/>
    </row>
    <row r="14" spans="1:9" x14ac:dyDescent="0.25">
      <c r="A14" s="4"/>
      <c r="B14" t="s">
        <v>9</v>
      </c>
      <c r="C14" s="7">
        <v>2489892</v>
      </c>
      <c r="D14" s="8">
        <f t="shared" si="4"/>
        <v>1.2E-2</v>
      </c>
      <c r="E14" s="7">
        <f>C14*D14</f>
        <v>29878.704000000002</v>
      </c>
      <c r="F14" s="7">
        <v>9371.7119999999995</v>
      </c>
      <c r="G14" s="7">
        <f t="shared" ref="G14" si="5">SUM(E14:F14)</f>
        <v>39250.415999999997</v>
      </c>
      <c r="H14" s="5"/>
      <c r="I14" s="5"/>
    </row>
    <row r="15" spans="1:9" x14ac:dyDescent="0.25">
      <c r="A15" s="4"/>
      <c r="C15" s="5">
        <f>SUM(C13:C14)</f>
        <v>1072118</v>
      </c>
      <c r="D15" s="9"/>
      <c r="E15" s="5">
        <f>SUM(E13:E14)</f>
        <v>12865.416000000001</v>
      </c>
      <c r="F15" s="5">
        <v>11242.716</v>
      </c>
      <c r="G15" s="5">
        <f>SUM(G13:G14)</f>
        <v>24108.131999999998</v>
      </c>
      <c r="H15" s="5"/>
      <c r="I15" s="5"/>
    </row>
    <row r="16" spans="1:9" x14ac:dyDescent="0.25">
      <c r="A16" s="4"/>
      <c r="C16" s="5"/>
      <c r="D16" s="9"/>
      <c r="E16" s="5"/>
      <c r="F16" s="5"/>
      <c r="G16" s="5"/>
      <c r="H16" s="5"/>
    </row>
    <row r="17" spans="1:9" x14ac:dyDescent="0.25">
      <c r="A17" s="4">
        <v>2018</v>
      </c>
      <c r="B17" t="s">
        <v>8</v>
      </c>
      <c r="C17" s="5">
        <v>-1415522</v>
      </c>
      <c r="D17" s="8">
        <f t="shared" ref="D17:D18" si="6">AVERAGE(1.5%,1.89%,1.89%,2.17%)</f>
        <v>1.8624999999999999E-2</v>
      </c>
      <c r="E17" s="5">
        <f>C17*D17</f>
        <v>-26364.097249999999</v>
      </c>
      <c r="F17" s="5">
        <v>2903.9541249999993</v>
      </c>
      <c r="G17" s="5">
        <f>SUM(E17:F17)</f>
        <v>-23460.143124999999</v>
      </c>
      <c r="H17" s="5"/>
      <c r="I17" s="5"/>
    </row>
    <row r="18" spans="1:9" x14ac:dyDescent="0.25">
      <c r="A18" s="4"/>
      <c r="B18" t="s">
        <v>9</v>
      </c>
      <c r="C18" s="7">
        <v>2054912</v>
      </c>
      <c r="D18" s="8">
        <f t="shared" si="6"/>
        <v>1.8624999999999999E-2</v>
      </c>
      <c r="E18" s="7">
        <f>C18*D18</f>
        <v>38272.735999999997</v>
      </c>
      <c r="F18" s="7">
        <v>14545.677999999998</v>
      </c>
      <c r="G18" s="7">
        <f t="shared" ref="G18" si="7">SUM(E18:F18)</f>
        <v>52818.413999999997</v>
      </c>
      <c r="H18" s="5"/>
      <c r="I18" s="5"/>
    </row>
    <row r="19" spans="1:9" x14ac:dyDescent="0.25">
      <c r="A19" s="4"/>
      <c r="C19" s="5">
        <f>SUM(C17:C18)</f>
        <v>639390</v>
      </c>
      <c r="D19" s="9"/>
      <c r="E19" s="5">
        <f>SUM(E17:E18)</f>
        <v>11908.638749999998</v>
      </c>
      <c r="F19" s="5">
        <v>17449.632124999996</v>
      </c>
      <c r="G19" s="5">
        <f>SUM(G17:G18)</f>
        <v>29358.270874999998</v>
      </c>
      <c r="H19" s="5"/>
      <c r="I19" s="5"/>
    </row>
    <row r="20" spans="1:9" x14ac:dyDescent="0.25">
      <c r="A20" s="4"/>
      <c r="C20" s="5"/>
      <c r="D20" s="9"/>
      <c r="E20" s="5"/>
      <c r="F20" s="5"/>
      <c r="G20" s="5"/>
      <c r="H20" s="5"/>
    </row>
    <row r="21" spans="1:9" x14ac:dyDescent="0.25">
      <c r="A21" s="4">
        <v>2019</v>
      </c>
      <c r="B21" t="s">
        <v>8</v>
      </c>
      <c r="C21" s="5">
        <v>-1415522</v>
      </c>
      <c r="D21" s="8">
        <f t="shared" ref="D21:D22" si="8">AVERAGE(2.45%,2.18%,2.18%,2.18%)</f>
        <v>2.2474999999999998E-2</v>
      </c>
      <c r="E21" s="5">
        <f>C21*D21</f>
        <v>-31813.856949999998</v>
      </c>
      <c r="F21" s="5">
        <v>3504.2345749999995</v>
      </c>
      <c r="G21" s="5">
        <f>SUM(E21:F21)</f>
        <v>-28309.622374999999</v>
      </c>
      <c r="H21" s="5"/>
      <c r="I21" s="5"/>
    </row>
    <row r="22" spans="1:9" x14ac:dyDescent="0.25">
      <c r="A22" s="4"/>
      <c r="B22" t="s">
        <v>9</v>
      </c>
      <c r="C22" s="7">
        <v>2054912</v>
      </c>
      <c r="D22" s="8">
        <f t="shared" si="8"/>
        <v>2.2474999999999998E-2</v>
      </c>
      <c r="E22" s="7">
        <f>C22*D22</f>
        <v>46184.147199999999</v>
      </c>
      <c r="F22" s="7">
        <v>17552.435599999997</v>
      </c>
      <c r="G22" s="7">
        <f t="shared" ref="G22" si="9">SUM(E22:F22)</f>
        <v>63736.582799999996</v>
      </c>
      <c r="H22" s="5"/>
      <c r="I22" s="5"/>
    </row>
    <row r="23" spans="1:9" x14ac:dyDescent="0.25">
      <c r="A23" s="4"/>
      <c r="C23" s="5">
        <f>SUM(C21:C22)</f>
        <v>639390</v>
      </c>
      <c r="D23" s="9"/>
      <c r="E23" s="5">
        <f>SUM(E21:E22)</f>
        <v>14370.290250000002</v>
      </c>
      <c r="F23" s="5">
        <v>21056.670174999996</v>
      </c>
      <c r="G23" s="5">
        <f>SUM(G21:G22)</f>
        <v>35426.960424999997</v>
      </c>
      <c r="H23" s="5"/>
      <c r="I23" s="5"/>
    </row>
    <row r="24" spans="1:9" x14ac:dyDescent="0.25">
      <c r="A24" s="4"/>
      <c r="C24" s="5"/>
      <c r="D24" s="9"/>
      <c r="E24" s="5"/>
      <c r="F24" s="5"/>
      <c r="G24" s="5"/>
      <c r="H24" s="5"/>
    </row>
    <row r="25" spans="1:9" x14ac:dyDescent="0.25">
      <c r="A25" s="4">
        <v>2020</v>
      </c>
      <c r="B25" t="s">
        <v>8</v>
      </c>
      <c r="C25" s="5">
        <v>-1415522</v>
      </c>
      <c r="D25" s="8">
        <f>AVERAGE(2.18%,2.18%,0.57%,0.57%)</f>
        <v>1.3749999999999998E-2</v>
      </c>
      <c r="E25" s="5">
        <f>C25*D25</f>
        <v>-19463.427499999998</v>
      </c>
      <c r="F25" s="5">
        <v>2143.8587499999994</v>
      </c>
      <c r="G25" s="5">
        <f>SUM(E25:F25)</f>
        <v>-17319.568749999999</v>
      </c>
      <c r="H25" s="5"/>
      <c r="I25" s="5"/>
    </row>
    <row r="26" spans="1:9" x14ac:dyDescent="0.25">
      <c r="A26" s="4"/>
      <c r="B26" t="s">
        <v>9</v>
      </c>
      <c r="C26" s="7">
        <v>2054912</v>
      </c>
      <c r="D26" s="8">
        <f>AVERAGE(2.18%,2.18%,0.57%,0.57%)</f>
        <v>1.3749999999999998E-2</v>
      </c>
      <c r="E26" s="7">
        <f>C26*D26</f>
        <v>28255.039999999997</v>
      </c>
      <c r="F26" s="7">
        <v>10738.419999999998</v>
      </c>
      <c r="G26" s="7">
        <f t="shared" ref="G26" si="10">SUM(E26:F26)</f>
        <v>38993.459999999992</v>
      </c>
      <c r="H26" s="5"/>
      <c r="I26" s="5"/>
    </row>
    <row r="27" spans="1:9" x14ac:dyDescent="0.25">
      <c r="A27" s="4"/>
      <c r="C27" s="5">
        <f>SUM(C25:C26)</f>
        <v>639390</v>
      </c>
      <c r="D27" s="5"/>
      <c r="E27" s="5">
        <f>SUM(E25:E26)</f>
        <v>8791.6124999999993</v>
      </c>
      <c r="F27" s="5">
        <v>12882.278749999998</v>
      </c>
      <c r="G27" s="5">
        <f>SUM(G25:G26)</f>
        <v>21673.891249999993</v>
      </c>
      <c r="H27" s="5"/>
      <c r="I27" s="5"/>
    </row>
    <row r="28" spans="1:9" x14ac:dyDescent="0.25">
      <c r="A28" s="4"/>
      <c r="C28" s="5"/>
      <c r="D28" s="5"/>
      <c r="E28" s="10"/>
      <c r="F28" s="10"/>
      <c r="G28" s="10"/>
      <c r="H28" s="10"/>
    </row>
    <row r="29" spans="1:9" x14ac:dyDescent="0.25">
      <c r="A29" s="4" t="s">
        <v>10</v>
      </c>
      <c r="B29" t="s">
        <v>8</v>
      </c>
      <c r="C29" s="5"/>
      <c r="D29" s="5"/>
      <c r="E29" s="5">
        <f>E25+E21+E17+E13+E9+E5</f>
        <v>-143200.81203333335</v>
      </c>
      <c r="F29" s="5">
        <v>13138.605866666665</v>
      </c>
      <c r="G29" s="5">
        <f>G25+G21+G17+G13+G9+G5</f>
        <v>-130062.20616666667</v>
      </c>
      <c r="H29" s="5">
        <v>31829</v>
      </c>
      <c r="I29" s="5">
        <f>H29-G29</f>
        <v>161891.20616666667</v>
      </c>
    </row>
    <row r="30" spans="1:9" x14ac:dyDescent="0.25">
      <c r="A30" s="4"/>
      <c r="B30" t="s">
        <v>9</v>
      </c>
      <c r="C30" s="5"/>
      <c r="D30" s="5"/>
      <c r="E30" s="5">
        <f>E26+E22+E18+E14+E10+E6</f>
        <v>213561.06428333334</v>
      </c>
      <c r="F30" s="5">
        <v>65810.244266666661</v>
      </c>
      <c r="G30" s="5">
        <f>G26+G22+G18+G14+G10+G6</f>
        <v>279371.30855000002</v>
      </c>
      <c r="H30" s="5">
        <v>239367</v>
      </c>
      <c r="I30" s="5">
        <f>H30-G30</f>
        <v>-40004.308550000016</v>
      </c>
    </row>
    <row r="31" spans="1:9" x14ac:dyDescent="0.25">
      <c r="A31" s="4"/>
      <c r="B31" t="s">
        <v>11</v>
      </c>
      <c r="C31" s="5"/>
      <c r="D31" s="5"/>
      <c r="E31" s="7">
        <f>(1510182*D5*7/12)+(1510182*D9)+(1510182*D13)+(1510182*D17)+(1510182*D21)+(1510182*D25)</f>
        <v>127258.00320000001</v>
      </c>
      <c r="F31" s="11">
        <v>0</v>
      </c>
      <c r="G31" s="7">
        <f>SUM(E31:F31)</f>
        <v>127258.00320000001</v>
      </c>
      <c r="H31" s="11">
        <v>0</v>
      </c>
      <c r="I31" s="7">
        <f>H31-G31</f>
        <v>-127258.00320000001</v>
      </c>
    </row>
    <row r="32" spans="1:9" x14ac:dyDescent="0.25">
      <c r="C32" s="5"/>
      <c r="D32" s="5"/>
      <c r="E32" s="5">
        <f>SUM(E29:E31)</f>
        <v>197618.25545</v>
      </c>
      <c r="F32" s="5">
        <v>78948.850133333326</v>
      </c>
      <c r="G32" s="5">
        <f t="shared" ref="F32:G32" si="11">SUM(G29:G31)</f>
        <v>276567.10558333335</v>
      </c>
      <c r="H32" s="5">
        <f>SUM(H29:H31)</f>
        <v>271196</v>
      </c>
      <c r="I32" s="5">
        <f>SUM(I29:I31)</f>
        <v>-5371.1055833333521</v>
      </c>
    </row>
    <row r="33" spans="2:9" x14ac:dyDescent="0.25">
      <c r="C33" s="5"/>
      <c r="D33" s="5"/>
      <c r="E33" s="12"/>
      <c r="F33" s="12"/>
      <c r="G33" s="12"/>
      <c r="H33" s="13" t="s">
        <v>12</v>
      </c>
      <c r="I33" s="14">
        <f>I32/H32</f>
        <v>-1.9805253703348694E-2</v>
      </c>
    </row>
    <row r="34" spans="2:9" x14ac:dyDescent="0.25">
      <c r="C34" s="5"/>
      <c r="D34" s="5"/>
      <c r="E34" s="12"/>
      <c r="F34" s="12"/>
      <c r="G34" s="12"/>
      <c r="H34" s="13"/>
      <c r="I34" s="14"/>
    </row>
    <row r="35" spans="2:9" x14ac:dyDescent="0.25">
      <c r="B35" t="s">
        <v>13</v>
      </c>
      <c r="C35" s="5"/>
      <c r="D35" s="5"/>
      <c r="E35" s="12"/>
      <c r="F35" s="12"/>
      <c r="G35" s="12"/>
      <c r="H35" s="12"/>
      <c r="I35" s="15"/>
    </row>
  </sheetData>
  <mergeCells count="2">
    <mergeCell ref="A1:I1"/>
    <mergeCell ref="A2:I2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Flood</dc:creator>
  <cp:lastModifiedBy>Grace Flood</cp:lastModifiedBy>
  <cp:lastPrinted>2022-03-22T17:46:14Z</cp:lastPrinted>
  <dcterms:created xsi:type="dcterms:W3CDTF">2022-03-22T17:39:54Z</dcterms:created>
  <dcterms:modified xsi:type="dcterms:W3CDTF">2022-03-22T17:51:00Z</dcterms:modified>
</cp:coreProperties>
</file>