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EGI 2022-27 DSM EB-2021-0002\GEC\"/>
    </mc:Choice>
  </mc:AlternateContent>
  <xr:revisionPtr revIDLastSave="0" documentId="8_{61661B9B-1872-4804-87F3-21CE0EB6540A}" xr6:coauthVersionLast="47" xr6:coauthVersionMax="47" xr10:uidLastSave="{00000000-0000-0000-0000-000000000000}"/>
  <bookViews>
    <workbookView xWindow="-120" yWindow="-120" windowWidth="25440" windowHeight="15390" activeTab="1" xr2:uid="{8D33B299-80D1-4AF3-9D4D-96F916DCF8E9}"/>
  </bookViews>
  <sheets>
    <sheet name="2017-2020 savings" sheetId="5" r:id="rId1"/>
    <sheet name="2020" sheetId="1" r:id="rId2"/>
    <sheet name="2019" sheetId="6" r:id="rId3"/>
    <sheet name="2018" sheetId="7" r:id="rId4"/>
    <sheet name="2017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8" l="1"/>
  <c r="D18" i="8"/>
  <c r="C17" i="8"/>
  <c r="J18" i="8" s="1"/>
  <c r="M16" i="8"/>
  <c r="L16" i="8"/>
  <c r="K16" i="8"/>
  <c r="J16" i="8"/>
  <c r="I16" i="8"/>
  <c r="H16" i="8"/>
  <c r="G16" i="8"/>
  <c r="F16" i="8"/>
  <c r="E16" i="8"/>
  <c r="D16" i="8"/>
  <c r="D14" i="8"/>
  <c r="E14" i="8" s="1"/>
  <c r="F14" i="8" s="1"/>
  <c r="G14" i="8" s="1"/>
  <c r="H14" i="8" s="1"/>
  <c r="I14" i="8" s="1"/>
  <c r="J14" i="8" s="1"/>
  <c r="K14" i="8" s="1"/>
  <c r="L14" i="8" s="1"/>
  <c r="M14" i="8" s="1"/>
  <c r="O7" i="8"/>
  <c r="J7" i="8" s="1"/>
  <c r="F6" i="8"/>
  <c r="E6" i="8"/>
  <c r="D6" i="8"/>
  <c r="C6" i="8"/>
  <c r="F5" i="8"/>
  <c r="G5" i="8" s="1"/>
  <c r="H5" i="8" s="1"/>
  <c r="I5" i="8" s="1"/>
  <c r="J5" i="8" s="1"/>
  <c r="K5" i="8" s="1"/>
  <c r="L5" i="8" s="1"/>
  <c r="M5" i="8" s="1"/>
  <c r="E5" i="8"/>
  <c r="D4" i="8"/>
  <c r="E4" i="8" s="1"/>
  <c r="F4" i="8" s="1"/>
  <c r="G4" i="8" s="1"/>
  <c r="H4" i="8" s="1"/>
  <c r="I4" i="8" s="1"/>
  <c r="J4" i="8" s="1"/>
  <c r="K4" i="8" s="1"/>
  <c r="L4" i="8" s="1"/>
  <c r="M4" i="8" s="1"/>
  <c r="B2" i="8"/>
  <c r="J19" i="8" s="1"/>
  <c r="J9" i="8" s="1"/>
  <c r="O7" i="7"/>
  <c r="O7" i="6"/>
  <c r="G7" i="6" s="1"/>
  <c r="H18" i="7"/>
  <c r="G18" i="7"/>
  <c r="F18" i="7"/>
  <c r="E18" i="7"/>
  <c r="C18" i="7"/>
  <c r="C17" i="7"/>
  <c r="J18" i="7" s="1"/>
  <c r="M16" i="7"/>
  <c r="L16" i="7"/>
  <c r="K16" i="7"/>
  <c r="J16" i="7"/>
  <c r="I16" i="7"/>
  <c r="H16" i="7"/>
  <c r="G16" i="7"/>
  <c r="F16" i="7"/>
  <c r="E16" i="7"/>
  <c r="D16" i="7"/>
  <c r="D14" i="7"/>
  <c r="E14" i="7" s="1"/>
  <c r="F14" i="7" s="1"/>
  <c r="G14" i="7" s="1"/>
  <c r="H14" i="7" s="1"/>
  <c r="I14" i="7" s="1"/>
  <c r="J14" i="7" s="1"/>
  <c r="K14" i="7" s="1"/>
  <c r="L14" i="7" s="1"/>
  <c r="M14" i="7" s="1"/>
  <c r="J7" i="7"/>
  <c r="I7" i="7"/>
  <c r="H7" i="7"/>
  <c r="G7" i="7"/>
  <c r="F7" i="7"/>
  <c r="E7" i="7"/>
  <c r="D7" i="7"/>
  <c r="C7" i="7"/>
  <c r="H8" i="7" s="1"/>
  <c r="E6" i="7"/>
  <c r="D6" i="7"/>
  <c r="C6" i="7"/>
  <c r="E5" i="7"/>
  <c r="D4" i="7"/>
  <c r="E4" i="7" s="1"/>
  <c r="F4" i="7" s="1"/>
  <c r="G4" i="7" s="1"/>
  <c r="H4" i="7" s="1"/>
  <c r="I4" i="7" s="1"/>
  <c r="J4" i="7" s="1"/>
  <c r="K4" i="7" s="1"/>
  <c r="L4" i="7" s="1"/>
  <c r="M4" i="7" s="1"/>
  <c r="B2" i="7"/>
  <c r="J19" i="7" s="1"/>
  <c r="J9" i="7" s="1"/>
  <c r="B2" i="6"/>
  <c r="J19" i="6" s="1"/>
  <c r="C17" i="6"/>
  <c r="J18" i="6" s="1"/>
  <c r="M16" i="6"/>
  <c r="L16" i="6"/>
  <c r="K16" i="6"/>
  <c r="J16" i="6"/>
  <c r="I16" i="6"/>
  <c r="H16" i="6"/>
  <c r="G16" i="6"/>
  <c r="F16" i="6"/>
  <c r="E16" i="6"/>
  <c r="D16" i="6"/>
  <c r="D14" i="6"/>
  <c r="E14" i="6" s="1"/>
  <c r="F14" i="6" s="1"/>
  <c r="G14" i="6" s="1"/>
  <c r="H14" i="6" s="1"/>
  <c r="I14" i="6" s="1"/>
  <c r="J14" i="6" s="1"/>
  <c r="K14" i="6" s="1"/>
  <c r="L14" i="6" s="1"/>
  <c r="M14" i="6" s="1"/>
  <c r="E6" i="6"/>
  <c r="D6" i="6"/>
  <c r="C6" i="6"/>
  <c r="E5" i="6"/>
  <c r="D4" i="6"/>
  <c r="E4" i="6" s="1"/>
  <c r="F4" i="6" s="1"/>
  <c r="G4" i="6" s="1"/>
  <c r="H4" i="6" s="1"/>
  <c r="I4" i="6" s="1"/>
  <c r="J4" i="6" s="1"/>
  <c r="K4" i="6" s="1"/>
  <c r="L4" i="6" s="1"/>
  <c r="M4" i="6" s="1"/>
  <c r="B2" i="1"/>
  <c r="E19" i="1" s="1"/>
  <c r="E9" i="1" s="1"/>
  <c r="O7" i="1"/>
  <c r="D7" i="1" s="1"/>
  <c r="F5" i="1"/>
  <c r="G5" i="1" s="1"/>
  <c r="H5" i="1" s="1"/>
  <c r="I5" i="1" s="1"/>
  <c r="J5" i="1" s="1"/>
  <c r="K5" i="1" s="1"/>
  <c r="L5" i="1" s="1"/>
  <c r="M5" i="1" s="1"/>
  <c r="E5" i="1"/>
  <c r="D4" i="1"/>
  <c r="E4" i="1" s="1"/>
  <c r="F4" i="1" s="1"/>
  <c r="G4" i="1" s="1"/>
  <c r="H4" i="1" s="1"/>
  <c r="I4" i="1" s="1"/>
  <c r="J4" i="1" s="1"/>
  <c r="K4" i="1" s="1"/>
  <c r="L4" i="1" s="1"/>
  <c r="M4" i="1" s="1"/>
  <c r="C17" i="1"/>
  <c r="D3" i="5"/>
  <c r="E3" i="5" s="1"/>
  <c r="C3" i="5"/>
  <c r="L6" i="8" l="1"/>
  <c r="M6" i="8"/>
  <c r="C7" i="8"/>
  <c r="D19" i="8"/>
  <c r="D9" i="8" s="1"/>
  <c r="D7" i="8"/>
  <c r="E19" i="8"/>
  <c r="E9" i="8" s="1"/>
  <c r="C19" i="8"/>
  <c r="E7" i="8"/>
  <c r="F19" i="8"/>
  <c r="F9" i="8" s="1"/>
  <c r="H7" i="8"/>
  <c r="F7" i="8"/>
  <c r="G19" i="8"/>
  <c r="G9" i="8" s="1"/>
  <c r="G7" i="8"/>
  <c r="H19" i="8"/>
  <c r="H9" i="8" s="1"/>
  <c r="I19" i="8"/>
  <c r="I9" i="8" s="1"/>
  <c r="I7" i="8"/>
  <c r="C18" i="8"/>
  <c r="H6" i="8"/>
  <c r="I6" i="8"/>
  <c r="G18" i="8"/>
  <c r="G6" i="8"/>
  <c r="F18" i="8"/>
  <c r="J6" i="8"/>
  <c r="H18" i="8"/>
  <c r="K6" i="8"/>
  <c r="I18" i="8"/>
  <c r="I8" i="7"/>
  <c r="C8" i="7"/>
  <c r="F7" i="6"/>
  <c r="I7" i="6"/>
  <c r="J7" i="6"/>
  <c r="C7" i="6"/>
  <c r="D8" i="6" s="1"/>
  <c r="D7" i="6"/>
  <c r="E7" i="6"/>
  <c r="F8" i="6" s="1"/>
  <c r="J9" i="6"/>
  <c r="C19" i="7"/>
  <c r="J8" i="7"/>
  <c r="D19" i="7"/>
  <c r="D9" i="7" s="1"/>
  <c r="E19" i="7"/>
  <c r="E9" i="7" s="1"/>
  <c r="F19" i="7"/>
  <c r="F9" i="7" s="1"/>
  <c r="G19" i="7"/>
  <c r="G9" i="7" s="1"/>
  <c r="H19" i="7"/>
  <c r="H9" i="7" s="1"/>
  <c r="I19" i="7"/>
  <c r="I9" i="7" s="1"/>
  <c r="D18" i="7"/>
  <c r="D8" i="7"/>
  <c r="E8" i="7"/>
  <c r="F5" i="7"/>
  <c r="F6" i="7" s="1"/>
  <c r="G8" i="7"/>
  <c r="I18" i="7"/>
  <c r="F8" i="7"/>
  <c r="F19" i="6"/>
  <c r="F9" i="6" s="1"/>
  <c r="D19" i="6"/>
  <c r="D9" i="6" s="1"/>
  <c r="H19" i="6"/>
  <c r="H9" i="6" s="1"/>
  <c r="H7" i="6"/>
  <c r="I8" i="6" s="1"/>
  <c r="I19" i="6"/>
  <c r="I9" i="6" s="1"/>
  <c r="E19" i="6"/>
  <c r="E9" i="6" s="1"/>
  <c r="C18" i="6"/>
  <c r="D18" i="6"/>
  <c r="C8" i="6"/>
  <c r="E18" i="6"/>
  <c r="G19" i="6"/>
  <c r="G9" i="6" s="1"/>
  <c r="F18" i="6"/>
  <c r="G18" i="6"/>
  <c r="H18" i="6"/>
  <c r="C19" i="6"/>
  <c r="F5" i="6"/>
  <c r="G8" i="6"/>
  <c r="I18" i="6"/>
  <c r="J7" i="1"/>
  <c r="E7" i="1"/>
  <c r="I7" i="1"/>
  <c r="H7" i="1"/>
  <c r="G7" i="1"/>
  <c r="C7" i="1"/>
  <c r="C8" i="1" s="1"/>
  <c r="F7" i="1"/>
  <c r="C19" i="1"/>
  <c r="C9" i="1" s="1"/>
  <c r="G19" i="1"/>
  <c r="G9" i="1" s="1"/>
  <c r="I19" i="1"/>
  <c r="I9" i="1" s="1"/>
  <c r="D19" i="1"/>
  <c r="D9" i="1" s="1"/>
  <c r="J19" i="1"/>
  <c r="J9" i="1" s="1"/>
  <c r="H19" i="1"/>
  <c r="H9" i="1" s="1"/>
  <c r="F19" i="1"/>
  <c r="F9" i="1" s="1"/>
  <c r="D18" i="1"/>
  <c r="E18" i="1"/>
  <c r="F18" i="1"/>
  <c r="G18" i="1"/>
  <c r="H18" i="1"/>
  <c r="I18" i="1"/>
  <c r="J18" i="1"/>
  <c r="C18" i="1"/>
  <c r="E16" i="1"/>
  <c r="F16" i="1"/>
  <c r="G16" i="1"/>
  <c r="H16" i="1"/>
  <c r="I16" i="1"/>
  <c r="J16" i="1"/>
  <c r="K16" i="1"/>
  <c r="L16" i="1"/>
  <c r="M16" i="1"/>
  <c r="D16" i="1"/>
  <c r="D14" i="1"/>
  <c r="D8" i="1"/>
  <c r="E8" i="1"/>
  <c r="F8" i="1"/>
  <c r="G8" i="1"/>
  <c r="H8" i="1"/>
  <c r="I8" i="1"/>
  <c r="J8" i="1"/>
  <c r="D6" i="1"/>
  <c r="E6" i="1"/>
  <c r="F6" i="1"/>
  <c r="G6" i="1"/>
  <c r="H6" i="1"/>
  <c r="I6" i="1"/>
  <c r="J6" i="1"/>
  <c r="K6" i="1"/>
  <c r="L6" i="1"/>
  <c r="M6" i="1"/>
  <c r="C6" i="1"/>
  <c r="J20" i="8" l="1"/>
  <c r="I20" i="8"/>
  <c r="H20" i="8"/>
  <c r="G20" i="8"/>
  <c r="F20" i="8"/>
  <c r="E20" i="8"/>
  <c r="D20" i="8"/>
  <c r="C20" i="8"/>
  <c r="C9" i="8"/>
  <c r="H8" i="8"/>
  <c r="G8" i="8"/>
  <c r="C8" i="8"/>
  <c r="F8" i="8"/>
  <c r="D8" i="8"/>
  <c r="E8" i="8"/>
  <c r="J8" i="8"/>
  <c r="I8" i="8"/>
  <c r="E8" i="6"/>
  <c r="G5" i="7"/>
  <c r="G6" i="7"/>
  <c r="J20" i="7"/>
  <c r="I20" i="7"/>
  <c r="H20" i="7"/>
  <c r="G20" i="7"/>
  <c r="F20" i="7"/>
  <c r="E20" i="7"/>
  <c r="D20" i="7"/>
  <c r="C20" i="7"/>
  <c r="C9" i="7"/>
  <c r="G5" i="6"/>
  <c r="F6" i="6"/>
  <c r="G6" i="6"/>
  <c r="J20" i="6"/>
  <c r="I20" i="6"/>
  <c r="H20" i="6"/>
  <c r="G20" i="6"/>
  <c r="C9" i="6"/>
  <c r="F20" i="6"/>
  <c r="E20" i="6"/>
  <c r="D20" i="6"/>
  <c r="C20" i="6"/>
  <c r="J8" i="6"/>
  <c r="H8" i="6"/>
  <c r="D10" i="1"/>
  <c r="C10" i="1"/>
  <c r="J10" i="1"/>
  <c r="C11" i="1" s="1"/>
  <c r="I10" i="1"/>
  <c r="H10" i="1"/>
  <c r="G10" i="1"/>
  <c r="F10" i="1"/>
  <c r="E10" i="1"/>
  <c r="C20" i="1"/>
  <c r="E14" i="1"/>
  <c r="H10" i="8" l="1"/>
  <c r="G10" i="8"/>
  <c r="F10" i="8"/>
  <c r="E10" i="8"/>
  <c r="D10" i="8"/>
  <c r="C10" i="8"/>
  <c r="I10" i="8"/>
  <c r="J10" i="8"/>
  <c r="C11" i="8" s="1"/>
  <c r="H10" i="7"/>
  <c r="D10" i="7"/>
  <c r="C10" i="7"/>
  <c r="I10" i="7"/>
  <c r="G10" i="7"/>
  <c r="F10" i="7"/>
  <c r="E10" i="7"/>
  <c r="J10" i="7"/>
  <c r="H5" i="7"/>
  <c r="H10" i="6"/>
  <c r="G10" i="6"/>
  <c r="F10" i="6"/>
  <c r="E10" i="6"/>
  <c r="D10" i="6"/>
  <c r="C10" i="6"/>
  <c r="J10" i="6"/>
  <c r="I10" i="6"/>
  <c r="H5" i="6"/>
  <c r="H6" i="6"/>
  <c r="E20" i="1"/>
  <c r="F20" i="1"/>
  <c r="H20" i="1"/>
  <c r="D20" i="1"/>
  <c r="G20" i="1"/>
  <c r="I20" i="1"/>
  <c r="J20" i="1"/>
  <c r="F14" i="1"/>
  <c r="I5" i="7" l="1"/>
  <c r="H6" i="7"/>
  <c r="I6" i="7"/>
  <c r="I5" i="6"/>
  <c r="I6" i="6"/>
  <c r="G14" i="1"/>
  <c r="J5" i="7" l="1"/>
  <c r="J5" i="6"/>
  <c r="H14" i="1"/>
  <c r="K5" i="7" l="1"/>
  <c r="J6" i="7"/>
  <c r="C11" i="7" s="1"/>
  <c r="K5" i="6"/>
  <c r="J6" i="6"/>
  <c r="C11" i="6" s="1"/>
  <c r="I14" i="1"/>
  <c r="L5" i="7" l="1"/>
  <c r="K6" i="7"/>
  <c r="L5" i="6"/>
  <c r="K6" i="6"/>
  <c r="J14" i="1"/>
  <c r="M5" i="7" l="1"/>
  <c r="M6" i="7"/>
  <c r="L6" i="7"/>
  <c r="M5" i="6"/>
  <c r="M6" i="6"/>
  <c r="L6" i="6"/>
  <c r="K14" i="1"/>
  <c r="L14" i="1" l="1"/>
  <c r="M14" i="1" l="1"/>
</calcChain>
</file>

<file path=xl/sharedStrings.xml><?xml version="1.0" encoding="utf-8"?>
<sst xmlns="http://schemas.openxmlformats.org/spreadsheetml/2006/main" count="97" uniqueCount="15">
  <si>
    <t>GHG Savings from Natural Gas Conservation Consistent with Environment Plan (Incremental)</t>
  </si>
  <si>
    <t>Annual Increase</t>
  </si>
  <si>
    <t>Persisting Since 2020</t>
  </si>
  <si>
    <t>table a) converted to millions m3</t>
  </si>
  <si>
    <t>Gas Savings from Natural Gas Conservation Consistent with Environment Plan (Incremental)</t>
  </si>
  <si>
    <t>Gas Savings from Natural Gas Conservation DSM Plans</t>
  </si>
  <si>
    <r>
      <t xml:space="preserve">Gas Savings from Natural Gas Conservation DSM Plans - Incremental to </t>
    </r>
    <r>
      <rPr>
        <b/>
        <sz val="11"/>
        <color rgb="FFFF0000"/>
        <rFont val="Calibri"/>
        <family val="2"/>
        <scheme val="minor"/>
      </rPr>
      <t>2020</t>
    </r>
    <r>
      <rPr>
        <sz val="11"/>
        <color theme="1"/>
        <rFont val="Calibri"/>
        <family val="2"/>
        <scheme val="minor"/>
      </rPr>
      <t xml:space="preserve"> Status Quo per DSM Plans</t>
    </r>
  </si>
  <si>
    <t>GHG Savings from Natural Gas Conservation DSM Plans - Incremental to 2020 Status Quo per DSM Plans</t>
  </si>
  <si>
    <r>
      <t xml:space="preserve">GHG Savings from Natural Gas Conservation DSM Plans - Incremental to </t>
    </r>
    <r>
      <rPr>
        <b/>
        <sz val="11"/>
        <color rgb="FFFF0000"/>
        <rFont val="Calibri"/>
        <family val="2"/>
        <scheme val="minor"/>
      </rPr>
      <t>2020</t>
    </r>
    <r>
      <rPr>
        <sz val="11"/>
        <color theme="1"/>
        <rFont val="Calibri"/>
        <family val="2"/>
        <scheme val="minor"/>
      </rPr>
      <t xml:space="preserve"> Status Quo per DSM Plans</t>
    </r>
  </si>
  <si>
    <t>Enbridge Historic Savings (millions m3)</t>
  </si>
  <si>
    <t>% contribution to Environment Plan Goals</t>
  </si>
  <si>
    <t>Reference Year</t>
  </si>
  <si>
    <t>GHG Reductions:  Environment Plan vs. DSM Plans (thousands t CO2e - Persisting Annual)</t>
  </si>
  <si>
    <t>thousand t CO2e per million m3</t>
  </si>
  <si>
    <t>Reference Year million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</si>
</sst>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0.0"/>
    <numFmt numFmtId="166" formatCode="0.0%"/>
    <numFmt numFmtId="167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0" fontId="2" fillId="2" borderId="1" xfId="0" applyFont="1" applyFill="1" applyBorder="1"/>
    <xf numFmtId="164" fontId="0" fillId="0" borderId="1" xfId="0" applyNumberFormat="1" applyBorder="1"/>
    <xf numFmtId="3" fontId="0" fillId="0" borderId="0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0" fontId="0" fillId="0" borderId="0" xfId="0" applyBorder="1"/>
    <xf numFmtId="165" fontId="0" fillId="0" borderId="0" xfId="0" applyNumberFormat="1" applyBorder="1"/>
    <xf numFmtId="0" fontId="4" fillId="0" borderId="0" xfId="0" applyFont="1"/>
    <xf numFmtId="0" fontId="0" fillId="0" borderId="1" xfId="0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  <xf numFmtId="167" fontId="0" fillId="0" borderId="0" xfId="1" applyNumberFormat="1" applyFont="1"/>
    <xf numFmtId="0" fontId="5" fillId="0" borderId="0" xfId="0" applyFont="1"/>
    <xf numFmtId="0" fontId="6" fillId="3" borderId="1" xfId="0" applyFont="1" applyFill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6" fontId="5" fillId="0" borderId="1" xfId="2" applyNumberFormat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1972-9227-4BB1-B8FD-83C523BB9E71}">
  <dimension ref="A1:L4"/>
  <sheetViews>
    <sheetView workbookViewId="0">
      <selection activeCell="E4" sqref="E4"/>
    </sheetView>
  </sheetViews>
  <sheetFormatPr defaultRowHeight="15" x14ac:dyDescent="0.25"/>
  <sheetData>
    <row r="1" spans="1:12" ht="18.75" x14ac:dyDescent="0.3">
      <c r="A1" s="12" t="s">
        <v>9</v>
      </c>
    </row>
    <row r="3" spans="1:12" x14ac:dyDescent="0.25">
      <c r="B3">
        <v>2017</v>
      </c>
      <c r="C3">
        <f>B3+1</f>
        <v>2018</v>
      </c>
      <c r="D3">
        <f t="shared" ref="D3:E3" si="0">C3+1</f>
        <v>2019</v>
      </c>
      <c r="E3">
        <f t="shared" si="0"/>
        <v>2020</v>
      </c>
      <c r="F3" s="10"/>
      <c r="G3" s="10"/>
      <c r="H3" s="10"/>
      <c r="I3" s="10"/>
      <c r="J3" s="10"/>
      <c r="K3" s="10"/>
      <c r="L3" s="10"/>
    </row>
    <row r="4" spans="1:12" x14ac:dyDescent="0.25">
      <c r="B4" s="8">
        <v>114</v>
      </c>
      <c r="C4" s="8">
        <v>108.4</v>
      </c>
      <c r="D4" s="8">
        <v>115.7</v>
      </c>
      <c r="E4" s="9">
        <v>96.238681999999997</v>
      </c>
      <c r="F4" s="11"/>
      <c r="G4" s="11"/>
      <c r="H4" s="11"/>
      <c r="I4" s="11"/>
      <c r="J4" s="11"/>
      <c r="K4" s="11"/>
      <c r="L4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C97B2-424D-434C-8D91-3B13B2377CDE}">
  <dimension ref="A1:S21"/>
  <sheetViews>
    <sheetView tabSelected="1" zoomScale="80" zoomScaleNormal="80" workbookViewId="0">
      <selection activeCell="B1" sqref="B1:B2"/>
    </sheetView>
  </sheetViews>
  <sheetFormatPr defaultRowHeight="15" x14ac:dyDescent="0.25"/>
  <cols>
    <col min="1" max="1" width="24.42578125" customWidth="1"/>
    <col min="2" max="2" width="10.5703125" style="1" customWidth="1"/>
    <col min="6" max="6" width="8.85546875" customWidth="1"/>
    <col min="15" max="15" width="11.140625" bestFit="1" customWidth="1"/>
  </cols>
  <sheetData>
    <row r="1" spans="1:19" ht="15.75" x14ac:dyDescent="0.25">
      <c r="A1" s="17" t="s">
        <v>11</v>
      </c>
      <c r="B1" s="18">
        <v>2020</v>
      </c>
    </row>
    <row r="2" spans="1:19" ht="15.75" x14ac:dyDescent="0.25">
      <c r="A2" s="17" t="s">
        <v>14</v>
      </c>
      <c r="B2" s="19">
        <f>IF(B1='2017-2020 savings'!E3,'2017-2020 savings'!E4,IF('2020'!B1='2017-2020 savings'!D3,'2017-2020 savings'!D4,IF('2020'!B1='2017-2020 savings'!C3,'2017-2020 savings'!C4,IF('2020'!B1='2017-2020 savings'!B3,'2017-2020 savings'!B4,"error"))))</f>
        <v>96.238681999999997</v>
      </c>
    </row>
    <row r="3" spans="1:19" x14ac:dyDescent="0.25">
      <c r="A3" s="24"/>
      <c r="B3" s="24"/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9" x14ac:dyDescent="0.25">
      <c r="A4" s="24"/>
      <c r="B4" s="24"/>
      <c r="C4" s="14">
        <v>2020</v>
      </c>
      <c r="D4" s="15">
        <f>C4+1</f>
        <v>2021</v>
      </c>
      <c r="E4" s="15">
        <f t="shared" ref="E4:M4" si="0">D4+1</f>
        <v>2022</v>
      </c>
      <c r="F4" s="15">
        <f t="shared" si="0"/>
        <v>2023</v>
      </c>
      <c r="G4" s="15">
        <f t="shared" si="0"/>
        <v>2024</v>
      </c>
      <c r="H4" s="15">
        <f t="shared" si="0"/>
        <v>2025</v>
      </c>
      <c r="I4" s="15">
        <f t="shared" si="0"/>
        <v>2026</v>
      </c>
      <c r="J4" s="15">
        <f t="shared" si="0"/>
        <v>2027</v>
      </c>
      <c r="K4" s="15">
        <f t="shared" si="0"/>
        <v>2028</v>
      </c>
      <c r="L4" s="15">
        <f t="shared" si="0"/>
        <v>2029</v>
      </c>
      <c r="M4" s="15">
        <f t="shared" si="0"/>
        <v>2030</v>
      </c>
    </row>
    <row r="5" spans="1:19" ht="30" x14ac:dyDescent="0.25">
      <c r="A5" s="22" t="s">
        <v>0</v>
      </c>
      <c r="B5" s="13" t="s">
        <v>1</v>
      </c>
      <c r="C5" s="3">
        <v>0</v>
      </c>
      <c r="D5" s="4">
        <v>320</v>
      </c>
      <c r="E5" s="4">
        <f>D5</f>
        <v>320</v>
      </c>
      <c r="F5" s="4">
        <f t="shared" ref="F5:M5" si="1">E5</f>
        <v>320</v>
      </c>
      <c r="G5" s="4">
        <f t="shared" si="1"/>
        <v>320</v>
      </c>
      <c r="H5" s="4">
        <f t="shared" si="1"/>
        <v>320</v>
      </c>
      <c r="I5" s="4">
        <f t="shared" si="1"/>
        <v>320</v>
      </c>
      <c r="J5" s="4">
        <f t="shared" si="1"/>
        <v>320</v>
      </c>
      <c r="K5" s="4">
        <f t="shared" si="1"/>
        <v>320</v>
      </c>
      <c r="L5" s="4">
        <f t="shared" si="1"/>
        <v>320</v>
      </c>
      <c r="M5" s="4">
        <f t="shared" si="1"/>
        <v>320</v>
      </c>
    </row>
    <row r="6" spans="1:19" ht="30" customHeight="1" x14ac:dyDescent="0.25">
      <c r="A6" s="22"/>
      <c r="B6" s="13" t="s">
        <v>2</v>
      </c>
      <c r="C6" s="4">
        <f>SUM(C5:$C$5)</f>
        <v>0</v>
      </c>
      <c r="D6" s="4">
        <f>SUM($C5:D$5)</f>
        <v>320</v>
      </c>
      <c r="E6" s="4">
        <f>SUM($C5:E$5)</f>
        <v>640</v>
      </c>
      <c r="F6" s="4">
        <f>SUM($C5:F$5)</f>
        <v>960</v>
      </c>
      <c r="G6" s="4">
        <f>SUM($C5:G$5)</f>
        <v>1280</v>
      </c>
      <c r="H6" s="4">
        <f>SUM($C5:H$5)</f>
        <v>1600</v>
      </c>
      <c r="I6" s="4">
        <f>SUM($C5:I$5)</f>
        <v>1920</v>
      </c>
      <c r="J6" s="4">
        <f>SUM($C5:J$5)</f>
        <v>2240</v>
      </c>
      <c r="K6" s="4">
        <f>SUM($C5:K$5)</f>
        <v>2560</v>
      </c>
      <c r="L6" s="4">
        <f>SUM($C5:L$5)</f>
        <v>2880</v>
      </c>
      <c r="M6" s="4">
        <f>SUM($C5:M$5)</f>
        <v>3200</v>
      </c>
    </row>
    <row r="7" spans="1:19" ht="30" x14ac:dyDescent="0.25">
      <c r="A7" s="23" t="s">
        <v>7</v>
      </c>
      <c r="B7" s="13" t="s">
        <v>1</v>
      </c>
      <c r="C7" s="4">
        <f>C17*$O$7</f>
        <v>180.351</v>
      </c>
      <c r="D7" s="4">
        <f t="shared" ref="D7:J7" si="2">D17*$O$7</f>
        <v>194.1036735708517</v>
      </c>
      <c r="E7" s="4">
        <f t="shared" si="2"/>
        <v>178.27638414071384</v>
      </c>
      <c r="F7" s="4">
        <f t="shared" si="2"/>
        <v>199.91408930365444</v>
      </c>
      <c r="G7" s="4">
        <f t="shared" si="2"/>
        <v>204.04858953192024</v>
      </c>
      <c r="H7" s="4">
        <f t="shared" si="2"/>
        <v>208.35912554105843</v>
      </c>
      <c r="I7" s="4">
        <f t="shared" si="2"/>
        <v>212.04843904534147</v>
      </c>
      <c r="J7" s="4">
        <f t="shared" si="2"/>
        <v>216.28940666437015</v>
      </c>
      <c r="K7" s="4"/>
      <c r="L7" s="4"/>
      <c r="M7" s="4"/>
      <c r="O7">
        <f>180.351/'2017-2020 savings'!E4</f>
        <v>1.8739969859520729</v>
      </c>
      <c r="P7" t="s">
        <v>13</v>
      </c>
    </row>
    <row r="8" spans="1:19" ht="30" x14ac:dyDescent="0.25">
      <c r="A8" s="23"/>
      <c r="B8" s="13" t="s">
        <v>2</v>
      </c>
      <c r="C8" s="4">
        <f>SUM(C7:$C$7)</f>
        <v>180.351</v>
      </c>
      <c r="D8" s="4">
        <f>SUM($C7:D$7)</f>
        <v>374.4546735708517</v>
      </c>
      <c r="E8" s="4">
        <f>SUM($C7:E$7)</f>
        <v>552.73105771156554</v>
      </c>
      <c r="F8" s="4">
        <f>SUM($C7:F$7)</f>
        <v>752.64514701522</v>
      </c>
      <c r="G8" s="4">
        <f>SUM($C7:G$7)</f>
        <v>956.69373654714025</v>
      </c>
      <c r="H8" s="4">
        <f>SUM($C7:H$7)</f>
        <v>1165.0528620881987</v>
      </c>
      <c r="I8" s="4">
        <f>SUM($C7:I$7)</f>
        <v>1377.1013011335401</v>
      </c>
      <c r="J8" s="4">
        <f>SUM($C7:J$7)</f>
        <v>1593.3907077979102</v>
      </c>
      <c r="K8" s="4"/>
      <c r="L8" s="4"/>
      <c r="M8" s="4"/>
      <c r="O8" s="16"/>
      <c r="P8" s="16"/>
      <c r="Q8" s="16"/>
      <c r="R8" s="16"/>
      <c r="S8" s="16"/>
    </row>
    <row r="9" spans="1:19" ht="30" x14ac:dyDescent="0.25">
      <c r="A9" s="20" t="s">
        <v>8</v>
      </c>
      <c r="B9" s="13" t="s">
        <v>1</v>
      </c>
      <c r="C9" s="4">
        <f>C19*$O$7</f>
        <v>0</v>
      </c>
      <c r="D9" s="4">
        <f t="shared" ref="D9:J9" si="3">D19*$O$7</f>
        <v>13.752673570851684</v>
      </c>
      <c r="E9" s="4">
        <f t="shared" si="3"/>
        <v>-2.074615859286169</v>
      </c>
      <c r="F9" s="4">
        <f t="shared" si="3"/>
        <v>19.563089303654436</v>
      </c>
      <c r="G9" s="4">
        <f t="shared" si="3"/>
        <v>23.697589531920247</v>
      </c>
      <c r="H9" s="4">
        <f t="shared" si="3"/>
        <v>28.008125541058426</v>
      </c>
      <c r="I9" s="4">
        <f t="shared" si="3"/>
        <v>31.697439045341461</v>
      </c>
      <c r="J9" s="4">
        <f t="shared" si="3"/>
        <v>35.938406664370149</v>
      </c>
      <c r="K9" s="4"/>
      <c r="L9" s="4"/>
      <c r="M9" s="4"/>
    </row>
    <row r="10" spans="1:19" ht="30" x14ac:dyDescent="0.25">
      <c r="A10" s="21"/>
      <c r="B10" s="13" t="s">
        <v>2</v>
      </c>
      <c r="C10" s="4">
        <f>SUM(C$9:$C9)</f>
        <v>0</v>
      </c>
      <c r="D10" s="4">
        <f>SUM($C$9:D9)</f>
        <v>13.752673570851684</v>
      </c>
      <c r="E10" s="4">
        <f>SUM($C$9:E9)</f>
        <v>11.678057711565515</v>
      </c>
      <c r="F10" s="4">
        <f>SUM($C$9:F9)</f>
        <v>31.241147015219951</v>
      </c>
      <c r="G10" s="4">
        <f>SUM($C$9:G9)</f>
        <v>54.938736547140195</v>
      </c>
      <c r="H10" s="4">
        <f>SUM($C$9:H9)</f>
        <v>82.946862088198628</v>
      </c>
      <c r="I10" s="4">
        <f>SUM($C$9:I9)</f>
        <v>114.6443011335401</v>
      </c>
      <c r="J10" s="4">
        <f>SUM($C$9:J9)</f>
        <v>150.58270779791025</v>
      </c>
      <c r="K10" s="4"/>
      <c r="L10" s="4"/>
      <c r="M10" s="4"/>
    </row>
    <row r="11" spans="1:19" ht="28.9" customHeight="1" x14ac:dyDescent="0.25">
      <c r="A11" s="23" t="s">
        <v>10</v>
      </c>
      <c r="B11" s="23"/>
      <c r="C11" s="25">
        <f>J10/J6</f>
        <v>6.7224423124067068E-2</v>
      </c>
      <c r="D11" s="25"/>
      <c r="E11" s="25"/>
      <c r="F11" s="25"/>
      <c r="G11" s="25"/>
      <c r="H11" s="25"/>
      <c r="I11" s="25"/>
      <c r="J11" s="25"/>
      <c r="K11" s="7"/>
      <c r="L11" s="7"/>
      <c r="M11" s="7"/>
    </row>
    <row r="13" spans="1:19" x14ac:dyDescent="0.25">
      <c r="A13" s="24"/>
      <c r="B13" s="24"/>
      <c r="C13" s="24" t="s">
        <v>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9" x14ac:dyDescent="0.25">
      <c r="A14" s="24"/>
      <c r="B14" s="24"/>
      <c r="C14" s="5">
        <v>2020</v>
      </c>
      <c r="D14" s="5">
        <f>C14+1</f>
        <v>2021</v>
      </c>
      <c r="E14" s="5">
        <f t="shared" ref="E14:K14" si="4">D14+1</f>
        <v>2022</v>
      </c>
      <c r="F14" s="5">
        <f t="shared" si="4"/>
        <v>2023</v>
      </c>
      <c r="G14" s="5">
        <f t="shared" si="4"/>
        <v>2024</v>
      </c>
      <c r="H14" s="5">
        <f t="shared" si="4"/>
        <v>2025</v>
      </c>
      <c r="I14" s="5">
        <f t="shared" si="4"/>
        <v>2026</v>
      </c>
      <c r="J14" s="5">
        <f t="shared" si="4"/>
        <v>2027</v>
      </c>
      <c r="K14" s="5">
        <f t="shared" si="4"/>
        <v>2028</v>
      </c>
      <c r="L14" s="5">
        <f>K14+1</f>
        <v>2029</v>
      </c>
      <c r="M14" s="5">
        <f t="shared" ref="M14" si="5">L14+1</f>
        <v>2030</v>
      </c>
    </row>
    <row r="15" spans="1:19" ht="30" x14ac:dyDescent="0.25">
      <c r="A15" s="22" t="s">
        <v>4</v>
      </c>
      <c r="B15" s="13" t="s">
        <v>1</v>
      </c>
      <c r="C15" s="3">
        <v>0</v>
      </c>
      <c r="D15" s="6">
        <v>170.75773699999999</v>
      </c>
      <c r="E15" s="6">
        <v>170.75773699999999</v>
      </c>
      <c r="F15" s="6">
        <v>170.75773699999999</v>
      </c>
      <c r="G15" s="6">
        <v>170.75773699999999</v>
      </c>
      <c r="H15" s="6">
        <v>170.75773699999999</v>
      </c>
      <c r="I15" s="6">
        <v>170.75773699999999</v>
      </c>
      <c r="J15" s="6">
        <v>170.75773699999999</v>
      </c>
      <c r="K15" s="6">
        <v>170.75773699999999</v>
      </c>
      <c r="L15" s="6">
        <v>170.75773699999999</v>
      </c>
      <c r="M15" s="6">
        <v>170.75773699999999</v>
      </c>
    </row>
    <row r="16" spans="1:19" ht="30" x14ac:dyDescent="0.25">
      <c r="A16" s="22"/>
      <c r="B16" s="13" t="s">
        <v>2</v>
      </c>
      <c r="C16" s="4">
        <v>0</v>
      </c>
      <c r="D16" s="6">
        <f>SUM($C$15:D15)</f>
        <v>170.75773699999999</v>
      </c>
      <c r="E16" s="6">
        <f>SUM($C$15:E15)</f>
        <v>341.51547399999998</v>
      </c>
      <c r="F16" s="6">
        <f>SUM($C$15:F15)</f>
        <v>512.27321099999995</v>
      </c>
      <c r="G16" s="6">
        <f>SUM($C$15:G15)</f>
        <v>683.03094799999997</v>
      </c>
      <c r="H16" s="6">
        <f>SUM($C$15:H15)</f>
        <v>853.78868499999999</v>
      </c>
      <c r="I16" s="6">
        <f>SUM($C$15:I15)</f>
        <v>1024.5464219999999</v>
      </c>
      <c r="J16" s="6">
        <f>SUM($C$15:J15)</f>
        <v>1195.3041589999998</v>
      </c>
      <c r="K16" s="6">
        <f>SUM($C$15:K15)</f>
        <v>1366.0618959999997</v>
      </c>
      <c r="L16" s="6">
        <f>SUM($C$15:L15)</f>
        <v>1536.8196329999996</v>
      </c>
      <c r="M16" s="6">
        <f>SUM($C$15:M15)</f>
        <v>1707.5773699999995</v>
      </c>
    </row>
    <row r="17" spans="1:13" ht="30" x14ac:dyDescent="0.25">
      <c r="A17" s="23" t="s">
        <v>5</v>
      </c>
      <c r="B17" s="13" t="s">
        <v>1</v>
      </c>
      <c r="C17" s="6">
        <f>'2017-2020 savings'!E4</f>
        <v>96.238681999999997</v>
      </c>
      <c r="D17" s="6">
        <v>103.577367</v>
      </c>
      <c r="E17" s="6">
        <v>95.131628000000006</v>
      </c>
      <c r="F17" s="6">
        <v>106.677914</v>
      </c>
      <c r="G17" s="6">
        <v>108.88416100000001</v>
      </c>
      <c r="H17" s="6">
        <v>111.184344</v>
      </c>
      <c r="I17" s="6">
        <v>113.153031</v>
      </c>
      <c r="J17" s="6">
        <v>115.41609099999999</v>
      </c>
      <c r="K17" s="4"/>
      <c r="L17" s="4"/>
      <c r="M17" s="4"/>
    </row>
    <row r="18" spans="1:13" ht="30" x14ac:dyDescent="0.25">
      <c r="A18" s="23"/>
      <c r="B18" s="13" t="s">
        <v>2</v>
      </c>
      <c r="C18" s="6">
        <f>SUM(C$17:$C17)</f>
        <v>96.238681999999997</v>
      </c>
      <c r="D18" s="6">
        <f>SUM($C$17:D17)</f>
        <v>199.81604899999999</v>
      </c>
      <c r="E18" s="6">
        <f>SUM($C$17:E17)</f>
        <v>294.947677</v>
      </c>
      <c r="F18" s="6">
        <f>SUM($C$17:F17)</f>
        <v>401.62559099999999</v>
      </c>
      <c r="G18" s="6">
        <f>SUM($C$17:G17)</f>
        <v>510.50975199999999</v>
      </c>
      <c r="H18" s="6">
        <f>SUM($C$17:H17)</f>
        <v>621.69409599999994</v>
      </c>
      <c r="I18" s="6">
        <f>SUM($C$17:I17)</f>
        <v>734.847127</v>
      </c>
      <c r="J18" s="6">
        <f>SUM($C$17:J17)</f>
        <v>850.26321800000005</v>
      </c>
      <c r="K18" s="4"/>
      <c r="L18" s="4"/>
      <c r="M18" s="4"/>
    </row>
    <row r="19" spans="1:13" ht="30" x14ac:dyDescent="0.25">
      <c r="A19" s="23" t="s">
        <v>6</v>
      </c>
      <c r="B19" s="13" t="s">
        <v>1</v>
      </c>
      <c r="C19" s="6">
        <f t="shared" ref="C19:J19" si="6">C17-$B$2</f>
        <v>0</v>
      </c>
      <c r="D19" s="6">
        <f t="shared" si="6"/>
        <v>7.3386849999999981</v>
      </c>
      <c r="E19" s="6">
        <f t="shared" si="6"/>
        <v>-1.1070539999999909</v>
      </c>
      <c r="F19" s="6">
        <f t="shared" si="6"/>
        <v>10.439232000000004</v>
      </c>
      <c r="G19" s="6">
        <f t="shared" si="6"/>
        <v>12.645479000000009</v>
      </c>
      <c r="H19" s="6">
        <f t="shared" si="6"/>
        <v>14.945661999999999</v>
      </c>
      <c r="I19" s="6">
        <f t="shared" si="6"/>
        <v>16.914349000000001</v>
      </c>
      <c r="J19" s="6">
        <f t="shared" si="6"/>
        <v>19.177408999999997</v>
      </c>
      <c r="K19" s="3"/>
      <c r="L19" s="3"/>
      <c r="M19" s="3"/>
    </row>
    <row r="20" spans="1:13" ht="30" x14ac:dyDescent="0.25">
      <c r="A20" s="23"/>
      <c r="B20" s="13" t="s">
        <v>2</v>
      </c>
      <c r="C20" s="6">
        <f>SUM(C$19:$C19)</f>
        <v>0</v>
      </c>
      <c r="D20" s="6">
        <f>SUM($C$19:D19)</f>
        <v>7.3386849999999981</v>
      </c>
      <c r="E20" s="6">
        <f>SUM($C$19:E19)</f>
        <v>6.2316310000000072</v>
      </c>
      <c r="F20" s="6">
        <f>SUM($C$19:F19)</f>
        <v>16.670863000000011</v>
      </c>
      <c r="G20" s="6">
        <f>SUM($C$19:G19)</f>
        <v>29.31634200000002</v>
      </c>
      <c r="H20" s="6">
        <f>SUM($C$19:H19)</f>
        <v>44.262004000000019</v>
      </c>
      <c r="I20" s="6">
        <f>SUM($C$19:I19)</f>
        <v>61.17635300000002</v>
      </c>
      <c r="J20" s="6">
        <f>SUM($C$19:J19)</f>
        <v>80.353762000000017</v>
      </c>
      <c r="K20" s="3"/>
      <c r="L20" s="3"/>
      <c r="M20" s="3"/>
    </row>
    <row r="21" spans="1:13" x14ac:dyDescent="0.25">
      <c r="C21" s="2"/>
      <c r="D21" s="2"/>
      <c r="E21" s="2"/>
      <c r="F21" s="2"/>
      <c r="G21" s="2"/>
      <c r="H21" s="2"/>
      <c r="I21" s="2"/>
      <c r="J21" s="2"/>
    </row>
  </sheetData>
  <mergeCells count="12">
    <mergeCell ref="A5:A6"/>
    <mergeCell ref="A7:A8"/>
    <mergeCell ref="C3:M3"/>
    <mergeCell ref="A3:B4"/>
    <mergeCell ref="A13:B14"/>
    <mergeCell ref="C13:M13"/>
    <mergeCell ref="C11:J11"/>
    <mergeCell ref="A9:A10"/>
    <mergeCell ref="A15:A16"/>
    <mergeCell ref="A17:A18"/>
    <mergeCell ref="A19:A20"/>
    <mergeCell ref="A11:B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11C9-68FC-4DCC-B2B3-9B2EC5DDBBE1}">
  <dimension ref="A1:S21"/>
  <sheetViews>
    <sheetView zoomScale="80" zoomScaleNormal="80" workbookViewId="0">
      <selection activeCell="B1" sqref="B1:B2"/>
    </sheetView>
  </sheetViews>
  <sheetFormatPr defaultRowHeight="15" x14ac:dyDescent="0.25"/>
  <cols>
    <col min="1" max="1" width="24.42578125" customWidth="1"/>
    <col min="2" max="2" width="10.5703125" style="1" customWidth="1"/>
    <col min="15" max="15" width="11.140625" bestFit="1" customWidth="1"/>
  </cols>
  <sheetData>
    <row r="1" spans="1:19" ht="15.75" x14ac:dyDescent="0.25">
      <c r="A1" s="17" t="s">
        <v>11</v>
      </c>
      <c r="B1" s="18">
        <v>2019</v>
      </c>
    </row>
    <row r="2" spans="1:19" ht="15.75" x14ac:dyDescent="0.25">
      <c r="A2" s="17" t="s">
        <v>14</v>
      </c>
      <c r="B2" s="19">
        <f>IF(B1='2017-2020 savings'!E3,'2017-2020 savings'!E4,IF(B1='2017-2020 savings'!D3,'2017-2020 savings'!D4,IF(B1='2017-2020 savings'!C3,'2017-2020 savings'!C4,IF(B1='2017-2020 savings'!B3,'2017-2020 savings'!B4,"error"))))</f>
        <v>115.7</v>
      </c>
    </row>
    <row r="3" spans="1:19" x14ac:dyDescent="0.25">
      <c r="A3" s="24"/>
      <c r="B3" s="24"/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9" x14ac:dyDescent="0.25">
      <c r="A4" s="24"/>
      <c r="B4" s="24"/>
      <c r="C4" s="14">
        <v>2020</v>
      </c>
      <c r="D4" s="15">
        <f>C4+1</f>
        <v>2021</v>
      </c>
      <c r="E4" s="15">
        <f t="shared" ref="E4:M4" si="0">D4+1</f>
        <v>2022</v>
      </c>
      <c r="F4" s="15">
        <f t="shared" si="0"/>
        <v>2023</v>
      </c>
      <c r="G4" s="15">
        <f t="shared" si="0"/>
        <v>2024</v>
      </c>
      <c r="H4" s="15">
        <f t="shared" si="0"/>
        <v>2025</v>
      </c>
      <c r="I4" s="15">
        <f t="shared" si="0"/>
        <v>2026</v>
      </c>
      <c r="J4" s="15">
        <f t="shared" si="0"/>
        <v>2027</v>
      </c>
      <c r="K4" s="15">
        <f t="shared" si="0"/>
        <v>2028</v>
      </c>
      <c r="L4" s="15">
        <f t="shared" si="0"/>
        <v>2029</v>
      </c>
      <c r="M4" s="15">
        <f t="shared" si="0"/>
        <v>2030</v>
      </c>
    </row>
    <row r="5" spans="1:19" ht="30" x14ac:dyDescent="0.25">
      <c r="A5" s="22" t="s">
        <v>0</v>
      </c>
      <c r="B5" s="13" t="s">
        <v>1</v>
      </c>
      <c r="C5" s="3">
        <v>0</v>
      </c>
      <c r="D5" s="4">
        <v>320</v>
      </c>
      <c r="E5" s="4">
        <f>D5</f>
        <v>320</v>
      </c>
      <c r="F5" s="4">
        <f t="shared" ref="F5:M5" si="1">E5</f>
        <v>320</v>
      </c>
      <c r="G5" s="4">
        <f t="shared" si="1"/>
        <v>320</v>
      </c>
      <c r="H5" s="4">
        <f t="shared" si="1"/>
        <v>320</v>
      </c>
      <c r="I5" s="4">
        <f t="shared" si="1"/>
        <v>320</v>
      </c>
      <c r="J5" s="4">
        <f t="shared" si="1"/>
        <v>320</v>
      </c>
      <c r="K5" s="4">
        <f t="shared" si="1"/>
        <v>320</v>
      </c>
      <c r="L5" s="4">
        <f t="shared" si="1"/>
        <v>320</v>
      </c>
      <c r="M5" s="4">
        <f t="shared" si="1"/>
        <v>320</v>
      </c>
    </row>
    <row r="6" spans="1:19" ht="30" customHeight="1" x14ac:dyDescent="0.25">
      <c r="A6" s="22"/>
      <c r="B6" s="13" t="s">
        <v>2</v>
      </c>
      <c r="C6" s="4">
        <f>SUM(C5:$C$5)</f>
        <v>0</v>
      </c>
      <c r="D6" s="4">
        <f>SUM($C5:D$5)</f>
        <v>320</v>
      </c>
      <c r="E6" s="4">
        <f>SUM($C5:E$5)</f>
        <v>640</v>
      </c>
      <c r="F6" s="4">
        <f>SUM($C5:F$5)</f>
        <v>960</v>
      </c>
      <c r="G6" s="4">
        <f>SUM($C5:G$5)</f>
        <v>1280</v>
      </c>
      <c r="H6" s="4">
        <f>SUM($C5:H$5)</f>
        <v>1600</v>
      </c>
      <c r="I6" s="4">
        <f>SUM($C5:I$5)</f>
        <v>1920</v>
      </c>
      <c r="J6" s="4">
        <f>SUM($C5:J$5)</f>
        <v>2240</v>
      </c>
      <c r="K6" s="4">
        <f>SUM($C5:K$5)</f>
        <v>2560</v>
      </c>
      <c r="L6" s="4">
        <f>SUM($C5:L$5)</f>
        <v>2880</v>
      </c>
      <c r="M6" s="4">
        <f>SUM($C5:M$5)</f>
        <v>3200</v>
      </c>
    </row>
    <row r="7" spans="1:19" ht="30" x14ac:dyDescent="0.25">
      <c r="A7" s="23" t="s">
        <v>7</v>
      </c>
      <c r="B7" s="13" t="s">
        <v>1</v>
      </c>
      <c r="C7" s="4">
        <f>C17*$O$7</f>
        <v>180.351</v>
      </c>
      <c r="D7" s="4">
        <f t="shared" ref="D7:J7" si="2">D17*$O$7</f>
        <v>194.1036735708517</v>
      </c>
      <c r="E7" s="4">
        <f t="shared" si="2"/>
        <v>178.27638414071384</v>
      </c>
      <c r="F7" s="4">
        <f t="shared" si="2"/>
        <v>199.91408930365444</v>
      </c>
      <c r="G7" s="4">
        <f t="shared" si="2"/>
        <v>204.04858953192024</v>
      </c>
      <c r="H7" s="4">
        <f t="shared" si="2"/>
        <v>208.35912554105843</v>
      </c>
      <c r="I7" s="4">
        <f t="shared" si="2"/>
        <v>212.04843904534147</v>
      </c>
      <c r="J7" s="4">
        <f t="shared" si="2"/>
        <v>216.28940666437015</v>
      </c>
      <c r="K7" s="4"/>
      <c r="L7" s="4"/>
      <c r="M7" s="4"/>
      <c r="O7">
        <f>'2020'!$O$7</f>
        <v>1.8739969859520729</v>
      </c>
      <c r="P7" t="s">
        <v>13</v>
      </c>
    </row>
    <row r="8" spans="1:19" ht="30" x14ac:dyDescent="0.25">
      <c r="A8" s="23"/>
      <c r="B8" s="13" t="s">
        <v>2</v>
      </c>
      <c r="C8" s="4">
        <f>SUM(C7:$C$7)</f>
        <v>180.351</v>
      </c>
      <c r="D8" s="4">
        <f>SUM($C7:D$7)</f>
        <v>374.4546735708517</v>
      </c>
      <c r="E8" s="4">
        <f>SUM($C7:E$7)</f>
        <v>552.73105771156554</v>
      </c>
      <c r="F8" s="4">
        <f>SUM($C7:F$7)</f>
        <v>752.64514701522</v>
      </c>
      <c r="G8" s="4">
        <f>SUM($C7:G$7)</f>
        <v>956.69373654714025</v>
      </c>
      <c r="H8" s="4">
        <f>SUM($C7:H$7)</f>
        <v>1165.0528620881987</v>
      </c>
      <c r="I8" s="4">
        <f>SUM($C7:I$7)</f>
        <v>1377.1013011335401</v>
      </c>
      <c r="J8" s="4">
        <f>SUM($C7:J$7)</f>
        <v>1593.3907077979102</v>
      </c>
      <c r="K8" s="4"/>
      <c r="L8" s="4"/>
      <c r="M8" s="4"/>
      <c r="O8" s="16"/>
      <c r="P8" s="16"/>
      <c r="Q8" s="16"/>
      <c r="R8" s="16"/>
      <c r="S8" s="16"/>
    </row>
    <row r="9" spans="1:19" ht="30" x14ac:dyDescent="0.25">
      <c r="A9" s="20" t="s">
        <v>8</v>
      </c>
      <c r="B9" s="13" t="s">
        <v>1</v>
      </c>
      <c r="C9" s="4">
        <f>C19*$O$7</f>
        <v>-36.470451274654835</v>
      </c>
      <c r="D9" s="4">
        <f t="shared" ref="D9:J9" si="3">D19*$O$7</f>
        <v>-22.717777703803151</v>
      </c>
      <c r="E9" s="4">
        <f t="shared" si="3"/>
        <v>-38.545067133941004</v>
      </c>
      <c r="F9" s="4">
        <f t="shared" si="3"/>
        <v>-16.907361971000395</v>
      </c>
      <c r="G9" s="4">
        <f t="shared" si="3"/>
        <v>-12.772861742734584</v>
      </c>
      <c r="H9" s="4">
        <f t="shared" si="3"/>
        <v>-8.4623257335964066</v>
      </c>
      <c r="I9" s="4">
        <f t="shared" si="3"/>
        <v>-4.7730122293133732</v>
      </c>
      <c r="J9" s="4">
        <f t="shared" si="3"/>
        <v>-0.53204461028468286</v>
      </c>
      <c r="K9" s="4"/>
      <c r="L9" s="4"/>
      <c r="M9" s="4"/>
    </row>
    <row r="10" spans="1:19" ht="30" x14ac:dyDescent="0.25">
      <c r="A10" s="21"/>
      <c r="B10" s="13" t="s">
        <v>2</v>
      </c>
      <c r="C10" s="4">
        <f>SUM(C$9:$C9)</f>
        <v>-36.470451274654835</v>
      </c>
      <c r="D10" s="4">
        <f>SUM($C$9:D9)</f>
        <v>-59.188228978457985</v>
      </c>
      <c r="E10" s="4">
        <f>SUM($C$9:E9)</f>
        <v>-97.733296112398989</v>
      </c>
      <c r="F10" s="4">
        <f>SUM($C$9:F9)</f>
        <v>-114.64065808339939</v>
      </c>
      <c r="G10" s="4">
        <f>SUM($C$9:G9)</f>
        <v>-127.41351982613398</v>
      </c>
      <c r="H10" s="4">
        <f>SUM($C$9:H9)</f>
        <v>-135.87584555973038</v>
      </c>
      <c r="I10" s="4">
        <f>SUM($C$9:I9)</f>
        <v>-140.64885778904375</v>
      </c>
      <c r="J10" s="4">
        <f>SUM($C$9:J9)</f>
        <v>-141.18090239932843</v>
      </c>
      <c r="K10" s="4"/>
      <c r="L10" s="4"/>
      <c r="M10" s="4"/>
    </row>
    <row r="11" spans="1:19" ht="28.9" customHeight="1" x14ac:dyDescent="0.25">
      <c r="A11" s="23" t="s">
        <v>10</v>
      </c>
      <c r="B11" s="23"/>
      <c r="C11" s="25">
        <f>J10/J6</f>
        <v>-6.3027188571128767E-2</v>
      </c>
      <c r="D11" s="25"/>
      <c r="E11" s="25"/>
      <c r="F11" s="25"/>
      <c r="G11" s="25"/>
      <c r="H11" s="25"/>
      <c r="I11" s="25"/>
      <c r="J11" s="25"/>
      <c r="K11" s="7"/>
      <c r="L11" s="7"/>
      <c r="M11" s="7"/>
    </row>
    <row r="13" spans="1:19" x14ac:dyDescent="0.25">
      <c r="A13" s="24"/>
      <c r="B13" s="24"/>
      <c r="C13" s="24" t="s">
        <v>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9" x14ac:dyDescent="0.25">
      <c r="A14" s="24"/>
      <c r="B14" s="24"/>
      <c r="C14" s="5">
        <v>2020</v>
      </c>
      <c r="D14" s="5">
        <f>C14+1</f>
        <v>2021</v>
      </c>
      <c r="E14" s="5">
        <f t="shared" ref="E14:K14" si="4">D14+1</f>
        <v>2022</v>
      </c>
      <c r="F14" s="5">
        <f t="shared" si="4"/>
        <v>2023</v>
      </c>
      <c r="G14" s="5">
        <f t="shared" si="4"/>
        <v>2024</v>
      </c>
      <c r="H14" s="5">
        <f t="shared" si="4"/>
        <v>2025</v>
      </c>
      <c r="I14" s="5">
        <f t="shared" si="4"/>
        <v>2026</v>
      </c>
      <c r="J14" s="5">
        <f t="shared" si="4"/>
        <v>2027</v>
      </c>
      <c r="K14" s="5">
        <f t="shared" si="4"/>
        <v>2028</v>
      </c>
      <c r="L14" s="5">
        <f>K14+1</f>
        <v>2029</v>
      </c>
      <c r="M14" s="5">
        <f t="shared" ref="M14" si="5">L14+1</f>
        <v>2030</v>
      </c>
    </row>
    <row r="15" spans="1:19" ht="30" x14ac:dyDescent="0.25">
      <c r="A15" s="22" t="s">
        <v>4</v>
      </c>
      <c r="B15" s="13" t="s">
        <v>1</v>
      </c>
      <c r="C15" s="3">
        <v>0</v>
      </c>
      <c r="D15" s="6">
        <v>170.75773699999999</v>
      </c>
      <c r="E15" s="6">
        <v>170.75773699999999</v>
      </c>
      <c r="F15" s="6">
        <v>170.75773699999999</v>
      </c>
      <c r="G15" s="6">
        <v>170.75773699999999</v>
      </c>
      <c r="H15" s="6">
        <v>170.75773699999999</v>
      </c>
      <c r="I15" s="6">
        <v>170.75773699999999</v>
      </c>
      <c r="J15" s="6">
        <v>170.75773699999999</v>
      </c>
      <c r="K15" s="6">
        <v>170.75773699999999</v>
      </c>
      <c r="L15" s="6">
        <v>170.75773699999999</v>
      </c>
      <c r="M15" s="6">
        <v>170.75773699999999</v>
      </c>
    </row>
    <row r="16" spans="1:19" ht="30" x14ac:dyDescent="0.25">
      <c r="A16" s="22"/>
      <c r="B16" s="13" t="s">
        <v>2</v>
      </c>
      <c r="C16" s="4">
        <v>0</v>
      </c>
      <c r="D16" s="6">
        <f>SUM($C$15:D15)</f>
        <v>170.75773699999999</v>
      </c>
      <c r="E16" s="6">
        <f>SUM($C$15:E15)</f>
        <v>341.51547399999998</v>
      </c>
      <c r="F16" s="6">
        <f>SUM($C$15:F15)</f>
        <v>512.27321099999995</v>
      </c>
      <c r="G16" s="6">
        <f>SUM($C$15:G15)</f>
        <v>683.03094799999997</v>
      </c>
      <c r="H16" s="6">
        <f>SUM($C$15:H15)</f>
        <v>853.78868499999999</v>
      </c>
      <c r="I16" s="6">
        <f>SUM($C$15:I15)</f>
        <v>1024.5464219999999</v>
      </c>
      <c r="J16" s="6">
        <f>SUM($C$15:J15)</f>
        <v>1195.3041589999998</v>
      </c>
      <c r="K16" s="6">
        <f>SUM($C$15:K15)</f>
        <v>1366.0618959999997</v>
      </c>
      <c r="L16" s="6">
        <f>SUM($C$15:L15)</f>
        <v>1536.8196329999996</v>
      </c>
      <c r="M16" s="6">
        <f>SUM($C$15:M15)</f>
        <v>1707.5773699999995</v>
      </c>
    </row>
    <row r="17" spans="1:13" ht="30" x14ac:dyDescent="0.25">
      <c r="A17" s="23" t="s">
        <v>5</v>
      </c>
      <c r="B17" s="13" t="s">
        <v>1</v>
      </c>
      <c r="C17" s="6">
        <f>'2017-2020 savings'!E4</f>
        <v>96.238681999999997</v>
      </c>
      <c r="D17" s="6">
        <v>103.577367</v>
      </c>
      <c r="E17" s="6">
        <v>95.131628000000006</v>
      </c>
      <c r="F17" s="6">
        <v>106.677914</v>
      </c>
      <c r="G17" s="6">
        <v>108.88416100000001</v>
      </c>
      <c r="H17" s="6">
        <v>111.184344</v>
      </c>
      <c r="I17" s="6">
        <v>113.153031</v>
      </c>
      <c r="J17" s="6">
        <v>115.41609099999999</v>
      </c>
      <c r="K17" s="4"/>
      <c r="L17" s="4"/>
      <c r="M17" s="4"/>
    </row>
    <row r="18" spans="1:13" ht="30" x14ac:dyDescent="0.25">
      <c r="A18" s="23"/>
      <c r="B18" s="13" t="s">
        <v>2</v>
      </c>
      <c r="C18" s="6">
        <f>SUM(C$17:$C17)</f>
        <v>96.238681999999997</v>
      </c>
      <c r="D18" s="6">
        <f>SUM($C$17:D17)</f>
        <v>199.81604899999999</v>
      </c>
      <c r="E18" s="6">
        <f>SUM($C$17:E17)</f>
        <v>294.947677</v>
      </c>
      <c r="F18" s="6">
        <f>SUM($C$17:F17)</f>
        <v>401.62559099999999</v>
      </c>
      <c r="G18" s="6">
        <f>SUM($C$17:G17)</f>
        <v>510.50975199999999</v>
      </c>
      <c r="H18" s="6">
        <f>SUM($C$17:H17)</f>
        <v>621.69409599999994</v>
      </c>
      <c r="I18" s="6">
        <f>SUM($C$17:I17)</f>
        <v>734.847127</v>
      </c>
      <c r="J18" s="6">
        <f>SUM($C$17:J17)</f>
        <v>850.26321800000005</v>
      </c>
      <c r="K18" s="4"/>
      <c r="L18" s="4"/>
      <c r="M18" s="4"/>
    </row>
    <row r="19" spans="1:13" ht="30" x14ac:dyDescent="0.25">
      <c r="A19" s="23" t="s">
        <v>6</v>
      </c>
      <c r="B19" s="13" t="s">
        <v>1</v>
      </c>
      <c r="C19" s="6">
        <f t="shared" ref="C19:J19" si="6">C17-$B$2</f>
        <v>-19.461318000000006</v>
      </c>
      <c r="D19" s="6">
        <f t="shared" si="6"/>
        <v>-12.122633000000008</v>
      </c>
      <c r="E19" s="6">
        <f t="shared" si="6"/>
        <v>-20.568371999999997</v>
      </c>
      <c r="F19" s="6">
        <f t="shared" si="6"/>
        <v>-9.0220860000000016</v>
      </c>
      <c r="G19" s="6">
        <f t="shared" si="6"/>
        <v>-6.8158389999999969</v>
      </c>
      <c r="H19" s="6">
        <f t="shared" si="6"/>
        <v>-4.515656000000007</v>
      </c>
      <c r="I19" s="6">
        <f t="shared" si="6"/>
        <v>-2.5469690000000043</v>
      </c>
      <c r="J19" s="6">
        <f t="shared" si="6"/>
        <v>-0.2839090000000084</v>
      </c>
      <c r="K19" s="3"/>
      <c r="L19" s="3"/>
      <c r="M19" s="3"/>
    </row>
    <row r="20" spans="1:13" ht="30" x14ac:dyDescent="0.25">
      <c r="A20" s="23"/>
      <c r="B20" s="13" t="s">
        <v>2</v>
      </c>
      <c r="C20" s="6">
        <f>SUM(C$19:$C19)</f>
        <v>-19.461318000000006</v>
      </c>
      <c r="D20" s="6">
        <f>SUM($C$19:D19)</f>
        <v>-31.583951000000013</v>
      </c>
      <c r="E20" s="6">
        <f>SUM($C$19:E19)</f>
        <v>-52.15232300000001</v>
      </c>
      <c r="F20" s="6">
        <f>SUM($C$19:F19)</f>
        <v>-61.174409000000011</v>
      </c>
      <c r="G20" s="6">
        <f>SUM($C$19:G19)</f>
        <v>-67.990248000000008</v>
      </c>
      <c r="H20" s="6">
        <f>SUM($C$19:H19)</f>
        <v>-72.505904000000015</v>
      </c>
      <c r="I20" s="6">
        <f>SUM($C$19:I19)</f>
        <v>-75.052873000000019</v>
      </c>
      <c r="J20" s="6">
        <f>SUM($C$19:J19)</f>
        <v>-75.336782000000028</v>
      </c>
      <c r="K20" s="3"/>
      <c r="L20" s="3"/>
      <c r="M20" s="3"/>
    </row>
    <row r="21" spans="1:13" x14ac:dyDescent="0.25">
      <c r="C21" s="2"/>
      <c r="D21" s="2"/>
      <c r="E21" s="2"/>
      <c r="F21" s="2"/>
      <c r="G21" s="2"/>
      <c r="H21" s="2"/>
      <c r="I21" s="2"/>
      <c r="J21" s="2"/>
    </row>
  </sheetData>
  <mergeCells count="12">
    <mergeCell ref="A11:B11"/>
    <mergeCell ref="C11:J11"/>
    <mergeCell ref="A3:B4"/>
    <mergeCell ref="C3:M3"/>
    <mergeCell ref="A5:A6"/>
    <mergeCell ref="A7:A8"/>
    <mergeCell ref="A9:A10"/>
    <mergeCell ref="A13:B14"/>
    <mergeCell ref="C13:M13"/>
    <mergeCell ref="A15:A16"/>
    <mergeCell ref="A17:A18"/>
    <mergeCell ref="A19:A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A598-0739-48A8-881B-310A02B31078}">
  <dimension ref="A1:S21"/>
  <sheetViews>
    <sheetView zoomScale="80" zoomScaleNormal="80" workbookViewId="0">
      <selection activeCell="B1" sqref="B1:B2"/>
    </sheetView>
  </sheetViews>
  <sheetFormatPr defaultRowHeight="15" x14ac:dyDescent="0.25"/>
  <cols>
    <col min="1" max="1" width="24.42578125" customWidth="1"/>
    <col min="2" max="2" width="10.5703125" style="1" customWidth="1"/>
    <col min="15" max="15" width="11.140625" bestFit="1" customWidth="1"/>
  </cols>
  <sheetData>
    <row r="1" spans="1:19" ht="15.75" x14ac:dyDescent="0.25">
      <c r="A1" s="17" t="s">
        <v>11</v>
      </c>
      <c r="B1" s="18">
        <v>2018</v>
      </c>
    </row>
    <row r="2" spans="1:19" ht="15.75" x14ac:dyDescent="0.25">
      <c r="A2" s="17" t="s">
        <v>14</v>
      </c>
      <c r="B2" s="19">
        <f>IF(B1='2017-2020 savings'!E3,'2017-2020 savings'!E4,IF(B1='2017-2020 savings'!D3,'2017-2020 savings'!D4,IF(B1='2017-2020 savings'!C3,'2017-2020 savings'!C4,IF(B1='2017-2020 savings'!B3,'2017-2020 savings'!B4,"error"))))</f>
        <v>108.4</v>
      </c>
    </row>
    <row r="3" spans="1:19" x14ac:dyDescent="0.25">
      <c r="A3" s="24"/>
      <c r="B3" s="24"/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9" x14ac:dyDescent="0.25">
      <c r="A4" s="24"/>
      <c r="B4" s="24"/>
      <c r="C4" s="14">
        <v>2020</v>
      </c>
      <c r="D4" s="15">
        <f>C4+1</f>
        <v>2021</v>
      </c>
      <c r="E4" s="15">
        <f t="shared" ref="E4:M4" si="0">D4+1</f>
        <v>2022</v>
      </c>
      <c r="F4" s="15">
        <f t="shared" si="0"/>
        <v>2023</v>
      </c>
      <c r="G4" s="15">
        <f t="shared" si="0"/>
        <v>2024</v>
      </c>
      <c r="H4" s="15">
        <f t="shared" si="0"/>
        <v>2025</v>
      </c>
      <c r="I4" s="15">
        <f t="shared" si="0"/>
        <v>2026</v>
      </c>
      <c r="J4" s="15">
        <f t="shared" si="0"/>
        <v>2027</v>
      </c>
      <c r="K4" s="15">
        <f t="shared" si="0"/>
        <v>2028</v>
      </c>
      <c r="L4" s="15">
        <f t="shared" si="0"/>
        <v>2029</v>
      </c>
      <c r="M4" s="15">
        <f t="shared" si="0"/>
        <v>2030</v>
      </c>
    </row>
    <row r="5" spans="1:19" ht="30" x14ac:dyDescent="0.25">
      <c r="A5" s="22" t="s">
        <v>0</v>
      </c>
      <c r="B5" s="13" t="s">
        <v>1</v>
      </c>
      <c r="C5" s="3">
        <v>0</v>
      </c>
      <c r="D5" s="4">
        <v>320</v>
      </c>
      <c r="E5" s="4">
        <f>D5</f>
        <v>320</v>
      </c>
      <c r="F5" s="4">
        <f t="shared" ref="F5:M5" si="1">E5</f>
        <v>320</v>
      </c>
      <c r="G5" s="4">
        <f t="shared" si="1"/>
        <v>320</v>
      </c>
      <c r="H5" s="4">
        <f t="shared" si="1"/>
        <v>320</v>
      </c>
      <c r="I5" s="4">
        <f t="shared" si="1"/>
        <v>320</v>
      </c>
      <c r="J5" s="4">
        <f t="shared" si="1"/>
        <v>320</v>
      </c>
      <c r="K5" s="4">
        <f t="shared" si="1"/>
        <v>320</v>
      </c>
      <c r="L5" s="4">
        <f t="shared" si="1"/>
        <v>320</v>
      </c>
      <c r="M5" s="4">
        <f t="shared" si="1"/>
        <v>320</v>
      </c>
    </row>
    <row r="6" spans="1:19" ht="30" customHeight="1" x14ac:dyDescent="0.25">
      <c r="A6" s="22"/>
      <c r="B6" s="13" t="s">
        <v>2</v>
      </c>
      <c r="C6" s="4">
        <f>SUM(C5:$C$5)</f>
        <v>0</v>
      </c>
      <c r="D6" s="4">
        <f>SUM($C5:D$5)</f>
        <v>320</v>
      </c>
      <c r="E6" s="4">
        <f>SUM($C5:E$5)</f>
        <v>640</v>
      </c>
      <c r="F6" s="4">
        <f>SUM($C5:F$5)</f>
        <v>960</v>
      </c>
      <c r="G6" s="4">
        <f>SUM($C5:G$5)</f>
        <v>1280</v>
      </c>
      <c r="H6" s="4">
        <f>SUM($C5:H$5)</f>
        <v>1600</v>
      </c>
      <c r="I6" s="4">
        <f>SUM($C5:I$5)</f>
        <v>1920</v>
      </c>
      <c r="J6" s="4">
        <f>SUM($C5:J$5)</f>
        <v>2240</v>
      </c>
      <c r="K6" s="4">
        <f>SUM($C5:K$5)</f>
        <v>2560</v>
      </c>
      <c r="L6" s="4">
        <f>SUM($C5:L$5)</f>
        <v>2880</v>
      </c>
      <c r="M6" s="4">
        <f>SUM($C5:M$5)</f>
        <v>3200</v>
      </c>
    </row>
    <row r="7" spans="1:19" ht="30" x14ac:dyDescent="0.25">
      <c r="A7" s="23" t="s">
        <v>7</v>
      </c>
      <c r="B7" s="13" t="s">
        <v>1</v>
      </c>
      <c r="C7" s="4">
        <f>C17*$O$7</f>
        <v>180.351</v>
      </c>
      <c r="D7" s="4">
        <f t="shared" ref="D7:J7" si="2">D17*$O$7</f>
        <v>194.1036735708517</v>
      </c>
      <c r="E7" s="4">
        <f t="shared" si="2"/>
        <v>178.27638414071384</v>
      </c>
      <c r="F7" s="4">
        <f t="shared" si="2"/>
        <v>199.91408930365444</v>
      </c>
      <c r="G7" s="4">
        <f t="shared" si="2"/>
        <v>204.04858953192024</v>
      </c>
      <c r="H7" s="4">
        <f t="shared" si="2"/>
        <v>208.35912554105843</v>
      </c>
      <c r="I7" s="4">
        <f t="shared" si="2"/>
        <v>212.04843904534147</v>
      </c>
      <c r="J7" s="4">
        <f t="shared" si="2"/>
        <v>216.28940666437015</v>
      </c>
      <c r="K7" s="4"/>
      <c r="L7" s="4"/>
      <c r="M7" s="4"/>
      <c r="O7">
        <f>'2020'!$O$7</f>
        <v>1.8739969859520729</v>
      </c>
      <c r="P7" t="s">
        <v>13</v>
      </c>
    </row>
    <row r="8" spans="1:19" ht="30" x14ac:dyDescent="0.25">
      <c r="A8" s="23"/>
      <c r="B8" s="13" t="s">
        <v>2</v>
      </c>
      <c r="C8" s="4">
        <f>SUM(C7:$C$7)</f>
        <v>180.351</v>
      </c>
      <c r="D8" s="4">
        <f>SUM($C7:D$7)</f>
        <v>374.4546735708517</v>
      </c>
      <c r="E8" s="4">
        <f>SUM($C7:E$7)</f>
        <v>552.73105771156554</v>
      </c>
      <c r="F8" s="4">
        <f>SUM($C7:F$7)</f>
        <v>752.64514701522</v>
      </c>
      <c r="G8" s="4">
        <f>SUM($C7:G$7)</f>
        <v>956.69373654714025</v>
      </c>
      <c r="H8" s="4">
        <f>SUM($C7:H$7)</f>
        <v>1165.0528620881987</v>
      </c>
      <c r="I8" s="4">
        <f>SUM($C7:I$7)</f>
        <v>1377.1013011335401</v>
      </c>
      <c r="J8" s="4">
        <f>SUM($C7:J$7)</f>
        <v>1593.3907077979102</v>
      </c>
      <c r="K8" s="4"/>
      <c r="L8" s="4"/>
      <c r="M8" s="4"/>
      <c r="O8" s="16"/>
      <c r="P8" s="16"/>
      <c r="Q8" s="16"/>
      <c r="R8" s="16"/>
      <c r="S8" s="16"/>
    </row>
    <row r="9" spans="1:19" ht="30" x14ac:dyDescent="0.25">
      <c r="A9" s="20" t="s">
        <v>8</v>
      </c>
      <c r="B9" s="13" t="s">
        <v>1</v>
      </c>
      <c r="C9" s="4">
        <f>C19*$O$7</f>
        <v>-22.790273277204708</v>
      </c>
      <c r="D9" s="4">
        <f t="shared" ref="D9:J9" si="3">D19*$O$7</f>
        <v>-9.0375997063530225</v>
      </c>
      <c r="E9" s="4">
        <f t="shared" si="3"/>
        <v>-24.864889136490877</v>
      </c>
      <c r="F9" s="4">
        <f t="shared" si="3"/>
        <v>-3.2271839735502699</v>
      </c>
      <c r="G9" s="4">
        <f t="shared" si="3"/>
        <v>0.90731625471554211</v>
      </c>
      <c r="H9" s="4">
        <f t="shared" si="3"/>
        <v>5.2178522638537199</v>
      </c>
      <c r="I9" s="4">
        <f t="shared" si="3"/>
        <v>8.9071657681367533</v>
      </c>
      <c r="J9" s="4">
        <f t="shared" si="3"/>
        <v>13.148133387165444</v>
      </c>
      <c r="K9" s="4"/>
      <c r="L9" s="4"/>
      <c r="M9" s="4"/>
    </row>
    <row r="10" spans="1:19" ht="30" x14ac:dyDescent="0.25">
      <c r="A10" s="21"/>
      <c r="B10" s="13" t="s">
        <v>2</v>
      </c>
      <c r="C10" s="4">
        <f>SUM(C$9:$C9)</f>
        <v>-22.790273277204708</v>
      </c>
      <c r="D10" s="4">
        <f>SUM($C$9:D9)</f>
        <v>-31.827872983557732</v>
      </c>
      <c r="E10" s="4">
        <f>SUM($C$9:E9)</f>
        <v>-56.692762120048613</v>
      </c>
      <c r="F10" s="4">
        <f>SUM($C$9:F9)</f>
        <v>-59.919946093598881</v>
      </c>
      <c r="G10" s="4">
        <f>SUM($C$9:G9)</f>
        <v>-59.012629838883342</v>
      </c>
      <c r="H10" s="4">
        <f>SUM($C$9:H9)</f>
        <v>-53.79477757502962</v>
      </c>
      <c r="I10" s="4">
        <f>SUM($C$9:I9)</f>
        <v>-44.887611806892863</v>
      </c>
      <c r="J10" s="4">
        <f>SUM($C$9:J9)</f>
        <v>-31.739478419727419</v>
      </c>
      <c r="K10" s="4"/>
      <c r="L10" s="4"/>
      <c r="M10" s="4"/>
    </row>
    <row r="11" spans="1:19" ht="28.9" customHeight="1" x14ac:dyDescent="0.25">
      <c r="A11" s="23" t="s">
        <v>10</v>
      </c>
      <c r="B11" s="23"/>
      <c r="C11" s="25">
        <f>J10/J6</f>
        <v>-1.4169410008806884E-2</v>
      </c>
      <c r="D11" s="25"/>
      <c r="E11" s="25"/>
      <c r="F11" s="25"/>
      <c r="G11" s="25"/>
      <c r="H11" s="25"/>
      <c r="I11" s="25"/>
      <c r="J11" s="25"/>
      <c r="K11" s="7"/>
      <c r="L11" s="7"/>
      <c r="M11" s="7"/>
    </row>
    <row r="13" spans="1:19" x14ac:dyDescent="0.25">
      <c r="A13" s="24"/>
      <c r="B13" s="24"/>
      <c r="C13" s="24" t="s">
        <v>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9" x14ac:dyDescent="0.25">
      <c r="A14" s="24"/>
      <c r="B14" s="24"/>
      <c r="C14" s="5">
        <v>2020</v>
      </c>
      <c r="D14" s="5">
        <f>C14+1</f>
        <v>2021</v>
      </c>
      <c r="E14" s="5">
        <f t="shared" ref="E14:K14" si="4">D14+1</f>
        <v>2022</v>
      </c>
      <c r="F14" s="5">
        <f t="shared" si="4"/>
        <v>2023</v>
      </c>
      <c r="G14" s="5">
        <f t="shared" si="4"/>
        <v>2024</v>
      </c>
      <c r="H14" s="5">
        <f t="shared" si="4"/>
        <v>2025</v>
      </c>
      <c r="I14" s="5">
        <f t="shared" si="4"/>
        <v>2026</v>
      </c>
      <c r="J14" s="5">
        <f t="shared" si="4"/>
        <v>2027</v>
      </c>
      <c r="K14" s="5">
        <f t="shared" si="4"/>
        <v>2028</v>
      </c>
      <c r="L14" s="5">
        <f>K14+1</f>
        <v>2029</v>
      </c>
      <c r="M14" s="5">
        <f t="shared" ref="M14" si="5">L14+1</f>
        <v>2030</v>
      </c>
    </row>
    <row r="15" spans="1:19" ht="30" x14ac:dyDescent="0.25">
      <c r="A15" s="22" t="s">
        <v>4</v>
      </c>
      <c r="B15" s="13" t="s">
        <v>1</v>
      </c>
      <c r="C15" s="3">
        <v>0</v>
      </c>
      <c r="D15" s="6">
        <v>170.75773699999999</v>
      </c>
      <c r="E15" s="6">
        <v>170.75773699999999</v>
      </c>
      <c r="F15" s="6">
        <v>170.75773699999999</v>
      </c>
      <c r="G15" s="6">
        <v>170.75773699999999</v>
      </c>
      <c r="H15" s="6">
        <v>170.75773699999999</v>
      </c>
      <c r="I15" s="6">
        <v>170.75773699999999</v>
      </c>
      <c r="J15" s="6">
        <v>170.75773699999999</v>
      </c>
      <c r="K15" s="6">
        <v>170.75773699999999</v>
      </c>
      <c r="L15" s="6">
        <v>170.75773699999999</v>
      </c>
      <c r="M15" s="6">
        <v>170.75773699999999</v>
      </c>
    </row>
    <row r="16" spans="1:19" ht="30" x14ac:dyDescent="0.25">
      <c r="A16" s="22"/>
      <c r="B16" s="13" t="s">
        <v>2</v>
      </c>
      <c r="C16" s="4">
        <v>0</v>
      </c>
      <c r="D16" s="6">
        <f>SUM($C$15:D15)</f>
        <v>170.75773699999999</v>
      </c>
      <c r="E16" s="6">
        <f>SUM($C$15:E15)</f>
        <v>341.51547399999998</v>
      </c>
      <c r="F16" s="6">
        <f>SUM($C$15:F15)</f>
        <v>512.27321099999995</v>
      </c>
      <c r="G16" s="6">
        <f>SUM($C$15:G15)</f>
        <v>683.03094799999997</v>
      </c>
      <c r="H16" s="6">
        <f>SUM($C$15:H15)</f>
        <v>853.78868499999999</v>
      </c>
      <c r="I16" s="6">
        <f>SUM($C$15:I15)</f>
        <v>1024.5464219999999</v>
      </c>
      <c r="J16" s="6">
        <f>SUM($C$15:J15)</f>
        <v>1195.3041589999998</v>
      </c>
      <c r="K16" s="6">
        <f>SUM($C$15:K15)</f>
        <v>1366.0618959999997</v>
      </c>
      <c r="L16" s="6">
        <f>SUM($C$15:L15)</f>
        <v>1536.8196329999996</v>
      </c>
      <c r="M16" s="6">
        <f>SUM($C$15:M15)</f>
        <v>1707.5773699999995</v>
      </c>
    </row>
    <row r="17" spans="1:13" ht="30" x14ac:dyDescent="0.25">
      <c r="A17" s="23" t="s">
        <v>5</v>
      </c>
      <c r="B17" s="13" t="s">
        <v>1</v>
      </c>
      <c r="C17" s="6">
        <f>'2017-2020 savings'!E4</f>
        <v>96.238681999999997</v>
      </c>
      <c r="D17" s="6">
        <v>103.577367</v>
      </c>
      <c r="E17" s="6">
        <v>95.131628000000006</v>
      </c>
      <c r="F17" s="6">
        <v>106.677914</v>
      </c>
      <c r="G17" s="6">
        <v>108.88416100000001</v>
      </c>
      <c r="H17" s="6">
        <v>111.184344</v>
      </c>
      <c r="I17" s="6">
        <v>113.153031</v>
      </c>
      <c r="J17" s="6">
        <v>115.41609099999999</v>
      </c>
      <c r="K17" s="4"/>
      <c r="L17" s="4"/>
      <c r="M17" s="4"/>
    </row>
    <row r="18" spans="1:13" ht="30" x14ac:dyDescent="0.25">
      <c r="A18" s="23"/>
      <c r="B18" s="13" t="s">
        <v>2</v>
      </c>
      <c r="C18" s="6">
        <f>SUM(C$17:$C17)</f>
        <v>96.238681999999997</v>
      </c>
      <c r="D18" s="6">
        <f>SUM($C$17:D17)</f>
        <v>199.81604899999999</v>
      </c>
      <c r="E18" s="6">
        <f>SUM($C$17:E17)</f>
        <v>294.947677</v>
      </c>
      <c r="F18" s="6">
        <f>SUM($C$17:F17)</f>
        <v>401.62559099999999</v>
      </c>
      <c r="G18" s="6">
        <f>SUM($C$17:G17)</f>
        <v>510.50975199999999</v>
      </c>
      <c r="H18" s="6">
        <f>SUM($C$17:H17)</f>
        <v>621.69409599999994</v>
      </c>
      <c r="I18" s="6">
        <f>SUM($C$17:I17)</f>
        <v>734.847127</v>
      </c>
      <c r="J18" s="6">
        <f>SUM($C$17:J17)</f>
        <v>850.26321800000005</v>
      </c>
      <c r="K18" s="4"/>
      <c r="L18" s="4"/>
      <c r="M18" s="4"/>
    </row>
    <row r="19" spans="1:13" ht="30" x14ac:dyDescent="0.25">
      <c r="A19" s="23" t="s">
        <v>6</v>
      </c>
      <c r="B19" s="13" t="s">
        <v>1</v>
      </c>
      <c r="C19" s="6">
        <f t="shared" ref="C19:J19" si="6">C17-$B$2</f>
        <v>-12.161318000000009</v>
      </c>
      <c r="D19" s="6">
        <f t="shared" si="6"/>
        <v>-4.8226330000000104</v>
      </c>
      <c r="E19" s="6">
        <f t="shared" si="6"/>
        <v>-13.268371999999999</v>
      </c>
      <c r="F19" s="6">
        <f t="shared" si="6"/>
        <v>-1.7220860000000044</v>
      </c>
      <c r="G19" s="6">
        <f t="shared" si="6"/>
        <v>0.48416100000000029</v>
      </c>
      <c r="H19" s="6">
        <f t="shared" si="6"/>
        <v>2.7843439999999902</v>
      </c>
      <c r="I19" s="6">
        <f t="shared" si="6"/>
        <v>4.7530309999999929</v>
      </c>
      <c r="J19" s="6">
        <f t="shared" si="6"/>
        <v>7.0160909999999888</v>
      </c>
      <c r="K19" s="3"/>
      <c r="L19" s="3"/>
      <c r="M19" s="3"/>
    </row>
    <row r="20" spans="1:13" ht="30" x14ac:dyDescent="0.25">
      <c r="A20" s="23"/>
      <c r="B20" s="13" t="s">
        <v>2</v>
      </c>
      <c r="C20" s="6">
        <f>SUM(C$19:$C19)</f>
        <v>-12.161318000000009</v>
      </c>
      <c r="D20" s="6">
        <f>SUM($C$19:D19)</f>
        <v>-16.983951000000019</v>
      </c>
      <c r="E20" s="6">
        <f>SUM($C$19:E19)</f>
        <v>-30.252323000000018</v>
      </c>
      <c r="F20" s="6">
        <f>SUM($C$19:F19)</f>
        <v>-31.974409000000023</v>
      </c>
      <c r="G20" s="6">
        <f>SUM($C$19:G19)</f>
        <v>-31.490248000000022</v>
      </c>
      <c r="H20" s="6">
        <f>SUM($C$19:H19)</f>
        <v>-28.705904000000032</v>
      </c>
      <c r="I20" s="6">
        <f>SUM($C$19:I19)</f>
        <v>-23.952873000000039</v>
      </c>
      <c r="J20" s="6">
        <f>SUM($C$19:J19)</f>
        <v>-16.936782000000051</v>
      </c>
      <c r="K20" s="3"/>
      <c r="L20" s="3"/>
      <c r="M20" s="3"/>
    </row>
    <row r="21" spans="1:13" x14ac:dyDescent="0.25">
      <c r="C21" s="2"/>
      <c r="D21" s="2"/>
      <c r="E21" s="2"/>
      <c r="F21" s="2"/>
      <c r="G21" s="2"/>
      <c r="H21" s="2"/>
      <c r="I21" s="2"/>
      <c r="J21" s="2"/>
    </row>
  </sheetData>
  <mergeCells count="12">
    <mergeCell ref="A11:B11"/>
    <mergeCell ref="C11:J11"/>
    <mergeCell ref="A3:B4"/>
    <mergeCell ref="C3:M3"/>
    <mergeCell ref="A5:A6"/>
    <mergeCell ref="A7:A8"/>
    <mergeCell ref="A9:A10"/>
    <mergeCell ref="A13:B14"/>
    <mergeCell ref="C13:M13"/>
    <mergeCell ref="A15:A16"/>
    <mergeCell ref="A17:A18"/>
    <mergeCell ref="A19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BBE5-EE32-4655-A813-CB5810C3A5BA}">
  <dimension ref="A1:S21"/>
  <sheetViews>
    <sheetView zoomScale="80" zoomScaleNormal="80" workbookViewId="0">
      <selection activeCell="Q13" sqref="Q13"/>
    </sheetView>
  </sheetViews>
  <sheetFormatPr defaultRowHeight="15" x14ac:dyDescent="0.25"/>
  <cols>
    <col min="1" max="1" width="24.42578125" customWidth="1"/>
    <col min="2" max="2" width="10.5703125" style="1" customWidth="1"/>
    <col min="15" max="15" width="11.140625" bestFit="1" customWidth="1"/>
  </cols>
  <sheetData>
    <row r="1" spans="1:19" ht="15.75" x14ac:dyDescent="0.25">
      <c r="A1" s="17" t="s">
        <v>11</v>
      </c>
      <c r="B1" s="18">
        <v>2017</v>
      </c>
    </row>
    <row r="2" spans="1:19" ht="15.75" x14ac:dyDescent="0.25">
      <c r="A2" s="17" t="s">
        <v>14</v>
      </c>
      <c r="B2" s="19">
        <f>IF(B1='2017-2020 savings'!E3,'2017-2020 savings'!E4,IF(B1='2017-2020 savings'!D3,'2017-2020 savings'!D4,IF(B1='2017-2020 savings'!C3,'2017-2020 savings'!C4,IF(B1='2017-2020 savings'!B3,'2017-2020 savings'!B4,"error"))))</f>
        <v>114</v>
      </c>
    </row>
    <row r="3" spans="1:19" x14ac:dyDescent="0.25">
      <c r="A3" s="24"/>
      <c r="B3" s="24"/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9" x14ac:dyDescent="0.25">
      <c r="A4" s="24"/>
      <c r="B4" s="24"/>
      <c r="C4" s="14">
        <v>2020</v>
      </c>
      <c r="D4" s="15">
        <f>C4+1</f>
        <v>2021</v>
      </c>
      <c r="E4" s="15">
        <f t="shared" ref="E4:M4" si="0">D4+1</f>
        <v>2022</v>
      </c>
      <c r="F4" s="15">
        <f t="shared" si="0"/>
        <v>2023</v>
      </c>
      <c r="G4" s="15">
        <f t="shared" si="0"/>
        <v>2024</v>
      </c>
      <c r="H4" s="15">
        <f t="shared" si="0"/>
        <v>2025</v>
      </c>
      <c r="I4" s="15">
        <f t="shared" si="0"/>
        <v>2026</v>
      </c>
      <c r="J4" s="15">
        <f t="shared" si="0"/>
        <v>2027</v>
      </c>
      <c r="K4" s="15">
        <f t="shared" si="0"/>
        <v>2028</v>
      </c>
      <c r="L4" s="15">
        <f t="shared" si="0"/>
        <v>2029</v>
      </c>
      <c r="M4" s="15">
        <f t="shared" si="0"/>
        <v>2030</v>
      </c>
    </row>
    <row r="5" spans="1:19" ht="30" x14ac:dyDescent="0.25">
      <c r="A5" s="22" t="s">
        <v>0</v>
      </c>
      <c r="B5" s="13" t="s">
        <v>1</v>
      </c>
      <c r="C5" s="3">
        <v>0</v>
      </c>
      <c r="D5" s="4">
        <v>320</v>
      </c>
      <c r="E5" s="4">
        <f>D5</f>
        <v>320</v>
      </c>
      <c r="F5" s="4">
        <f t="shared" ref="F5:M5" si="1">E5</f>
        <v>320</v>
      </c>
      <c r="G5" s="4">
        <f t="shared" si="1"/>
        <v>320</v>
      </c>
      <c r="H5" s="4">
        <f t="shared" si="1"/>
        <v>320</v>
      </c>
      <c r="I5" s="4">
        <f t="shared" si="1"/>
        <v>320</v>
      </c>
      <c r="J5" s="4">
        <f t="shared" si="1"/>
        <v>320</v>
      </c>
      <c r="K5" s="4">
        <f t="shared" si="1"/>
        <v>320</v>
      </c>
      <c r="L5" s="4">
        <f t="shared" si="1"/>
        <v>320</v>
      </c>
      <c r="M5" s="4">
        <f t="shared" si="1"/>
        <v>320</v>
      </c>
    </row>
    <row r="6" spans="1:19" ht="30" customHeight="1" x14ac:dyDescent="0.25">
      <c r="A6" s="22"/>
      <c r="B6" s="13" t="s">
        <v>2</v>
      </c>
      <c r="C6" s="4">
        <f>SUM(C5:$C$5)</f>
        <v>0</v>
      </c>
      <c r="D6" s="4">
        <f>SUM($C5:D$5)</f>
        <v>320</v>
      </c>
      <c r="E6" s="4">
        <f>SUM($C5:E$5)</f>
        <v>640</v>
      </c>
      <c r="F6" s="4">
        <f>SUM($C5:F$5)</f>
        <v>960</v>
      </c>
      <c r="G6" s="4">
        <f>SUM($C5:G$5)</f>
        <v>1280</v>
      </c>
      <c r="H6" s="4">
        <f>SUM($C5:H$5)</f>
        <v>1600</v>
      </c>
      <c r="I6" s="4">
        <f>SUM($C5:I$5)</f>
        <v>1920</v>
      </c>
      <c r="J6" s="4">
        <f>SUM($C5:J$5)</f>
        <v>2240</v>
      </c>
      <c r="K6" s="4">
        <f>SUM($C5:K$5)</f>
        <v>2560</v>
      </c>
      <c r="L6" s="4">
        <f>SUM($C5:L$5)</f>
        <v>2880</v>
      </c>
      <c r="M6" s="4">
        <f>SUM($C5:M$5)</f>
        <v>3200</v>
      </c>
    </row>
    <row r="7" spans="1:19" ht="30" x14ac:dyDescent="0.25">
      <c r="A7" s="23" t="s">
        <v>7</v>
      </c>
      <c r="B7" s="13" t="s">
        <v>1</v>
      </c>
      <c r="C7" s="4">
        <f>C17*$O$7</f>
        <v>180.351</v>
      </c>
      <c r="D7" s="4">
        <f t="shared" ref="D7:J7" si="2">D17*$O$7</f>
        <v>194.1036735708517</v>
      </c>
      <c r="E7" s="4">
        <f t="shared" si="2"/>
        <v>178.27638414071384</v>
      </c>
      <c r="F7" s="4">
        <f t="shared" si="2"/>
        <v>199.91408930365444</v>
      </c>
      <c r="G7" s="4">
        <f t="shared" si="2"/>
        <v>204.04858953192024</v>
      </c>
      <c r="H7" s="4">
        <f t="shared" si="2"/>
        <v>208.35912554105843</v>
      </c>
      <c r="I7" s="4">
        <f t="shared" si="2"/>
        <v>212.04843904534147</v>
      </c>
      <c r="J7" s="4">
        <f t="shared" si="2"/>
        <v>216.28940666437015</v>
      </c>
      <c r="K7" s="4"/>
      <c r="L7" s="4"/>
      <c r="M7" s="4"/>
      <c r="O7">
        <f>'2020'!$O$7</f>
        <v>1.8739969859520729</v>
      </c>
      <c r="P7" t="s">
        <v>13</v>
      </c>
    </row>
    <row r="8" spans="1:19" ht="30" x14ac:dyDescent="0.25">
      <c r="A8" s="23"/>
      <c r="B8" s="13" t="s">
        <v>2</v>
      </c>
      <c r="C8" s="4">
        <f>SUM(C7:$C$7)</f>
        <v>180.351</v>
      </c>
      <c r="D8" s="4">
        <f>SUM($C7:D$7)</f>
        <v>374.4546735708517</v>
      </c>
      <c r="E8" s="4">
        <f>SUM($C7:E$7)</f>
        <v>552.73105771156554</v>
      </c>
      <c r="F8" s="4">
        <f>SUM($C7:F$7)</f>
        <v>752.64514701522</v>
      </c>
      <c r="G8" s="4">
        <f>SUM($C7:G$7)</f>
        <v>956.69373654714025</v>
      </c>
      <c r="H8" s="4">
        <f>SUM($C7:H$7)</f>
        <v>1165.0528620881987</v>
      </c>
      <c r="I8" s="4">
        <f>SUM($C7:I$7)</f>
        <v>1377.1013011335401</v>
      </c>
      <c r="J8" s="4">
        <f>SUM($C7:J$7)</f>
        <v>1593.3907077979102</v>
      </c>
      <c r="K8" s="4"/>
      <c r="L8" s="4"/>
      <c r="M8" s="4"/>
      <c r="O8" s="16"/>
      <c r="P8" s="16"/>
      <c r="Q8" s="16"/>
      <c r="R8" s="16"/>
      <c r="S8" s="16"/>
    </row>
    <row r="9" spans="1:19" ht="30" x14ac:dyDescent="0.25">
      <c r="A9" s="20" t="s">
        <v>8</v>
      </c>
      <c r="B9" s="13" t="s">
        <v>1</v>
      </c>
      <c r="C9" s="4">
        <f>C19*$O$7</f>
        <v>-33.284656398536306</v>
      </c>
      <c r="D9" s="4">
        <f t="shared" ref="D9:J9" si="3">D19*$O$7</f>
        <v>-19.531982827684619</v>
      </c>
      <c r="E9" s="4">
        <f t="shared" si="3"/>
        <v>-35.359272257822475</v>
      </c>
      <c r="F9" s="4">
        <f t="shared" si="3"/>
        <v>-13.721567094881868</v>
      </c>
      <c r="G9" s="4">
        <f t="shared" si="3"/>
        <v>-9.5870668666160554</v>
      </c>
      <c r="H9" s="4">
        <f t="shared" si="3"/>
        <v>-5.2765308574778773</v>
      </c>
      <c r="I9" s="4">
        <f t="shared" si="3"/>
        <v>-1.5872173531948439</v>
      </c>
      <c r="J9" s="4">
        <f t="shared" si="3"/>
        <v>2.6537502658338465</v>
      </c>
      <c r="K9" s="4"/>
      <c r="L9" s="4"/>
      <c r="M9" s="4"/>
    </row>
    <row r="10" spans="1:19" ht="30" x14ac:dyDescent="0.25">
      <c r="A10" s="21"/>
      <c r="B10" s="13" t="s">
        <v>2</v>
      </c>
      <c r="C10" s="4">
        <f>SUM(C$9:$C9)</f>
        <v>-33.284656398536306</v>
      </c>
      <c r="D10" s="4">
        <f>SUM($C$9:D9)</f>
        <v>-52.816639226220929</v>
      </c>
      <c r="E10" s="4">
        <f>SUM($C$9:E9)</f>
        <v>-88.175911484043411</v>
      </c>
      <c r="F10" s="4">
        <f>SUM($C$9:F9)</f>
        <v>-101.89747857892527</v>
      </c>
      <c r="G10" s="4">
        <f>SUM($C$9:G9)</f>
        <v>-111.48454544554133</v>
      </c>
      <c r="H10" s="4">
        <f>SUM($C$9:H9)</f>
        <v>-116.76107630301921</v>
      </c>
      <c r="I10" s="4">
        <f>SUM($C$9:I9)</f>
        <v>-118.34829365621405</v>
      </c>
      <c r="J10" s="4">
        <f>SUM($C$9:J9)</f>
        <v>-115.6945433903802</v>
      </c>
      <c r="K10" s="4"/>
      <c r="L10" s="4"/>
      <c r="M10" s="4"/>
    </row>
    <row r="11" spans="1:19" ht="28.9" customHeight="1" x14ac:dyDescent="0.25">
      <c r="A11" s="23" t="s">
        <v>10</v>
      </c>
      <c r="B11" s="23"/>
      <c r="C11" s="25">
        <f>J10/J6</f>
        <v>-5.1649349727848307E-2</v>
      </c>
      <c r="D11" s="25"/>
      <c r="E11" s="25"/>
      <c r="F11" s="25"/>
      <c r="G11" s="25"/>
      <c r="H11" s="25"/>
      <c r="I11" s="25"/>
      <c r="J11" s="25"/>
      <c r="K11" s="7"/>
      <c r="L11" s="7"/>
      <c r="M11" s="7"/>
    </row>
    <row r="13" spans="1:19" x14ac:dyDescent="0.25">
      <c r="A13" s="24"/>
      <c r="B13" s="24"/>
      <c r="C13" s="24" t="s">
        <v>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9" x14ac:dyDescent="0.25">
      <c r="A14" s="24"/>
      <c r="B14" s="24"/>
      <c r="C14" s="5">
        <v>2020</v>
      </c>
      <c r="D14" s="5">
        <f>C14+1</f>
        <v>2021</v>
      </c>
      <c r="E14" s="5">
        <f t="shared" ref="E14:K14" si="4">D14+1</f>
        <v>2022</v>
      </c>
      <c r="F14" s="5">
        <f t="shared" si="4"/>
        <v>2023</v>
      </c>
      <c r="G14" s="5">
        <f t="shared" si="4"/>
        <v>2024</v>
      </c>
      <c r="H14" s="5">
        <f t="shared" si="4"/>
        <v>2025</v>
      </c>
      <c r="I14" s="5">
        <f t="shared" si="4"/>
        <v>2026</v>
      </c>
      <c r="J14" s="5">
        <f t="shared" si="4"/>
        <v>2027</v>
      </c>
      <c r="K14" s="5">
        <f t="shared" si="4"/>
        <v>2028</v>
      </c>
      <c r="L14" s="5">
        <f>K14+1</f>
        <v>2029</v>
      </c>
      <c r="M14" s="5">
        <f t="shared" ref="M14" si="5">L14+1</f>
        <v>2030</v>
      </c>
    </row>
    <row r="15" spans="1:19" ht="30" x14ac:dyDescent="0.25">
      <c r="A15" s="22" t="s">
        <v>4</v>
      </c>
      <c r="B15" s="13" t="s">
        <v>1</v>
      </c>
      <c r="C15" s="3">
        <v>0</v>
      </c>
      <c r="D15" s="6">
        <v>170.75773699999999</v>
      </c>
      <c r="E15" s="6">
        <v>170.75773699999999</v>
      </c>
      <c r="F15" s="6">
        <v>170.75773699999999</v>
      </c>
      <c r="G15" s="6">
        <v>170.75773699999999</v>
      </c>
      <c r="H15" s="6">
        <v>170.75773699999999</v>
      </c>
      <c r="I15" s="6">
        <v>170.75773699999999</v>
      </c>
      <c r="J15" s="6">
        <v>170.75773699999999</v>
      </c>
      <c r="K15" s="6">
        <v>170.75773699999999</v>
      </c>
      <c r="L15" s="6">
        <v>170.75773699999999</v>
      </c>
      <c r="M15" s="6">
        <v>170.75773699999999</v>
      </c>
    </row>
    <row r="16" spans="1:19" ht="30" x14ac:dyDescent="0.25">
      <c r="A16" s="22"/>
      <c r="B16" s="13" t="s">
        <v>2</v>
      </c>
      <c r="C16" s="4">
        <v>0</v>
      </c>
      <c r="D16" s="6">
        <f>SUM($C$15:D15)</f>
        <v>170.75773699999999</v>
      </c>
      <c r="E16" s="6">
        <f>SUM($C$15:E15)</f>
        <v>341.51547399999998</v>
      </c>
      <c r="F16" s="6">
        <f>SUM($C$15:F15)</f>
        <v>512.27321099999995</v>
      </c>
      <c r="G16" s="6">
        <f>SUM($C$15:G15)</f>
        <v>683.03094799999997</v>
      </c>
      <c r="H16" s="6">
        <f>SUM($C$15:H15)</f>
        <v>853.78868499999999</v>
      </c>
      <c r="I16" s="6">
        <f>SUM($C$15:I15)</f>
        <v>1024.5464219999999</v>
      </c>
      <c r="J16" s="6">
        <f>SUM($C$15:J15)</f>
        <v>1195.3041589999998</v>
      </c>
      <c r="K16" s="6">
        <f>SUM($C$15:K15)</f>
        <v>1366.0618959999997</v>
      </c>
      <c r="L16" s="6">
        <f>SUM($C$15:L15)</f>
        <v>1536.8196329999996</v>
      </c>
      <c r="M16" s="6">
        <f>SUM($C$15:M15)</f>
        <v>1707.5773699999995</v>
      </c>
    </row>
    <row r="17" spans="1:13" ht="30" x14ac:dyDescent="0.25">
      <c r="A17" s="23" t="s">
        <v>5</v>
      </c>
      <c r="B17" s="13" t="s">
        <v>1</v>
      </c>
      <c r="C17" s="6">
        <f>'2017-2020 savings'!E4</f>
        <v>96.238681999999997</v>
      </c>
      <c r="D17" s="6">
        <v>103.577367</v>
      </c>
      <c r="E17" s="6">
        <v>95.131628000000006</v>
      </c>
      <c r="F17" s="6">
        <v>106.677914</v>
      </c>
      <c r="G17" s="6">
        <v>108.88416100000001</v>
      </c>
      <c r="H17" s="6">
        <v>111.184344</v>
      </c>
      <c r="I17" s="6">
        <v>113.153031</v>
      </c>
      <c r="J17" s="6">
        <v>115.41609099999999</v>
      </c>
      <c r="K17" s="4"/>
      <c r="L17" s="4"/>
      <c r="M17" s="4"/>
    </row>
    <row r="18" spans="1:13" ht="30" x14ac:dyDescent="0.25">
      <c r="A18" s="23"/>
      <c r="B18" s="13" t="s">
        <v>2</v>
      </c>
      <c r="C18" s="6">
        <f>SUM(C$17:$C17)</f>
        <v>96.238681999999997</v>
      </c>
      <c r="D18" s="6">
        <f>SUM($C$17:D17)</f>
        <v>199.81604899999999</v>
      </c>
      <c r="E18" s="6">
        <f>SUM($C$17:E17)</f>
        <v>294.947677</v>
      </c>
      <c r="F18" s="6">
        <f>SUM($C$17:F17)</f>
        <v>401.62559099999999</v>
      </c>
      <c r="G18" s="6">
        <f>SUM($C$17:G17)</f>
        <v>510.50975199999999</v>
      </c>
      <c r="H18" s="6">
        <f>SUM($C$17:H17)</f>
        <v>621.69409599999994</v>
      </c>
      <c r="I18" s="6">
        <f>SUM($C$17:I17)</f>
        <v>734.847127</v>
      </c>
      <c r="J18" s="6">
        <f>SUM($C$17:J17)</f>
        <v>850.26321800000005</v>
      </c>
      <c r="K18" s="4"/>
      <c r="L18" s="4"/>
      <c r="M18" s="4"/>
    </row>
    <row r="19" spans="1:13" ht="30" x14ac:dyDescent="0.25">
      <c r="A19" s="23" t="s">
        <v>6</v>
      </c>
      <c r="B19" s="13" t="s">
        <v>1</v>
      </c>
      <c r="C19" s="6">
        <f t="shared" ref="C19:J19" si="6">C17-$B$2</f>
        <v>-17.761318000000003</v>
      </c>
      <c r="D19" s="6">
        <f t="shared" si="6"/>
        <v>-10.422633000000005</v>
      </c>
      <c r="E19" s="6">
        <f t="shared" si="6"/>
        <v>-18.868371999999994</v>
      </c>
      <c r="F19" s="6">
        <f t="shared" si="6"/>
        <v>-7.3220859999999988</v>
      </c>
      <c r="G19" s="6">
        <f t="shared" si="6"/>
        <v>-5.115838999999994</v>
      </c>
      <c r="H19" s="6">
        <f t="shared" si="6"/>
        <v>-2.8156560000000042</v>
      </c>
      <c r="I19" s="6">
        <f t="shared" si="6"/>
        <v>-0.84696900000000142</v>
      </c>
      <c r="J19" s="6">
        <f t="shared" si="6"/>
        <v>1.4160909999999944</v>
      </c>
      <c r="K19" s="3"/>
      <c r="L19" s="3"/>
      <c r="M19" s="3"/>
    </row>
    <row r="20" spans="1:13" ht="30" x14ac:dyDescent="0.25">
      <c r="A20" s="23"/>
      <c r="B20" s="13" t="s">
        <v>2</v>
      </c>
      <c r="C20" s="6">
        <f>SUM(C$19:$C19)</f>
        <v>-17.761318000000003</v>
      </c>
      <c r="D20" s="6">
        <f>SUM($C$19:D19)</f>
        <v>-28.183951000000008</v>
      </c>
      <c r="E20" s="6">
        <f>SUM($C$19:E19)</f>
        <v>-47.052323000000001</v>
      </c>
      <c r="F20" s="6">
        <f>SUM($C$19:F19)</f>
        <v>-54.374409</v>
      </c>
      <c r="G20" s="6">
        <f>SUM($C$19:G19)</f>
        <v>-59.490247999999994</v>
      </c>
      <c r="H20" s="6">
        <f>SUM($C$19:H19)</f>
        <v>-62.305903999999998</v>
      </c>
      <c r="I20" s="6">
        <f>SUM($C$19:I19)</f>
        <v>-63.152873</v>
      </c>
      <c r="J20" s="6">
        <f>SUM($C$19:J19)</f>
        <v>-61.736782000000005</v>
      </c>
      <c r="K20" s="3"/>
      <c r="L20" s="3"/>
      <c r="M20" s="3"/>
    </row>
    <row r="21" spans="1:13" x14ac:dyDescent="0.25">
      <c r="C21" s="2"/>
      <c r="D21" s="2"/>
      <c r="E21" s="2"/>
      <c r="F21" s="2"/>
      <c r="G21" s="2"/>
      <c r="H21" s="2"/>
      <c r="I21" s="2"/>
      <c r="J21" s="2"/>
    </row>
  </sheetData>
  <mergeCells count="12">
    <mergeCell ref="A11:B11"/>
    <mergeCell ref="C11:J11"/>
    <mergeCell ref="A3:B4"/>
    <mergeCell ref="C3:M3"/>
    <mergeCell ref="A5:A6"/>
    <mergeCell ref="A7:A8"/>
    <mergeCell ref="A9:A10"/>
    <mergeCell ref="A13:B14"/>
    <mergeCell ref="C13:M13"/>
    <mergeCell ref="A15:A16"/>
    <mergeCell ref="A17:A18"/>
    <mergeCell ref="A19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2017-2020 savings</vt:lpstr>
      <vt:lpstr>2020</vt:lpstr>
      <vt:lpstr>2019</vt:lpstr>
      <vt:lpstr>2018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Neme</dc:creator>
  <cp:lastModifiedBy>David Poch</cp:lastModifiedBy>
  <dcterms:created xsi:type="dcterms:W3CDTF">2022-03-28T16:40:12Z</dcterms:created>
  <dcterms:modified xsi:type="dcterms:W3CDTF">2022-03-28T18:38:59Z</dcterms:modified>
</cp:coreProperties>
</file>